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924" windowHeight="13140" activeTab="0"/>
  </bookViews>
  <sheets>
    <sheet name="Rekapitulace stavby" sheetId="1" r:id="rId1"/>
    <sheet name="1. - SO 01 Rekonstrukce k..." sheetId="2" r:id="rId2"/>
    <sheet name="1.1. - SO 01.1 - Náhradní..." sheetId="3" r:id="rId3"/>
    <sheet name="VON 01 - VON 01 Vedlejší ..." sheetId="4" r:id="rId4"/>
    <sheet name="Pokyny pro vyplnění" sheetId="5" r:id="rId5"/>
  </sheets>
  <definedNames>
    <definedName name="_xlnm._FilterDatabase" localSheetId="1" hidden="1">'1. - SO 01 Rekonstrukce k...'!$C$91:$K$693</definedName>
    <definedName name="_xlnm._FilterDatabase" localSheetId="2" hidden="1">'1.1. - SO 01.1 - Náhradní...'!$C$87:$K$168</definedName>
    <definedName name="_xlnm._FilterDatabase" localSheetId="3" hidden="1">'VON 01 - VON 01 Vedlejší ...'!$C$83:$K$173</definedName>
    <definedName name="_xlnm.Print_Area" localSheetId="1">'1. - SO 01 Rekonstrukce k...'!$C$4:$J$39,'1. - SO 01 Rekonstrukce k...'!$C$45:$J$73,'1. - SO 01 Rekonstrukce k...'!$C$79:$K$693</definedName>
    <definedName name="_xlnm.Print_Area" localSheetId="2">'1.1. - SO 01.1 - Náhradní...'!$C$4:$J$41,'1.1. - SO 01.1 - Náhradní...'!$C$47:$J$67,'1.1. - SO 01.1 - Náhradní...'!$C$73:$K$168</definedName>
    <definedName name="_xlnm.Print_Area" localSheetId="4">'Pokyny pro vyplnění'!$B$2:$K$71,'Pokyny pro vyplnění'!$B$74:$K$118,'Pokyny pro vyplnění'!$B$121:$K$161,'Pokyny pro vyplnění'!$B$164:$K$218</definedName>
    <definedName name="_xlnm.Print_Area" localSheetId="0">'Rekapitulace stavby'!$D$4:$AO$36,'Rekapitulace stavby'!$C$42:$AQ$59</definedName>
    <definedName name="_xlnm.Print_Area" localSheetId="3">'VON 01 - VON 01 Vedlejší ...'!$C$4:$J$39,'VON 01 - VON 01 Vedlejší ...'!$C$45:$J$65,'VON 01 - VON 01 Vedlejší ...'!$C$71:$K$173</definedName>
    <definedName name="_xlnm.Print_Titles" localSheetId="0">'Rekapitulace stavby'!$52:$52</definedName>
    <definedName name="_xlnm.Print_Titles" localSheetId="1">'1. - SO 01 Rekonstrukce k...'!$91:$91</definedName>
    <definedName name="_xlnm.Print_Titles" localSheetId="2">'1.1. - SO 01.1 - Náhradní...'!$87:$87</definedName>
    <definedName name="_xlnm.Print_Titles" localSheetId="3">'VON 01 - VON 01 Vedlejší ...'!$83:$83</definedName>
  </definedNames>
  <calcPr calcId="162913"/>
</workbook>
</file>

<file path=xl/sharedStrings.xml><?xml version="1.0" encoding="utf-8"?>
<sst xmlns="http://schemas.openxmlformats.org/spreadsheetml/2006/main" count="7757" uniqueCount="1281">
  <si>
    <t>Export Komplet</t>
  </si>
  <si>
    <t>VZ</t>
  </si>
  <si>
    <t>2.0</t>
  </si>
  <si>
    <t>ZAMOK</t>
  </si>
  <si>
    <t>False</t>
  </si>
  <si>
    <t>{dc9b1537-9e7d-4def-b547-5514623e4fc0}</t>
  </si>
  <si>
    <t>0,01</t>
  </si>
  <si>
    <t>21</t>
  </si>
  <si>
    <t>15</t>
  </si>
  <si>
    <t>REKAPITULACE STAVBY</t>
  </si>
  <si>
    <t>v ---  níže se nacházejí doplnkové a pomocné údaje k sestavám  --- v</t>
  </si>
  <si>
    <t>Návod na vyplnění</t>
  </si>
  <si>
    <t>0,001</t>
  </si>
  <si>
    <t>Kód:</t>
  </si>
  <si>
    <t>3586vv</t>
  </si>
  <si>
    <t>Měnit lze pouze buňky se žlutým podbarvením!
1) v Rekapitulaci stavby vyplňte údaje o Uchazeči (přenesou se do ostatních sestav i v jiných listech)
2) na vybraných listech vyplňte v sestavě Soupis prací ceny u položek</t>
  </si>
  <si>
    <t>Stavba:</t>
  </si>
  <si>
    <t>Plátenický potok, Rochlice, rekonstrukce koryta, ř. km 0,177 - 0,195</t>
  </si>
  <si>
    <t>KSO:</t>
  </si>
  <si>
    <t>833 2</t>
  </si>
  <si>
    <t>CC-CZ:</t>
  </si>
  <si>
    <t>215</t>
  </si>
  <si>
    <t>Místo:</t>
  </si>
  <si>
    <t>Rochlice u Liberce</t>
  </si>
  <si>
    <t>Datum:</t>
  </si>
  <si>
    <t>18. 11. 2019</t>
  </si>
  <si>
    <t>Zadavatel:</t>
  </si>
  <si>
    <t>IČ:</t>
  </si>
  <si>
    <t/>
  </si>
  <si>
    <t>Povodí Labe, státní podnik, OIČ, Hradec Králové</t>
  </si>
  <si>
    <t>DIČ:</t>
  </si>
  <si>
    <t>Uchazeč:</t>
  </si>
  <si>
    <t>Vyplň údaj</t>
  </si>
  <si>
    <t>Projektant:</t>
  </si>
  <si>
    <t>True</t>
  </si>
  <si>
    <t>Zpracovatel:</t>
  </si>
  <si>
    <t>Ing. Eva Morkesová</t>
  </si>
  <si>
    <t>Poznámka:</t>
  </si>
  <si>
    <t>Rozpočtováno v CÚ 2019/II
Neomezený dálkový přístup k úvodním částem katalogů ÚRS na http:/www.cs-urs.cz.
Ostatní informace položek ÚRS budou součástí soupisu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</si>
  <si>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</si>
  <si>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</si>
  <si>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</si>
  <si>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</si>
  <si>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</si>
  <si>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</si>
  <si>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</si>
  <si>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</si>
  <si>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</si>
  <si>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</si>
  <si>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</si>
  <si>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</si>
  <si>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</si>
  <si>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</si>
  <si>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</si>
  <si>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</si>
  <si>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</si>
  <si>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</si>
  <si>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</si>
  <si>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</si>
  <si>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</si>
  <si>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</si>
  <si>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</si>
  <si>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</si>
  <si>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</si>
  <si>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</si>
  <si>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</si>
  <si>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</si>
  <si>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</si>
  <si>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</si>
  <si>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</si>
  <si>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</si>
  <si>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</si>
  <si>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</si>
  <si>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</si>
  <si>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</si>
  <si>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</si>
  <si>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</si>
  <si>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1.</t>
  </si>
  <si>
    <t>SO 01 Rekonstrukce koryta</t>
  </si>
  <si>
    <t>STA</t>
  </si>
  <si>
    <t>1</t>
  </si>
  <si>
    <t>{656b905d-74e1-4e08-95e6-1a3411713a4a}</t>
  </si>
  <si>
    <t>2</t>
  </si>
  <si>
    <t>/</t>
  </si>
  <si>
    <t>Soupis</t>
  </si>
  <si>
    <t>###NOINSERT###</t>
  </si>
  <si>
    <t>1.1.</t>
  </si>
  <si>
    <t>SO 01.1 - Náhradní výsadba</t>
  </si>
  <si>
    <t>{e75a0e09-3e6d-4180-ab71-de3d08242f41}</t>
  </si>
  <si>
    <t>VON 01</t>
  </si>
  <si>
    <t>VON 01 Vedlejší a ostatní náklady</t>
  </si>
  <si>
    <t>VON</t>
  </si>
  <si>
    <t>{60e86bbf-17a1-4348-a91c-9ee3dad42219}</t>
  </si>
  <si>
    <t>KRYCÍ LIST SOUPISU PRACÍ</t>
  </si>
  <si>
    <t>Objekt:</t>
  </si>
  <si>
    <t>1. - SO 01 Rekonstrukce koryta</t>
  </si>
  <si>
    <t>Rozpočtováno v CÚ 2019/II Neomezený dálkový přístup k úvodním částem katalogů ÚRS na http:/www.cs-urs.cz. Ostatní informace položek ÚRS budou součástí soupisu prací.</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</si>
  <si>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</si>
  <si>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</si>
  <si>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</si>
  <si>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</si>
  <si>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</si>
  <si>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</si>
  <si>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</si>
  <si>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</si>
  <si>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</si>
  <si>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</si>
  <si>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8 - Trubní vedení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</si>
  <si>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</si>
  <si>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</si>
  <si>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</si>
  <si>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</si>
  <si>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</si>
  <si>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767 - Konstrukce zámečnické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</si>
  <si>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</si>
  <si>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</si>
  <si>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</si>
  <si>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</si>
  <si>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</si>
  <si>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</si>
  <si>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</si>
  <si>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</si>
  <si>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</si>
  <si>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</si>
  <si>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</si>
  <si>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</si>
  <si>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</si>
  <si>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</si>
  <si>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</si>
  <si>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</si>
  <si>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</si>
  <si>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</si>
  <si>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111201101</t>
  </si>
  <si>
    <t>Odstranění křovin a stromů průměru kmene do 100 mm i s kořeny z celkové plochy do 1000 m2</t>
  </si>
  <si>
    <t>m2</t>
  </si>
  <si>
    <t>CS ÚRS 2019 02</t>
  </si>
  <si>
    <t>4</t>
  </si>
  <si>
    <t>-425749410</t>
  </si>
  <si>
    <t>PP</t>
  </si>
  <si>
    <t>Odstranění křovin a stromů s odstraněním kořenů průměru kmene do 100 mm do sklonu terénu 1 : 5, při celkové ploše do 1 000 m2</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</si>
  <si>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</si>
  <si>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</si>
  <si>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</si>
  <si>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"odstranění keřů, viz příloha B., D.1.1"</t>
  </si>
  <si>
    <t>40,0</t>
  </si>
  <si>
    <t>111251111R</t>
  </si>
  <si>
    <t>Drcení ořezaných větví D do 100 mm s odvozem do 20 km</t>
  </si>
  <si>
    <t>m3</t>
  </si>
  <si>
    <t>1567812491</t>
  </si>
  <si>
    <t>Drcení ořezaných větví strojně - (štěpkování) s naložením na dopravní prostředek a odvozem drtě do 20 km a se složením o průměru větví do 100 mm</t>
  </si>
  <si>
    <t xml:space="preserve">Poznámka k souboru cen:
1. V cenách nejsou započteny náklady na uložení drti na skládku.
2. Měří se objem nadrcené hmoty.
</t>
  </si>
  <si>
    <t>"pokácené keře, viz příloha D.1.1"</t>
  </si>
  <si>
    <t>40,0*0,02</t>
  </si>
  <si>
    <t>3</t>
  </si>
  <si>
    <t>112201101</t>
  </si>
  <si>
    <t>Odstranění pařezů D do 300 mm</t>
  </si>
  <si>
    <t>kus</t>
  </si>
  <si>
    <t>-628270282</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</si>
  <si>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</si>
  <si>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</si>
  <si>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"pařezy stromů, 11 ks, viz příloha D.1.1"</t>
  </si>
  <si>
    <t>11</t>
  </si>
  <si>
    <t>114203202</t>
  </si>
  <si>
    <t>Očištění lomového kamene nebo betonových tvárnic od malty</t>
  </si>
  <si>
    <t>682663971</t>
  </si>
  <si>
    <t>Očištění lomového kamene nebo betonových tvárnic získaných při rozebrání dlažeb, záhozů, rovnanin a soustřeďovacích staveb od malty</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</si>
  <si>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</si>
  <si>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"vybouraný kamenný materiál na meziskládce, viz příloha D.1.1"</t>
  </si>
  <si>
    <t>"vybouraný kvádr pro dolní práh"</t>
  </si>
  <si>
    <t>2,2*0,7*0,27</t>
  </si>
  <si>
    <t>"vybouraný kámen (do rovnaniny)"</t>
  </si>
  <si>
    <t>5,79</t>
  </si>
  <si>
    <t>Součet</t>
  </si>
  <si>
    <t>5</t>
  </si>
  <si>
    <t>114203301</t>
  </si>
  <si>
    <t>Třídění lomového kamene nebo betonových tvárnic podle druhu, velikosti nebo tvaru</t>
  </si>
  <si>
    <t>62926819</t>
  </si>
  <si>
    <t>Třídění lomového kamene nebo betonových tvárnic získaných při rozebrání dlažeb, záhozů, rovnanin a soustřeďovacích staveb podle druhu, velikosti nebo tvaru</t>
  </si>
  <si>
    <t xml:space="preserve">Poznámka k souboru cen: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</si>
  <si>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"vybourané kamenného zdivo stávajících kamenných zdí (vybrání vhodného kamene do rovnaniny), viz příloha D.1.1, D.1.3"</t>
  </si>
  <si>
    <t>"nadzákladové zdivo PB + LB"</t>
  </si>
  <si>
    <t>9,827</t>
  </si>
  <si>
    <t>6</t>
  </si>
  <si>
    <t>124303101</t>
  </si>
  <si>
    <t>Vykopávky do 1000 m3 pro koryta vodotečí v hornině tř. 4</t>
  </si>
  <si>
    <t>2133392238</t>
  </si>
  <si>
    <t>Vykopávky pro koryta vodotečí s přehozením výkopku na vzdálenost do 3 m nebo s naložením na dopravní prostředek v hornině tř. 4 do 1 000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</si>
  <si>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</si>
  <si>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"úprava koryta, výkaz, viz příloha B., D.1.1"</t>
  </si>
  <si>
    <t>7,29</t>
  </si>
  <si>
    <t>7</t>
  </si>
  <si>
    <t>124303109</t>
  </si>
  <si>
    <t>Příplatek k vykopávkám pro koryta vodotečí v hornině tř. 4 za lepivost</t>
  </si>
  <si>
    <t>69905766</t>
  </si>
  <si>
    <t>Vykopávky pro koryta vodotečí s přehozením výkopku na vzdálenost do 3 m nebo s naložením na dopravní prostředek v hornině tř. 4 Příplatek k cenám za lepivost horniny tř. 4</t>
  </si>
  <si>
    <t>7,29*0,4 'Přepočtené koeficientem množství</t>
  </si>
  <si>
    <t>8</t>
  </si>
  <si>
    <t>131301101</t>
  </si>
  <si>
    <t>Hloubení jam nezapažených v hornině tř. 4 objemu do 100 m3</t>
  </si>
  <si>
    <t>-1660954916</t>
  </si>
  <si>
    <t>Hloubení nezapažených jam a zářezů s urovnáním dna do předepsaného profilu a spádu v hornině tř. 4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</si>
  <si>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</si>
  <si>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"výkaz, viz příloha B., D.1.1"</t>
  </si>
  <si>
    <t>41,79</t>
  </si>
  <si>
    <t>9</t>
  </si>
  <si>
    <t>131301109</t>
  </si>
  <si>
    <t>Příplatek za lepivost u hloubení jam nezapažených v hornině tř. 4</t>
  </si>
  <si>
    <t>826369274</t>
  </si>
  <si>
    <t>Hloubení nezapažených jam a zářezů s urovnáním dna do předepsaného profilu a spádu Příplatek k cenám za lepivost horniny tř. 4</t>
  </si>
  <si>
    <t>41,79*0,4 'Přepočtené koeficientem množství</t>
  </si>
  <si>
    <t>10</t>
  </si>
  <si>
    <t>132301201</t>
  </si>
  <si>
    <t>Hloubení rýh š do 2000 mm v hornině tř. 4 objemu do 100 m3</t>
  </si>
  <si>
    <t>1075310377</t>
  </si>
  <si>
    <t>Hloubení zapažených i nezapažených rýh šířky přes 600 do 2 000 mm s urovnáním dna do předepsaného profilu a spádu v hornině tř. 4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</si>
  <si>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</si>
  <si>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"pro základ betonové zdi, viz příloha B., D.1.1"</t>
  </si>
  <si>
    <t>"PB"</t>
  </si>
  <si>
    <t>7,30*1,02</t>
  </si>
  <si>
    <t>"LB"</t>
  </si>
  <si>
    <t>7,0*1,02</t>
  </si>
  <si>
    <t>132301209</t>
  </si>
  <si>
    <t>Příplatek za lepivost k hloubení rýh š do 2000 mm v hornině tř. 4</t>
  </si>
  <si>
    <t>-2124875858</t>
  </si>
  <si>
    <t>Hloubení zapažených i nezapažených rýh šířky přes 600 do 2 000 mm s urovnáním dna do předepsaného profilu a spádu v hornině tř. 4 Příplatek k cenám za lepivost horniny tř. 4</t>
  </si>
  <si>
    <t>14,586*0,4 'Přepočtené koeficientem množství</t>
  </si>
  <si>
    <t>12</t>
  </si>
  <si>
    <t>132312101</t>
  </si>
  <si>
    <t>Hloubení rýh š do 600 mm ručním nebo pneum nářadím v soudržných horninách tř. 4</t>
  </si>
  <si>
    <t>1463059127</t>
  </si>
  <si>
    <t>Hloubení zapažených i nezapažených rýh šířky do 600 mm ručním nebo pneumatickým nářadím s urovnáním dna do předepsaného profilu a spádu v horninách tř. 4 soudržných</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</si>
  <si>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</si>
  <si>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"rýha pro horní práh, viz příloha D.1.1"</t>
  </si>
  <si>
    <t>7,17*0,5*0,7</t>
  </si>
  <si>
    <t>13</t>
  </si>
  <si>
    <t>132312109</t>
  </si>
  <si>
    <t>Příplatek za lepivost u hloubení rýh š do 600 mm ručním nebo pneum nářadím v hornině tř. 4</t>
  </si>
  <si>
    <t>46521383</t>
  </si>
  <si>
    <t>Hloubení zapažených i nezapažených rýh šířky do 600 mm ručním nebo pneumatickým nářadím s urovnáním dna do předepsaného profilu a spádu v horninách tř. 4 Příplatek k cenám za lepivost horniny tř. 4</t>
  </si>
  <si>
    <t>2,51*0,4 'Přepočtené koeficientem množství</t>
  </si>
  <si>
    <t>14</t>
  </si>
  <si>
    <t>132312201</t>
  </si>
  <si>
    <t>Hloubení rýh š přes 600 do 2000 mm ručním nebo pneum nářadím v soudržných horninách tř. 4</t>
  </si>
  <si>
    <t>1769218855</t>
  </si>
  <si>
    <t>Hloubení zapažených i nezapažených rýh šířky přes 600 do 2 000 mm ručním nebo pneumatickým nářadím s urovnáním dna do předepsaného profilu a spádu v horninách tř. 4 soudržných</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</si>
  <si>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</si>
  <si>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3,3*0,9*1,35</t>
  </si>
  <si>
    <t>1,7*0,9*1,35</t>
  </si>
  <si>
    <t>Mezisoučet</t>
  </si>
  <si>
    <t>"rozšíření rýhy pro horní práh z důvodu BOZP, cca 15 % zhloubení rýhy"</t>
  </si>
  <si>
    <t>6,076*0,15</t>
  </si>
  <si>
    <t>132312209</t>
  </si>
  <si>
    <t>Příplatek za lepivost u hloubení rýh š do 2000 mm ručním nebo pneum nářadím v hornině tř. 4</t>
  </si>
  <si>
    <t>-758385358</t>
  </si>
  <si>
    <t>Hloubení zapažených i nezapažených rýh šířky přes 600 do 2 000 mm ručním nebo pneumatickým nářadím s urovnáním dna do předepsaného profilu a spádu v horninách tř. 4 Příplatek k cenám za lepivost horniny tř. 4</t>
  </si>
  <si>
    <t>6,987*0,4 'Přepočtené koeficientem množství</t>
  </si>
  <si>
    <t>16</t>
  </si>
  <si>
    <t>151101201</t>
  </si>
  <si>
    <t>Zřízení příložného pažení stěn výkopu hl do 4 m</t>
  </si>
  <si>
    <t>977915499</t>
  </si>
  <si>
    <t>Zřízení pažení stěn výkopu bez rozepření nebo vzepření příložné, hloubky do 4 m</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</si>
  <si>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</si>
  <si>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"pažení jámy, výkaz, viz příloha D.1.6"</t>
  </si>
  <si>
    <t>41,93</t>
  </si>
  <si>
    <t>17</t>
  </si>
  <si>
    <t>151101211</t>
  </si>
  <si>
    <t>Odstranění příložného pažení stěn hl do 4 m</t>
  </si>
  <si>
    <t>351028775</t>
  </si>
  <si>
    <t>Odstranění pažení stěn výkopu s uložením pažin na vzdálenost do 3 m od okraje výkopu příložné, hloubky do 4 m</t>
  </si>
  <si>
    <t>18</t>
  </si>
  <si>
    <t>151101301</t>
  </si>
  <si>
    <t>Zřízení rozepření stěn při pažení příložném hl do 4 m</t>
  </si>
  <si>
    <t>-863385897</t>
  </si>
  <si>
    <t>Zřízení rozepření zapažených stěn výkopů s potřebným přepažováním při roubení příložném, hloubky do 4 m</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</si>
  <si>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</si>
  <si>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"jáma za zdí, výkaz, viz příloha D.1.1, D.1.5"</t>
  </si>
  <si>
    <t>18,0*6,0*2,0</t>
  </si>
  <si>
    <t>19</t>
  </si>
  <si>
    <t>151101311</t>
  </si>
  <si>
    <t>Odstranění rozepření stěn při pažení příložném hl do 4 m</t>
  </si>
  <si>
    <t>1692955250</t>
  </si>
  <si>
    <t>Odstranění rozepření stěn výkopů s uložením materiálu na vzdálenost do 3 m od okraje výkopu roubení příložného, hloubky do 4 m</t>
  </si>
  <si>
    <t>20</t>
  </si>
  <si>
    <t>162201102</t>
  </si>
  <si>
    <t>Vodorovné přemístění do 50 m výkopku/sypaniny z horniny tř. 1 až 4</t>
  </si>
  <si>
    <t>1803198402</t>
  </si>
  <si>
    <t>Vodorovné přemístění výkopku nebo sypaniny po suchu na obvyklém dopravním prostředku, bez naložení výkopku, avšak se složením bez rozhrnutí z horniny tř. 1 až 4 na vzdálenost přes 20 do 50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</si>
  <si>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</si>
  <si>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"viz příloha D.1.1"</t>
  </si>
  <si>
    <t>"vytěžený materiál na meziskládku"</t>
  </si>
  <si>
    <t>7,29+41,79+14,586+2,51+6,987</t>
  </si>
  <si>
    <t>"materiál z meziskládky zpět do zásypu"</t>
  </si>
  <si>
    <t>19,73</t>
  </si>
  <si>
    <t>"materiál z meziskládky zpět do zásypu jam po pařezech"</t>
  </si>
  <si>
    <t>11*0,05</t>
  </si>
  <si>
    <t>162201151</t>
  </si>
  <si>
    <t>Vodorovné přemístění do 20 m výkopku/sypaniny z horniny tří. 5 až 7</t>
  </si>
  <si>
    <t>-809563932</t>
  </si>
  <si>
    <t>Vodorovné přemístění výkopku nebo sypaniny po suchu na obvyklém dopravním prostředku, bez naložení výkopku, avšak se složením bez rozhrnutí z horniny tř. 5 až 7 na vzdálenost do 20 m</t>
  </si>
  <si>
    <t>"vybouraný materiál na meziskládku a očištěný zpět pro opětovné použití, viz příloha D.1.1"</t>
  </si>
  <si>
    <t>2*2,2*0,7*0,27</t>
  </si>
  <si>
    <t>"vybouraný kámen a očištěný kámen z meziskládky zpět do rovnaniny"</t>
  </si>
  <si>
    <t>9,827+5,79</t>
  </si>
  <si>
    <t>22</t>
  </si>
  <si>
    <t>167101101</t>
  </si>
  <si>
    <t>Nakládání výkopku z hornin tř. 1 až 4 do 100 m3</t>
  </si>
  <si>
    <t>-1781210290</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</si>
  <si>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</si>
  <si>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</si>
  <si>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"zemní materiál z meziskládky pro odvoz na skládku (odpočet materiálu potřebného zpět do zásypu okolo objektů a jam po pařezech), viz příloha B."</t>
  </si>
  <si>
    <t>7,29+41,79+14,586+2,51+6,987-(19,73+11*0,05)</t>
  </si>
  <si>
    <t>23</t>
  </si>
  <si>
    <t>171201201</t>
  </si>
  <si>
    <t>Uložení sypaniny na skládky</t>
  </si>
  <si>
    <t>-1860035333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</si>
  <si>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</si>
  <si>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"vytěžený materiál na meziskládku, viz příloha B., D.1.1"</t>
  </si>
  <si>
    <t>"materiál z výkopu vodoteče"</t>
  </si>
  <si>
    <t>"materiál z jámy"</t>
  </si>
  <si>
    <t>"materiál z rýhy, výkaz"</t>
  </si>
  <si>
    <t>14,586+2,51+6,987</t>
  </si>
  <si>
    <t>24</t>
  </si>
  <si>
    <t>174101101</t>
  </si>
  <si>
    <t>Zásyp jam, šachet rýh nebo kolem objektů sypaninou se zhutněním</t>
  </si>
  <si>
    <t>1390556741</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</si>
  <si>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</si>
  <si>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</si>
  <si>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"viz příloha B., D.1.1"</t>
  </si>
  <si>
    <t>"zásyp materiálem z výkopů, výkaz"</t>
  </si>
  <si>
    <t>"mrazový klín za zdí z dovezeného materiálu, výkaz"</t>
  </si>
  <si>
    <t>9,42</t>
  </si>
  <si>
    <t>"obsyp křídel ukončujícího prahu z dovezeného materiálu, rozšířené rýhy"</t>
  </si>
  <si>
    <t>3,3*1,35*0,4</t>
  </si>
  <si>
    <t>1,7*1,35*0,4</t>
  </si>
  <si>
    <t>25</t>
  </si>
  <si>
    <t>M</t>
  </si>
  <si>
    <t>58331200</t>
  </si>
  <si>
    <t>štěrkopísek netříděný zásypový</t>
  </si>
  <si>
    <t>t</t>
  </si>
  <si>
    <t>1417192206</t>
  </si>
  <si>
    <t>"materiál pro mrazový klín za zdí, výkaz"</t>
  </si>
  <si>
    <t>9,42*2,0</t>
  </si>
  <si>
    <t>"materiál pro obsyp křídel ukončujícího prahu z dovezeného materiálu, rozšířené rýhy"</t>
  </si>
  <si>
    <t>(3,3*1,35*0,4)*2,0</t>
  </si>
  <si>
    <t>(1,7*1,35*0,4)*2,0</t>
  </si>
  <si>
    <t>26</t>
  </si>
  <si>
    <t>174201201</t>
  </si>
  <si>
    <t>Zásyp jam po pařezech D pařezů do 300 mm</t>
  </si>
  <si>
    <t>-823681484</t>
  </si>
  <si>
    <t>Zásyp jam po pařezech výkopkem z horniny získané při dobývání pařezů s hrubým urovnáním povrchu zasypávky průměru pařezu přes 100 do 300 mm</t>
  </si>
  <si>
    <t xml:space="preserve">Poznámka k souboru cen:
1. Zásyp jam po pařezech průměru přes 100 do 300 mm se neoceňuje v případě, že se současně provádí sejmutí ornice.
2. Nestačí-li pro zasypání jámy po pařezu výkopek získaný při dobývání pařezu a je-li projektem předepsáno, oceňuje se se doplnění jámy do úrovně okolního terénu cenou 174 10-1101 Zásyp sypaninou jam, šachet, rýh nebo kolem objektů.
3. Průměr pařezu se měří v místě řezu.
</t>
  </si>
  <si>
    <t>"jámy po pokácenyých stromech, 11 ks, viz příloha D.1.1</t>
  </si>
  <si>
    <t>27</t>
  </si>
  <si>
    <t>181151311</t>
  </si>
  <si>
    <t>Plošná úprava terénu přes 500 m2 zemina tř 1 až 4 nerovnosti do 100 mm v rovinně a svahu do 1:5</t>
  </si>
  <si>
    <t>-1126856589</t>
  </si>
  <si>
    <t>Plošná úprava terénu v zemině tř. 1 až 4 s urovnáním povrchu bez doplnění ornice souvislé plochy přes 500 m2 při nerovnostech terénu přes 50 do 100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</si>
  <si>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</si>
  <si>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"staveniště, viz příloha B., D.1.1"</t>
  </si>
  <si>
    <t>11,5*12,5</t>
  </si>
  <si>
    <t>5,0*3,0</t>
  </si>
  <si>
    <t>18,0*15,0</t>
  </si>
  <si>
    <t>"příjezd"</t>
  </si>
  <si>
    <t>55,0*5,0</t>
  </si>
  <si>
    <t>28</t>
  </si>
  <si>
    <t>181411121</t>
  </si>
  <si>
    <t>Založení lučního trávníku výsevem plochy do 1000 m2 v rovině a ve svahu do 1:5</t>
  </si>
  <si>
    <t>-1424485594</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</si>
  <si>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</si>
  <si>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</si>
  <si>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"viz pol. úprava pláně"</t>
  </si>
  <si>
    <t>26,99</t>
  </si>
  <si>
    <t>"staveniště LB"</t>
  </si>
  <si>
    <t>29</t>
  </si>
  <si>
    <t>00572472</t>
  </si>
  <si>
    <t>osivo směs travní krajinná-rovinná</t>
  </si>
  <si>
    <t>kg</t>
  </si>
  <si>
    <t>1676841018</t>
  </si>
  <si>
    <t>"viz pol. založení trávníku (30 g/m2)"</t>
  </si>
  <si>
    <t>296,99</t>
  </si>
  <si>
    <t>296,99*0,03 'Přepočtené koeficientem množství</t>
  </si>
  <si>
    <t>30</t>
  </si>
  <si>
    <t>181951102</t>
  </si>
  <si>
    <t>Úprava pláně v hornině tř. 1 až 4 se zhutněním</t>
  </si>
  <si>
    <t>-1826329372</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</si>
  <si>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</si>
  <si>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</si>
  <si>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"výkaz, viz příloha D.1.1., D.1.5"</t>
  </si>
  <si>
    <t>31</t>
  </si>
  <si>
    <t>182101101</t>
  </si>
  <si>
    <t>Svahování v zářezech v hornině tř. 1 až 4</t>
  </si>
  <si>
    <t>-1995930720</t>
  </si>
  <si>
    <t>Svahování trvalých svahů do projektovaných profilů s potřebným přemístěním výkopku při svahování v zářezech v hornině tř. 1 až 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</si>
  <si>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</si>
  <si>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"výkaz, viz příloha D.1.1, D.1.5"</t>
  </si>
  <si>
    <t>32</t>
  </si>
  <si>
    <t>182201101</t>
  </si>
  <si>
    <t>Svahování násypů</t>
  </si>
  <si>
    <t>1503783155</t>
  </si>
  <si>
    <t>Svahování trvalých svahů do projektovaných profilů s potřebným přemístěním výkopku při svahování násypů v jakékoliv hornině</t>
  </si>
  <si>
    <t>17,12</t>
  </si>
  <si>
    <t>33</t>
  </si>
  <si>
    <t>171201211R01</t>
  </si>
  <si>
    <t>Likvidace stavebního odpadu - zeminy a kameniva</t>
  </si>
  <si>
    <t>-1998423283</t>
  </si>
  <si>
    <t>Likvidace stavebního odpadu - zeminy a kameniva včetně vodorovné a svislé dopravy, uložení apřípadného poplatku za uložení</t>
  </si>
  <si>
    <t xml:space="preserve">Poznámka k souboru cen:
1. Ceny uvedené v souboru cen lze po dohodě upravit podle místních podmínek.
</t>
  </si>
  <si>
    <t>"vytěřený materiál, viz příloha B., D.1.1"</t>
  </si>
  <si>
    <t>7,29*1,8</t>
  </si>
  <si>
    <t>41,79*1,8</t>
  </si>
  <si>
    <t>(14,586+2,51+6,987)*1,8</t>
  </si>
  <si>
    <t>"odpočet materiálu potřebného zpět do zásypu"</t>
  </si>
  <si>
    <t>-19,73*1,8</t>
  </si>
  <si>
    <t>"odpočet materiálu potřebného zpět do zásypu jam po pařezech"</t>
  </si>
  <si>
    <t>-(11*0,05)*1,8</t>
  </si>
  <si>
    <t>34</t>
  </si>
  <si>
    <t>171201211R21</t>
  </si>
  <si>
    <t>Likvidace dřevní štěpky</t>
  </si>
  <si>
    <t>-1419278540</t>
  </si>
  <si>
    <t>Likvidace dřevní štěpky včetně uložení a případného poplatku za uložení</t>
  </si>
  <si>
    <t>"dřevní štěpka, viz příloha D.1.1"</t>
  </si>
  <si>
    <t>40,0*0,02*0,7</t>
  </si>
  <si>
    <t>Zakládání</t>
  </si>
  <si>
    <t>35</t>
  </si>
  <si>
    <t>211521111</t>
  </si>
  <si>
    <t>Výplň odvodňovacích žeber nebo trativodů kamenivem hrubým drceným frakce 63 až 125 mm</t>
  </si>
  <si>
    <t>1514618017</t>
  </si>
  <si>
    <t>Výplň kamenivem do rýh odvodňovacích žeber nebo trativodů bez zhutnění, s úpravou povrchu výplně kamenivem hrubým drceným frakce 63 až 125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</si>
  <si>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</si>
  <si>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"podélný drén - obrácený štěrkový filtr, viz příloha D.1.1"</t>
  </si>
  <si>
    <t>7,30*0,24</t>
  </si>
  <si>
    <t>7,0*0,24</t>
  </si>
  <si>
    <t>36</t>
  </si>
  <si>
    <t>211971121</t>
  </si>
  <si>
    <t>Zřízení opláštění žeber nebo trativodů geotextilií v rýze nebo zářezu sklonu přes 1:2 š do 2,5 m</t>
  </si>
  <si>
    <t>-1061804008</t>
  </si>
  <si>
    <t>Zřízení opláštění výplně z geotextilie odvodňovacích žeber nebo trativodů v rýze nebo zářezu se stěnami svislými nebo šikmými o sklonu přes 1:2 při rozvinuté šířce opláštění do 2,5 m</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</si>
  <si>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</si>
  <si>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"překrytí horní části drénu, viz příloha D.1.1"</t>
  </si>
  <si>
    <t>(7,3+7,0)*0,65</t>
  </si>
  <si>
    <t>37</t>
  </si>
  <si>
    <t>69311291</t>
  </si>
  <si>
    <t>geotextilie drenážní 1500g/m2</t>
  </si>
  <si>
    <t>-649188541</t>
  </si>
  <si>
    <t>"pro překrytí horní části drénu, ztratné 2 %, viz příloha D.1.1"</t>
  </si>
  <si>
    <t>(7,3+7,0)*0,65*1,02</t>
  </si>
  <si>
    <t>38</t>
  </si>
  <si>
    <t>212755212</t>
  </si>
  <si>
    <t>Trativody z drenážních trubek plastových flexibilních D 65 mm bez lože</t>
  </si>
  <si>
    <t>m</t>
  </si>
  <si>
    <t>-1093393506</t>
  </si>
  <si>
    <t>Trativody bez lože z drenážních trubek plastových flexibilních D 65 mm</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</si>
  <si>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</si>
  <si>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"podél PB za bet. zdí, viz příloha D.1.1"</t>
  </si>
  <si>
    <t>11,0</t>
  </si>
  <si>
    <t>39</t>
  </si>
  <si>
    <t>212755213</t>
  </si>
  <si>
    <t>Trativody z drenážních trubek plastových flexibilních D 80 mm bez lože</t>
  </si>
  <si>
    <t>917913478</t>
  </si>
  <si>
    <t>Trativody bez lože z drenážních trubek plastových flexibilních D 80 mm</t>
  </si>
  <si>
    <t>"trubky dl.0,77 m, 4 ks, viz příloha D.1.1"</t>
  </si>
  <si>
    <t>4*0,77</t>
  </si>
  <si>
    <t>40</t>
  </si>
  <si>
    <t>273311127</t>
  </si>
  <si>
    <t>Základové desky z betonu prostého C 25/30</t>
  </si>
  <si>
    <t>325847733</t>
  </si>
  <si>
    <t>Základové konstrukce z betonu prostého desky ve výkopu nebo na hlavách pilot C 25/30</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</si>
  <si>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</si>
  <si>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"základová deska z betonu C 22/30-XF3-Cl 0,4-Dmax22-S3, viz příloha D.1.1, D.1.4, D.1.5"</t>
  </si>
  <si>
    <t>8,50*2,75*0,25</t>
  </si>
  <si>
    <t>41</t>
  </si>
  <si>
    <t>273354111</t>
  </si>
  <si>
    <t>Bednění základových desek - zřízení</t>
  </si>
  <si>
    <t>-446122216</t>
  </si>
  <si>
    <t>Bednění základových konstrukcí desek zřízení</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</si>
  <si>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</si>
  <si>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"základová deska z betonu - konec + LB bok, viz příloha D.1.1, D.1.5"</t>
  </si>
  <si>
    <t>2,75*0,25+9,0*0,25</t>
  </si>
  <si>
    <t>42</t>
  </si>
  <si>
    <t>273354211</t>
  </si>
  <si>
    <t>Bednění základových desek - odstranění</t>
  </si>
  <si>
    <t>2131363247</t>
  </si>
  <si>
    <t>Bednění základových konstrukcí desek odstranění bednění</t>
  </si>
  <si>
    <t>43</t>
  </si>
  <si>
    <t>274315512</t>
  </si>
  <si>
    <t>Základové pasy z betonu pro prostředí s mrazovými cykly C 25/30</t>
  </si>
  <si>
    <t>299057026</t>
  </si>
  <si>
    <t>Základové konstrukce z betonu pasy prostého pro prostředí s mrazovými cykly tř. C 25/30</t>
  </si>
  <si>
    <t xml:space="preserve">Poznámka k souboru cen:
1. Ceny lze použít i pro beton pod dlažbou dna vývaru.
2. Pro výpočet přesunu hmot se u položek -5122 až -5124 pro konstrukce z betonu prokládaného kamenem celková hmotnost položky sníží o hmotnost betonu, příp. i kamene, pokud jsou dodávány přímo na místo zabudování nebo do prostoru technologické manipulace.
</t>
  </si>
  <si>
    <t>"základy opěrných zdí z betonu C 25/30-XF3-Cl 0,4-Dmax22-S3, viz příloha D.1.1, D.1.4, D.1.5"</t>
  </si>
  <si>
    <t>7,30*1,24</t>
  </si>
  <si>
    <t>7,0*1,24</t>
  </si>
  <si>
    <t>"dolní práh (dobetonávka)"</t>
  </si>
  <si>
    <t>0,27*0,27*0,70</t>
  </si>
  <si>
    <t>"horní práh"</t>
  </si>
  <si>
    <t>7,17*0,7*0,5</t>
  </si>
  <si>
    <t>44</t>
  </si>
  <si>
    <t>274354111</t>
  </si>
  <si>
    <t>Bednění základových pasů - zřízení</t>
  </si>
  <si>
    <t>783267058</t>
  </si>
  <si>
    <t>Bednění základových konstrukcí pasů, prahů, věnců a ostruh zřízení</t>
  </si>
  <si>
    <t>"včetně odbednění, viz příloha D.1.1"</t>
  </si>
  <si>
    <t>"základy opěrných zdí"</t>
  </si>
  <si>
    <t>7,30*0,7</t>
  </si>
  <si>
    <t>"boky"</t>
  </si>
  <si>
    <t>1,3*0,7</t>
  </si>
  <si>
    <t>7,0*0,7</t>
  </si>
  <si>
    <t>2*0,27*0,70</t>
  </si>
  <si>
    <t>7,17*0,7</t>
  </si>
  <si>
    <t>45</t>
  </si>
  <si>
    <t>274354211</t>
  </si>
  <si>
    <t>Bednění základových pasů - odstranění</t>
  </si>
  <si>
    <t>-406486733</t>
  </si>
  <si>
    <t>Bednění základových konstrukcí pasů, prahů, věnců a ostruh odstranění bednění</t>
  </si>
  <si>
    <t>46</t>
  </si>
  <si>
    <t>R- 2021</t>
  </si>
  <si>
    <t>Převedení vody včetně zajímkování a čerpání vody - technologie dle dodavatele</t>
  </si>
  <si>
    <t>soubor</t>
  </si>
  <si>
    <t>-1501252286</t>
  </si>
  <si>
    <t>"převod vody po celou dobu stavby, viz příloha B., D.1.1"</t>
  </si>
  <si>
    <t>"předpoklad projektanta - jedná se o převedení vody potrubím minimálně DN 300 včetně jímkování a čerpání (zřízení i likvidace)"</t>
  </si>
  <si>
    <t>"zřízení a odstraňění jímky včetně fólie délky 6,0 m, výšky 0,8 m"</t>
  </si>
  <si>
    <t>"včetně čerpání během stavby"</t>
  </si>
  <si>
    <t>"zřízení 2 ks šachet pro čerpání"</t>
  </si>
  <si>
    <t>Svislé a kompletní konstrukce</t>
  </si>
  <si>
    <t>47</t>
  </si>
  <si>
    <t>320101112</t>
  </si>
  <si>
    <t>Osazení betonových a železobetonových prefabrikátů hmotnosti nad 1000 do 5000 kg</t>
  </si>
  <si>
    <t>-1860987489</t>
  </si>
  <si>
    <t>Osazení betonových a železobetonových prefabrikátů hmotnosti jednotlivě přes 1 000 do 5 000 kg</t>
  </si>
  <si>
    <t xml:space="preserve">Poznámka k souboru cen:
1. Ceny neplatí pro :
a) osazení patky pro dlažbu z prefabrikátů, tyto se oceňují cenami souboru cen 461 10-11 Osazení patky pro dlažbu z betonových nebo železobetonových prefabrikátů,
b) zához a záhozovou patku z betonových bloků i tyto se oceňují cenami souboru cen 462 92- . . Zřízení záhozu z betonových bloků,
c) dlažbu z betonových desek a tvárnic sklonu do 1:1 o hmotnosti prvku do 1500 kg; tyto se oceňují cenami souboru cen 465 92- . . Kladení dlažby z betonových desek a a tvárnic,
d) osazení prefabrikátů předpínaných v konstrukci; tyto se oceňují individuálně.
2. V cenách jsou započteny i náklady na:
a) kotevní prvky,
b) odstranění transportní výztuže.
3. V cenách nejsou započteny náklady na:
a) podkladní betony; tyto se oceňují cenami souboru cen 451 31-51 Podkladní nebo vyrovnávací vrstva z betonu prostého,
b) výplňový beton otvorů (mimo spár), tento se oceňuje cenami souboru cen 936 45-71 Zálivka kotevních šroubů, ocelových konstrukcí, různých dutin apod.,
c) dodávku prefabrikátů; tyto se oceňují ve specifikaci.
4. Objem se stanoví v m3 hmoty prefabrikátů jednotlivých hmotnostních stupňů.
</t>
  </si>
  <si>
    <t>"osazení ŽB prefabrikátů, U profilů (m = 2929,01 kg / 1 ks), 9 ks, viz příloha D.1.1,D.1.4, D.1.6"</t>
  </si>
  <si>
    <t>9*1,215</t>
  </si>
  <si>
    <t>48</t>
  </si>
  <si>
    <t>R10009</t>
  </si>
  <si>
    <t>U profily, železobetonové prefabrikáty</t>
  </si>
  <si>
    <t>-222701880</t>
  </si>
  <si>
    <t>"dodávka železobetonových U profilů tvořících opevnění koryta dle nabídky (včetně dopravy), 9 ks, viz příloha D.1.4"</t>
  </si>
  <si>
    <t>49</t>
  </si>
  <si>
    <t>320101111R</t>
  </si>
  <si>
    <t>Osazení kamenného prahu</t>
  </si>
  <si>
    <t>-480641925</t>
  </si>
  <si>
    <t>"osazení kvádru o rozměrech 2,1 x 0,7 x 0,27 m, vyjmutého ze stávající, rozebrané opěrné zdi, viz příloha D.1.1"</t>
  </si>
  <si>
    <t>1*2,1*0,7*0,27</t>
  </si>
  <si>
    <t>50</t>
  </si>
  <si>
    <t>321311115</t>
  </si>
  <si>
    <t>Konstrukce vodních staveb z betonu prostého mrazuvzdorného tř. C 25/30</t>
  </si>
  <si>
    <t>282290682</t>
  </si>
  <si>
    <t>Konstrukce vodních staveb z betonu přehrad, jezů a plavebních komor, spodní stavby vodních elektráren, jader přehrad, odběrných věží a výpustných zařízení, opěrných zdí, šachet, šachtic a ostatních konstrukcí prostého pro prostředí s mrazovými cykly tř. C 25/30</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</si>
  <si>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</si>
  <si>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"nadzáklad opěrných zdí z betonu C 25/30-XF3-Cl 0,4-Dmax22-S3, viz příloha D.1.1, D.1.5"</t>
  </si>
  <si>
    <t>7,3*1,05</t>
  </si>
  <si>
    <t>7,0*1,05</t>
  </si>
  <si>
    <t>(3,374+3,3)/2*1,35*0,5</t>
  </si>
  <si>
    <t>(1,794+1,7)/2*1,35*0,5</t>
  </si>
  <si>
    <t>51</t>
  </si>
  <si>
    <t>321351010</t>
  </si>
  <si>
    <t>Bednění konstrukcí vodních staveb rovinné - zřízení</t>
  </si>
  <si>
    <t>-1890682658</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</si>
  <si>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</si>
  <si>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</si>
  <si>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"PB + bok"</t>
  </si>
  <si>
    <t>2*7,3*(1,85+1,15)/2</t>
  </si>
  <si>
    <t>0,7*1,15</t>
  </si>
  <si>
    <t>"LB + bok"</t>
  </si>
  <si>
    <t>2*7,0*(1,85+1,15)/2</t>
  </si>
  <si>
    <t>"křídla prahu + boky"</t>
  </si>
  <si>
    <t>2*3,337*1,35</t>
  </si>
  <si>
    <t>2*1,747*1,35</t>
  </si>
  <si>
    <t>2*0,5*1,35</t>
  </si>
  <si>
    <t>52</t>
  </si>
  <si>
    <t>321352010</t>
  </si>
  <si>
    <t>Bednění konstrukcí vodních staveb rovinné - odstranění</t>
  </si>
  <si>
    <t>118789082</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</si>
  <si>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</si>
  <si>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53</t>
  </si>
  <si>
    <t>311351911</t>
  </si>
  <si>
    <t>Příplatek k cenám bednění nosných nadzákladových zdí za pohledový beton</t>
  </si>
  <si>
    <t>-1776708071</t>
  </si>
  <si>
    <t>Bednění nadzákladových zdí nosných Příplatek k cenám bednění za pohledový beton</t>
  </si>
  <si>
    <t xml:space="preserve">Poznámka k souboru cen:
1. Ceny jsou určeny pro bednění svislé nebo šikmé (odkloněné), půdorysně přímé nebo zalomené ve volném prostranství, ve volných nebo zapažených jamách a rýhách.
2. Ceny jsou určeny pro bednění výšky do 4 m. Bednění větších výšek se oceňuje individuálně.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5. Kruhové nebo obloukové bednění poloměru do 1 m se oceňuje individuálně.
</t>
  </si>
  <si>
    <t>"líc PB"</t>
  </si>
  <si>
    <t>7,3*(1,85+1,15)/2</t>
  </si>
  <si>
    <t>"líc LB"</t>
  </si>
  <si>
    <t>7,0*(1,85+1,15)/2</t>
  </si>
  <si>
    <t>"líc křídel prahu"</t>
  </si>
  <si>
    <t>3,337*1,35</t>
  </si>
  <si>
    <t>1,747*1,35</t>
  </si>
  <si>
    <t>54</t>
  </si>
  <si>
    <t>321366111</t>
  </si>
  <si>
    <t>Výztuž železobetonových konstrukcí vodních staveb z oceli 10 505 D do 12 mm</t>
  </si>
  <si>
    <t>500893496</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</si>
  <si>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</si>
  <si>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</si>
  <si>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"viz příloha D.1.1, D.1.6"</t>
  </si>
  <si>
    <t>"ocelové pruty pro ukotvení kari sítí"</t>
  </si>
  <si>
    <t>"žebírková ocel pro ocelové kotvy prům. 12 mm (žebírková ocel) dl. 0,8 m (m=0,89 kg/m´), 42 ks"</t>
  </si>
  <si>
    <t>42*0,8*0,89/1000</t>
  </si>
  <si>
    <t>55</t>
  </si>
  <si>
    <t>321368211</t>
  </si>
  <si>
    <t>Výztuž železobetonových konstrukcí vodních staveb ze svařovaných sítí</t>
  </si>
  <si>
    <t>633337541</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</si>
  <si>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</si>
  <si>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"Kari síť s oky 100 x 100 mm a prům. drátu 10 mm"</t>
  </si>
  <si>
    <t>"PB opěrné zdi"</t>
  </si>
  <si>
    <t>7,3*(1,8+1,1)/2*0,01234</t>
  </si>
  <si>
    <t>"LB opěrné zdi"</t>
  </si>
  <si>
    <t>7,0*(1,8+1,1)/2*0,01234</t>
  </si>
  <si>
    <t>"Kari síť s oky 100 x 100 mm a prům. drátu 6 mm"</t>
  </si>
  <si>
    <t>(3,0+3,15)*1,25*0,00444</t>
  </si>
  <si>
    <t>(1,5+1,6)*1,25*0,00444</t>
  </si>
  <si>
    <t>2*0,4*1,25*0,00444</t>
  </si>
  <si>
    <t>Vodorovné konstrukce</t>
  </si>
  <si>
    <t>56</t>
  </si>
  <si>
    <t>457531112</t>
  </si>
  <si>
    <t>Filtrační vrstvy z hrubého drceného kameniva bez zhutnění frakce od 16 až 63 do 32 až 63 mm</t>
  </si>
  <si>
    <t>-76168884</t>
  </si>
  <si>
    <t>Filtrační vrstvy jakékoliv tloušťky a sklonu z hrubého drceného kameniva bez zhutnění, frakce od 16-63 do 32-63 mm</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</si>
  <si>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</si>
  <si>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"štěrkové lože balvanitého skluzu v tl. 300 mm, viz příloha D.1.4"</t>
  </si>
  <si>
    <t>7,0*2,215*0,3</t>
  </si>
  <si>
    <t>57</t>
  </si>
  <si>
    <t>46251127R</t>
  </si>
  <si>
    <t>Rozražeče z lomových kamenů hmotnosti 100 kg</t>
  </si>
  <si>
    <t>-1711960556</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</si>
  <si>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</si>
  <si>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"rozražeče z lomových kamenů jednotlivé hmotnosti 100 kg, 5 ks (osazení včetně dodávky jednotlivých kamenů), viz příloha D.1.1, D.1.3"</t>
  </si>
  <si>
    <t>58</t>
  </si>
  <si>
    <t>46321212R</t>
  </si>
  <si>
    <t>Rovnanina z lomového kamene s vyklínováním spár těženým kamenivem</t>
  </si>
  <si>
    <t>-204034422</t>
  </si>
  <si>
    <t>Rovnanina z lomového kamene upraveného, tříděného jakékoliv tloušťky rovnaniny s vyplněním spár a dutin těženým kamenivem</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</si>
  <si>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</si>
  <si>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"rovnanina tl. 300 mm z původního očištěného kamene s vyplněním spár štěrkodrtí vel. zrn 8 - 16 mm - břehová hrana nad zdí, výkaz"</t>
  </si>
  <si>
    <t>"cena byla snížena o cenu kamene), viz příloha D.1.1, D.1.5"</t>
  </si>
  <si>
    <t>59</t>
  </si>
  <si>
    <t>463212191</t>
  </si>
  <si>
    <t>Příplatek za vypracováni líce rovnaniny</t>
  </si>
  <si>
    <t>-137376454</t>
  </si>
  <si>
    <t>Rovnanina z lomového kamene upraveného, tříděného Příplatek k cenám za vypracování líce</t>
  </si>
  <si>
    <t>"úprava líce rovnaniny, výkaz, viz příloha D.1.1"</t>
  </si>
  <si>
    <t>19,48</t>
  </si>
  <si>
    <t>60</t>
  </si>
  <si>
    <t>467510111</t>
  </si>
  <si>
    <t>Balvanitý skluz z lomového kamene tl 700 až 1200 mm</t>
  </si>
  <si>
    <t>-25039804</t>
  </si>
  <si>
    <t>Balvanitý skluz z lomového kamene hmotnosti kamene jednotlivě přes 300 do 3000 kg s proštěrkováním tl. vrstvy 700 až 1200 mm</t>
  </si>
  <si>
    <t xml:space="preserve">Poznámka k souboru cen:
1. V ceně jsou započteny i náklady na práci pod hladinou vody přes 100 do 300 mm.
2. V ceně nejsou započteny náklady na podkladní vrstvu z kameniva; tato se oceňuje cenami souboru cen 457 5 . - . . Filtrační vrstvy jakékoliv tloušťky a sklonu.
3. Objem se stanoví v m3 konstrukce skluzu.
</t>
  </si>
  <si>
    <t>"kamenný skluz ve dně z kamene výšky 400 - 600 mm, viz přílohy D.1.1, D.1.4, D.1.5"</t>
  </si>
  <si>
    <t>7,0*2,215*0,5</t>
  </si>
  <si>
    <t>Komunikace</t>
  </si>
  <si>
    <t>61</t>
  </si>
  <si>
    <t>5841211110</t>
  </si>
  <si>
    <t>Provizorní komunikace ze silničních dílců z ŽB do lože z kameniva těženého</t>
  </si>
  <si>
    <t>1791323797</t>
  </si>
  <si>
    <t>"ochranné opatření - silniční panely z provozního materiálu zhotovitele (zřízení včetně likvidace), viz příloha B., D.1.2"</t>
  </si>
  <si>
    <t xml:space="preserve"> (zřízení a odstranění podsypu, panelů, úprava pláně)"</t>
  </si>
  <si>
    <t>(16+5)*3,0*1,0</t>
  </si>
  <si>
    <t>Trubní vedení</t>
  </si>
  <si>
    <t>62</t>
  </si>
  <si>
    <t>871265211</t>
  </si>
  <si>
    <t>Kanalizační potrubí z tvrdého PVC jednovrstvé tuhost třídy SN4 DN 110</t>
  </si>
  <si>
    <t>-1358194505</t>
  </si>
  <si>
    <t>Kanalizační potrubí z tvrdého PVC v otevřeném výkopu ve sklonu do 20 %, hladkého plnostěnného jednovrstvého, tuhost třídy SN 4 DN 110</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</si>
  <si>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</si>
  <si>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"prodloužení výustí, 2 ks"</t>
  </si>
  <si>
    <t>2,0+4,5</t>
  </si>
  <si>
    <t>Ostatní konstrukce a práce-bourání</t>
  </si>
  <si>
    <t>63</t>
  </si>
  <si>
    <t>919735122</t>
  </si>
  <si>
    <t>Řezání stávajícího betonového krytu hl do 100 mm</t>
  </si>
  <si>
    <t>-1398727700</t>
  </si>
  <si>
    <t>Řezání stávajícího betonového krytu nebo podkladu hloubky přes 50 do 100 mm</t>
  </si>
  <si>
    <t xml:space="preserve">Poznámka k souboru cen:
1. V cenách jsou započteny i náklady na spotřebu vody.
</t>
  </si>
  <si>
    <t>"řezání do hl. 0,1 m 1/2 LB betnové části zdi celkové šířky 0,4 m, viz příloha B."</t>
  </si>
  <si>
    <t>0,5</t>
  </si>
  <si>
    <t>64</t>
  </si>
  <si>
    <t>919735126</t>
  </si>
  <si>
    <t>Řezání stávajícího betonového krytu hl do 300 mm</t>
  </si>
  <si>
    <t>875683685</t>
  </si>
  <si>
    <t>Řezání stávajícího betonového krytu nebo podkladu hloubky přes 250 do 300 mm</t>
  </si>
  <si>
    <t>"řezání do hl. 0,3 m 1/2 LB betnové části zdi celkové šířky 0,4 m, viz příloha B."</t>
  </si>
  <si>
    <t>65</t>
  </si>
  <si>
    <t>931976111</t>
  </si>
  <si>
    <t>Úprava dilatační spáry z asfaltové lepenky jednoduché</t>
  </si>
  <si>
    <t>-244448547</t>
  </si>
  <si>
    <t>Úprava dilatační spáry konstrukcí z prostého nebo železového betonu s použitím asfaltové lepenky jednoduché s jedním oboustranným nátěrem</t>
  </si>
  <si>
    <t xml:space="preserve">Poznámka k souboru cen:
1. Ceny jsou určeny:
a) pro spáry vodorovné, svislé i šikmé, jakéhokoliv tvaru,
b) pro těsnění ploch pod dotlačným klínem z prostého nebo železového betonu.
2. V cenách jsou započteny i náklady na:
a) očištění ploch spár před úpravou,
b) očištění okolí spáry po úpravě.
3. Množství měrných jednotek
a) plocha se stanoví v m2 rozvinuté plochy upravované spáry,
b) hmotnost se stanoví v kg zálivky a plechu,
c) délka se stanoví v m upravované spáry.
</t>
  </si>
  <si>
    <t>"dilatační spára mezi deskou a horním prahem"</t>
  </si>
  <si>
    <t>2,75*0,25</t>
  </si>
  <si>
    <t>66</t>
  </si>
  <si>
    <t>931992121</t>
  </si>
  <si>
    <t>Výplň dilatačních spár z extrudovaného polystyrénu tl 20 mm</t>
  </si>
  <si>
    <t>1470339361</t>
  </si>
  <si>
    <t>Výplň dilatačních spár z polystyrenu extrudovaného, tloušťky 20 mm</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</si>
  <si>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</si>
  <si>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"dilatace polystyrénem tl. 10 mm mezi starou a novou zdí a prefabrikátem, viz příloha D.1.1"</t>
  </si>
  <si>
    <t>1,85*0,7+1,15*0,25</t>
  </si>
  <si>
    <t>67</t>
  </si>
  <si>
    <t>931994132</t>
  </si>
  <si>
    <t>Těsnění dilatační spáry betonové konstrukce silikonovým tmelem do pl 4,0 cm2</t>
  </si>
  <si>
    <t>-1412878948</t>
  </si>
  <si>
    <t>Těsnění spáry betonové konstrukce pásy, profily, tmely tmelem silikonovým spáry dilatační do 4,0 cm2</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</si>
  <si>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</si>
  <si>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"silikonové těsnění U profilů tvořících opevnění koryta, 8 ks, viz příloha D:1.1, D.1.4, D.1.6"</t>
  </si>
  <si>
    <t>8*4,5</t>
  </si>
  <si>
    <t>68</t>
  </si>
  <si>
    <t>931994142</t>
  </si>
  <si>
    <t>Těsnění dilatační spáry betonové konstrukce polyuretanovým tmelem do pl 4,0 cm2</t>
  </si>
  <si>
    <t>-1987582642</t>
  </si>
  <si>
    <t>Těsnění spáry betonové konstrukce pásy, profily, tmely tmelem polyuretanovým spáry dilatační do 4,0 cm2</t>
  </si>
  <si>
    <t>"dilatace polystyrénem tl. 10 mm mezi starou a novou zdí, viz příloha D.1.1, D.1.3"</t>
  </si>
  <si>
    <t>1,85+0,7</t>
  </si>
  <si>
    <t>1,15+0,25</t>
  </si>
  <si>
    <t>69</t>
  </si>
  <si>
    <t>936457111</t>
  </si>
  <si>
    <t>Zálivka kotevních šroubů betonem objemu do 0,01 m3</t>
  </si>
  <si>
    <t>-1401891152</t>
  </si>
  <si>
    <t>Zálivka kotevních šroubů, ocelových konstrukcí a dutin betonem se zvýšenými nároky na prostředí objemu jednotlivě do 0,01 m3</t>
  </si>
  <si>
    <t xml:space="preserve">Poznámka k souboru cen:
1. Ceny lze použít i pro:
a) výplňový beton otvorů (mimo spár) v prefabrikovaných konstrukcích,
b) výplň šachtiček.
2. Ceny neplatí pro zálivky objemu jednotlivě přes 10 m3; tyto se oceňují cenami souboru cen 32 . 3 . -11 Konstrukce z prostého betonu nebo 321 32-11 Konstrukce ze železového betonu.
3. V cenách jsou započteny i náklady na:
a) vyčištění dutin nebo kapes,
b) osazení kotevních šroubů nebo ocelových součástek.
4. V cenách nejsou započteny náklady na bednění; toto se oceňuje cenami souboru cen 321 35- . . Obednění a odbednění konstrukcí z betonu prostého nebo železového.
5. Objem se stanoví v m3 zálivky.
</t>
  </si>
  <si>
    <t>"kotvy pro osazení kari sítí, viz příloha D.1.1"</t>
  </si>
  <si>
    <t>"PB zeď"</t>
  </si>
  <si>
    <t>((2*7)+2)*0,001</t>
  </si>
  <si>
    <t>((2*7)+1)*0,001</t>
  </si>
  <si>
    <t>"křídla těsnicího prahu"</t>
  </si>
  <si>
    <t>"pravé křídlo"</t>
  </si>
  <si>
    <t>((2*3)+1)*0,001</t>
  </si>
  <si>
    <t>"levé křídlo"</t>
  </si>
  <si>
    <t>(2*2)*0,001</t>
  </si>
  <si>
    <t>70</t>
  </si>
  <si>
    <t>966021111</t>
  </si>
  <si>
    <t>Bourání konstrukcí LTM zdiva kamenného na MV, MVC ručně</t>
  </si>
  <si>
    <t>2119505440</t>
  </si>
  <si>
    <t>Bourání konstrukcí LTM ve vodních tocích s přemístěním suti na hromady na vzdálenost do 20 m nebo s naložením na dopravní prostředek ručně ze zdiva kamenného, pro jakýkoliv druh kamene na maltu vápennou nebo vápenocementovou</t>
  </si>
  <si>
    <t xml:space="preserve">Poznámka k souboru cen:
1. Cena je určena pro bourání konstrukcí souvisejících s vodními toky.
2. U cen 966 06- Bourání dřevěných konstrukcí se množství jednotek se určuje v m3 dřevěné konstrukce včetně výplně.
</t>
  </si>
  <si>
    <t>"bourání stávajícího kamenného zdiva, viz příloha B., D.1.1, D.1.3"</t>
  </si>
  <si>
    <t>"nadzákladové zdivo LB podél garáží ve dně"</t>
  </si>
  <si>
    <t>5,70*0,3</t>
  </si>
  <si>
    <t>"zbytky spádové stabilizace dna - stupňů"</t>
  </si>
  <si>
    <t>8,0*0,3*0,5</t>
  </si>
  <si>
    <t>71</t>
  </si>
  <si>
    <t>966025111</t>
  </si>
  <si>
    <t>Bourání konstrukcí LTM zdiva kamenného na MV, MVC strojně</t>
  </si>
  <si>
    <t>1820287104</t>
  </si>
  <si>
    <t>Bourání konstrukcí LTM ve vodních tocích s přemístěním suti na hromady na vzdálenost do 20 m nebo s naložením na dopravní prostředek strojně ze zdiva kamenného, pro jakýkoliv druh kamene na maltu vápennou nebo vápenocementovou</t>
  </si>
  <si>
    <t>"bourání kamenného zdiva stávajících kamenných zdí, viz příloha D.1.1, D.1.3"</t>
  </si>
  <si>
    <t>7,50*0,96</t>
  </si>
  <si>
    <t>2,55*1,03</t>
  </si>
  <si>
    <t>"základové zdivo PB + LB"</t>
  </si>
  <si>
    <t>7,50*0,2</t>
  </si>
  <si>
    <t>3,80*0,2</t>
  </si>
  <si>
    <t>"LB křídlo schodu"</t>
  </si>
  <si>
    <t>2,0*1,03</t>
  </si>
  <si>
    <t>72</t>
  </si>
  <si>
    <t>977131110</t>
  </si>
  <si>
    <t>Vrty příklepovými vrtáky D do 16 mm do cihelného zdiva nebo prostého betonu</t>
  </si>
  <si>
    <t>1258793384</t>
  </si>
  <si>
    <t>Vrty příklepovými vrtáky do cihelného zdiva nebo prostého betonu průměru do 16 mm</t>
  </si>
  <si>
    <t xml:space="preserve">Poznámka k souboru cen:
1. V cenách jsou započteny i náklady na rozměření, vrtání vrtacím kladivem a opotřebení příklepových vrtáků.
</t>
  </si>
  <si>
    <t>"otvory do beton. základu prům. 16 mm pro kotvy pro osazení kari sítí, viz příloha D.1.1"</t>
  </si>
  <si>
    <t>((2*7)+2)*0,3</t>
  </si>
  <si>
    <t>((2*7)+1)*0,3</t>
  </si>
  <si>
    <t>((2*3)+1)*0,3</t>
  </si>
  <si>
    <t>(2*2)*0,3</t>
  </si>
  <si>
    <t>73</t>
  </si>
  <si>
    <t>977131117</t>
  </si>
  <si>
    <t>Vrty příklepovými vrtáky D do 25 mm do cihelného zdiva nebo prostého betonu</t>
  </si>
  <si>
    <t>-1647232645</t>
  </si>
  <si>
    <t>Vrty příklepovými vrtáky do cihelného zdiva nebo prostého betonu průměru přes 20 do 25 mm</t>
  </si>
  <si>
    <t>"vrty do betonu prům. 22 mm pro osazení rozražečů (kamenů), 5 ks, viz příloha D.1.1, D.1.3"</t>
  </si>
  <si>
    <t>5*0,25</t>
  </si>
  <si>
    <t>74</t>
  </si>
  <si>
    <t>977151111</t>
  </si>
  <si>
    <t>Jádrové vrty diamantovými korunkami do D 35 mm do stavebních materiálů</t>
  </si>
  <si>
    <t>-1779644229</t>
  </si>
  <si>
    <t>Jádrové vrty diamantovými korunkami do stavebních materiálů (železobetonu, betonu, cihel, obkladů, dlažeb, kamene) průměru do 35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</si>
  <si>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</si>
  <si>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"vrty prům. 22 mm do kamene pro osazení rozražečů (kamenů), 5 ks, viz příloha D.1.1, D.1.3"</t>
  </si>
  <si>
    <t>75</t>
  </si>
  <si>
    <t>977211132</t>
  </si>
  <si>
    <t>Řezání stěnovou pilou kcí z kamene hl do 350 mm</t>
  </si>
  <si>
    <t>817676513</t>
  </si>
  <si>
    <t>Řezání konstrukcí stěnovou pilou z kamene hloubka řezu přes 200 do 350 mm</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</si>
  <si>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vybourání konstrukce; tyto náklady se oceňují cenami katalogu 801-3 Budovy a haly - bourání konstrukcí.
</t>
  </si>
  <si>
    <t>"řezání žulového kvádru šířky 0,27 m, viz příloha D.1.1"</t>
  </si>
  <si>
    <t>0,7</t>
  </si>
  <si>
    <t>997</t>
  </si>
  <si>
    <t>Přesun sutě</t>
  </si>
  <si>
    <t>76</t>
  </si>
  <si>
    <t>997013801R01</t>
  </si>
  <si>
    <t>Likvidace stavebního odpadu betonového</t>
  </si>
  <si>
    <t>1228230930</t>
  </si>
  <si>
    <t>Likvidace stavebního odpadu z prostého betonu včetně naložení, vodorovné a svislé dopravy, uložení a případného poplatku za uložení</t>
  </si>
  <si>
    <t>"vybouraný materiál , viz příloha B."</t>
  </si>
  <si>
    <t>"beton z LB křídla schodů"</t>
  </si>
  <si>
    <t>2,0*1,03*2,2</t>
  </si>
  <si>
    <t>77</t>
  </si>
  <si>
    <t>997013811R01</t>
  </si>
  <si>
    <t>Likvidace stavebního odpadu dřevěného</t>
  </si>
  <si>
    <t>-376739649</t>
  </si>
  <si>
    <t>Likvidace dřevěného včetně naložení, dopravy, uložení a případného poplatku za uložení</t>
  </si>
  <si>
    <t>"pařezy na skládku, viz příloha B."</t>
  </si>
  <si>
    <t>78</t>
  </si>
  <si>
    <t>997223855R10</t>
  </si>
  <si>
    <t xml:space="preserve">Likvidace kameniva </t>
  </si>
  <si>
    <t>-1694648188</t>
  </si>
  <si>
    <t>Likvidace zeminy a kameniva včetně naložení, vodorovné a svislé dopravy, uložení a případného poplatku za uložení</t>
  </si>
  <si>
    <t>"vybouraný kamennný materiál, viz příloha B."</t>
  </si>
  <si>
    <t>"nadzákladové zdivo LB podél garáží"</t>
  </si>
  <si>
    <t>5,70*0,3*2,5</t>
  </si>
  <si>
    <t>8,0*0,15*2,5</t>
  </si>
  <si>
    <t>"materiálze stávajících kamenných zdí"</t>
  </si>
  <si>
    <t>7,50*0,96*2,5</t>
  </si>
  <si>
    <t>5,80*1,03*2,5</t>
  </si>
  <si>
    <t>7,50*0,2*2,5</t>
  </si>
  <si>
    <t>3,80*0,2*2,5</t>
  </si>
  <si>
    <t>"odpočet kvádru použitého pro dolní práh"</t>
  </si>
  <si>
    <t>-(2,2*0,7*0,27)*2,5</t>
  </si>
  <si>
    <t>"odpočet kamene do rovnaniny"</t>
  </si>
  <si>
    <t>-5,79*2,5</t>
  </si>
  <si>
    <t>998</t>
  </si>
  <si>
    <t>Přesun hmot</t>
  </si>
  <si>
    <t>79</t>
  </si>
  <si>
    <t>998323011</t>
  </si>
  <si>
    <t>Přesun hmot pro jezy a stupně</t>
  </si>
  <si>
    <t>383710670</t>
  </si>
  <si>
    <t>Přesun hmot pro jezy a stupně dopravní vzdálenost do 500 m</t>
  </si>
  <si>
    <t xml:space="preserve">Poznámka k souboru cen:
1. Ceny jsou určeny pro jakoukoliv konstrukčně-materiálovou charakteristiku.
</t>
  </si>
  <si>
    <t>PSV</t>
  </si>
  <si>
    <t>Práce a dodávky PSV</t>
  </si>
  <si>
    <t>711</t>
  </si>
  <si>
    <t>Izolace proti vodě, vlhkosti a plynům</t>
  </si>
  <si>
    <t>80</t>
  </si>
  <si>
    <t>711112052</t>
  </si>
  <si>
    <t>Provedení izolace proti zemní vlhkosti svislé za studena 2x nátěr tekutou lepenkou</t>
  </si>
  <si>
    <t>-1026788082</t>
  </si>
  <si>
    <t>Provedení izolace proti zemní vlhkosti natěradly a tmely za studena na ploše svislé S dvojnásobným nátěrem tekutou lepenkou</t>
  </si>
  <si>
    <t xml:space="preserve">Poznámka k souboru cen:
1. Izolace plochy jednotlivě do 10 m2 se oceňují skladebně cenou příslušné izolace a cenou 711 19-9095 Příplatek za plochu do 10 m2.
</t>
  </si>
  <si>
    <t>"nadzáklad rubu zdi, viz příloha D.1.1, D.1.6</t>
  </si>
  <si>
    <t>"PB + boky"</t>
  </si>
  <si>
    <t>7,3*1,5+2*0,7*1,5</t>
  </si>
  <si>
    <t>"LB + boky"</t>
  </si>
  <si>
    <t>7,0*1,5+2*0,7*1,5</t>
  </si>
  <si>
    <t>"vnější stěny prefabrikátů"</t>
  </si>
  <si>
    <t>9*2*1,0*1,35</t>
  </si>
  <si>
    <t>81</t>
  </si>
  <si>
    <t>11163153</t>
  </si>
  <si>
    <t>emulze asfaltová penetrační</t>
  </si>
  <si>
    <t>litr</t>
  </si>
  <si>
    <t>-2110612647</t>
  </si>
  <si>
    <t>49,95*1,65 'Přepočtené koeficientem množství</t>
  </si>
  <si>
    <t>82</t>
  </si>
  <si>
    <t>998711101</t>
  </si>
  <si>
    <t>Přesun hmot tonážní pro izolace proti vodě, vlhkosti a plynům v objektech výšky do 6 m</t>
  </si>
  <si>
    <t>-1182743198</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</si>
  <si>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</si>
  <si>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</si>
  <si>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767</t>
  </si>
  <si>
    <t>Konstrukce zámečnické</t>
  </si>
  <si>
    <t>83</t>
  </si>
  <si>
    <t>767995111</t>
  </si>
  <si>
    <t>Montáž atypických zámečnických konstrukcí hmotnosti do 5 kg</t>
  </si>
  <si>
    <t>1801928975</t>
  </si>
  <si>
    <t>Montáž ostatních atypických zámečnických konstrukcí hmotnosti do 5 kg</t>
  </si>
  <si>
    <t xml:space="preserve">Poznámka k souboru cen:
1. Určení cen se řídí hmotností jednotlivě montovaného dílu konstrukce.
</t>
  </si>
  <si>
    <t>"ocel. trny prům. 20 mm dl 500 mm pro osazení rozražečů pro 5 ks rozražečů"</t>
  </si>
  <si>
    <t>5*0,5*2,47</t>
  </si>
  <si>
    <t>84</t>
  </si>
  <si>
    <t>13021017</t>
  </si>
  <si>
    <t>tyč ocelová žebírková jakost BSt 500S výztuž do betonu D 20mm</t>
  </si>
  <si>
    <t>1883208032</t>
  </si>
  <si>
    <t>P</t>
  </si>
  <si>
    <t>Poznámka k položce:
Hmotnost: 2,47 kg/m</t>
  </si>
  <si>
    <t>5*0,5*0,00247</t>
  </si>
  <si>
    <t>85</t>
  </si>
  <si>
    <t>998767181</t>
  </si>
  <si>
    <t>Příplatek k přesunu hmot tonážní 767 prováděný bez použití mechanizace</t>
  </si>
  <si>
    <t>-1371450761</t>
  </si>
  <si>
    <t>Přesun hmot pro zámečnické konstrukce stanovený z hmotnosti přesunovaného materiálu Příplatek k cenám za přesun prováděný bez použití mechanizace pro jakoukoliv výšku objektu</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</si>
  <si>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</si>
  <si>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Soupis:</t>
  </si>
  <si>
    <t>1.1. - SO 01.1 - Náhradní výsadba</t>
  </si>
  <si>
    <t>111103213</t>
  </si>
  <si>
    <t>Kosení ve vegetačním období divokého porostu hustého</t>
  </si>
  <si>
    <t>ha</t>
  </si>
  <si>
    <t>1871893693</t>
  </si>
  <si>
    <t>Kosení travin a vodních rostlin ve vegetačním období divokého porostu hustého</t>
  </si>
  <si>
    <t xml:space="preserve">Poznámka k souboru cen:
1. Ceny nelze použít pro odstranění plazivých vodních rostlin; tyto práce se oceňují cenami souboru cen 111 10-34 Odstranění rákosu a plevele.
2. V cenách nejsou započteny náklady na další manipulaci s pokoseným travním porostem (divokým porostem, vodním rostlinstvem), tyto práce se oceňují cenami souboru cen 185 80-31 Shrabání a odvoz pokoseného porostu a organických naplavenin.
3. Množství jednotek se určí v hektarech plochy (vodní hladiny) na níž (pod níž) má být provedeno kosení.
</t>
  </si>
  <si>
    <t>"plocha kosení pro 1 ks stromku - 4 m2, 2 ks"</t>
  </si>
  <si>
    <t>2*4,0/10000</t>
  </si>
  <si>
    <t>183101115</t>
  </si>
  <si>
    <t>Hloubení jamek bez výměny půdy zeminy tř 1 až 4 objem do 0,4 m3 v rovině a svahu do 1:5</t>
  </si>
  <si>
    <t>1568760292</t>
  </si>
  <si>
    <t>Hloubení jamek pro vysazování rostlin v zemině tř.1 až 4 bez výměny půdy v rovině nebo na svahu do 1:5, objemu přes 0,125 do 0,40 m3</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</si>
  <si>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</si>
  <si>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"pro stromky"</t>
  </si>
  <si>
    <t>184102113</t>
  </si>
  <si>
    <t>Výsadba dřeviny s balem D do 0,4 m do jamky se zalitím v rovině a svahu do 1:5</t>
  </si>
  <si>
    <t>1395173151</t>
  </si>
  <si>
    <t>Výsadba dřeviny s balem do předem vyhloubené jamky se zalitím v rovině nebo na svahu do 1:5, při průměru balu přes 300 do 400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</si>
  <si>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</si>
  <si>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"stromky"</t>
  </si>
  <si>
    <t>R00202</t>
  </si>
  <si>
    <t>Štědřenec/Laburnum/ 200-250cm</t>
  </si>
  <si>
    <t>-84161950</t>
  </si>
  <si>
    <t>"dodání stromků pro výsadbu, 2 ks"</t>
  </si>
  <si>
    <t>184215123</t>
  </si>
  <si>
    <t>Ukotvení kmene dřevin dvěma kůly D do 0,1 m délky do 3 m</t>
  </si>
  <si>
    <t>-1509040312</t>
  </si>
  <si>
    <t>Ukotvení dřeviny kůly dvěma kůly, délky přes 2 do 3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</si>
  <si>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</si>
  <si>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"kůly k odrostkům délky 3,0 m (1 stromek- 3 kůly)</t>
  </si>
  <si>
    <t>2*3</t>
  </si>
  <si>
    <t>60591257</t>
  </si>
  <si>
    <t>kůl vyvazovací dřevěný impregnovaný D 8cm dl 3m</t>
  </si>
  <si>
    <t>13025874</t>
  </si>
  <si>
    <t>"kůly ke stromkům délky 3,0 m"</t>
  </si>
  <si>
    <t>184501131</t>
  </si>
  <si>
    <t>Zhotovení obalu z juty ve dvou vrstvách v rovině a svahu do 1:5</t>
  </si>
  <si>
    <t>-2044810485</t>
  </si>
  <si>
    <t>Zhotovení obalu kmene a spodních částí větví stromu z juty ve dvou vrstvách v rovině nebo na svahu do 1:5</t>
  </si>
  <si>
    <t xml:space="preserve">Poznámka k souboru cen:
1. V cenách jsou započteny náklady na 50 % překrytí jutou.
</t>
  </si>
  <si>
    <t>"jutový obal kmene stromků"</t>
  </si>
  <si>
    <t>2*0,12*1,6</t>
  </si>
  <si>
    <t>184802111</t>
  </si>
  <si>
    <t>Chemické odplevelení před založením kultury nad 20 m2 postřikem na široko v rovině a svahu do 1:5</t>
  </si>
  <si>
    <t>-276039061</t>
  </si>
  <si>
    <t>Chemické odplevelení půdy před založením kultury, trávníku nebo zpevněných ploch o výměře jednotlivě přes 20 m2 v rovině nebo na svahu do 1:5 postřikem na široko</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</si>
  <si>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</si>
  <si>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"odplevelení 2 m2 na 1 ks stromku"</t>
  </si>
  <si>
    <t>2*2,0</t>
  </si>
  <si>
    <t>184813121</t>
  </si>
  <si>
    <t>Ochrana dřevin před okusem mechanicky pletivem v rovině a svahu do 1:5</t>
  </si>
  <si>
    <t>-161242064</t>
  </si>
  <si>
    <t>Ochrana dřevin před okusem zvěří mechanicky v rovině nebo ve svahu do 1:5, pletivem, výšky do 2 m</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</si>
  <si>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</si>
  <si>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"chráničky stromků proti okusu"</t>
  </si>
  <si>
    <t>184813134R</t>
  </si>
  <si>
    <t>Ochrana listnatých dřevin přes 70 cm před okusem chemickým nátěrem v rovině a svahu do 1:5</t>
  </si>
  <si>
    <t>1358719204</t>
  </si>
  <si>
    <t>Ochrana dřevin před okusem zvěří chemicky nátěrem, v rovině nebo ve svahu do 1:5 listnatých, výšky přes 70 cm</t>
  </si>
  <si>
    <t>"stromky (nátěr včetně materiálu)"</t>
  </si>
  <si>
    <t>184816111</t>
  </si>
  <si>
    <t>Hnojení sazenic průmyslovými hnojivy do 0,25 kg k jedné sazenici</t>
  </si>
  <si>
    <t>-784430102</t>
  </si>
  <si>
    <t>Hnojení sazenic průmyslovými hnojivy v množství do 0,25 kg k jedné sazenici</t>
  </si>
  <si>
    <t xml:space="preserve">Poznámka k souboru cen:
1. V cenách jsou započteny i náklady spojené s dopravou hnojiva ze vzdálenosti do 200 m, pro jakoukoliv velikost jamky
2. V cenách nejsou započteny náklady na dodání hnojiva; hnojiva se oceňují ve specifikaci. Ztratné lze stanovit ve výši 5 %.
</t>
  </si>
  <si>
    <t>"stromky, 2 ks"</t>
  </si>
  <si>
    <t>2519115501</t>
  </si>
  <si>
    <t>hnojivo Silvamix forte - tablety</t>
  </si>
  <si>
    <t>-2145021924</t>
  </si>
  <si>
    <t>"dodání hnojiva k jednotlivým stromky - 5 tablety/1 jamka, počet stromků 2 ks"</t>
  </si>
  <si>
    <t>5*2</t>
  </si>
  <si>
    <t>184911421</t>
  </si>
  <si>
    <t>Mulčování rostlin kůrou tl. do 0,1 m v rovině a svahu do 1:5</t>
  </si>
  <si>
    <t>2118595077</t>
  </si>
  <si>
    <t>Mulčování vysazených rostlin mulčovací kůrou, tl. do 100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</si>
  <si>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</si>
  <si>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"mulč okolo stromků "</t>
  </si>
  <si>
    <t>2*3,14*0,5*0,5</t>
  </si>
  <si>
    <t>10391100</t>
  </si>
  <si>
    <t>kůra mulčovací VL</t>
  </si>
  <si>
    <t>-771838226</t>
  </si>
  <si>
    <t>2*3,14*0,5*0,5*0,1</t>
  </si>
  <si>
    <t>185803101</t>
  </si>
  <si>
    <t>Shrabání a odvoz pokoseného divokého porostu do 20 km</t>
  </si>
  <si>
    <t>-354067096</t>
  </si>
  <si>
    <t>Shrabání a odvoz pokoseného porostu a organických naplavenin divokého porostu</t>
  </si>
  <si>
    <t xml:space="preserve">Poznámka k souboru cen:
1. Množství jednotek se určí v hektarech plochy, ze které byl porost shrabán.
2. Cenou 185 80-3108 organických naplavenin, jsou myšleny naplaveniny na břehových plochách po záplavách.
3. V cenách 185 03-3105 až -3107 jsou započteny i náklady na shrábání porostu na hromady na vzdálenost 30 m od okraje hladiny a následné naložení na dopravní prostředek a odvoz shrabu na skládku do 20 km.
4. V ceně 185 03-3108 jsou započteny i náklady na shrábání porostu na hromady na vzdálenost 20 m od okraje hladiny a následné naložení na dopravní prostředek a odvoz shrabu na skládku do 20 km. .
5. V cenách nejsou započteny náklady na uložení shrabu na skládce.
</t>
  </si>
  <si>
    <t>"shrabání včetně likvidace"</t>
  </si>
  <si>
    <t>185804311</t>
  </si>
  <si>
    <t>Zalití rostlin vodou plocha do 20 m2</t>
  </si>
  <si>
    <t>1275328197</t>
  </si>
  <si>
    <t>Zalití rostlin vodou plochy záhonů jednotlivě do 20 m2</t>
  </si>
  <si>
    <t>"zalití po výsadbě 50 l k 1 stromku (5 x za 1. veg. období)"</t>
  </si>
  <si>
    <t>5*2*0,05</t>
  </si>
  <si>
    <t>998231311</t>
  </si>
  <si>
    <t>Přesun hmot pro sadovnické a krajinářské úpravy vodorovně do 5000 m</t>
  </si>
  <si>
    <t>-843081358</t>
  </si>
  <si>
    <t>Přesun hmot pro sadovnické a krajinářské úpravy - strojně dopravní vzdálenost do 5000 m</t>
  </si>
  <si>
    <t>VON 01 - VON 01 Vedlejší a ostatní náklady</t>
  </si>
  <si>
    <t>OST - Vedlejší a ostatní rozpočtové náklady</t>
  </si>
  <si>
    <t xml:space="preserve">    01 - Vedlejší rozpočtové náklady</t>
  </si>
  <si>
    <t xml:space="preserve">    02 - Projektová dokumentace - ostatní náklady</t>
  </si>
  <si>
    <t xml:space="preserve">    03 - Geodetické práce a vytýčení - ostatní náklady</t>
  </si>
  <si>
    <t xml:space="preserve">    09 - Ostatní náklady</t>
  </si>
  <si>
    <t>OST</t>
  </si>
  <si>
    <t>Vedlejší a ostatní rozpočtové náklady</t>
  </si>
  <si>
    <t>01</t>
  </si>
  <si>
    <t>Vedlejší rozpočtové náklady</t>
  </si>
  <si>
    <t>011</t>
  </si>
  <si>
    <t>Zajištění kompletního zařízení staveniště a jeho připojení na sítě</t>
  </si>
  <si>
    <t>1024</t>
  </si>
  <si>
    <t>234889673</t>
  </si>
  <si>
    <t>- zajištění místnosti pro TDI v ZS vč. jejího vybavení</t>
  </si>
  <si>
    <t>- zajištění ohlášení všech staveb zařízení staveniště dle §104 odst. (2) zákona č. 183/2006 Sb.</t>
  </si>
  <si>
    <t>- zajištění oplocení prostoru ZS, jeho napojení na inž. sítě</t>
  </si>
  <si>
    <t>- zajištění následné likvidace všech objektů ZS včetně připojení na sítě</t>
  </si>
  <si>
    <t>- zajištění zřízení a odstranění dočasných komunikací, sjezdů a nájezdů pro realizaci stavby</t>
  </si>
  <si>
    <t>- zajištění ostrahy stavby a staveniště po dobu realizace stavby</t>
  </si>
  <si>
    <t>- zajištění podmínek pro použití přístupových komunikací dotčených stavbou s příslušnými vlastníky či správci a zajištění jejich splnění</t>
  </si>
  <si>
    <t>- zřízení čisticích zón před výjezdem z obvodu staveniště</t>
  </si>
  <si>
    <t>- provedení takových opatření, aby plochy obvodu staveniště nebyly znečištěny ropnými látkami a jinými podobnými produkty</t>
  </si>
  <si>
    <t>- provedení takových opatření, aby nebyly překročeny limity prašnosti a hlučnosti dané obecně závaznou vyhláškou</t>
  </si>
  <si>
    <t>- zajištění péče o nepředané objekty a konstrukce stavby, jejich ošetřování a zimní opatření</t>
  </si>
  <si>
    <t>- zajištění ochrany veškeré zeleně v prostoru staveniště a v jeho bezprostřední blízkosti pro poškození během realizace stavby</t>
  </si>
  <si>
    <t>01101</t>
  </si>
  <si>
    <t>Provizorní příjezdné komunikace</t>
  </si>
  <si>
    <t>-167391344</t>
  </si>
  <si>
    <t>Položkou jsou myšleny náklady spojené s plněním podmínek majitelů či uživatelů dotčených pozemků, kterými podmínili souhlas se zřízením provizorní komunikace na svém pozemku. Dále položka zahrnuje náklady na zřízení a úpravu provizorních komunikací v nezbytně nutném rozsahu včetně jejich likvidace a uvedení dotčených pozemků do původního stavu.</t>
  </si>
  <si>
    <t>- ochrana podkladu na přístupových komunikacích včetně všeho potřebného k ochraně povrchu terénu před poškozením (ochrana hrany chodníku)</t>
  </si>
  <si>
    <t>- nebo následná náprava po dokončení prací</t>
  </si>
  <si>
    <t xml:space="preserve"> - celková plocha příjezdů je 55,0 x 5,0 m - rozhraní asfaltová - parková cesta</t>
  </si>
  <si>
    <t>- položka zahrnuje požadavky vlastníků a uživatelů pozemků.</t>
  </si>
  <si>
    <t>01117</t>
  </si>
  <si>
    <t>Zajištění zřízení provizorní panelové plochy</t>
  </si>
  <si>
    <t>1158513672</t>
  </si>
  <si>
    <t>"zřízení a odstranění ochranného opatření v místě podzemních vedení"</t>
  </si>
  <si>
    <t>"zpevnění silničními panely včetně podsypu a geotextilie (16+5)x3,0=63,0 m2"</t>
  </si>
  <si>
    <t>01131</t>
  </si>
  <si>
    <t>Zajištění obnovy nezpevněné komunikace</t>
  </si>
  <si>
    <t>-1311884284</t>
  </si>
  <si>
    <t>Zajištění obnovy stávající nezpevněné komunikace</t>
  </si>
  <si>
    <t>"obnova stávající nezpevněné komunikace při jejím případném porušení"</t>
  </si>
  <si>
    <t>"předpokládaná plocha využívané nezpevněné komunikace 300,0 m2"</t>
  </si>
  <si>
    <t>02</t>
  </si>
  <si>
    <t>Projektová dokumentace - ostatní náklady</t>
  </si>
  <si>
    <t>0210</t>
  </si>
  <si>
    <t>Vypracování Plánu opatření pro případ havárie</t>
  </si>
  <si>
    <t>8192</t>
  </si>
  <si>
    <t>-1378834977</t>
  </si>
  <si>
    <t>Zhotovitelem vypracovaný Plán opatření pro případ havárie, pro případ úniku závadných látek (např. ropné produkty, cementové výluhy, odpadní vody z těsnících clon, atd.)</t>
  </si>
  <si>
    <t>0221</t>
  </si>
  <si>
    <t>Zpracování povodňového plánu stavby dle §71 zákona č. 254/2001 Sb. včetně zajištění schválení příslušnými orgány správy a Povodím Labe, státní podnik</t>
  </si>
  <si>
    <t>469443533</t>
  </si>
  <si>
    <t>023</t>
  </si>
  <si>
    <t>Vypracování projektu skutečného provedení díla</t>
  </si>
  <si>
    <t>301763620</t>
  </si>
  <si>
    <t>"3 paré + 1 x CD, viz příloha B."</t>
  </si>
  <si>
    <t>"včetně dílenských výkresů"</t>
  </si>
  <si>
    <t>03</t>
  </si>
  <si>
    <t>Geodetické práce a vytýčení - ostatní náklady</t>
  </si>
  <si>
    <t>031</t>
  </si>
  <si>
    <t>Vypracování geodetického zaměření skutečného stavu</t>
  </si>
  <si>
    <t>262144</t>
  </si>
  <si>
    <t>1592770352</t>
  </si>
  <si>
    <t>"zaměření ve 2 paré + 1 x CD"</t>
  </si>
  <si>
    <t>035</t>
  </si>
  <si>
    <t>Zajištění veškerých geodetických prací souvisejících s realizací díla</t>
  </si>
  <si>
    <t>1207804498</t>
  </si>
  <si>
    <t>09</t>
  </si>
  <si>
    <t>Ostatní náklady</t>
  </si>
  <si>
    <t>037</t>
  </si>
  <si>
    <t>Zajištění písemných souhlasných vyjádření všech dotčených vlastníků a případných uživatelů všech pozemků dotčených stavbou s jejich konečnou úpravou po dokončení prací</t>
  </si>
  <si>
    <t>1351439704</t>
  </si>
  <si>
    <t>0931</t>
  </si>
  <si>
    <t>Provedení pasportizace stávajících nemovitostí (vč. pozemků) a jejich příslušenství, zajištění fotodokumentace stávajícího stavu přístupových komunikací a garáží</t>
  </si>
  <si>
    <t>1309081212</t>
  </si>
  <si>
    <t>Provedení pasportizace stávajících nemovitostí (vč. pozemků) a jejich příslušenství, zajištění fotodokumentace stávajícího stavu přístupových komunikací</t>
  </si>
  <si>
    <t>"včetně zaměření ocelových hřebů na objektu garáží"</t>
  </si>
  <si>
    <t>094</t>
  </si>
  <si>
    <t>Zajištění vytyčení veškerých podzemních zařízení</t>
  </si>
  <si>
    <t>-559796343</t>
  </si>
  <si>
    <t>Zajištění vytýčení veškerých podzemních zařízení</t>
  </si>
  <si>
    <t>095</t>
  </si>
  <si>
    <t>Zajištění šetření o podzemních sítích vč. zajištění nových vyjádření v případě, že před realizací pozbyly platnosti</t>
  </si>
  <si>
    <t>2039942018</t>
  </si>
  <si>
    <t>0993</t>
  </si>
  <si>
    <t>Zajištění dopravně inženýrských opatření</t>
  </si>
  <si>
    <t>-402950742</t>
  </si>
  <si>
    <t>- zajištění vypracování dopravně inženýrských opatření a jeho projednání a schválení</t>
  </si>
  <si>
    <t>- zajištění zřízení a likvidace dopravního značení včetně případné světelné signalizace</t>
  </si>
  <si>
    <t>099300</t>
  </si>
  <si>
    <t>Aktualizace plánu bezpečnosti a ochrany zdraví při práci</t>
  </si>
  <si>
    <t>-2050827993</t>
  </si>
  <si>
    <t>0994</t>
  </si>
  <si>
    <t>Zajištění veškerých předepsaných rozborů, atestů, zkoušek a revizí dle příslušných norem a dalších předpisů a nařízení platných v ČR, kterými bude prokázáno dosažení předepsané kvality a parametrů dokončeného díla</t>
  </si>
  <si>
    <t>1386903849</t>
  </si>
  <si>
    <t>0996</t>
  </si>
  <si>
    <t>Zajištění výroby a instalace informačních tabulí ke stavbě</t>
  </si>
  <si>
    <t>1525167050</t>
  </si>
  <si>
    <t>09968</t>
  </si>
  <si>
    <t>Čištění vozovek splachováním vodou povrchu podkladu nebo krytu živičného, betonového nebo dlážděného</t>
  </si>
  <si>
    <t>-1908418398</t>
  </si>
  <si>
    <t>"čištění během stavby vodou z mobilních zdrojů (20,0 x 3,0 m)"</t>
  </si>
  <si>
    <t>09969</t>
  </si>
  <si>
    <t>Ochranná opatření k zamezení škod</t>
  </si>
  <si>
    <t>1748896558</t>
  </si>
  <si>
    <t>"zřízení a likvidace ochrany horkovodu"</t>
  </si>
  <si>
    <t>"statické zajištění (zřízení a odstranění) objektu garáží a ponechané opěrné zdi podél garáže"</t>
  </si>
  <si>
    <t>0997</t>
  </si>
  <si>
    <t>Zajištění kontrolního a zkušebního plánu stavby</t>
  </si>
  <si>
    <t>748830091</t>
  </si>
  <si>
    <t>09991</t>
  </si>
  <si>
    <t>Zajištění fotodokumentace veškerých konstrukcí, které budou v průběhu výstavby skryty nebo zakryty</t>
  </si>
  <si>
    <t>-1765962901</t>
  </si>
  <si>
    <t>099911</t>
  </si>
  <si>
    <t>Zajištění vedení průběžné evidence odpadů</t>
  </si>
  <si>
    <t>503178837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</si>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</sst>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8"/>
      <color rgb="FF96969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40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21" fillId="0" borderId="0" xfId="0" applyFont="1" applyAlignment="1" applyProtection="1">
      <alignment horizontal="lef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8"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6" xfId="0" applyFont="1" applyBorder="1" applyAlignment="1">
      <alignment vertical="center" wrapText="1"/>
    </xf>
    <xf numFmtId="0" fontId="41"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1" fillId="0" borderId="28" xfId="0" applyFont="1" applyBorder="1" applyAlignment="1">
      <alignment vertical="center" wrapText="1"/>
    </xf>
    <xf numFmtId="0" fontId="45" fillId="0" borderId="29" xfId="0" applyFont="1" applyBorder="1" applyAlignment="1">
      <alignment vertical="center" wrapText="1"/>
    </xf>
    <xf numFmtId="0" fontId="41" fillId="0" borderId="30"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1" fillId="0" borderId="28" xfId="0" applyFont="1" applyBorder="1" applyAlignment="1">
      <alignment horizontal="left" vertical="center"/>
    </xf>
    <xf numFmtId="0" fontId="45"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9"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applyAlignment="1">
      <alignment/>
    </xf>
    <xf numFmtId="0" fontId="41" fillId="0" borderId="26" xfId="0" applyFont="1" applyBorder="1" applyAlignment="1">
      <alignment vertical="top"/>
    </xf>
    <xf numFmtId="0" fontId="41" fillId="0" borderId="27" xfId="0" applyFont="1" applyBorder="1" applyAlignment="1">
      <alignment vertical="top"/>
    </xf>
    <xf numFmtId="0" fontId="41" fillId="0" borderId="28" xfId="0" applyFont="1" applyBorder="1" applyAlignment="1">
      <alignment vertical="top"/>
    </xf>
    <xf numFmtId="0" fontId="41" fillId="0" borderId="29" xfId="0" applyFont="1" applyBorder="1" applyAlignment="1">
      <alignment vertical="top"/>
    </xf>
    <xf numFmtId="0" fontId="41" fillId="0" borderId="30" xfId="0" applyFont="1" applyBorder="1" applyAlignment="1">
      <alignment vertical="top"/>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2" fillId="0" borderId="17" xfId="0" applyFont="1" applyBorder="1" applyAlignment="1">
      <alignment horizontal="center" vertical="center"/>
    </xf>
    <xf numFmtId="0" fontId="22"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4" fontId="28" fillId="0" borderId="0" xfId="0" applyNumberFormat="1" applyFont="1" applyAlignment="1" applyProtection="1">
      <alignment horizontal="right" vertical="center"/>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7"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2" fillId="0" borderId="0" xfId="0" applyFont="1" applyBorder="1" applyAlignment="1">
      <alignment horizontal="center" vertical="center"/>
    </xf>
    <xf numFmtId="0" fontId="42" fillId="0" borderId="0" xfId="0" applyFont="1" applyBorder="1" applyAlignment="1">
      <alignment horizontal="center" vertical="center" wrapText="1"/>
    </xf>
    <xf numFmtId="0" fontId="43"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3"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0"/>
  <sheetViews>
    <sheetView showGridLines="0" tabSelected="1" workbookViewId="0" topLeftCell="A1">
      <selection activeCell="K6" sqref="K6:AO6"/>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 customHeight="1">
      <c r="AR2" s="384"/>
      <c r="AS2" s="384"/>
      <c r="AT2" s="384"/>
      <c r="AU2" s="384"/>
      <c r="AV2" s="384"/>
      <c r="AW2" s="384"/>
      <c r="AX2" s="384"/>
      <c r="AY2" s="384"/>
      <c r="AZ2" s="384"/>
      <c r="BA2" s="384"/>
      <c r="BB2" s="384"/>
      <c r="BC2" s="384"/>
      <c r="BD2" s="384"/>
      <c r="BE2" s="384"/>
      <c r="BS2" s="19" t="s">
        <v>6</v>
      </c>
      <c r="BT2" s="19" t="s">
        <v>7</v>
      </c>
    </row>
    <row r="3" spans="2:72" s="1" customFormat="1" ht="6.9"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68" t="s">
        <v>14</v>
      </c>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24"/>
      <c r="AQ5" s="24"/>
      <c r="AR5" s="22"/>
      <c r="BE5" s="365" t="s">
        <v>15</v>
      </c>
      <c r="BS5" s="19" t="s">
        <v>6</v>
      </c>
    </row>
    <row r="6" spans="2:71" s="1" customFormat="1" ht="36.9" customHeight="1">
      <c r="B6" s="23"/>
      <c r="C6" s="24"/>
      <c r="D6" s="30" t="s">
        <v>16</v>
      </c>
      <c r="E6" s="24"/>
      <c r="F6" s="24"/>
      <c r="G6" s="24"/>
      <c r="H6" s="24"/>
      <c r="I6" s="24"/>
      <c r="J6" s="24"/>
      <c r="K6" s="370" t="s">
        <v>17</v>
      </c>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24"/>
      <c r="AQ6" s="24"/>
      <c r="AR6" s="22"/>
      <c r="BE6" s="366"/>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66"/>
      <c r="BS7" s="19" t="s">
        <v>6</v>
      </c>
    </row>
    <row r="8" spans="2:71"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66"/>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66"/>
      <c r="BS9" s="19" t="s">
        <v>6</v>
      </c>
    </row>
    <row r="10" spans="2:71" s="1" customFormat="1" ht="12" customHeight="1">
      <c r="B10" s="23"/>
      <c r="C10" s="24"/>
      <c r="D10" s="31"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27</v>
      </c>
      <c r="AL10" s="24"/>
      <c r="AM10" s="24"/>
      <c r="AN10" s="29" t="s">
        <v>28</v>
      </c>
      <c r="AO10" s="24"/>
      <c r="AP10" s="24"/>
      <c r="AQ10" s="24"/>
      <c r="AR10" s="22"/>
      <c r="BE10" s="366"/>
      <c r="BS10" s="19" t="s">
        <v>6</v>
      </c>
    </row>
    <row r="11" spans="2:71" s="1" customFormat="1" ht="18.45" customHeight="1">
      <c r="B11" s="23"/>
      <c r="C11" s="24"/>
      <c r="D11" s="24"/>
      <c r="E11" s="29" t="s">
        <v>29</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30</v>
      </c>
      <c r="AL11" s="24"/>
      <c r="AM11" s="24"/>
      <c r="AN11" s="29" t="s">
        <v>28</v>
      </c>
      <c r="AO11" s="24"/>
      <c r="AP11" s="24"/>
      <c r="AQ11" s="24"/>
      <c r="AR11" s="22"/>
      <c r="BE11" s="366"/>
      <c r="BS11" s="19" t="s">
        <v>6</v>
      </c>
    </row>
    <row r="12" spans="2:71" s="1" customFormat="1" ht="6.9"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66"/>
      <c r="BS12" s="19" t="s">
        <v>6</v>
      </c>
    </row>
    <row r="13" spans="2:71" s="1" customFormat="1" ht="12" customHeight="1">
      <c r="B13" s="23"/>
      <c r="C13" s="24"/>
      <c r="D13" s="31"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27</v>
      </c>
      <c r="AL13" s="24"/>
      <c r="AM13" s="24"/>
      <c r="AN13" s="33" t="s">
        <v>32</v>
      </c>
      <c r="AO13" s="24"/>
      <c r="AP13" s="24"/>
      <c r="AQ13" s="24"/>
      <c r="AR13" s="22"/>
      <c r="BE13" s="366"/>
      <c r="BS13" s="19" t="s">
        <v>6</v>
      </c>
    </row>
    <row r="14" spans="2:71" ht="13.2">
      <c r="B14" s="23"/>
      <c r="C14" s="24"/>
      <c r="D14" s="24"/>
      <c r="E14" s="371" t="s">
        <v>32</v>
      </c>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1" t="s">
        <v>30</v>
      </c>
      <c r="AL14" s="24"/>
      <c r="AM14" s="24"/>
      <c r="AN14" s="33" t="s">
        <v>32</v>
      </c>
      <c r="AO14" s="24"/>
      <c r="AP14" s="24"/>
      <c r="AQ14" s="24"/>
      <c r="AR14" s="22"/>
      <c r="BE14" s="366"/>
      <c r="BS14" s="19" t="s">
        <v>6</v>
      </c>
    </row>
    <row r="15" spans="2:71" s="1" customFormat="1" ht="6.9"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66"/>
      <c r="BS15" s="19" t="s">
        <v>4</v>
      </c>
    </row>
    <row r="16" spans="2:71" s="1" customFormat="1" ht="12" customHeight="1">
      <c r="B16" s="23"/>
      <c r="C16" s="24"/>
      <c r="D16" s="31"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27</v>
      </c>
      <c r="AL16" s="24"/>
      <c r="AM16" s="24"/>
      <c r="AN16" s="29" t="s">
        <v>28</v>
      </c>
      <c r="AO16" s="24"/>
      <c r="AP16" s="24"/>
      <c r="AQ16" s="24"/>
      <c r="AR16" s="22"/>
      <c r="BE16" s="366"/>
      <c r="BS16" s="19" t="s">
        <v>4</v>
      </c>
    </row>
    <row r="17" spans="2:71" s="1" customFormat="1" ht="18.45" customHeight="1">
      <c r="B17" s="23"/>
      <c r="C17" s="24"/>
      <c r="D17" s="24"/>
      <c r="E17" s="29" t="s">
        <v>29</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30</v>
      </c>
      <c r="AL17" s="24"/>
      <c r="AM17" s="24"/>
      <c r="AN17" s="29" t="s">
        <v>28</v>
      </c>
      <c r="AO17" s="24"/>
      <c r="AP17" s="24"/>
      <c r="AQ17" s="24"/>
      <c r="AR17" s="22"/>
      <c r="BE17" s="366"/>
      <c r="BS17" s="19" t="s">
        <v>34</v>
      </c>
    </row>
    <row r="18" spans="2:71" s="1" customFormat="1" ht="6.9"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66"/>
      <c r="BS18" s="19" t="s">
        <v>6</v>
      </c>
    </row>
    <row r="19" spans="2:71" s="1" customFormat="1" ht="12" customHeight="1">
      <c r="B19" s="23"/>
      <c r="C19" s="24"/>
      <c r="D19" s="31"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27</v>
      </c>
      <c r="AL19" s="24"/>
      <c r="AM19" s="24"/>
      <c r="AN19" s="29" t="s">
        <v>28</v>
      </c>
      <c r="AO19" s="24"/>
      <c r="AP19" s="24"/>
      <c r="AQ19" s="24"/>
      <c r="AR19" s="22"/>
      <c r="BE19" s="366"/>
      <c r="BS19" s="19" t="s">
        <v>6</v>
      </c>
    </row>
    <row r="20" spans="2:71" s="1" customFormat="1" ht="18.45" customHeight="1">
      <c r="B20" s="23"/>
      <c r="C20" s="24"/>
      <c r="D20" s="24"/>
      <c r="E20" s="29" t="s">
        <v>36</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30</v>
      </c>
      <c r="AL20" s="24"/>
      <c r="AM20" s="24"/>
      <c r="AN20" s="29" t="s">
        <v>28</v>
      </c>
      <c r="AO20" s="24"/>
      <c r="AP20" s="24"/>
      <c r="AQ20" s="24"/>
      <c r="AR20" s="22"/>
      <c r="BE20" s="366"/>
      <c r="BS20" s="19" t="s">
        <v>34</v>
      </c>
    </row>
    <row r="21" spans="2:57" s="1" customFormat="1" ht="6.9"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66"/>
    </row>
    <row r="22" spans="2:57" s="1" customFormat="1" ht="12" customHeight="1">
      <c r="B22" s="23"/>
      <c r="C22" s="24"/>
      <c r="D22" s="31" t="s">
        <v>37</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66"/>
    </row>
    <row r="23" spans="2:57" s="1" customFormat="1" ht="35.25" customHeight="1">
      <c r="B23" s="23"/>
      <c r="C23" s="24"/>
      <c r="D23" s="24"/>
      <c r="E23" s="373" t="s">
        <v>38</v>
      </c>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24"/>
      <c r="AP23" s="24"/>
      <c r="AQ23" s="24"/>
      <c r="AR23" s="22"/>
      <c r="BE23" s="366"/>
    </row>
    <row r="24" spans="2:57" s="1" customFormat="1" ht="6.9"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66"/>
    </row>
    <row r="25" spans="2:57" s="1" customFormat="1" ht="6.9"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66"/>
    </row>
    <row r="26" spans="1:57" s="2" customFormat="1" ht="25.95" customHeight="1">
      <c r="A26" s="36"/>
      <c r="B26" s="37"/>
      <c r="C26" s="38"/>
      <c r="D26" s="39" t="s">
        <v>39</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74">
        <f>ROUND(AG54,2)</f>
        <v>0</v>
      </c>
      <c r="AL26" s="375"/>
      <c r="AM26" s="375"/>
      <c r="AN26" s="375"/>
      <c r="AO26" s="375"/>
      <c r="AP26" s="38"/>
      <c r="AQ26" s="38"/>
      <c r="AR26" s="41"/>
      <c r="BE26" s="366"/>
    </row>
    <row r="27" spans="1:57" s="2" customFormat="1" ht="6.9"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66"/>
    </row>
    <row r="28" spans="1:57" s="2" customFormat="1" ht="13.2">
      <c r="A28" s="36"/>
      <c r="B28" s="37"/>
      <c r="C28" s="38"/>
      <c r="D28" s="38"/>
      <c r="E28" s="38"/>
      <c r="F28" s="38"/>
      <c r="G28" s="38"/>
      <c r="H28" s="38"/>
      <c r="I28" s="38"/>
      <c r="J28" s="38"/>
      <c r="K28" s="38"/>
      <c r="L28" s="376" t="s">
        <v>40</v>
      </c>
      <c r="M28" s="376"/>
      <c r="N28" s="376"/>
      <c r="O28" s="376"/>
      <c r="P28" s="376"/>
      <c r="Q28" s="38"/>
      <c r="R28" s="38"/>
      <c r="S28" s="38"/>
      <c r="T28" s="38"/>
      <c r="U28" s="38"/>
      <c r="V28" s="38"/>
      <c r="W28" s="376" t="s">
        <v>41</v>
      </c>
      <c r="X28" s="376"/>
      <c r="Y28" s="376"/>
      <c r="Z28" s="376"/>
      <c r="AA28" s="376"/>
      <c r="AB28" s="376"/>
      <c r="AC28" s="376"/>
      <c r="AD28" s="376"/>
      <c r="AE28" s="376"/>
      <c r="AF28" s="38"/>
      <c r="AG28" s="38"/>
      <c r="AH28" s="38"/>
      <c r="AI28" s="38"/>
      <c r="AJ28" s="38"/>
      <c r="AK28" s="376" t="s">
        <v>42</v>
      </c>
      <c r="AL28" s="376"/>
      <c r="AM28" s="376"/>
      <c r="AN28" s="376"/>
      <c r="AO28" s="376"/>
      <c r="AP28" s="38"/>
      <c r="AQ28" s="38"/>
      <c r="AR28" s="41"/>
      <c r="BE28" s="366"/>
    </row>
    <row r="29" spans="2:57" s="3" customFormat="1" ht="14.4" customHeight="1" hidden="1">
      <c r="B29" s="42"/>
      <c r="C29" s="43"/>
      <c r="D29" s="31" t="s">
        <v>43</v>
      </c>
      <c r="E29" s="43"/>
      <c r="F29" s="31" t="s">
        <v>44</v>
      </c>
      <c r="G29" s="43"/>
      <c r="H29" s="43"/>
      <c r="I29" s="43"/>
      <c r="J29" s="43"/>
      <c r="K29" s="43"/>
      <c r="L29" s="379">
        <v>0.21</v>
      </c>
      <c r="M29" s="378"/>
      <c r="N29" s="378"/>
      <c r="O29" s="378"/>
      <c r="P29" s="378"/>
      <c r="Q29" s="43"/>
      <c r="R29" s="43"/>
      <c r="S29" s="43"/>
      <c r="T29" s="43"/>
      <c r="U29" s="43"/>
      <c r="V29" s="43"/>
      <c r="W29" s="377">
        <f>ROUND(AZ54,2)</f>
        <v>0</v>
      </c>
      <c r="X29" s="378"/>
      <c r="Y29" s="378"/>
      <c r="Z29" s="378"/>
      <c r="AA29" s="378"/>
      <c r="AB29" s="378"/>
      <c r="AC29" s="378"/>
      <c r="AD29" s="378"/>
      <c r="AE29" s="378"/>
      <c r="AF29" s="43"/>
      <c r="AG29" s="43"/>
      <c r="AH29" s="43"/>
      <c r="AI29" s="43"/>
      <c r="AJ29" s="43"/>
      <c r="AK29" s="377">
        <f>ROUND(AV54,2)</f>
        <v>0</v>
      </c>
      <c r="AL29" s="378"/>
      <c r="AM29" s="378"/>
      <c r="AN29" s="378"/>
      <c r="AO29" s="378"/>
      <c r="AP29" s="43"/>
      <c r="AQ29" s="43"/>
      <c r="AR29" s="44"/>
      <c r="BE29" s="367"/>
    </row>
    <row r="30" spans="2:57" s="3" customFormat="1" ht="14.4" customHeight="1" hidden="1">
      <c r="B30" s="42"/>
      <c r="C30" s="43"/>
      <c r="D30" s="43"/>
      <c r="E30" s="43"/>
      <c r="F30" s="31" t="s">
        <v>45</v>
      </c>
      <c r="G30" s="43"/>
      <c r="H30" s="43"/>
      <c r="I30" s="43"/>
      <c r="J30" s="43"/>
      <c r="K30" s="43"/>
      <c r="L30" s="379">
        <v>0.15</v>
      </c>
      <c r="M30" s="378"/>
      <c r="N30" s="378"/>
      <c r="O30" s="378"/>
      <c r="P30" s="378"/>
      <c r="Q30" s="43"/>
      <c r="R30" s="43"/>
      <c r="S30" s="43"/>
      <c r="T30" s="43"/>
      <c r="U30" s="43"/>
      <c r="V30" s="43"/>
      <c r="W30" s="377">
        <f>ROUND(BA54,2)</f>
        <v>0</v>
      </c>
      <c r="X30" s="378"/>
      <c r="Y30" s="378"/>
      <c r="Z30" s="378"/>
      <c r="AA30" s="378"/>
      <c r="AB30" s="378"/>
      <c r="AC30" s="378"/>
      <c r="AD30" s="378"/>
      <c r="AE30" s="378"/>
      <c r="AF30" s="43"/>
      <c r="AG30" s="43"/>
      <c r="AH30" s="43"/>
      <c r="AI30" s="43"/>
      <c r="AJ30" s="43"/>
      <c r="AK30" s="377">
        <f>ROUND(AW54,2)</f>
        <v>0</v>
      </c>
      <c r="AL30" s="378"/>
      <c r="AM30" s="378"/>
      <c r="AN30" s="378"/>
      <c r="AO30" s="378"/>
      <c r="AP30" s="43"/>
      <c r="AQ30" s="43"/>
      <c r="AR30" s="44"/>
      <c r="BE30" s="367"/>
    </row>
    <row r="31" spans="2:57" s="3" customFormat="1" ht="14.4" customHeight="1">
      <c r="B31" s="42"/>
      <c r="C31" s="43"/>
      <c r="D31" s="45" t="s">
        <v>43</v>
      </c>
      <c r="E31" s="43"/>
      <c r="F31" s="31" t="s">
        <v>46</v>
      </c>
      <c r="G31" s="43"/>
      <c r="H31" s="43"/>
      <c r="I31" s="43"/>
      <c r="J31" s="43"/>
      <c r="K31" s="43"/>
      <c r="L31" s="379">
        <v>0.21</v>
      </c>
      <c r="M31" s="378"/>
      <c r="N31" s="378"/>
      <c r="O31" s="378"/>
      <c r="P31" s="378"/>
      <c r="Q31" s="43"/>
      <c r="R31" s="43"/>
      <c r="S31" s="43"/>
      <c r="T31" s="43"/>
      <c r="U31" s="43"/>
      <c r="V31" s="43"/>
      <c r="W31" s="377">
        <f>ROUND(BB54,2)</f>
        <v>0</v>
      </c>
      <c r="X31" s="378"/>
      <c r="Y31" s="378"/>
      <c r="Z31" s="378"/>
      <c r="AA31" s="378"/>
      <c r="AB31" s="378"/>
      <c r="AC31" s="378"/>
      <c r="AD31" s="378"/>
      <c r="AE31" s="378"/>
      <c r="AF31" s="43"/>
      <c r="AG31" s="43"/>
      <c r="AH31" s="43"/>
      <c r="AI31" s="43"/>
      <c r="AJ31" s="43"/>
      <c r="AK31" s="377">
        <v>0</v>
      </c>
      <c r="AL31" s="378"/>
      <c r="AM31" s="378"/>
      <c r="AN31" s="378"/>
      <c r="AO31" s="378"/>
      <c r="AP31" s="43"/>
      <c r="AQ31" s="43"/>
      <c r="AR31" s="44"/>
      <c r="BE31" s="367"/>
    </row>
    <row r="32" spans="2:57" s="3" customFormat="1" ht="14.4" customHeight="1">
      <c r="B32" s="42"/>
      <c r="C32" s="43"/>
      <c r="D32" s="43"/>
      <c r="E32" s="43"/>
      <c r="F32" s="31" t="s">
        <v>47</v>
      </c>
      <c r="G32" s="43"/>
      <c r="H32" s="43"/>
      <c r="I32" s="43"/>
      <c r="J32" s="43"/>
      <c r="K32" s="43"/>
      <c r="L32" s="379">
        <v>0.15</v>
      </c>
      <c r="M32" s="378"/>
      <c r="N32" s="378"/>
      <c r="O32" s="378"/>
      <c r="P32" s="378"/>
      <c r="Q32" s="43"/>
      <c r="R32" s="43"/>
      <c r="S32" s="43"/>
      <c r="T32" s="43"/>
      <c r="U32" s="43"/>
      <c r="V32" s="43"/>
      <c r="W32" s="377">
        <f>ROUND(BC54,2)</f>
        <v>0</v>
      </c>
      <c r="X32" s="378"/>
      <c r="Y32" s="378"/>
      <c r="Z32" s="378"/>
      <c r="AA32" s="378"/>
      <c r="AB32" s="378"/>
      <c r="AC32" s="378"/>
      <c r="AD32" s="378"/>
      <c r="AE32" s="378"/>
      <c r="AF32" s="43"/>
      <c r="AG32" s="43"/>
      <c r="AH32" s="43"/>
      <c r="AI32" s="43"/>
      <c r="AJ32" s="43"/>
      <c r="AK32" s="377">
        <v>0</v>
      </c>
      <c r="AL32" s="378"/>
      <c r="AM32" s="378"/>
      <c r="AN32" s="378"/>
      <c r="AO32" s="378"/>
      <c r="AP32" s="43"/>
      <c r="AQ32" s="43"/>
      <c r="AR32" s="44"/>
      <c r="BE32" s="367"/>
    </row>
    <row r="33" spans="2:44" s="3" customFormat="1" ht="14.4" customHeight="1" hidden="1">
      <c r="B33" s="42"/>
      <c r="C33" s="43"/>
      <c r="D33" s="43"/>
      <c r="E33" s="43"/>
      <c r="F33" s="31" t="s">
        <v>48</v>
      </c>
      <c r="G33" s="43"/>
      <c r="H33" s="43"/>
      <c r="I33" s="43"/>
      <c r="J33" s="43"/>
      <c r="K33" s="43"/>
      <c r="L33" s="379">
        <v>0</v>
      </c>
      <c r="M33" s="378"/>
      <c r="N33" s="378"/>
      <c r="O33" s="378"/>
      <c r="P33" s="378"/>
      <c r="Q33" s="43"/>
      <c r="R33" s="43"/>
      <c r="S33" s="43"/>
      <c r="T33" s="43"/>
      <c r="U33" s="43"/>
      <c r="V33" s="43"/>
      <c r="W33" s="377">
        <f>ROUND(BD54,2)</f>
        <v>0</v>
      </c>
      <c r="X33" s="378"/>
      <c r="Y33" s="378"/>
      <c r="Z33" s="378"/>
      <c r="AA33" s="378"/>
      <c r="AB33" s="378"/>
      <c r="AC33" s="378"/>
      <c r="AD33" s="378"/>
      <c r="AE33" s="378"/>
      <c r="AF33" s="43"/>
      <c r="AG33" s="43"/>
      <c r="AH33" s="43"/>
      <c r="AI33" s="43"/>
      <c r="AJ33" s="43"/>
      <c r="AK33" s="377">
        <v>0</v>
      </c>
      <c r="AL33" s="378"/>
      <c r="AM33" s="378"/>
      <c r="AN33" s="378"/>
      <c r="AO33" s="378"/>
      <c r="AP33" s="43"/>
      <c r="AQ33" s="43"/>
      <c r="AR33" s="44"/>
    </row>
    <row r="34" spans="1:57" s="2" customFormat="1" ht="6.9"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5" customHeight="1">
      <c r="A35" s="36"/>
      <c r="B35" s="37"/>
      <c r="C35" s="46"/>
      <c r="D35" s="47" t="s">
        <v>49</v>
      </c>
      <c r="E35" s="48"/>
      <c r="F35" s="48"/>
      <c r="G35" s="48"/>
      <c r="H35" s="48"/>
      <c r="I35" s="48"/>
      <c r="J35" s="48"/>
      <c r="K35" s="48"/>
      <c r="L35" s="48"/>
      <c r="M35" s="48"/>
      <c r="N35" s="48"/>
      <c r="O35" s="48"/>
      <c r="P35" s="48"/>
      <c r="Q35" s="48"/>
      <c r="R35" s="48"/>
      <c r="S35" s="48"/>
      <c r="T35" s="49" t="s">
        <v>50</v>
      </c>
      <c r="U35" s="48"/>
      <c r="V35" s="48"/>
      <c r="W35" s="48"/>
      <c r="X35" s="383" t="s">
        <v>51</v>
      </c>
      <c r="Y35" s="381"/>
      <c r="Z35" s="381"/>
      <c r="AA35" s="381"/>
      <c r="AB35" s="381"/>
      <c r="AC35" s="48"/>
      <c r="AD35" s="48"/>
      <c r="AE35" s="48"/>
      <c r="AF35" s="48"/>
      <c r="AG35" s="48"/>
      <c r="AH35" s="48"/>
      <c r="AI35" s="48"/>
      <c r="AJ35" s="48"/>
      <c r="AK35" s="380">
        <f>SUM(AK26:AK33)</f>
        <v>0</v>
      </c>
      <c r="AL35" s="381"/>
      <c r="AM35" s="381"/>
      <c r="AN35" s="381"/>
      <c r="AO35" s="382"/>
      <c r="AP35" s="46"/>
      <c r="AQ35" s="46"/>
      <c r="AR35" s="41"/>
      <c r="BE35" s="36"/>
    </row>
    <row r="36" spans="1:57" s="2" customFormat="1" ht="6.9"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 customHeight="1">
      <c r="A37" s="36"/>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41"/>
      <c r="BE37" s="36"/>
    </row>
    <row r="41" spans="1:57" s="2" customFormat="1" ht="6.9" customHeight="1">
      <c r="A41" s="36"/>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41"/>
      <c r="BE41" s="36"/>
    </row>
    <row r="42" spans="1:57" s="2" customFormat="1" ht="24.9" customHeight="1">
      <c r="A42" s="36"/>
      <c r="B42" s="37"/>
      <c r="C42" s="25" t="s">
        <v>52</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4"/>
      <c r="C44" s="31" t="s">
        <v>13</v>
      </c>
      <c r="D44" s="55"/>
      <c r="E44" s="55"/>
      <c r="F44" s="55"/>
      <c r="G44" s="55"/>
      <c r="H44" s="55"/>
      <c r="I44" s="55"/>
      <c r="J44" s="55"/>
      <c r="K44" s="55"/>
      <c r="L44" s="55" t="str">
        <f>K5</f>
        <v>3586vv</v>
      </c>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6"/>
    </row>
    <row r="45" spans="2:44" s="5" customFormat="1" ht="36.9" customHeight="1">
      <c r="B45" s="57"/>
      <c r="C45" s="58" t="s">
        <v>16</v>
      </c>
      <c r="D45" s="59"/>
      <c r="E45" s="59"/>
      <c r="F45" s="59"/>
      <c r="G45" s="59"/>
      <c r="H45" s="59"/>
      <c r="I45" s="59"/>
      <c r="J45" s="59"/>
      <c r="K45" s="59"/>
      <c r="L45" s="341" t="str">
        <f>K6</f>
        <v>Plátenický potok, Rochlice, rekonstrukce koryta, ř. km 0,177 - 0,195</v>
      </c>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59"/>
      <c r="AQ45" s="59"/>
      <c r="AR45" s="60"/>
    </row>
    <row r="46" spans="1:57" s="2" customFormat="1" ht="6.9"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22</v>
      </c>
      <c r="D47" s="38"/>
      <c r="E47" s="38"/>
      <c r="F47" s="38"/>
      <c r="G47" s="38"/>
      <c r="H47" s="38"/>
      <c r="I47" s="38"/>
      <c r="J47" s="38"/>
      <c r="K47" s="38"/>
      <c r="L47" s="61" t="str">
        <f>IF(K8="","",K8)</f>
        <v>Rochlice u Liberce</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343" t="str">
        <f>IF(AN8="","",AN8)</f>
        <v>18. 11. 2019</v>
      </c>
      <c r="AN47" s="343"/>
      <c r="AO47" s="38"/>
      <c r="AP47" s="38"/>
      <c r="AQ47" s="38"/>
      <c r="AR47" s="41"/>
      <c r="BE47" s="36"/>
    </row>
    <row r="48" spans="1:57" s="2" customFormat="1" ht="6.9"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25.65" customHeight="1">
      <c r="A49" s="36"/>
      <c r="B49" s="37"/>
      <c r="C49" s="31" t="s">
        <v>26</v>
      </c>
      <c r="D49" s="38"/>
      <c r="E49" s="38"/>
      <c r="F49" s="38"/>
      <c r="G49" s="38"/>
      <c r="H49" s="38"/>
      <c r="I49" s="38"/>
      <c r="J49" s="38"/>
      <c r="K49" s="38"/>
      <c r="L49" s="55" t="str">
        <f>IF(E11="","",E11)</f>
        <v>Povodí Labe, státní podnik, OIČ, Hradec Králové</v>
      </c>
      <c r="M49" s="38"/>
      <c r="N49" s="38"/>
      <c r="O49" s="38"/>
      <c r="P49" s="38"/>
      <c r="Q49" s="38"/>
      <c r="R49" s="38"/>
      <c r="S49" s="38"/>
      <c r="T49" s="38"/>
      <c r="U49" s="38"/>
      <c r="V49" s="38"/>
      <c r="W49" s="38"/>
      <c r="X49" s="38"/>
      <c r="Y49" s="38"/>
      <c r="Z49" s="38"/>
      <c r="AA49" s="38"/>
      <c r="AB49" s="38"/>
      <c r="AC49" s="38"/>
      <c r="AD49" s="38"/>
      <c r="AE49" s="38"/>
      <c r="AF49" s="38"/>
      <c r="AG49" s="38"/>
      <c r="AH49" s="38"/>
      <c r="AI49" s="31" t="s">
        <v>33</v>
      </c>
      <c r="AJ49" s="38"/>
      <c r="AK49" s="38"/>
      <c r="AL49" s="38"/>
      <c r="AM49" s="350" t="str">
        <f>IF(E17="","",E17)</f>
        <v>Povodí Labe, státní podnik, OIČ, Hradec Králové</v>
      </c>
      <c r="AN49" s="351"/>
      <c r="AO49" s="351"/>
      <c r="AP49" s="351"/>
      <c r="AQ49" s="38"/>
      <c r="AR49" s="41"/>
      <c r="AS49" s="344" t="s">
        <v>53</v>
      </c>
      <c r="AT49" s="345"/>
      <c r="AU49" s="63"/>
      <c r="AV49" s="63"/>
      <c r="AW49" s="63"/>
      <c r="AX49" s="63"/>
      <c r="AY49" s="63"/>
      <c r="AZ49" s="63"/>
      <c r="BA49" s="63"/>
      <c r="BB49" s="63"/>
      <c r="BC49" s="63"/>
      <c r="BD49" s="64"/>
      <c r="BE49" s="36"/>
    </row>
    <row r="50" spans="1:57" s="2" customFormat="1" ht="15.15" customHeight="1">
      <c r="A50" s="36"/>
      <c r="B50" s="37"/>
      <c r="C50" s="31" t="s">
        <v>31</v>
      </c>
      <c r="D50" s="38"/>
      <c r="E50" s="38"/>
      <c r="F50" s="38"/>
      <c r="G50" s="38"/>
      <c r="H50" s="38"/>
      <c r="I50" s="38"/>
      <c r="J50" s="38"/>
      <c r="K50" s="38"/>
      <c r="L50" s="55"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350" t="str">
        <f>IF(E20="","",E20)</f>
        <v>Ing. Eva Morkesová</v>
      </c>
      <c r="AN50" s="351"/>
      <c r="AO50" s="351"/>
      <c r="AP50" s="351"/>
      <c r="AQ50" s="38"/>
      <c r="AR50" s="41"/>
      <c r="AS50" s="346"/>
      <c r="AT50" s="347"/>
      <c r="AU50" s="65"/>
      <c r="AV50" s="65"/>
      <c r="AW50" s="65"/>
      <c r="AX50" s="65"/>
      <c r="AY50" s="65"/>
      <c r="AZ50" s="65"/>
      <c r="BA50" s="65"/>
      <c r="BB50" s="65"/>
      <c r="BC50" s="65"/>
      <c r="BD50" s="66"/>
      <c r="BE50" s="36"/>
    </row>
    <row r="51" spans="1:57" s="2" customFormat="1" ht="10.8"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48"/>
      <c r="AT51" s="349"/>
      <c r="AU51" s="67"/>
      <c r="AV51" s="67"/>
      <c r="AW51" s="67"/>
      <c r="AX51" s="67"/>
      <c r="AY51" s="67"/>
      <c r="AZ51" s="67"/>
      <c r="BA51" s="67"/>
      <c r="BB51" s="67"/>
      <c r="BC51" s="67"/>
      <c r="BD51" s="68"/>
      <c r="BE51" s="36"/>
    </row>
    <row r="52" spans="1:57" s="2" customFormat="1" ht="29.25" customHeight="1">
      <c r="A52" s="36"/>
      <c r="B52" s="37"/>
      <c r="C52" s="352" t="s">
        <v>54</v>
      </c>
      <c r="D52" s="353"/>
      <c r="E52" s="353"/>
      <c r="F52" s="353"/>
      <c r="G52" s="353"/>
      <c r="H52" s="69"/>
      <c r="I52" s="355" t="s">
        <v>55</v>
      </c>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4" t="s">
        <v>56</v>
      </c>
      <c r="AH52" s="353"/>
      <c r="AI52" s="353"/>
      <c r="AJ52" s="353"/>
      <c r="AK52" s="353"/>
      <c r="AL52" s="353"/>
      <c r="AM52" s="353"/>
      <c r="AN52" s="355" t="s">
        <v>57</v>
      </c>
      <c r="AO52" s="353"/>
      <c r="AP52" s="353"/>
      <c r="AQ52" s="70" t="s">
        <v>58</v>
      </c>
      <c r="AR52" s="41"/>
      <c r="AS52" s="71" t="s">
        <v>59</v>
      </c>
      <c r="AT52" s="72" t="s">
        <v>60</v>
      </c>
      <c r="AU52" s="72" t="s">
        <v>61</v>
      </c>
      <c r="AV52" s="72" t="s">
        <v>62</v>
      </c>
      <c r="AW52" s="72" t="s">
        <v>63</v>
      </c>
      <c r="AX52" s="72" t="s">
        <v>64</v>
      </c>
      <c r="AY52" s="72" t="s">
        <v>65</v>
      </c>
      <c r="AZ52" s="72" t="s">
        <v>66</v>
      </c>
      <c r="BA52" s="72" t="s">
        <v>67</v>
      </c>
      <c r="BB52" s="72" t="s">
        <v>68</v>
      </c>
      <c r="BC52" s="72" t="s">
        <v>69</v>
      </c>
      <c r="BD52" s="73" t="s">
        <v>70</v>
      </c>
      <c r="BE52" s="36"/>
    </row>
    <row r="53" spans="1:57" s="2" customFormat="1" ht="10.8"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4"/>
      <c r="AT53" s="75"/>
      <c r="AU53" s="75"/>
      <c r="AV53" s="75"/>
      <c r="AW53" s="75"/>
      <c r="AX53" s="75"/>
      <c r="AY53" s="75"/>
      <c r="AZ53" s="75"/>
      <c r="BA53" s="75"/>
      <c r="BB53" s="75"/>
      <c r="BC53" s="75"/>
      <c r="BD53" s="76"/>
      <c r="BE53" s="36"/>
    </row>
    <row r="54" spans="2:90" s="6" customFormat="1" ht="32.4" customHeight="1">
      <c r="B54" s="77"/>
      <c r="C54" s="78" t="s">
        <v>71</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363">
        <f>ROUND(AG55+AG58,2)</f>
        <v>0</v>
      </c>
      <c r="AH54" s="363"/>
      <c r="AI54" s="363"/>
      <c r="AJ54" s="363"/>
      <c r="AK54" s="363"/>
      <c r="AL54" s="363"/>
      <c r="AM54" s="363"/>
      <c r="AN54" s="364">
        <f>SUM(AG54,AT54)</f>
        <v>0</v>
      </c>
      <c r="AO54" s="364"/>
      <c r="AP54" s="364"/>
      <c r="AQ54" s="81" t="s">
        <v>28</v>
      </c>
      <c r="AR54" s="82"/>
      <c r="AS54" s="83">
        <f>ROUND(AS55+AS58,2)</f>
        <v>0</v>
      </c>
      <c r="AT54" s="84">
        <f>ROUND(SUM(AV54:AW54),2)</f>
        <v>0</v>
      </c>
      <c r="AU54" s="85">
        <f>ROUND(AU55+AU58,5)</f>
        <v>0</v>
      </c>
      <c r="AV54" s="84">
        <f>ROUND(AZ54*L29,2)</f>
        <v>0</v>
      </c>
      <c r="AW54" s="84">
        <f>ROUND(BA54*L30,2)</f>
        <v>0</v>
      </c>
      <c r="AX54" s="84">
        <f>ROUND(BB54*L29,2)</f>
        <v>0</v>
      </c>
      <c r="AY54" s="84">
        <f>ROUND(BC54*L30,2)</f>
        <v>0</v>
      </c>
      <c r="AZ54" s="84">
        <f>ROUND(AZ55+AZ58,2)</f>
        <v>0</v>
      </c>
      <c r="BA54" s="84">
        <f>ROUND(BA55+BA58,2)</f>
        <v>0</v>
      </c>
      <c r="BB54" s="84">
        <f>ROUND(BB55+BB58,2)</f>
        <v>0</v>
      </c>
      <c r="BC54" s="84">
        <f>ROUND(BC55+BC58,2)</f>
        <v>0</v>
      </c>
      <c r="BD54" s="86">
        <f>ROUND(BD55+BD58,2)</f>
        <v>0</v>
      </c>
      <c r="BS54" s="87" t="s">
        <v>72</v>
      </c>
      <c r="BT54" s="87" t="s">
        <v>73</v>
      </c>
      <c r="BU54" s="88" t="s">
        <v>74</v>
      </c>
      <c r="BV54" s="87" t="s">
        <v>75</v>
      </c>
      <c r="BW54" s="87" t="s">
        <v>5</v>
      </c>
      <c r="BX54" s="87" t="s">
        <v>76</v>
      </c>
      <c r="CL54" s="87" t="s">
        <v>19</v>
      </c>
    </row>
    <row r="55" spans="2:91" s="7" customFormat="1" ht="16.5" customHeight="1">
      <c r="B55" s="89"/>
      <c r="C55" s="90"/>
      <c r="D55" s="359" t="s">
        <v>77</v>
      </c>
      <c r="E55" s="359"/>
      <c r="F55" s="359"/>
      <c r="G55" s="359"/>
      <c r="H55" s="359"/>
      <c r="I55" s="91"/>
      <c r="J55" s="359" t="s">
        <v>78</v>
      </c>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6">
        <f>ROUND(SUM(AG56:AG57),2)</f>
        <v>0</v>
      </c>
      <c r="AH55" s="357"/>
      <c r="AI55" s="357"/>
      <c r="AJ55" s="357"/>
      <c r="AK55" s="357"/>
      <c r="AL55" s="357"/>
      <c r="AM55" s="357"/>
      <c r="AN55" s="358">
        <f>SUM(AG55,AT55)</f>
        <v>0</v>
      </c>
      <c r="AO55" s="357"/>
      <c r="AP55" s="357"/>
      <c r="AQ55" s="92" t="s">
        <v>79</v>
      </c>
      <c r="AR55" s="93"/>
      <c r="AS55" s="94">
        <f>ROUND(SUM(AS56:AS57),2)</f>
        <v>0</v>
      </c>
      <c r="AT55" s="95">
        <f>ROUND(SUM(AV55:AW55),2)</f>
        <v>0</v>
      </c>
      <c r="AU55" s="96">
        <f>ROUND(SUM(AU56:AU57),5)</f>
        <v>0</v>
      </c>
      <c r="AV55" s="95">
        <f>ROUND(AZ55*L29,2)</f>
        <v>0</v>
      </c>
      <c r="AW55" s="95">
        <f>ROUND(BA55*L30,2)</f>
        <v>0</v>
      </c>
      <c r="AX55" s="95">
        <f>ROUND(BB55*L29,2)</f>
        <v>0</v>
      </c>
      <c r="AY55" s="95">
        <f>ROUND(BC55*L30,2)</f>
        <v>0</v>
      </c>
      <c r="AZ55" s="95">
        <f>ROUND(SUM(AZ56:AZ57),2)</f>
        <v>0</v>
      </c>
      <c r="BA55" s="95">
        <f>ROUND(SUM(BA56:BA57),2)</f>
        <v>0</v>
      </c>
      <c r="BB55" s="95">
        <f>ROUND(SUM(BB56:BB57),2)</f>
        <v>0</v>
      </c>
      <c r="BC55" s="95">
        <f>ROUND(SUM(BC56:BC57),2)</f>
        <v>0</v>
      </c>
      <c r="BD55" s="97">
        <f>ROUND(SUM(BD56:BD57),2)</f>
        <v>0</v>
      </c>
      <c r="BS55" s="98" t="s">
        <v>72</v>
      </c>
      <c r="BT55" s="98" t="s">
        <v>80</v>
      </c>
      <c r="BV55" s="98" t="s">
        <v>75</v>
      </c>
      <c r="BW55" s="98" t="s">
        <v>81</v>
      </c>
      <c r="BX55" s="98" t="s">
        <v>5</v>
      </c>
      <c r="CL55" s="98" t="s">
        <v>19</v>
      </c>
      <c r="CM55" s="98" t="s">
        <v>82</v>
      </c>
    </row>
    <row r="56" spans="1:91" s="4" customFormat="1" ht="16.5" customHeight="1">
      <c r="A56" s="99" t="s">
        <v>83</v>
      </c>
      <c r="B56" s="54"/>
      <c r="C56" s="100"/>
      <c r="D56" s="100"/>
      <c r="E56" s="362" t="s">
        <v>77</v>
      </c>
      <c r="F56" s="362"/>
      <c r="G56" s="362"/>
      <c r="H56" s="362"/>
      <c r="I56" s="362"/>
      <c r="J56" s="100"/>
      <c r="K56" s="362" t="s">
        <v>78</v>
      </c>
      <c r="L56" s="362"/>
      <c r="M56" s="362"/>
      <c r="N56" s="362"/>
      <c r="O56" s="362"/>
      <c r="P56" s="362"/>
      <c r="Q56" s="362"/>
      <c r="R56" s="362"/>
      <c r="S56" s="362"/>
      <c r="T56" s="362"/>
      <c r="U56" s="362"/>
      <c r="V56" s="362"/>
      <c r="W56" s="362"/>
      <c r="X56" s="362"/>
      <c r="Y56" s="362"/>
      <c r="Z56" s="362"/>
      <c r="AA56" s="362"/>
      <c r="AB56" s="362"/>
      <c r="AC56" s="362"/>
      <c r="AD56" s="362"/>
      <c r="AE56" s="362"/>
      <c r="AF56" s="362"/>
      <c r="AG56" s="360">
        <f>'1. - SO 01 Rekonstrukce k...'!J30</f>
        <v>0</v>
      </c>
      <c r="AH56" s="361"/>
      <c r="AI56" s="361"/>
      <c r="AJ56" s="361"/>
      <c r="AK56" s="361"/>
      <c r="AL56" s="361"/>
      <c r="AM56" s="361"/>
      <c r="AN56" s="360">
        <f>SUM(AG56,AT56)</f>
        <v>0</v>
      </c>
      <c r="AO56" s="361"/>
      <c r="AP56" s="361"/>
      <c r="AQ56" s="101" t="s">
        <v>84</v>
      </c>
      <c r="AR56" s="56"/>
      <c r="AS56" s="102">
        <v>0</v>
      </c>
      <c r="AT56" s="103">
        <f>ROUND(SUM(AV56:AW56),2)</f>
        <v>0</v>
      </c>
      <c r="AU56" s="104">
        <f>'1. - SO 01 Rekonstrukce k...'!P92</f>
        <v>0</v>
      </c>
      <c r="AV56" s="103">
        <f>'1. - SO 01 Rekonstrukce k...'!J33</f>
        <v>0</v>
      </c>
      <c r="AW56" s="103">
        <f>'1. - SO 01 Rekonstrukce k...'!J34</f>
        <v>0</v>
      </c>
      <c r="AX56" s="103">
        <f>'1. - SO 01 Rekonstrukce k...'!J35</f>
        <v>0</v>
      </c>
      <c r="AY56" s="103">
        <f>'1. - SO 01 Rekonstrukce k...'!J36</f>
        <v>0</v>
      </c>
      <c r="AZ56" s="103">
        <f>'1. - SO 01 Rekonstrukce k...'!F33</f>
        <v>0</v>
      </c>
      <c r="BA56" s="103">
        <f>'1. - SO 01 Rekonstrukce k...'!F34</f>
        <v>0</v>
      </c>
      <c r="BB56" s="103">
        <f>'1. - SO 01 Rekonstrukce k...'!F35</f>
        <v>0</v>
      </c>
      <c r="BC56" s="103">
        <f>'1. - SO 01 Rekonstrukce k...'!F36</f>
        <v>0</v>
      </c>
      <c r="BD56" s="105">
        <f>'1. - SO 01 Rekonstrukce k...'!F37</f>
        <v>0</v>
      </c>
      <c r="BT56" s="106" t="s">
        <v>82</v>
      </c>
      <c r="BU56" s="106" t="s">
        <v>85</v>
      </c>
      <c r="BV56" s="106" t="s">
        <v>75</v>
      </c>
      <c r="BW56" s="106" t="s">
        <v>81</v>
      </c>
      <c r="BX56" s="106" t="s">
        <v>5</v>
      </c>
      <c r="CL56" s="106" t="s">
        <v>19</v>
      </c>
      <c r="CM56" s="106" t="s">
        <v>82</v>
      </c>
    </row>
    <row r="57" spans="1:90" s="4" customFormat="1" ht="16.5" customHeight="1">
      <c r="A57" s="99" t="s">
        <v>83</v>
      </c>
      <c r="B57" s="54"/>
      <c r="C57" s="100"/>
      <c r="D57" s="100"/>
      <c r="E57" s="362" t="s">
        <v>86</v>
      </c>
      <c r="F57" s="362"/>
      <c r="G57" s="362"/>
      <c r="H57" s="362"/>
      <c r="I57" s="362"/>
      <c r="J57" s="100"/>
      <c r="K57" s="362" t="s">
        <v>87</v>
      </c>
      <c r="L57" s="362"/>
      <c r="M57" s="362"/>
      <c r="N57" s="362"/>
      <c r="O57" s="362"/>
      <c r="P57" s="362"/>
      <c r="Q57" s="362"/>
      <c r="R57" s="362"/>
      <c r="S57" s="362"/>
      <c r="T57" s="362"/>
      <c r="U57" s="362"/>
      <c r="V57" s="362"/>
      <c r="W57" s="362"/>
      <c r="X57" s="362"/>
      <c r="Y57" s="362"/>
      <c r="Z57" s="362"/>
      <c r="AA57" s="362"/>
      <c r="AB57" s="362"/>
      <c r="AC57" s="362"/>
      <c r="AD57" s="362"/>
      <c r="AE57" s="362"/>
      <c r="AF57" s="362"/>
      <c r="AG57" s="360">
        <f>'1.1. - SO 01.1 - Náhradní...'!J32</f>
        <v>0</v>
      </c>
      <c r="AH57" s="361"/>
      <c r="AI57" s="361"/>
      <c r="AJ57" s="361"/>
      <c r="AK57" s="361"/>
      <c r="AL57" s="361"/>
      <c r="AM57" s="361"/>
      <c r="AN57" s="360">
        <f>SUM(AG57,AT57)</f>
        <v>0</v>
      </c>
      <c r="AO57" s="361"/>
      <c r="AP57" s="361"/>
      <c r="AQ57" s="101" t="s">
        <v>84</v>
      </c>
      <c r="AR57" s="56"/>
      <c r="AS57" s="102">
        <v>0</v>
      </c>
      <c r="AT57" s="103">
        <f>ROUND(SUM(AV57:AW57),2)</f>
        <v>0</v>
      </c>
      <c r="AU57" s="104">
        <f>'1.1. - SO 01.1 - Náhradní...'!P88</f>
        <v>0</v>
      </c>
      <c r="AV57" s="103">
        <f>'1.1. - SO 01.1 - Náhradní...'!J35</f>
        <v>0</v>
      </c>
      <c r="AW57" s="103">
        <f>'1.1. - SO 01.1 - Náhradní...'!J36</f>
        <v>0</v>
      </c>
      <c r="AX57" s="103">
        <f>'1.1. - SO 01.1 - Náhradní...'!J37</f>
        <v>0</v>
      </c>
      <c r="AY57" s="103">
        <f>'1.1. - SO 01.1 - Náhradní...'!J38</f>
        <v>0</v>
      </c>
      <c r="AZ57" s="103">
        <f>'1.1. - SO 01.1 - Náhradní...'!F35</f>
        <v>0</v>
      </c>
      <c r="BA57" s="103">
        <f>'1.1. - SO 01.1 - Náhradní...'!F36</f>
        <v>0</v>
      </c>
      <c r="BB57" s="103">
        <f>'1.1. - SO 01.1 - Náhradní...'!F37</f>
        <v>0</v>
      </c>
      <c r="BC57" s="103">
        <f>'1.1. - SO 01.1 - Náhradní...'!F38</f>
        <v>0</v>
      </c>
      <c r="BD57" s="105">
        <f>'1.1. - SO 01.1 - Náhradní...'!F39</f>
        <v>0</v>
      </c>
      <c r="BT57" s="106" t="s">
        <v>82</v>
      </c>
      <c r="BV57" s="106" t="s">
        <v>75</v>
      </c>
      <c r="BW57" s="106" t="s">
        <v>88</v>
      </c>
      <c r="BX57" s="106" t="s">
        <v>81</v>
      </c>
      <c r="CL57" s="106" t="s">
        <v>19</v>
      </c>
    </row>
    <row r="58" spans="1:91" s="7" customFormat="1" ht="24.75" customHeight="1">
      <c r="A58" s="99" t="s">
        <v>83</v>
      </c>
      <c r="B58" s="89"/>
      <c r="C58" s="90"/>
      <c r="D58" s="359" t="s">
        <v>89</v>
      </c>
      <c r="E58" s="359"/>
      <c r="F58" s="359"/>
      <c r="G58" s="359"/>
      <c r="H58" s="359"/>
      <c r="I58" s="91"/>
      <c r="J58" s="359" t="s">
        <v>90</v>
      </c>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8">
        <f>'VON 01 - VON 01 Vedlejší ...'!J30</f>
        <v>0</v>
      </c>
      <c r="AH58" s="357"/>
      <c r="AI58" s="357"/>
      <c r="AJ58" s="357"/>
      <c r="AK58" s="357"/>
      <c r="AL58" s="357"/>
      <c r="AM58" s="357"/>
      <c r="AN58" s="358">
        <f>SUM(AG58,AT58)</f>
        <v>0</v>
      </c>
      <c r="AO58" s="357"/>
      <c r="AP58" s="357"/>
      <c r="AQ58" s="92" t="s">
        <v>91</v>
      </c>
      <c r="AR58" s="93"/>
      <c r="AS58" s="107">
        <v>0</v>
      </c>
      <c r="AT58" s="108">
        <f>ROUND(SUM(AV58:AW58),2)</f>
        <v>0</v>
      </c>
      <c r="AU58" s="109">
        <f>'VON 01 - VON 01 Vedlejší ...'!P84</f>
        <v>0</v>
      </c>
      <c r="AV58" s="108">
        <f>'VON 01 - VON 01 Vedlejší ...'!J33</f>
        <v>0</v>
      </c>
      <c r="AW58" s="108">
        <f>'VON 01 - VON 01 Vedlejší ...'!J34</f>
        <v>0</v>
      </c>
      <c r="AX58" s="108">
        <f>'VON 01 - VON 01 Vedlejší ...'!J35</f>
        <v>0</v>
      </c>
      <c r="AY58" s="108">
        <f>'VON 01 - VON 01 Vedlejší ...'!J36</f>
        <v>0</v>
      </c>
      <c r="AZ58" s="108">
        <f>'VON 01 - VON 01 Vedlejší ...'!F33</f>
        <v>0</v>
      </c>
      <c r="BA58" s="108">
        <f>'VON 01 - VON 01 Vedlejší ...'!F34</f>
        <v>0</v>
      </c>
      <c r="BB58" s="108">
        <f>'VON 01 - VON 01 Vedlejší ...'!F35</f>
        <v>0</v>
      </c>
      <c r="BC58" s="108">
        <f>'VON 01 - VON 01 Vedlejší ...'!F36</f>
        <v>0</v>
      </c>
      <c r="BD58" s="110">
        <f>'VON 01 - VON 01 Vedlejší ...'!F37</f>
        <v>0</v>
      </c>
      <c r="BT58" s="98" t="s">
        <v>80</v>
      </c>
      <c r="BV58" s="98" t="s">
        <v>75</v>
      </c>
      <c r="BW58" s="98" t="s">
        <v>92</v>
      </c>
      <c r="BX58" s="98" t="s">
        <v>5</v>
      </c>
      <c r="CL58" s="98" t="s">
        <v>19</v>
      </c>
      <c r="CM58" s="98" t="s">
        <v>82</v>
      </c>
    </row>
    <row r="59" spans="1:57" s="2" customFormat="1" ht="30" customHeight="1">
      <c r="A59" s="36"/>
      <c r="B59" s="37"/>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41"/>
      <c r="AS59" s="36"/>
      <c r="AT59" s="36"/>
      <c r="AU59" s="36"/>
      <c r="AV59" s="36"/>
      <c r="AW59" s="36"/>
      <c r="AX59" s="36"/>
      <c r="AY59" s="36"/>
      <c r="AZ59" s="36"/>
      <c r="BA59" s="36"/>
      <c r="BB59" s="36"/>
      <c r="BC59" s="36"/>
      <c r="BD59" s="36"/>
      <c r="BE59" s="36"/>
    </row>
    <row r="60" spans="1:57" s="2" customFormat="1" ht="6.9" customHeight="1">
      <c r="A60" s="36"/>
      <c r="B60" s="50"/>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41"/>
      <c r="AS60" s="36"/>
      <c r="AT60" s="36"/>
      <c r="AU60" s="36"/>
      <c r="AV60" s="36"/>
      <c r="AW60" s="36"/>
      <c r="AX60" s="36"/>
      <c r="AY60" s="36"/>
      <c r="AZ60" s="36"/>
      <c r="BA60" s="36"/>
      <c r="BB60" s="36"/>
      <c r="BC60" s="36"/>
      <c r="BD60" s="36"/>
      <c r="BE60" s="36"/>
    </row>
  </sheetData>
  <sheetProtection algorithmName="SHA-512" hashValue="vTi/ARK9BEzD3kjxO5TQFwsC09RegbQ/REYcIDjkEnE5/M9JTvzjx9IpzL7i4jaguJUFWhccD0+HXaVfWeDVhA==" saltValue="VJeHWg8wpI7pJZYkn28jrKhz3o75yP02KwKdFhscRJZpF1lkjdaNelFq3MAMGMGnW3iBWpzD+BArNO9W3FZ07w==" spinCount="100000" sheet="1" objects="1" scenarios="1" formatColumns="0" formatRows="0"/>
  <mergeCells count="54">
    <mergeCell ref="AR2:BE2"/>
    <mergeCell ref="L33:P33"/>
    <mergeCell ref="AK33:AO33"/>
    <mergeCell ref="W33:AE33"/>
    <mergeCell ref="AK35:AO35"/>
    <mergeCell ref="X35:AB35"/>
    <mergeCell ref="W31:AE31"/>
    <mergeCell ref="L31:P31"/>
    <mergeCell ref="L32:P32"/>
    <mergeCell ref="W32:AE32"/>
    <mergeCell ref="AK32:AO32"/>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AG58:AM58"/>
    <mergeCell ref="AN58:AP58"/>
    <mergeCell ref="D58:H58"/>
    <mergeCell ref="J58:AF58"/>
    <mergeCell ref="AG54:AM54"/>
    <mergeCell ref="AN54:AP54"/>
    <mergeCell ref="AN56:AP56"/>
    <mergeCell ref="E56:I56"/>
    <mergeCell ref="K56:AF56"/>
    <mergeCell ref="AG56:AM56"/>
    <mergeCell ref="K57:AF57"/>
    <mergeCell ref="AN57:AP57"/>
    <mergeCell ref="E57:I57"/>
    <mergeCell ref="AG57:AM57"/>
    <mergeCell ref="C52:G52"/>
    <mergeCell ref="AG52:AM52"/>
    <mergeCell ref="AN52:AP52"/>
    <mergeCell ref="I52:AF52"/>
    <mergeCell ref="AG55:AM55"/>
    <mergeCell ref="AN55:AP55"/>
    <mergeCell ref="J55:AF55"/>
    <mergeCell ref="D55:H55"/>
    <mergeCell ref="L45:AO45"/>
    <mergeCell ref="AM47:AN47"/>
    <mergeCell ref="AS49:AT51"/>
    <mergeCell ref="AM49:AP49"/>
    <mergeCell ref="AM50:AP50"/>
  </mergeCells>
  <hyperlinks>
    <hyperlink ref="A56" location="'1. - SO 01 Rekonstrukce k...'!C2" display="/"/>
    <hyperlink ref="A57" location="'1.1. - SO 01.1 - Náhradní...'!C2" display="/"/>
    <hyperlink ref="A58" location="'VON 01 - VON 01 Vedlejš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694"/>
  <sheetViews>
    <sheetView showGridLines="0" workbookViewId="0" topLeftCell="A28"/>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84"/>
      <c r="M2" s="384"/>
      <c r="N2" s="384"/>
      <c r="O2" s="384"/>
      <c r="P2" s="384"/>
      <c r="Q2" s="384"/>
      <c r="R2" s="384"/>
      <c r="S2" s="384"/>
      <c r="T2" s="384"/>
      <c r="U2" s="384"/>
      <c r="V2" s="384"/>
      <c r="AT2" s="19" t="s">
        <v>81</v>
      </c>
    </row>
    <row r="3" spans="2:46" s="1" customFormat="1" ht="6.9" customHeight="1">
      <c r="B3" s="111"/>
      <c r="C3" s="112"/>
      <c r="D3" s="112"/>
      <c r="E3" s="112"/>
      <c r="F3" s="112"/>
      <c r="G3" s="112"/>
      <c r="H3" s="112"/>
      <c r="I3" s="112"/>
      <c r="J3" s="112"/>
      <c r="K3" s="112"/>
      <c r="L3" s="22"/>
      <c r="AT3" s="19" t="s">
        <v>82</v>
      </c>
    </row>
    <row r="4" spans="2:46" s="1" customFormat="1" ht="24.9" customHeight="1">
      <c r="B4" s="22"/>
      <c r="D4" s="113" t="s">
        <v>93</v>
      </c>
      <c r="L4" s="22"/>
      <c r="M4" s="114" t="s">
        <v>10</v>
      </c>
      <c r="AT4" s="19" t="s">
        <v>34</v>
      </c>
    </row>
    <row r="5" spans="2:12" s="1" customFormat="1" ht="6.9" customHeight="1">
      <c r="B5" s="22"/>
      <c r="L5" s="22"/>
    </row>
    <row r="6" spans="2:12" s="1" customFormat="1" ht="12" customHeight="1">
      <c r="B6" s="22"/>
      <c r="D6" s="115" t="s">
        <v>16</v>
      </c>
      <c r="L6" s="22"/>
    </row>
    <row r="7" spans="2:12" s="1" customFormat="1" ht="16.5" customHeight="1">
      <c r="B7" s="22"/>
      <c r="E7" s="385" t="str">
        <f>'Rekapitulace stavby'!K6</f>
        <v>Plátenický potok, Rochlice, rekonstrukce koryta, ř. km 0,177 - 0,195</v>
      </c>
      <c r="F7" s="386"/>
      <c r="G7" s="386"/>
      <c r="H7" s="386"/>
      <c r="L7" s="22"/>
    </row>
    <row r="8" spans="1:31" s="2" customFormat="1" ht="12" customHeight="1">
      <c r="A8" s="36"/>
      <c r="B8" s="41"/>
      <c r="C8" s="36"/>
      <c r="D8" s="115" t="s">
        <v>94</v>
      </c>
      <c r="E8" s="36"/>
      <c r="F8" s="36"/>
      <c r="G8" s="36"/>
      <c r="H8" s="36"/>
      <c r="I8" s="36"/>
      <c r="J8" s="36"/>
      <c r="K8" s="36"/>
      <c r="L8" s="116"/>
      <c r="S8" s="36"/>
      <c r="T8" s="36"/>
      <c r="U8" s="36"/>
      <c r="V8" s="36"/>
      <c r="W8" s="36"/>
      <c r="X8" s="36"/>
      <c r="Y8" s="36"/>
      <c r="Z8" s="36"/>
      <c r="AA8" s="36"/>
      <c r="AB8" s="36"/>
      <c r="AC8" s="36"/>
      <c r="AD8" s="36"/>
      <c r="AE8" s="36"/>
    </row>
    <row r="9" spans="1:31" s="2" customFormat="1" ht="16.5" customHeight="1">
      <c r="A9" s="36"/>
      <c r="B9" s="41"/>
      <c r="C9" s="36"/>
      <c r="D9" s="36"/>
      <c r="E9" s="387" t="s">
        <v>95</v>
      </c>
      <c r="F9" s="388"/>
      <c r="G9" s="388"/>
      <c r="H9" s="388"/>
      <c r="I9" s="36"/>
      <c r="J9" s="36"/>
      <c r="K9" s="36"/>
      <c r="L9" s="116"/>
      <c r="S9" s="36"/>
      <c r="T9" s="36"/>
      <c r="U9" s="36"/>
      <c r="V9" s="36"/>
      <c r="W9" s="36"/>
      <c r="X9" s="36"/>
      <c r="Y9" s="36"/>
      <c r="Z9" s="36"/>
      <c r="AA9" s="36"/>
      <c r="AB9" s="36"/>
      <c r="AC9" s="36"/>
      <c r="AD9" s="36"/>
      <c r="AE9" s="36"/>
    </row>
    <row r="10" spans="1:31" s="2" customFormat="1" ht="10.2">
      <c r="A10" s="36"/>
      <c r="B10" s="41"/>
      <c r="C10" s="36"/>
      <c r="D10" s="36"/>
      <c r="E10" s="36"/>
      <c r="F10" s="36"/>
      <c r="G10" s="36"/>
      <c r="H10" s="36"/>
      <c r="I10" s="36"/>
      <c r="J10" s="36"/>
      <c r="K10" s="36"/>
      <c r="L10" s="116"/>
      <c r="S10" s="36"/>
      <c r="T10" s="36"/>
      <c r="U10" s="36"/>
      <c r="V10" s="36"/>
      <c r="W10" s="36"/>
      <c r="X10" s="36"/>
      <c r="Y10" s="36"/>
      <c r="Z10" s="36"/>
      <c r="AA10" s="36"/>
      <c r="AB10" s="36"/>
      <c r="AC10" s="36"/>
      <c r="AD10" s="36"/>
      <c r="AE10" s="36"/>
    </row>
    <row r="11" spans="1:31" s="2" customFormat="1" ht="12" customHeight="1">
      <c r="A11" s="36"/>
      <c r="B11" s="41"/>
      <c r="C11" s="36"/>
      <c r="D11" s="115" t="s">
        <v>18</v>
      </c>
      <c r="E11" s="36"/>
      <c r="F11" s="106" t="s">
        <v>19</v>
      </c>
      <c r="G11" s="36"/>
      <c r="H11" s="36"/>
      <c r="I11" s="115" t="s">
        <v>20</v>
      </c>
      <c r="J11" s="106" t="s">
        <v>21</v>
      </c>
      <c r="K11" s="36"/>
      <c r="L11" s="116"/>
      <c r="S11" s="36"/>
      <c r="T11" s="36"/>
      <c r="U11" s="36"/>
      <c r="V11" s="36"/>
      <c r="W11" s="36"/>
      <c r="X11" s="36"/>
      <c r="Y11" s="36"/>
      <c r="Z11" s="36"/>
      <c r="AA11" s="36"/>
      <c r="AB11" s="36"/>
      <c r="AC11" s="36"/>
      <c r="AD11" s="36"/>
      <c r="AE11" s="36"/>
    </row>
    <row r="12" spans="1:31" s="2" customFormat="1" ht="12" customHeight="1">
      <c r="A12" s="36"/>
      <c r="B12" s="41"/>
      <c r="C12" s="36"/>
      <c r="D12" s="115" t="s">
        <v>22</v>
      </c>
      <c r="E12" s="36"/>
      <c r="F12" s="106" t="s">
        <v>23</v>
      </c>
      <c r="G12" s="36"/>
      <c r="H12" s="36"/>
      <c r="I12" s="115" t="s">
        <v>24</v>
      </c>
      <c r="J12" s="117" t="str">
        <f>'Rekapitulace stavby'!AN8</f>
        <v>18. 11. 2019</v>
      </c>
      <c r="K12" s="36"/>
      <c r="L12" s="116"/>
      <c r="S12" s="36"/>
      <c r="T12" s="36"/>
      <c r="U12" s="36"/>
      <c r="V12" s="36"/>
      <c r="W12" s="36"/>
      <c r="X12" s="36"/>
      <c r="Y12" s="36"/>
      <c r="Z12" s="36"/>
      <c r="AA12" s="36"/>
      <c r="AB12" s="36"/>
      <c r="AC12" s="36"/>
      <c r="AD12" s="36"/>
      <c r="AE12" s="36"/>
    </row>
    <row r="13" spans="1:31" s="2" customFormat="1" ht="10.8" customHeight="1">
      <c r="A13" s="36"/>
      <c r="B13" s="41"/>
      <c r="C13" s="36"/>
      <c r="D13" s="36"/>
      <c r="E13" s="36"/>
      <c r="F13" s="36"/>
      <c r="G13" s="36"/>
      <c r="H13" s="36"/>
      <c r="I13" s="36"/>
      <c r="J13" s="36"/>
      <c r="K13" s="36"/>
      <c r="L13" s="116"/>
      <c r="S13" s="36"/>
      <c r="T13" s="36"/>
      <c r="U13" s="36"/>
      <c r="V13" s="36"/>
      <c r="W13" s="36"/>
      <c r="X13" s="36"/>
      <c r="Y13" s="36"/>
      <c r="Z13" s="36"/>
      <c r="AA13" s="36"/>
      <c r="AB13" s="36"/>
      <c r="AC13" s="36"/>
      <c r="AD13" s="36"/>
      <c r="AE13" s="36"/>
    </row>
    <row r="14" spans="1:31" s="2" customFormat="1" ht="12" customHeight="1">
      <c r="A14" s="36"/>
      <c r="B14" s="41"/>
      <c r="C14" s="36"/>
      <c r="D14" s="115" t="s">
        <v>26</v>
      </c>
      <c r="E14" s="36"/>
      <c r="F14" s="36"/>
      <c r="G14" s="36"/>
      <c r="H14" s="36"/>
      <c r="I14" s="115" t="s">
        <v>27</v>
      </c>
      <c r="J14" s="106" t="s">
        <v>28</v>
      </c>
      <c r="K14" s="36"/>
      <c r="L14" s="116"/>
      <c r="S14" s="36"/>
      <c r="T14" s="36"/>
      <c r="U14" s="36"/>
      <c r="V14" s="36"/>
      <c r="W14" s="36"/>
      <c r="X14" s="36"/>
      <c r="Y14" s="36"/>
      <c r="Z14" s="36"/>
      <c r="AA14" s="36"/>
      <c r="AB14" s="36"/>
      <c r="AC14" s="36"/>
      <c r="AD14" s="36"/>
      <c r="AE14" s="36"/>
    </row>
    <row r="15" spans="1:31" s="2" customFormat="1" ht="18" customHeight="1">
      <c r="A15" s="36"/>
      <c r="B15" s="41"/>
      <c r="C15" s="36"/>
      <c r="D15" s="36"/>
      <c r="E15" s="106" t="s">
        <v>29</v>
      </c>
      <c r="F15" s="36"/>
      <c r="G15" s="36"/>
      <c r="H15" s="36"/>
      <c r="I15" s="115" t="s">
        <v>30</v>
      </c>
      <c r="J15" s="106" t="s">
        <v>28</v>
      </c>
      <c r="K15" s="36"/>
      <c r="L15" s="116"/>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36"/>
      <c r="J16" s="36"/>
      <c r="K16" s="36"/>
      <c r="L16" s="116"/>
      <c r="S16" s="36"/>
      <c r="T16" s="36"/>
      <c r="U16" s="36"/>
      <c r="V16" s="36"/>
      <c r="W16" s="36"/>
      <c r="X16" s="36"/>
      <c r="Y16" s="36"/>
      <c r="Z16" s="36"/>
      <c r="AA16" s="36"/>
      <c r="AB16" s="36"/>
      <c r="AC16" s="36"/>
      <c r="AD16" s="36"/>
      <c r="AE16" s="36"/>
    </row>
    <row r="17" spans="1:31" s="2" customFormat="1" ht="12" customHeight="1">
      <c r="A17" s="36"/>
      <c r="B17" s="41"/>
      <c r="C17" s="36"/>
      <c r="D17" s="115" t="s">
        <v>31</v>
      </c>
      <c r="E17" s="36"/>
      <c r="F17" s="36"/>
      <c r="G17" s="36"/>
      <c r="H17" s="36"/>
      <c r="I17" s="115" t="s">
        <v>27</v>
      </c>
      <c r="J17" s="32" t="str">
        <f>'Rekapitulace stavby'!AN13</f>
        <v>Vyplň údaj</v>
      </c>
      <c r="K17" s="36"/>
      <c r="L17" s="116"/>
      <c r="S17" s="36"/>
      <c r="T17" s="36"/>
      <c r="U17" s="36"/>
      <c r="V17" s="36"/>
      <c r="W17" s="36"/>
      <c r="X17" s="36"/>
      <c r="Y17" s="36"/>
      <c r="Z17" s="36"/>
      <c r="AA17" s="36"/>
      <c r="AB17" s="36"/>
      <c r="AC17" s="36"/>
      <c r="AD17" s="36"/>
      <c r="AE17" s="36"/>
    </row>
    <row r="18" spans="1:31" s="2" customFormat="1" ht="18" customHeight="1">
      <c r="A18" s="36"/>
      <c r="B18" s="41"/>
      <c r="C18" s="36"/>
      <c r="D18" s="36"/>
      <c r="E18" s="389" t="str">
        <f>'Rekapitulace stavby'!E14</f>
        <v>Vyplň údaj</v>
      </c>
      <c r="F18" s="390"/>
      <c r="G18" s="390"/>
      <c r="H18" s="390"/>
      <c r="I18" s="115" t="s">
        <v>30</v>
      </c>
      <c r="J18" s="32" t="str">
        <f>'Rekapitulace stavby'!AN14</f>
        <v>Vyplň údaj</v>
      </c>
      <c r="K18" s="36"/>
      <c r="L18" s="116"/>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36"/>
      <c r="J19" s="36"/>
      <c r="K19" s="36"/>
      <c r="L19" s="116"/>
      <c r="S19" s="36"/>
      <c r="T19" s="36"/>
      <c r="U19" s="36"/>
      <c r="V19" s="36"/>
      <c r="W19" s="36"/>
      <c r="X19" s="36"/>
      <c r="Y19" s="36"/>
      <c r="Z19" s="36"/>
      <c r="AA19" s="36"/>
      <c r="AB19" s="36"/>
      <c r="AC19" s="36"/>
      <c r="AD19" s="36"/>
      <c r="AE19" s="36"/>
    </row>
    <row r="20" spans="1:31" s="2" customFormat="1" ht="12" customHeight="1">
      <c r="A20" s="36"/>
      <c r="B20" s="41"/>
      <c r="C20" s="36"/>
      <c r="D20" s="115" t="s">
        <v>33</v>
      </c>
      <c r="E20" s="36"/>
      <c r="F20" s="36"/>
      <c r="G20" s="36"/>
      <c r="H20" s="36"/>
      <c r="I20" s="115" t="s">
        <v>27</v>
      </c>
      <c r="J20" s="106" t="s">
        <v>28</v>
      </c>
      <c r="K20" s="36"/>
      <c r="L20" s="116"/>
      <c r="S20" s="36"/>
      <c r="T20" s="36"/>
      <c r="U20" s="36"/>
      <c r="V20" s="36"/>
      <c r="W20" s="36"/>
      <c r="X20" s="36"/>
      <c r="Y20" s="36"/>
      <c r="Z20" s="36"/>
      <c r="AA20" s="36"/>
      <c r="AB20" s="36"/>
      <c r="AC20" s="36"/>
      <c r="AD20" s="36"/>
      <c r="AE20" s="36"/>
    </row>
    <row r="21" spans="1:31" s="2" customFormat="1" ht="18" customHeight="1">
      <c r="A21" s="36"/>
      <c r="B21" s="41"/>
      <c r="C21" s="36"/>
      <c r="D21" s="36"/>
      <c r="E21" s="106" t="s">
        <v>29</v>
      </c>
      <c r="F21" s="36"/>
      <c r="G21" s="36"/>
      <c r="H21" s="36"/>
      <c r="I21" s="115" t="s">
        <v>30</v>
      </c>
      <c r="J21" s="106" t="s">
        <v>28</v>
      </c>
      <c r="K21" s="36"/>
      <c r="L21" s="116"/>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36"/>
      <c r="J22" s="36"/>
      <c r="K22" s="36"/>
      <c r="L22" s="116"/>
      <c r="S22" s="36"/>
      <c r="T22" s="36"/>
      <c r="U22" s="36"/>
      <c r="V22" s="36"/>
      <c r="W22" s="36"/>
      <c r="X22" s="36"/>
      <c r="Y22" s="36"/>
      <c r="Z22" s="36"/>
      <c r="AA22" s="36"/>
      <c r="AB22" s="36"/>
      <c r="AC22" s="36"/>
      <c r="AD22" s="36"/>
      <c r="AE22" s="36"/>
    </row>
    <row r="23" spans="1:31" s="2" customFormat="1" ht="12" customHeight="1">
      <c r="A23" s="36"/>
      <c r="B23" s="41"/>
      <c r="C23" s="36"/>
      <c r="D23" s="115" t="s">
        <v>35</v>
      </c>
      <c r="E23" s="36"/>
      <c r="F23" s="36"/>
      <c r="G23" s="36"/>
      <c r="H23" s="36"/>
      <c r="I23" s="115" t="s">
        <v>27</v>
      </c>
      <c r="J23" s="106" t="s">
        <v>28</v>
      </c>
      <c r="K23" s="36"/>
      <c r="L23" s="116"/>
      <c r="S23" s="36"/>
      <c r="T23" s="36"/>
      <c r="U23" s="36"/>
      <c r="V23" s="36"/>
      <c r="W23" s="36"/>
      <c r="X23" s="36"/>
      <c r="Y23" s="36"/>
      <c r="Z23" s="36"/>
      <c r="AA23" s="36"/>
      <c r="AB23" s="36"/>
      <c r="AC23" s="36"/>
      <c r="AD23" s="36"/>
      <c r="AE23" s="36"/>
    </row>
    <row r="24" spans="1:31" s="2" customFormat="1" ht="18" customHeight="1">
      <c r="A24" s="36"/>
      <c r="B24" s="41"/>
      <c r="C24" s="36"/>
      <c r="D24" s="36"/>
      <c r="E24" s="106" t="s">
        <v>36</v>
      </c>
      <c r="F24" s="36"/>
      <c r="G24" s="36"/>
      <c r="H24" s="36"/>
      <c r="I24" s="115" t="s">
        <v>30</v>
      </c>
      <c r="J24" s="106" t="s">
        <v>28</v>
      </c>
      <c r="K24" s="36"/>
      <c r="L24" s="116"/>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36"/>
      <c r="J25" s="36"/>
      <c r="K25" s="36"/>
      <c r="L25" s="116"/>
      <c r="S25" s="36"/>
      <c r="T25" s="36"/>
      <c r="U25" s="36"/>
      <c r="V25" s="36"/>
      <c r="W25" s="36"/>
      <c r="X25" s="36"/>
      <c r="Y25" s="36"/>
      <c r="Z25" s="36"/>
      <c r="AA25" s="36"/>
      <c r="AB25" s="36"/>
      <c r="AC25" s="36"/>
      <c r="AD25" s="36"/>
      <c r="AE25" s="36"/>
    </row>
    <row r="26" spans="1:31" s="2" customFormat="1" ht="12" customHeight="1">
      <c r="A26" s="36"/>
      <c r="B26" s="41"/>
      <c r="C26" s="36"/>
      <c r="D26" s="115" t="s">
        <v>37</v>
      </c>
      <c r="E26" s="36"/>
      <c r="F26" s="36"/>
      <c r="G26" s="36"/>
      <c r="H26" s="36"/>
      <c r="I26" s="36"/>
      <c r="J26" s="36"/>
      <c r="K26" s="36"/>
      <c r="L26" s="116"/>
      <c r="S26" s="36"/>
      <c r="T26" s="36"/>
      <c r="U26" s="36"/>
      <c r="V26" s="36"/>
      <c r="W26" s="36"/>
      <c r="X26" s="36"/>
      <c r="Y26" s="36"/>
      <c r="Z26" s="36"/>
      <c r="AA26" s="36"/>
      <c r="AB26" s="36"/>
      <c r="AC26" s="36"/>
      <c r="AD26" s="36"/>
      <c r="AE26" s="36"/>
    </row>
    <row r="27" spans="1:31" s="8" customFormat="1" ht="23.25" customHeight="1">
      <c r="A27" s="118"/>
      <c r="B27" s="119"/>
      <c r="C27" s="118"/>
      <c r="D27" s="118"/>
      <c r="E27" s="391" t="s">
        <v>96</v>
      </c>
      <c r="F27" s="391"/>
      <c r="G27" s="391"/>
      <c r="H27" s="391"/>
      <c r="I27" s="118"/>
      <c r="J27" s="118"/>
      <c r="K27" s="118"/>
      <c r="L27" s="120"/>
      <c r="S27" s="118"/>
      <c r="T27" s="118"/>
      <c r="U27" s="118"/>
      <c r="V27" s="118"/>
      <c r="W27" s="118"/>
      <c r="X27" s="118"/>
      <c r="Y27" s="118"/>
      <c r="Z27" s="118"/>
      <c r="AA27" s="118"/>
      <c r="AB27" s="118"/>
      <c r="AC27" s="118"/>
      <c r="AD27" s="118"/>
      <c r="AE27" s="118"/>
    </row>
    <row r="28" spans="1:31" s="2" customFormat="1" ht="6.9" customHeight="1">
      <c r="A28" s="36"/>
      <c r="B28" s="41"/>
      <c r="C28" s="36"/>
      <c r="D28" s="36"/>
      <c r="E28" s="36"/>
      <c r="F28" s="36"/>
      <c r="G28" s="36"/>
      <c r="H28" s="36"/>
      <c r="I28" s="36"/>
      <c r="J28" s="36"/>
      <c r="K28" s="36"/>
      <c r="L28" s="116"/>
      <c r="S28" s="36"/>
      <c r="T28" s="36"/>
      <c r="U28" s="36"/>
      <c r="V28" s="36"/>
      <c r="W28" s="36"/>
      <c r="X28" s="36"/>
      <c r="Y28" s="36"/>
      <c r="Z28" s="36"/>
      <c r="AA28" s="36"/>
      <c r="AB28" s="36"/>
      <c r="AC28" s="36"/>
      <c r="AD28" s="36"/>
      <c r="AE28" s="36"/>
    </row>
    <row r="29" spans="1:31" s="2" customFormat="1" ht="6.9" customHeight="1">
      <c r="A29" s="36"/>
      <c r="B29" s="41"/>
      <c r="C29" s="36"/>
      <c r="D29" s="121"/>
      <c r="E29" s="121"/>
      <c r="F29" s="121"/>
      <c r="G29" s="121"/>
      <c r="H29" s="121"/>
      <c r="I29" s="121"/>
      <c r="J29" s="121"/>
      <c r="K29" s="121"/>
      <c r="L29" s="116"/>
      <c r="S29" s="36"/>
      <c r="T29" s="36"/>
      <c r="U29" s="36"/>
      <c r="V29" s="36"/>
      <c r="W29" s="36"/>
      <c r="X29" s="36"/>
      <c r="Y29" s="36"/>
      <c r="Z29" s="36"/>
      <c r="AA29" s="36"/>
      <c r="AB29" s="36"/>
      <c r="AC29" s="36"/>
      <c r="AD29" s="36"/>
      <c r="AE29" s="36"/>
    </row>
    <row r="30" spans="1:31" s="2" customFormat="1" ht="25.35" customHeight="1">
      <c r="A30" s="36"/>
      <c r="B30" s="41"/>
      <c r="C30" s="36"/>
      <c r="D30" s="122" t="s">
        <v>39</v>
      </c>
      <c r="E30" s="36"/>
      <c r="F30" s="36"/>
      <c r="G30" s="36"/>
      <c r="H30" s="36"/>
      <c r="I30" s="36"/>
      <c r="J30" s="123">
        <f>ROUND(J92,2)</f>
        <v>0</v>
      </c>
      <c r="K30" s="36"/>
      <c r="L30" s="116"/>
      <c r="S30" s="36"/>
      <c r="T30" s="36"/>
      <c r="U30" s="36"/>
      <c r="V30" s="36"/>
      <c r="W30" s="36"/>
      <c r="X30" s="36"/>
      <c r="Y30" s="36"/>
      <c r="Z30" s="36"/>
      <c r="AA30" s="36"/>
      <c r="AB30" s="36"/>
      <c r="AC30" s="36"/>
      <c r="AD30" s="36"/>
      <c r="AE30" s="36"/>
    </row>
    <row r="31" spans="1:31" s="2" customFormat="1" ht="6.9" customHeight="1">
      <c r="A31" s="36"/>
      <c r="B31" s="41"/>
      <c r="C31" s="36"/>
      <c r="D31" s="121"/>
      <c r="E31" s="121"/>
      <c r="F31" s="121"/>
      <c r="G31" s="121"/>
      <c r="H31" s="121"/>
      <c r="I31" s="121"/>
      <c r="J31" s="121"/>
      <c r="K31" s="121"/>
      <c r="L31" s="116"/>
      <c r="S31" s="36"/>
      <c r="T31" s="36"/>
      <c r="U31" s="36"/>
      <c r="V31" s="36"/>
      <c r="W31" s="36"/>
      <c r="X31" s="36"/>
      <c r="Y31" s="36"/>
      <c r="Z31" s="36"/>
      <c r="AA31" s="36"/>
      <c r="AB31" s="36"/>
      <c r="AC31" s="36"/>
      <c r="AD31" s="36"/>
      <c r="AE31" s="36"/>
    </row>
    <row r="32" spans="1:31" s="2" customFormat="1" ht="14.4" customHeight="1">
      <c r="A32" s="36"/>
      <c r="B32" s="41"/>
      <c r="C32" s="36"/>
      <c r="D32" s="36"/>
      <c r="E32" s="36"/>
      <c r="F32" s="124" t="s">
        <v>41</v>
      </c>
      <c r="G32" s="36"/>
      <c r="H32" s="36"/>
      <c r="I32" s="124" t="s">
        <v>40</v>
      </c>
      <c r="J32" s="124" t="s">
        <v>42</v>
      </c>
      <c r="K32" s="36"/>
      <c r="L32" s="116"/>
      <c r="S32" s="36"/>
      <c r="T32" s="36"/>
      <c r="U32" s="36"/>
      <c r="V32" s="36"/>
      <c r="W32" s="36"/>
      <c r="X32" s="36"/>
      <c r="Y32" s="36"/>
      <c r="Z32" s="36"/>
      <c r="AA32" s="36"/>
      <c r="AB32" s="36"/>
      <c r="AC32" s="36"/>
      <c r="AD32" s="36"/>
      <c r="AE32" s="36"/>
    </row>
    <row r="33" spans="1:31" s="2" customFormat="1" ht="14.4" customHeight="1" hidden="1">
      <c r="A33" s="36"/>
      <c r="B33" s="41"/>
      <c r="C33" s="36"/>
      <c r="D33" s="125" t="s">
        <v>43</v>
      </c>
      <c r="E33" s="115" t="s">
        <v>44</v>
      </c>
      <c r="F33" s="126">
        <f>ROUND((SUM(BE92:BE693)),2)</f>
        <v>0</v>
      </c>
      <c r="G33" s="36"/>
      <c r="H33" s="36"/>
      <c r="I33" s="127">
        <v>0.21</v>
      </c>
      <c r="J33" s="126">
        <f>ROUND(((SUM(BE92:BE693))*I33),2)</f>
        <v>0</v>
      </c>
      <c r="K33" s="36"/>
      <c r="L33" s="116"/>
      <c r="S33" s="36"/>
      <c r="T33" s="36"/>
      <c r="U33" s="36"/>
      <c r="V33" s="36"/>
      <c r="W33" s="36"/>
      <c r="X33" s="36"/>
      <c r="Y33" s="36"/>
      <c r="Z33" s="36"/>
      <c r="AA33" s="36"/>
      <c r="AB33" s="36"/>
      <c r="AC33" s="36"/>
      <c r="AD33" s="36"/>
      <c r="AE33" s="36"/>
    </row>
    <row r="34" spans="1:31" s="2" customFormat="1" ht="14.4" customHeight="1" hidden="1">
      <c r="A34" s="36"/>
      <c r="B34" s="41"/>
      <c r="C34" s="36"/>
      <c r="D34" s="36"/>
      <c r="E34" s="115" t="s">
        <v>45</v>
      </c>
      <c r="F34" s="126">
        <f>ROUND((SUM(BF92:BF693)),2)</f>
        <v>0</v>
      </c>
      <c r="G34" s="36"/>
      <c r="H34" s="36"/>
      <c r="I34" s="127">
        <v>0.15</v>
      </c>
      <c r="J34" s="126">
        <f>ROUND(((SUM(BF92:BF693))*I34),2)</f>
        <v>0</v>
      </c>
      <c r="K34" s="36"/>
      <c r="L34" s="116"/>
      <c r="S34" s="36"/>
      <c r="T34" s="36"/>
      <c r="U34" s="36"/>
      <c r="V34" s="36"/>
      <c r="W34" s="36"/>
      <c r="X34" s="36"/>
      <c r="Y34" s="36"/>
      <c r="Z34" s="36"/>
      <c r="AA34" s="36"/>
      <c r="AB34" s="36"/>
      <c r="AC34" s="36"/>
      <c r="AD34" s="36"/>
      <c r="AE34" s="36"/>
    </row>
    <row r="35" spans="1:31" s="2" customFormat="1" ht="14.4" customHeight="1">
      <c r="A35" s="36"/>
      <c r="B35" s="41"/>
      <c r="C35" s="36"/>
      <c r="D35" s="115" t="s">
        <v>43</v>
      </c>
      <c r="E35" s="115" t="s">
        <v>46</v>
      </c>
      <c r="F35" s="126">
        <f>ROUND((SUM(BG92:BG693)),2)</f>
        <v>0</v>
      </c>
      <c r="G35" s="36"/>
      <c r="H35" s="36"/>
      <c r="I35" s="127">
        <v>0.21</v>
      </c>
      <c r="J35" s="126">
        <f>0</f>
        <v>0</v>
      </c>
      <c r="K35" s="36"/>
      <c r="L35" s="116"/>
      <c r="S35" s="36"/>
      <c r="T35" s="36"/>
      <c r="U35" s="36"/>
      <c r="V35" s="36"/>
      <c r="W35" s="36"/>
      <c r="X35" s="36"/>
      <c r="Y35" s="36"/>
      <c r="Z35" s="36"/>
      <c r="AA35" s="36"/>
      <c r="AB35" s="36"/>
      <c r="AC35" s="36"/>
      <c r="AD35" s="36"/>
      <c r="AE35" s="36"/>
    </row>
    <row r="36" spans="1:31" s="2" customFormat="1" ht="14.4" customHeight="1">
      <c r="A36" s="36"/>
      <c r="B36" s="41"/>
      <c r="C36" s="36"/>
      <c r="D36" s="36"/>
      <c r="E36" s="115" t="s">
        <v>47</v>
      </c>
      <c r="F36" s="126">
        <f>ROUND((SUM(BH92:BH693)),2)</f>
        <v>0</v>
      </c>
      <c r="G36" s="36"/>
      <c r="H36" s="36"/>
      <c r="I36" s="127">
        <v>0.15</v>
      </c>
      <c r="J36" s="126">
        <f>0</f>
        <v>0</v>
      </c>
      <c r="K36" s="36"/>
      <c r="L36" s="116"/>
      <c r="S36" s="36"/>
      <c r="T36" s="36"/>
      <c r="U36" s="36"/>
      <c r="V36" s="36"/>
      <c r="W36" s="36"/>
      <c r="X36" s="36"/>
      <c r="Y36" s="36"/>
      <c r="Z36" s="36"/>
      <c r="AA36" s="36"/>
      <c r="AB36" s="36"/>
      <c r="AC36" s="36"/>
      <c r="AD36" s="36"/>
      <c r="AE36" s="36"/>
    </row>
    <row r="37" spans="1:31" s="2" customFormat="1" ht="14.4" customHeight="1" hidden="1">
      <c r="A37" s="36"/>
      <c r="B37" s="41"/>
      <c r="C37" s="36"/>
      <c r="D37" s="36"/>
      <c r="E37" s="115" t="s">
        <v>48</v>
      </c>
      <c r="F37" s="126">
        <f>ROUND((SUM(BI92:BI693)),2)</f>
        <v>0</v>
      </c>
      <c r="G37" s="36"/>
      <c r="H37" s="36"/>
      <c r="I37" s="127">
        <v>0</v>
      </c>
      <c r="J37" s="126">
        <f>0</f>
        <v>0</v>
      </c>
      <c r="K37" s="36"/>
      <c r="L37" s="116"/>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36"/>
      <c r="J38" s="36"/>
      <c r="K38" s="36"/>
      <c r="L38" s="116"/>
      <c r="S38" s="36"/>
      <c r="T38" s="36"/>
      <c r="U38" s="36"/>
      <c r="V38" s="36"/>
      <c r="W38" s="36"/>
      <c r="X38" s="36"/>
      <c r="Y38" s="36"/>
      <c r="Z38" s="36"/>
      <c r="AA38" s="36"/>
      <c r="AB38" s="36"/>
      <c r="AC38" s="36"/>
      <c r="AD38" s="36"/>
      <c r="AE38" s="36"/>
    </row>
    <row r="39" spans="1:31" s="2" customFormat="1" ht="25.35" customHeight="1">
      <c r="A39" s="36"/>
      <c r="B39" s="41"/>
      <c r="C39" s="128"/>
      <c r="D39" s="129" t="s">
        <v>49</v>
      </c>
      <c r="E39" s="130"/>
      <c r="F39" s="130"/>
      <c r="G39" s="131" t="s">
        <v>50</v>
      </c>
      <c r="H39" s="132" t="s">
        <v>51</v>
      </c>
      <c r="I39" s="130"/>
      <c r="J39" s="133">
        <f>SUM(J30:J37)</f>
        <v>0</v>
      </c>
      <c r="K39" s="134"/>
      <c r="L39" s="116"/>
      <c r="S39" s="36"/>
      <c r="T39" s="36"/>
      <c r="U39" s="36"/>
      <c r="V39" s="36"/>
      <c r="W39" s="36"/>
      <c r="X39" s="36"/>
      <c r="Y39" s="36"/>
      <c r="Z39" s="36"/>
      <c r="AA39" s="36"/>
      <c r="AB39" s="36"/>
      <c r="AC39" s="36"/>
      <c r="AD39" s="36"/>
      <c r="AE39" s="36"/>
    </row>
    <row r="40" spans="1:31" s="2" customFormat="1" ht="14.4" customHeight="1">
      <c r="A40" s="36"/>
      <c r="B40" s="135"/>
      <c r="C40" s="136"/>
      <c r="D40" s="136"/>
      <c r="E40" s="136"/>
      <c r="F40" s="136"/>
      <c r="G40" s="136"/>
      <c r="H40" s="136"/>
      <c r="I40" s="136"/>
      <c r="J40" s="136"/>
      <c r="K40" s="136"/>
      <c r="L40" s="116"/>
      <c r="S40" s="36"/>
      <c r="T40" s="36"/>
      <c r="U40" s="36"/>
      <c r="V40" s="36"/>
      <c r="W40" s="36"/>
      <c r="X40" s="36"/>
      <c r="Y40" s="36"/>
      <c r="Z40" s="36"/>
      <c r="AA40" s="36"/>
      <c r="AB40" s="36"/>
      <c r="AC40" s="36"/>
      <c r="AD40" s="36"/>
      <c r="AE40" s="36"/>
    </row>
    <row r="44" spans="1:31" s="2" customFormat="1" ht="6.9" customHeight="1">
      <c r="A44" s="36"/>
      <c r="B44" s="137"/>
      <c r="C44" s="138"/>
      <c r="D44" s="138"/>
      <c r="E44" s="138"/>
      <c r="F44" s="138"/>
      <c r="G44" s="138"/>
      <c r="H44" s="138"/>
      <c r="I44" s="138"/>
      <c r="J44" s="138"/>
      <c r="K44" s="138"/>
      <c r="L44" s="116"/>
      <c r="S44" s="36"/>
      <c r="T44" s="36"/>
      <c r="U44" s="36"/>
      <c r="V44" s="36"/>
      <c r="W44" s="36"/>
      <c r="X44" s="36"/>
      <c r="Y44" s="36"/>
      <c r="Z44" s="36"/>
      <c r="AA44" s="36"/>
      <c r="AB44" s="36"/>
      <c r="AC44" s="36"/>
      <c r="AD44" s="36"/>
      <c r="AE44" s="36"/>
    </row>
    <row r="45" spans="1:31" s="2" customFormat="1" ht="24.9" customHeight="1">
      <c r="A45" s="36"/>
      <c r="B45" s="37"/>
      <c r="C45" s="25" t="s">
        <v>97</v>
      </c>
      <c r="D45" s="38"/>
      <c r="E45" s="38"/>
      <c r="F45" s="38"/>
      <c r="G45" s="38"/>
      <c r="H45" s="38"/>
      <c r="I45" s="38"/>
      <c r="J45" s="38"/>
      <c r="K45" s="38"/>
      <c r="L45" s="116"/>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38"/>
      <c r="J46" s="38"/>
      <c r="K46" s="38"/>
      <c r="L46" s="116"/>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16.5" customHeight="1">
      <c r="A48" s="36"/>
      <c r="B48" s="37"/>
      <c r="C48" s="38"/>
      <c r="D48" s="38"/>
      <c r="E48" s="392" t="str">
        <f>E7</f>
        <v>Plátenický potok, Rochlice, rekonstrukce koryta, ř. km 0,177 - 0,195</v>
      </c>
      <c r="F48" s="393"/>
      <c r="G48" s="393"/>
      <c r="H48" s="393"/>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94</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341" t="str">
        <f>E9</f>
        <v>1. - SO 01 Rekonstrukce koryta</v>
      </c>
      <c r="F50" s="394"/>
      <c r="G50" s="394"/>
      <c r="H50" s="394"/>
      <c r="I50" s="38"/>
      <c r="J50" s="38"/>
      <c r="K50" s="38"/>
      <c r="L50" s="116"/>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38"/>
      <c r="J51" s="38"/>
      <c r="K51" s="38"/>
      <c r="L51" s="116"/>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Rochlice u Liberce</v>
      </c>
      <c r="G52" s="38"/>
      <c r="H52" s="38"/>
      <c r="I52" s="31" t="s">
        <v>24</v>
      </c>
      <c r="J52" s="62" t="str">
        <f>IF(J12="","",J12)</f>
        <v>18. 11. 2019</v>
      </c>
      <c r="K52" s="38"/>
      <c r="L52" s="116"/>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40.05" customHeight="1">
      <c r="A54" s="36"/>
      <c r="B54" s="37"/>
      <c r="C54" s="31" t="s">
        <v>26</v>
      </c>
      <c r="D54" s="38"/>
      <c r="E54" s="38"/>
      <c r="F54" s="29" t="str">
        <f>E15</f>
        <v>Povodí Labe, státní podnik, OIČ, Hradec Králové</v>
      </c>
      <c r="G54" s="38"/>
      <c r="H54" s="38"/>
      <c r="I54" s="31" t="s">
        <v>33</v>
      </c>
      <c r="J54" s="34" t="str">
        <f>E21</f>
        <v>Povodí Labe, státní podnik, OIČ, Hradec Králové</v>
      </c>
      <c r="K54" s="38"/>
      <c r="L54" s="116"/>
      <c r="S54" s="36"/>
      <c r="T54" s="36"/>
      <c r="U54" s="36"/>
      <c r="V54" s="36"/>
      <c r="W54" s="36"/>
      <c r="X54" s="36"/>
      <c r="Y54" s="36"/>
      <c r="Z54" s="36"/>
      <c r="AA54" s="36"/>
      <c r="AB54" s="36"/>
      <c r="AC54" s="36"/>
      <c r="AD54" s="36"/>
      <c r="AE54" s="36"/>
    </row>
    <row r="55" spans="1:31" s="2" customFormat="1" ht="15.15" customHeight="1">
      <c r="A55" s="36"/>
      <c r="B55" s="37"/>
      <c r="C55" s="31" t="s">
        <v>31</v>
      </c>
      <c r="D55" s="38"/>
      <c r="E55" s="38"/>
      <c r="F55" s="29" t="str">
        <f>IF(E18="","",E18)</f>
        <v>Vyplň údaj</v>
      </c>
      <c r="G55" s="38"/>
      <c r="H55" s="38"/>
      <c r="I55" s="31" t="s">
        <v>35</v>
      </c>
      <c r="J55" s="34" t="str">
        <f>E24</f>
        <v>Ing. Eva Morkesová</v>
      </c>
      <c r="K55" s="38"/>
      <c r="L55" s="116"/>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6"/>
      <c r="S56" s="36"/>
      <c r="T56" s="36"/>
      <c r="U56" s="36"/>
      <c r="V56" s="36"/>
      <c r="W56" s="36"/>
      <c r="X56" s="36"/>
      <c r="Y56" s="36"/>
      <c r="Z56" s="36"/>
      <c r="AA56" s="36"/>
      <c r="AB56" s="36"/>
      <c r="AC56" s="36"/>
      <c r="AD56" s="36"/>
      <c r="AE56" s="36"/>
    </row>
    <row r="57" spans="1:31" s="2" customFormat="1" ht="29.25" customHeight="1">
      <c r="A57" s="36"/>
      <c r="B57" s="37"/>
      <c r="C57" s="139" t="s">
        <v>98</v>
      </c>
      <c r="D57" s="140"/>
      <c r="E57" s="140"/>
      <c r="F57" s="140"/>
      <c r="G57" s="140"/>
      <c r="H57" s="140"/>
      <c r="I57" s="140"/>
      <c r="J57" s="141" t="s">
        <v>99</v>
      </c>
      <c r="K57" s="140"/>
      <c r="L57" s="116"/>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6"/>
      <c r="S58" s="36"/>
      <c r="T58" s="36"/>
      <c r="U58" s="36"/>
      <c r="V58" s="36"/>
      <c r="W58" s="36"/>
      <c r="X58" s="36"/>
      <c r="Y58" s="36"/>
      <c r="Z58" s="36"/>
      <c r="AA58" s="36"/>
      <c r="AB58" s="36"/>
      <c r="AC58" s="36"/>
      <c r="AD58" s="36"/>
      <c r="AE58" s="36"/>
    </row>
    <row r="59" spans="1:47" s="2" customFormat="1" ht="22.8" customHeight="1">
      <c r="A59" s="36"/>
      <c r="B59" s="37"/>
      <c r="C59" s="142" t="s">
        <v>71</v>
      </c>
      <c r="D59" s="38"/>
      <c r="E59" s="38"/>
      <c r="F59" s="38"/>
      <c r="G59" s="38"/>
      <c r="H59" s="38"/>
      <c r="I59" s="38"/>
      <c r="J59" s="80">
        <f>J92</f>
        <v>0</v>
      </c>
      <c r="K59" s="38"/>
      <c r="L59" s="116"/>
      <c r="S59" s="36"/>
      <c r="T59" s="36"/>
      <c r="U59" s="36"/>
      <c r="V59" s="36"/>
      <c r="W59" s="36"/>
      <c r="X59" s="36"/>
      <c r="Y59" s="36"/>
      <c r="Z59" s="36"/>
      <c r="AA59" s="36"/>
      <c r="AB59" s="36"/>
      <c r="AC59" s="36"/>
      <c r="AD59" s="36"/>
      <c r="AE59" s="36"/>
      <c r="AU59" s="19" t="s">
        <v>100</v>
      </c>
    </row>
    <row r="60" spans="2:12" s="9" customFormat="1" ht="24.9" customHeight="1">
      <c r="B60" s="143"/>
      <c r="C60" s="144"/>
      <c r="D60" s="145" t="s">
        <v>101</v>
      </c>
      <c r="E60" s="146"/>
      <c r="F60" s="146"/>
      <c r="G60" s="146"/>
      <c r="H60" s="146"/>
      <c r="I60" s="146"/>
      <c r="J60" s="147">
        <f>J93</f>
        <v>0</v>
      </c>
      <c r="K60" s="144"/>
      <c r="L60" s="148"/>
    </row>
    <row r="61" spans="2:12" s="10" customFormat="1" ht="19.95" customHeight="1">
      <c r="B61" s="149"/>
      <c r="C61" s="100"/>
      <c r="D61" s="150" t="s">
        <v>102</v>
      </c>
      <c r="E61" s="151"/>
      <c r="F61" s="151"/>
      <c r="G61" s="151"/>
      <c r="H61" s="151"/>
      <c r="I61" s="151"/>
      <c r="J61" s="152">
        <f>J94</f>
        <v>0</v>
      </c>
      <c r="K61" s="100"/>
      <c r="L61" s="153"/>
    </row>
    <row r="62" spans="2:12" s="10" customFormat="1" ht="19.95" customHeight="1">
      <c r="B62" s="149"/>
      <c r="C62" s="100"/>
      <c r="D62" s="150" t="s">
        <v>103</v>
      </c>
      <c r="E62" s="151"/>
      <c r="F62" s="151"/>
      <c r="G62" s="151"/>
      <c r="H62" s="151"/>
      <c r="I62" s="151"/>
      <c r="J62" s="152">
        <f>J318</f>
        <v>0</v>
      </c>
      <c r="K62" s="100"/>
      <c r="L62" s="153"/>
    </row>
    <row r="63" spans="2:12" s="10" customFormat="1" ht="19.95" customHeight="1">
      <c r="B63" s="149"/>
      <c r="C63" s="100"/>
      <c r="D63" s="150" t="s">
        <v>104</v>
      </c>
      <c r="E63" s="151"/>
      <c r="F63" s="151"/>
      <c r="G63" s="151"/>
      <c r="H63" s="151"/>
      <c r="I63" s="151"/>
      <c r="J63" s="152">
        <f>J402</f>
        <v>0</v>
      </c>
      <c r="K63" s="100"/>
      <c r="L63" s="153"/>
    </row>
    <row r="64" spans="2:12" s="10" customFormat="1" ht="19.95" customHeight="1">
      <c r="B64" s="149"/>
      <c r="C64" s="100"/>
      <c r="D64" s="150" t="s">
        <v>105</v>
      </c>
      <c r="E64" s="151"/>
      <c r="F64" s="151"/>
      <c r="G64" s="151"/>
      <c r="H64" s="151"/>
      <c r="I64" s="151"/>
      <c r="J64" s="152">
        <f>J481</f>
        <v>0</v>
      </c>
      <c r="K64" s="100"/>
      <c r="L64" s="153"/>
    </row>
    <row r="65" spans="2:12" s="10" customFormat="1" ht="19.95" customHeight="1">
      <c r="B65" s="149"/>
      <c r="C65" s="100"/>
      <c r="D65" s="150" t="s">
        <v>106</v>
      </c>
      <c r="E65" s="151"/>
      <c r="F65" s="151"/>
      <c r="G65" s="151"/>
      <c r="H65" s="151"/>
      <c r="I65" s="151"/>
      <c r="J65" s="152">
        <f>J508</f>
        <v>0</v>
      </c>
      <c r="K65" s="100"/>
      <c r="L65" s="153"/>
    </row>
    <row r="66" spans="2:12" s="10" customFormat="1" ht="19.95" customHeight="1">
      <c r="B66" s="149"/>
      <c r="C66" s="100"/>
      <c r="D66" s="150" t="s">
        <v>107</v>
      </c>
      <c r="E66" s="151"/>
      <c r="F66" s="151"/>
      <c r="G66" s="151"/>
      <c r="H66" s="151"/>
      <c r="I66" s="151"/>
      <c r="J66" s="152">
        <f>J514</f>
        <v>0</v>
      </c>
      <c r="K66" s="100"/>
      <c r="L66" s="153"/>
    </row>
    <row r="67" spans="2:12" s="10" customFormat="1" ht="19.95" customHeight="1">
      <c r="B67" s="149"/>
      <c r="C67" s="100"/>
      <c r="D67" s="150" t="s">
        <v>108</v>
      </c>
      <c r="E67" s="151"/>
      <c r="F67" s="151"/>
      <c r="G67" s="151"/>
      <c r="H67" s="151"/>
      <c r="I67" s="151"/>
      <c r="J67" s="152">
        <f>J520</f>
        <v>0</v>
      </c>
      <c r="K67" s="100"/>
      <c r="L67" s="153"/>
    </row>
    <row r="68" spans="2:12" s="10" customFormat="1" ht="19.95" customHeight="1">
      <c r="B68" s="149"/>
      <c r="C68" s="100"/>
      <c r="D68" s="150" t="s">
        <v>109</v>
      </c>
      <c r="E68" s="151"/>
      <c r="F68" s="151"/>
      <c r="G68" s="151"/>
      <c r="H68" s="151"/>
      <c r="I68" s="151"/>
      <c r="J68" s="152">
        <f>J628</f>
        <v>0</v>
      </c>
      <c r="K68" s="100"/>
      <c r="L68" s="153"/>
    </row>
    <row r="69" spans="2:12" s="10" customFormat="1" ht="19.95" customHeight="1">
      <c r="B69" s="149"/>
      <c r="C69" s="100"/>
      <c r="D69" s="150" t="s">
        <v>110</v>
      </c>
      <c r="E69" s="151"/>
      <c r="F69" s="151"/>
      <c r="G69" s="151"/>
      <c r="H69" s="151"/>
      <c r="I69" s="151"/>
      <c r="J69" s="152">
        <f>J657</f>
        <v>0</v>
      </c>
      <c r="K69" s="100"/>
      <c r="L69" s="153"/>
    </row>
    <row r="70" spans="2:12" s="9" customFormat="1" ht="24.9" customHeight="1">
      <c r="B70" s="143"/>
      <c r="C70" s="144"/>
      <c r="D70" s="145" t="s">
        <v>111</v>
      </c>
      <c r="E70" s="146"/>
      <c r="F70" s="146"/>
      <c r="G70" s="146"/>
      <c r="H70" s="146"/>
      <c r="I70" s="146"/>
      <c r="J70" s="147">
        <f>J661</f>
        <v>0</v>
      </c>
      <c r="K70" s="144"/>
      <c r="L70" s="148"/>
    </row>
    <row r="71" spans="2:12" s="10" customFormat="1" ht="19.95" customHeight="1">
      <c r="B71" s="149"/>
      <c r="C71" s="100"/>
      <c r="D71" s="150" t="s">
        <v>112</v>
      </c>
      <c r="E71" s="151"/>
      <c r="F71" s="151"/>
      <c r="G71" s="151"/>
      <c r="H71" s="151"/>
      <c r="I71" s="151"/>
      <c r="J71" s="152">
        <f>J662</f>
        <v>0</v>
      </c>
      <c r="K71" s="100"/>
      <c r="L71" s="153"/>
    </row>
    <row r="72" spans="2:12" s="10" customFormat="1" ht="19.95" customHeight="1">
      <c r="B72" s="149"/>
      <c r="C72" s="100"/>
      <c r="D72" s="150" t="s">
        <v>113</v>
      </c>
      <c r="E72" s="151"/>
      <c r="F72" s="151"/>
      <c r="G72" s="151"/>
      <c r="H72" s="151"/>
      <c r="I72" s="151"/>
      <c r="J72" s="152">
        <f>J680</f>
        <v>0</v>
      </c>
      <c r="K72" s="100"/>
      <c r="L72" s="153"/>
    </row>
    <row r="73" spans="1:31" s="2" customFormat="1" ht="21.75" customHeight="1">
      <c r="A73" s="36"/>
      <c r="B73" s="37"/>
      <c r="C73" s="38"/>
      <c r="D73" s="38"/>
      <c r="E73" s="38"/>
      <c r="F73" s="38"/>
      <c r="G73" s="38"/>
      <c r="H73" s="38"/>
      <c r="I73" s="38"/>
      <c r="J73" s="38"/>
      <c r="K73" s="38"/>
      <c r="L73" s="116"/>
      <c r="S73" s="36"/>
      <c r="T73" s="36"/>
      <c r="U73" s="36"/>
      <c r="V73" s="36"/>
      <c r="W73" s="36"/>
      <c r="X73" s="36"/>
      <c r="Y73" s="36"/>
      <c r="Z73" s="36"/>
      <c r="AA73" s="36"/>
      <c r="AB73" s="36"/>
      <c r="AC73" s="36"/>
      <c r="AD73" s="36"/>
      <c r="AE73" s="36"/>
    </row>
    <row r="74" spans="1:31" s="2" customFormat="1" ht="6.9" customHeight="1">
      <c r="A74" s="36"/>
      <c r="B74" s="50"/>
      <c r="C74" s="51"/>
      <c r="D74" s="51"/>
      <c r="E74" s="51"/>
      <c r="F74" s="51"/>
      <c r="G74" s="51"/>
      <c r="H74" s="51"/>
      <c r="I74" s="51"/>
      <c r="J74" s="51"/>
      <c r="K74" s="51"/>
      <c r="L74" s="116"/>
      <c r="S74" s="36"/>
      <c r="T74" s="36"/>
      <c r="U74" s="36"/>
      <c r="V74" s="36"/>
      <c r="W74" s="36"/>
      <c r="X74" s="36"/>
      <c r="Y74" s="36"/>
      <c r="Z74" s="36"/>
      <c r="AA74" s="36"/>
      <c r="AB74" s="36"/>
      <c r="AC74" s="36"/>
      <c r="AD74" s="36"/>
      <c r="AE74" s="36"/>
    </row>
    <row r="78" spans="1:31" s="2" customFormat="1" ht="6.9" customHeight="1">
      <c r="A78" s="36"/>
      <c r="B78" s="52"/>
      <c r="C78" s="53"/>
      <c r="D78" s="53"/>
      <c r="E78" s="53"/>
      <c r="F78" s="53"/>
      <c r="G78" s="53"/>
      <c r="H78" s="53"/>
      <c r="I78" s="53"/>
      <c r="J78" s="53"/>
      <c r="K78" s="53"/>
      <c r="L78" s="116"/>
      <c r="S78" s="36"/>
      <c r="T78" s="36"/>
      <c r="U78" s="36"/>
      <c r="V78" s="36"/>
      <c r="W78" s="36"/>
      <c r="X78" s="36"/>
      <c r="Y78" s="36"/>
      <c r="Z78" s="36"/>
      <c r="AA78" s="36"/>
      <c r="AB78" s="36"/>
      <c r="AC78" s="36"/>
      <c r="AD78" s="36"/>
      <c r="AE78" s="36"/>
    </row>
    <row r="79" spans="1:31" s="2" customFormat="1" ht="24.9" customHeight="1">
      <c r="A79" s="36"/>
      <c r="B79" s="37"/>
      <c r="C79" s="25" t="s">
        <v>114</v>
      </c>
      <c r="D79" s="38"/>
      <c r="E79" s="38"/>
      <c r="F79" s="38"/>
      <c r="G79" s="38"/>
      <c r="H79" s="38"/>
      <c r="I79" s="38"/>
      <c r="J79" s="38"/>
      <c r="K79" s="38"/>
      <c r="L79" s="116"/>
      <c r="S79" s="36"/>
      <c r="T79" s="36"/>
      <c r="U79" s="36"/>
      <c r="V79" s="36"/>
      <c r="W79" s="36"/>
      <c r="X79" s="36"/>
      <c r="Y79" s="36"/>
      <c r="Z79" s="36"/>
      <c r="AA79" s="36"/>
      <c r="AB79" s="36"/>
      <c r="AC79" s="36"/>
      <c r="AD79" s="36"/>
      <c r="AE79" s="36"/>
    </row>
    <row r="80" spans="1:31" s="2" customFormat="1" ht="6.9" customHeight="1">
      <c r="A80" s="36"/>
      <c r="B80" s="37"/>
      <c r="C80" s="38"/>
      <c r="D80" s="38"/>
      <c r="E80" s="38"/>
      <c r="F80" s="38"/>
      <c r="G80" s="38"/>
      <c r="H80" s="38"/>
      <c r="I80" s="38"/>
      <c r="J80" s="38"/>
      <c r="K80" s="38"/>
      <c r="L80" s="116"/>
      <c r="S80" s="36"/>
      <c r="T80" s="36"/>
      <c r="U80" s="36"/>
      <c r="V80" s="36"/>
      <c r="W80" s="36"/>
      <c r="X80" s="36"/>
      <c r="Y80" s="36"/>
      <c r="Z80" s="36"/>
      <c r="AA80" s="36"/>
      <c r="AB80" s="36"/>
      <c r="AC80" s="36"/>
      <c r="AD80" s="36"/>
      <c r="AE80" s="36"/>
    </row>
    <row r="81" spans="1:31" s="2" customFormat="1" ht="12" customHeight="1">
      <c r="A81" s="36"/>
      <c r="B81" s="37"/>
      <c r="C81" s="31" t="s">
        <v>16</v>
      </c>
      <c r="D81" s="38"/>
      <c r="E81" s="38"/>
      <c r="F81" s="38"/>
      <c r="G81" s="38"/>
      <c r="H81" s="38"/>
      <c r="I81" s="38"/>
      <c r="J81" s="38"/>
      <c r="K81" s="38"/>
      <c r="L81" s="116"/>
      <c r="S81" s="36"/>
      <c r="T81" s="36"/>
      <c r="U81" s="36"/>
      <c r="V81" s="36"/>
      <c r="W81" s="36"/>
      <c r="X81" s="36"/>
      <c r="Y81" s="36"/>
      <c r="Z81" s="36"/>
      <c r="AA81" s="36"/>
      <c r="AB81" s="36"/>
      <c r="AC81" s="36"/>
      <c r="AD81" s="36"/>
      <c r="AE81" s="36"/>
    </row>
    <row r="82" spans="1:31" s="2" customFormat="1" ht="16.5" customHeight="1">
      <c r="A82" s="36"/>
      <c r="B82" s="37"/>
      <c r="C82" s="38"/>
      <c r="D82" s="38"/>
      <c r="E82" s="392" t="str">
        <f>E7</f>
        <v>Plátenický potok, Rochlice, rekonstrukce koryta, ř. km 0,177 - 0,195</v>
      </c>
      <c r="F82" s="393"/>
      <c r="G82" s="393"/>
      <c r="H82" s="393"/>
      <c r="I82" s="38"/>
      <c r="J82" s="38"/>
      <c r="K82" s="38"/>
      <c r="L82" s="116"/>
      <c r="S82" s="36"/>
      <c r="T82" s="36"/>
      <c r="U82" s="36"/>
      <c r="V82" s="36"/>
      <c r="W82" s="36"/>
      <c r="X82" s="36"/>
      <c r="Y82" s="36"/>
      <c r="Z82" s="36"/>
      <c r="AA82" s="36"/>
      <c r="AB82" s="36"/>
      <c r="AC82" s="36"/>
      <c r="AD82" s="36"/>
      <c r="AE82" s="36"/>
    </row>
    <row r="83" spans="1:31" s="2" customFormat="1" ht="12" customHeight="1">
      <c r="A83" s="36"/>
      <c r="B83" s="37"/>
      <c r="C83" s="31" t="s">
        <v>94</v>
      </c>
      <c r="D83" s="38"/>
      <c r="E83" s="38"/>
      <c r="F83" s="38"/>
      <c r="G83" s="38"/>
      <c r="H83" s="38"/>
      <c r="I83" s="38"/>
      <c r="J83" s="38"/>
      <c r="K83" s="38"/>
      <c r="L83" s="116"/>
      <c r="S83" s="36"/>
      <c r="T83" s="36"/>
      <c r="U83" s="36"/>
      <c r="V83" s="36"/>
      <c r="W83" s="36"/>
      <c r="X83" s="36"/>
      <c r="Y83" s="36"/>
      <c r="Z83" s="36"/>
      <c r="AA83" s="36"/>
      <c r="AB83" s="36"/>
      <c r="AC83" s="36"/>
      <c r="AD83" s="36"/>
      <c r="AE83" s="36"/>
    </row>
    <row r="84" spans="1:31" s="2" customFormat="1" ht="16.5" customHeight="1">
      <c r="A84" s="36"/>
      <c r="B84" s="37"/>
      <c r="C84" s="38"/>
      <c r="D84" s="38"/>
      <c r="E84" s="341" t="str">
        <f>E9</f>
        <v>1. - SO 01 Rekonstrukce koryta</v>
      </c>
      <c r="F84" s="394"/>
      <c r="G84" s="394"/>
      <c r="H84" s="394"/>
      <c r="I84" s="38"/>
      <c r="J84" s="38"/>
      <c r="K84" s="38"/>
      <c r="L84" s="116"/>
      <c r="S84" s="36"/>
      <c r="T84" s="36"/>
      <c r="U84" s="36"/>
      <c r="V84" s="36"/>
      <c r="W84" s="36"/>
      <c r="X84" s="36"/>
      <c r="Y84" s="36"/>
      <c r="Z84" s="36"/>
      <c r="AA84" s="36"/>
      <c r="AB84" s="36"/>
      <c r="AC84" s="36"/>
      <c r="AD84" s="36"/>
      <c r="AE84" s="36"/>
    </row>
    <row r="85" spans="1:31" s="2" customFormat="1" ht="6.9" customHeight="1">
      <c r="A85" s="36"/>
      <c r="B85" s="37"/>
      <c r="C85" s="38"/>
      <c r="D85" s="38"/>
      <c r="E85" s="38"/>
      <c r="F85" s="38"/>
      <c r="G85" s="38"/>
      <c r="H85" s="38"/>
      <c r="I85" s="38"/>
      <c r="J85" s="38"/>
      <c r="K85" s="38"/>
      <c r="L85" s="116"/>
      <c r="S85" s="36"/>
      <c r="T85" s="36"/>
      <c r="U85" s="36"/>
      <c r="V85" s="36"/>
      <c r="W85" s="36"/>
      <c r="X85" s="36"/>
      <c r="Y85" s="36"/>
      <c r="Z85" s="36"/>
      <c r="AA85" s="36"/>
      <c r="AB85" s="36"/>
      <c r="AC85" s="36"/>
      <c r="AD85" s="36"/>
      <c r="AE85" s="36"/>
    </row>
    <row r="86" spans="1:31" s="2" customFormat="1" ht="12" customHeight="1">
      <c r="A86" s="36"/>
      <c r="B86" s="37"/>
      <c r="C86" s="31" t="s">
        <v>22</v>
      </c>
      <c r="D86" s="38"/>
      <c r="E86" s="38"/>
      <c r="F86" s="29" t="str">
        <f>F12</f>
        <v>Rochlice u Liberce</v>
      </c>
      <c r="G86" s="38"/>
      <c r="H86" s="38"/>
      <c r="I86" s="31" t="s">
        <v>24</v>
      </c>
      <c r="J86" s="62" t="str">
        <f>IF(J12="","",J12)</f>
        <v>18. 11. 2019</v>
      </c>
      <c r="K86" s="38"/>
      <c r="L86" s="116"/>
      <c r="S86" s="36"/>
      <c r="T86" s="36"/>
      <c r="U86" s="36"/>
      <c r="V86" s="36"/>
      <c r="W86" s="36"/>
      <c r="X86" s="36"/>
      <c r="Y86" s="36"/>
      <c r="Z86" s="36"/>
      <c r="AA86" s="36"/>
      <c r="AB86" s="36"/>
      <c r="AC86" s="36"/>
      <c r="AD86" s="36"/>
      <c r="AE86" s="36"/>
    </row>
    <row r="87" spans="1:31" s="2" customFormat="1" ht="6.9" customHeight="1">
      <c r="A87" s="36"/>
      <c r="B87" s="37"/>
      <c r="C87" s="38"/>
      <c r="D87" s="38"/>
      <c r="E87" s="38"/>
      <c r="F87" s="38"/>
      <c r="G87" s="38"/>
      <c r="H87" s="38"/>
      <c r="I87" s="38"/>
      <c r="J87" s="38"/>
      <c r="K87" s="38"/>
      <c r="L87" s="116"/>
      <c r="S87" s="36"/>
      <c r="T87" s="36"/>
      <c r="U87" s="36"/>
      <c r="V87" s="36"/>
      <c r="W87" s="36"/>
      <c r="X87" s="36"/>
      <c r="Y87" s="36"/>
      <c r="Z87" s="36"/>
      <c r="AA87" s="36"/>
      <c r="AB87" s="36"/>
      <c r="AC87" s="36"/>
      <c r="AD87" s="36"/>
      <c r="AE87" s="36"/>
    </row>
    <row r="88" spans="1:31" s="2" customFormat="1" ht="40.05" customHeight="1">
      <c r="A88" s="36"/>
      <c r="B88" s="37"/>
      <c r="C88" s="31" t="s">
        <v>26</v>
      </c>
      <c r="D88" s="38"/>
      <c r="E88" s="38"/>
      <c r="F88" s="29" t="str">
        <f>E15</f>
        <v>Povodí Labe, státní podnik, OIČ, Hradec Králové</v>
      </c>
      <c r="G88" s="38"/>
      <c r="H88" s="38"/>
      <c r="I88" s="31" t="s">
        <v>33</v>
      </c>
      <c r="J88" s="34" t="str">
        <f>E21</f>
        <v>Povodí Labe, státní podnik, OIČ, Hradec Králové</v>
      </c>
      <c r="K88" s="38"/>
      <c r="L88" s="116"/>
      <c r="S88" s="36"/>
      <c r="T88" s="36"/>
      <c r="U88" s="36"/>
      <c r="V88" s="36"/>
      <c r="W88" s="36"/>
      <c r="X88" s="36"/>
      <c r="Y88" s="36"/>
      <c r="Z88" s="36"/>
      <c r="AA88" s="36"/>
      <c r="AB88" s="36"/>
      <c r="AC88" s="36"/>
      <c r="AD88" s="36"/>
      <c r="AE88" s="36"/>
    </row>
    <row r="89" spans="1:31" s="2" customFormat="1" ht="15.15" customHeight="1">
      <c r="A89" s="36"/>
      <c r="B89" s="37"/>
      <c r="C89" s="31" t="s">
        <v>31</v>
      </c>
      <c r="D89" s="38"/>
      <c r="E89" s="38"/>
      <c r="F89" s="29" t="str">
        <f>IF(E18="","",E18)</f>
        <v>Vyplň údaj</v>
      </c>
      <c r="G89" s="38"/>
      <c r="H89" s="38"/>
      <c r="I89" s="31" t="s">
        <v>35</v>
      </c>
      <c r="J89" s="34" t="str">
        <f>E24</f>
        <v>Ing. Eva Morkesová</v>
      </c>
      <c r="K89" s="38"/>
      <c r="L89" s="116"/>
      <c r="S89" s="36"/>
      <c r="T89" s="36"/>
      <c r="U89" s="36"/>
      <c r="V89" s="36"/>
      <c r="W89" s="36"/>
      <c r="X89" s="36"/>
      <c r="Y89" s="36"/>
      <c r="Z89" s="36"/>
      <c r="AA89" s="36"/>
      <c r="AB89" s="36"/>
      <c r="AC89" s="36"/>
      <c r="AD89" s="36"/>
      <c r="AE89" s="36"/>
    </row>
    <row r="90" spans="1:31" s="2" customFormat="1" ht="10.35" customHeight="1">
      <c r="A90" s="36"/>
      <c r="B90" s="37"/>
      <c r="C90" s="38"/>
      <c r="D90" s="38"/>
      <c r="E90" s="38"/>
      <c r="F90" s="38"/>
      <c r="G90" s="38"/>
      <c r="H90" s="38"/>
      <c r="I90" s="38"/>
      <c r="J90" s="38"/>
      <c r="K90" s="38"/>
      <c r="L90" s="116"/>
      <c r="S90" s="36"/>
      <c r="T90" s="36"/>
      <c r="U90" s="36"/>
      <c r="V90" s="36"/>
      <c r="W90" s="36"/>
      <c r="X90" s="36"/>
      <c r="Y90" s="36"/>
      <c r="Z90" s="36"/>
      <c r="AA90" s="36"/>
      <c r="AB90" s="36"/>
      <c r="AC90" s="36"/>
      <c r="AD90" s="36"/>
      <c r="AE90" s="36"/>
    </row>
    <row r="91" spans="1:31" s="11" customFormat="1" ht="29.25" customHeight="1">
      <c r="A91" s="154"/>
      <c r="B91" s="155"/>
      <c r="C91" s="156" t="s">
        <v>115</v>
      </c>
      <c r="D91" s="157" t="s">
        <v>58</v>
      </c>
      <c r="E91" s="157" t="s">
        <v>54</v>
      </c>
      <c r="F91" s="157" t="s">
        <v>55</v>
      </c>
      <c r="G91" s="157" t="s">
        <v>116</v>
      </c>
      <c r="H91" s="157" t="s">
        <v>117</v>
      </c>
      <c r="I91" s="157" t="s">
        <v>118</v>
      </c>
      <c r="J91" s="157" t="s">
        <v>99</v>
      </c>
      <c r="K91" s="158" t="s">
        <v>119</v>
      </c>
      <c r="L91" s="159"/>
      <c r="M91" s="71" t="s">
        <v>28</v>
      </c>
      <c r="N91" s="72" t="s">
        <v>43</v>
      </c>
      <c r="O91" s="72" t="s">
        <v>120</v>
      </c>
      <c r="P91" s="72" t="s">
        <v>121</v>
      </c>
      <c r="Q91" s="72" t="s">
        <v>122</v>
      </c>
      <c r="R91" s="72" t="s">
        <v>123</v>
      </c>
      <c r="S91" s="72" t="s">
        <v>124</v>
      </c>
      <c r="T91" s="73" t="s">
        <v>125</v>
      </c>
      <c r="U91" s="154"/>
      <c r="V91" s="154"/>
      <c r="W91" s="154"/>
      <c r="X91" s="154"/>
      <c r="Y91" s="154"/>
      <c r="Z91" s="154"/>
      <c r="AA91" s="154"/>
      <c r="AB91" s="154"/>
      <c r="AC91" s="154"/>
      <c r="AD91" s="154"/>
      <c r="AE91" s="154"/>
    </row>
    <row r="92" spans="1:63" s="2" customFormat="1" ht="22.8" customHeight="1">
      <c r="A92" s="36"/>
      <c r="B92" s="37"/>
      <c r="C92" s="78" t="s">
        <v>126</v>
      </c>
      <c r="D92" s="38"/>
      <c r="E92" s="38"/>
      <c r="F92" s="38"/>
      <c r="G92" s="38"/>
      <c r="H92" s="38"/>
      <c r="I92" s="38"/>
      <c r="J92" s="160">
        <f>BK92</f>
        <v>0</v>
      </c>
      <c r="K92" s="38"/>
      <c r="L92" s="41"/>
      <c r="M92" s="74"/>
      <c r="N92" s="161"/>
      <c r="O92" s="75"/>
      <c r="P92" s="162">
        <f>P93+P661</f>
        <v>0</v>
      </c>
      <c r="Q92" s="75"/>
      <c r="R92" s="162">
        <f>R93+R661</f>
        <v>93.97232128999998</v>
      </c>
      <c r="S92" s="75"/>
      <c r="T92" s="163">
        <f>T93+T661</f>
        <v>49.4854</v>
      </c>
      <c r="U92" s="36"/>
      <c r="V92" s="36"/>
      <c r="W92" s="36"/>
      <c r="X92" s="36"/>
      <c r="Y92" s="36"/>
      <c r="Z92" s="36"/>
      <c r="AA92" s="36"/>
      <c r="AB92" s="36"/>
      <c r="AC92" s="36"/>
      <c r="AD92" s="36"/>
      <c r="AE92" s="36"/>
      <c r="AT92" s="19" t="s">
        <v>72</v>
      </c>
      <c r="AU92" s="19" t="s">
        <v>100</v>
      </c>
      <c r="BK92" s="164">
        <f>BK93+BK661</f>
        <v>0</v>
      </c>
    </row>
    <row r="93" spans="2:63" s="12" customFormat="1" ht="25.95" customHeight="1">
      <c r="B93" s="165"/>
      <c r="C93" s="166"/>
      <c r="D93" s="167" t="s">
        <v>72</v>
      </c>
      <c r="E93" s="168" t="s">
        <v>127</v>
      </c>
      <c r="F93" s="168" t="s">
        <v>128</v>
      </c>
      <c r="G93" s="166"/>
      <c r="H93" s="166"/>
      <c r="I93" s="169"/>
      <c r="J93" s="170">
        <f>BK93</f>
        <v>0</v>
      </c>
      <c r="K93" s="166"/>
      <c r="L93" s="171"/>
      <c r="M93" s="172"/>
      <c r="N93" s="173"/>
      <c r="O93" s="173"/>
      <c r="P93" s="174">
        <f>P94+P318+P402+P481+P508+P514+P520+P628+P657</f>
        <v>0</v>
      </c>
      <c r="Q93" s="173"/>
      <c r="R93" s="174">
        <f>R94+R318+R402+R481+R508+R514+R520+R628+R657</f>
        <v>93.88347103999999</v>
      </c>
      <c r="S93" s="173"/>
      <c r="T93" s="175">
        <f>T94+T318+T402+T481+T508+T514+T520+T628+T657</f>
        <v>49.4854</v>
      </c>
      <c r="AR93" s="176" t="s">
        <v>80</v>
      </c>
      <c r="AT93" s="177" t="s">
        <v>72</v>
      </c>
      <c r="AU93" s="177" t="s">
        <v>73</v>
      </c>
      <c r="AY93" s="176" t="s">
        <v>129</v>
      </c>
      <c r="BK93" s="178">
        <f>BK94+BK318+BK402+BK481+BK508+BK514+BK520+BK628+BK657</f>
        <v>0</v>
      </c>
    </row>
    <row r="94" spans="2:63" s="12" customFormat="1" ht="22.8" customHeight="1">
      <c r="B94" s="165"/>
      <c r="C94" s="166"/>
      <c r="D94" s="167" t="s">
        <v>72</v>
      </c>
      <c r="E94" s="179" t="s">
        <v>80</v>
      </c>
      <c r="F94" s="179" t="s">
        <v>130</v>
      </c>
      <c r="G94" s="166"/>
      <c r="H94" s="166"/>
      <c r="I94" s="169"/>
      <c r="J94" s="180">
        <f>BK94</f>
        <v>0</v>
      </c>
      <c r="K94" s="166"/>
      <c r="L94" s="171"/>
      <c r="M94" s="172"/>
      <c r="N94" s="173"/>
      <c r="O94" s="173"/>
      <c r="P94" s="174">
        <f>SUM(P95:P317)</f>
        <v>0</v>
      </c>
      <c r="Q94" s="173"/>
      <c r="R94" s="174">
        <f>SUM(R95:R317)</f>
        <v>24.378171</v>
      </c>
      <c r="S94" s="173"/>
      <c r="T94" s="175">
        <f>SUM(T95:T317)</f>
        <v>0</v>
      </c>
      <c r="AR94" s="176" t="s">
        <v>80</v>
      </c>
      <c r="AT94" s="177" t="s">
        <v>72</v>
      </c>
      <c r="AU94" s="177" t="s">
        <v>80</v>
      </c>
      <c r="AY94" s="176" t="s">
        <v>129</v>
      </c>
      <c r="BK94" s="178">
        <f>SUM(BK95:BK317)</f>
        <v>0</v>
      </c>
    </row>
    <row r="95" spans="1:65" s="2" customFormat="1" ht="14.4" customHeight="1">
      <c r="A95" s="36"/>
      <c r="B95" s="37"/>
      <c r="C95" s="181" t="s">
        <v>80</v>
      </c>
      <c r="D95" s="181" t="s">
        <v>131</v>
      </c>
      <c r="E95" s="182" t="s">
        <v>132</v>
      </c>
      <c r="F95" s="183" t="s">
        <v>133</v>
      </c>
      <c r="G95" s="184" t="s">
        <v>134</v>
      </c>
      <c r="H95" s="185">
        <v>40</v>
      </c>
      <c r="I95" s="186"/>
      <c r="J95" s="187">
        <f>ROUND(I95*H95,2)</f>
        <v>0</v>
      </c>
      <c r="K95" s="183" t="s">
        <v>135</v>
      </c>
      <c r="L95" s="41"/>
      <c r="M95" s="188" t="s">
        <v>28</v>
      </c>
      <c r="N95" s="189" t="s">
        <v>46</v>
      </c>
      <c r="O95" s="67"/>
      <c r="P95" s="190">
        <f>O95*H95</f>
        <v>0</v>
      </c>
      <c r="Q95" s="190">
        <v>0</v>
      </c>
      <c r="R95" s="190">
        <f>Q95*H95</f>
        <v>0</v>
      </c>
      <c r="S95" s="190">
        <v>0</v>
      </c>
      <c r="T95" s="191">
        <f>S95*H95</f>
        <v>0</v>
      </c>
      <c r="U95" s="36"/>
      <c r="V95" s="36"/>
      <c r="W95" s="36"/>
      <c r="X95" s="36"/>
      <c r="Y95" s="36"/>
      <c r="Z95" s="36"/>
      <c r="AA95" s="36"/>
      <c r="AB95" s="36"/>
      <c r="AC95" s="36"/>
      <c r="AD95" s="36"/>
      <c r="AE95" s="36"/>
      <c r="AR95" s="192" t="s">
        <v>136</v>
      </c>
      <c r="AT95" s="192" t="s">
        <v>131</v>
      </c>
      <c r="AU95" s="192" t="s">
        <v>82</v>
      </c>
      <c r="AY95" s="19" t="s">
        <v>129</v>
      </c>
      <c r="BE95" s="193">
        <f>IF(N95="základní",J95,0)</f>
        <v>0</v>
      </c>
      <c r="BF95" s="193">
        <f>IF(N95="snížená",J95,0)</f>
        <v>0</v>
      </c>
      <c r="BG95" s="193">
        <f>IF(N95="zákl. přenesená",J95,0)</f>
        <v>0</v>
      </c>
      <c r="BH95" s="193">
        <f>IF(N95="sníž. přenesená",J95,0)</f>
        <v>0</v>
      </c>
      <c r="BI95" s="193">
        <f>IF(N95="nulová",J95,0)</f>
        <v>0</v>
      </c>
      <c r="BJ95" s="19" t="s">
        <v>136</v>
      </c>
      <c r="BK95" s="193">
        <f>ROUND(I95*H95,2)</f>
        <v>0</v>
      </c>
      <c r="BL95" s="19" t="s">
        <v>136</v>
      </c>
      <c r="BM95" s="192" t="s">
        <v>137</v>
      </c>
    </row>
    <row r="96" spans="1:47" s="2" customFormat="1" ht="19.2">
      <c r="A96" s="36"/>
      <c r="B96" s="37"/>
      <c r="C96" s="38"/>
      <c r="D96" s="194" t="s">
        <v>138</v>
      </c>
      <c r="E96" s="38"/>
      <c r="F96" s="195" t="s">
        <v>139</v>
      </c>
      <c r="G96" s="38"/>
      <c r="H96" s="38"/>
      <c r="I96" s="196"/>
      <c r="J96" s="38"/>
      <c r="K96" s="38"/>
      <c r="L96" s="41"/>
      <c r="M96" s="197"/>
      <c r="N96" s="198"/>
      <c r="O96" s="67"/>
      <c r="P96" s="67"/>
      <c r="Q96" s="67"/>
      <c r="R96" s="67"/>
      <c r="S96" s="67"/>
      <c r="T96" s="68"/>
      <c r="U96" s="36"/>
      <c r="V96" s="36"/>
      <c r="W96" s="36"/>
      <c r="X96" s="36"/>
      <c r="Y96" s="36"/>
      <c r="Z96" s="36"/>
      <c r="AA96" s="36"/>
      <c r="AB96" s="36"/>
      <c r="AC96" s="36"/>
      <c r="AD96" s="36"/>
      <c r="AE96" s="36"/>
      <c r="AT96" s="19" t="s">
        <v>138</v>
      </c>
      <c r="AU96" s="19" t="s">
        <v>82</v>
      </c>
    </row>
    <row r="97" spans="1:47" s="2" customFormat="1" ht="134.4">
      <c r="A97" s="36"/>
      <c r="B97" s="37"/>
      <c r="C97" s="38"/>
      <c r="D97" s="194" t="s">
        <v>140</v>
      </c>
      <c r="E97" s="38"/>
      <c r="F97" s="199" t="s">
        <v>141</v>
      </c>
      <c r="G97" s="38"/>
      <c r="H97" s="38"/>
      <c r="I97" s="196"/>
      <c r="J97" s="38"/>
      <c r="K97" s="38"/>
      <c r="L97" s="41"/>
      <c r="M97" s="197"/>
      <c r="N97" s="198"/>
      <c r="O97" s="67"/>
      <c r="P97" s="67"/>
      <c r="Q97" s="67"/>
      <c r="R97" s="67"/>
      <c r="S97" s="67"/>
      <c r="T97" s="68"/>
      <c r="U97" s="36"/>
      <c r="V97" s="36"/>
      <c r="W97" s="36"/>
      <c r="X97" s="36"/>
      <c r="Y97" s="36"/>
      <c r="Z97" s="36"/>
      <c r="AA97" s="36"/>
      <c r="AB97" s="36"/>
      <c r="AC97" s="36"/>
      <c r="AD97" s="36"/>
      <c r="AE97" s="36"/>
      <c r="AT97" s="19" t="s">
        <v>140</v>
      </c>
      <c r="AU97" s="19" t="s">
        <v>82</v>
      </c>
    </row>
    <row r="98" spans="2:51" s="13" customFormat="1" ht="10.2">
      <c r="B98" s="200"/>
      <c r="C98" s="201"/>
      <c r="D98" s="194" t="s">
        <v>142</v>
      </c>
      <c r="E98" s="202" t="s">
        <v>28</v>
      </c>
      <c r="F98" s="203" t="s">
        <v>143</v>
      </c>
      <c r="G98" s="201"/>
      <c r="H98" s="202" t="s">
        <v>28</v>
      </c>
      <c r="I98" s="204"/>
      <c r="J98" s="201"/>
      <c r="K98" s="201"/>
      <c r="L98" s="205"/>
      <c r="M98" s="206"/>
      <c r="N98" s="207"/>
      <c r="O98" s="207"/>
      <c r="P98" s="207"/>
      <c r="Q98" s="207"/>
      <c r="R98" s="207"/>
      <c r="S98" s="207"/>
      <c r="T98" s="208"/>
      <c r="AT98" s="209" t="s">
        <v>142</v>
      </c>
      <c r="AU98" s="209" t="s">
        <v>82</v>
      </c>
      <c r="AV98" s="13" t="s">
        <v>80</v>
      </c>
      <c r="AW98" s="13" t="s">
        <v>34</v>
      </c>
      <c r="AX98" s="13" t="s">
        <v>73</v>
      </c>
      <c r="AY98" s="209" t="s">
        <v>129</v>
      </c>
    </row>
    <row r="99" spans="2:51" s="14" customFormat="1" ht="10.2">
      <c r="B99" s="210"/>
      <c r="C99" s="211"/>
      <c r="D99" s="194" t="s">
        <v>142</v>
      </c>
      <c r="E99" s="212" t="s">
        <v>28</v>
      </c>
      <c r="F99" s="213" t="s">
        <v>144</v>
      </c>
      <c r="G99" s="211"/>
      <c r="H99" s="214">
        <v>40</v>
      </c>
      <c r="I99" s="215"/>
      <c r="J99" s="211"/>
      <c r="K99" s="211"/>
      <c r="L99" s="216"/>
      <c r="M99" s="217"/>
      <c r="N99" s="218"/>
      <c r="O99" s="218"/>
      <c r="P99" s="218"/>
      <c r="Q99" s="218"/>
      <c r="R99" s="218"/>
      <c r="S99" s="218"/>
      <c r="T99" s="219"/>
      <c r="AT99" s="220" t="s">
        <v>142</v>
      </c>
      <c r="AU99" s="220" t="s">
        <v>82</v>
      </c>
      <c r="AV99" s="14" t="s">
        <v>82</v>
      </c>
      <c r="AW99" s="14" t="s">
        <v>34</v>
      </c>
      <c r="AX99" s="14" t="s">
        <v>80</v>
      </c>
      <c r="AY99" s="220" t="s">
        <v>129</v>
      </c>
    </row>
    <row r="100" spans="1:65" s="2" customFormat="1" ht="14.4" customHeight="1">
      <c r="A100" s="36"/>
      <c r="B100" s="37"/>
      <c r="C100" s="181" t="s">
        <v>82</v>
      </c>
      <c r="D100" s="181" t="s">
        <v>131</v>
      </c>
      <c r="E100" s="182" t="s">
        <v>145</v>
      </c>
      <c r="F100" s="183" t="s">
        <v>146</v>
      </c>
      <c r="G100" s="184" t="s">
        <v>147</v>
      </c>
      <c r="H100" s="185">
        <v>0.8</v>
      </c>
      <c r="I100" s="186"/>
      <c r="J100" s="187">
        <f>ROUND(I100*H100,2)</f>
        <v>0</v>
      </c>
      <c r="K100" s="183" t="s">
        <v>135</v>
      </c>
      <c r="L100" s="41"/>
      <c r="M100" s="188" t="s">
        <v>28</v>
      </c>
      <c r="N100" s="189" t="s">
        <v>46</v>
      </c>
      <c r="O100" s="67"/>
      <c r="P100" s="190">
        <f>O100*H100</f>
        <v>0</v>
      </c>
      <c r="Q100" s="190">
        <v>0</v>
      </c>
      <c r="R100" s="190">
        <f>Q100*H100</f>
        <v>0</v>
      </c>
      <c r="S100" s="190">
        <v>0</v>
      </c>
      <c r="T100" s="191">
        <f>S100*H100</f>
        <v>0</v>
      </c>
      <c r="U100" s="36"/>
      <c r="V100" s="36"/>
      <c r="W100" s="36"/>
      <c r="X100" s="36"/>
      <c r="Y100" s="36"/>
      <c r="Z100" s="36"/>
      <c r="AA100" s="36"/>
      <c r="AB100" s="36"/>
      <c r="AC100" s="36"/>
      <c r="AD100" s="36"/>
      <c r="AE100" s="36"/>
      <c r="AR100" s="192" t="s">
        <v>136</v>
      </c>
      <c r="AT100" s="192" t="s">
        <v>131</v>
      </c>
      <c r="AU100" s="192" t="s">
        <v>82</v>
      </c>
      <c r="AY100" s="19" t="s">
        <v>129</v>
      </c>
      <c r="BE100" s="193">
        <f>IF(N100="základní",J100,0)</f>
        <v>0</v>
      </c>
      <c r="BF100" s="193">
        <f>IF(N100="snížená",J100,0)</f>
        <v>0</v>
      </c>
      <c r="BG100" s="193">
        <f>IF(N100="zákl. přenesená",J100,0)</f>
        <v>0</v>
      </c>
      <c r="BH100" s="193">
        <f>IF(N100="sníž. přenesená",J100,0)</f>
        <v>0</v>
      </c>
      <c r="BI100" s="193">
        <f>IF(N100="nulová",J100,0)</f>
        <v>0</v>
      </c>
      <c r="BJ100" s="19" t="s">
        <v>136</v>
      </c>
      <c r="BK100" s="193">
        <f>ROUND(I100*H100,2)</f>
        <v>0</v>
      </c>
      <c r="BL100" s="19" t="s">
        <v>136</v>
      </c>
      <c r="BM100" s="192" t="s">
        <v>148</v>
      </c>
    </row>
    <row r="101" spans="1:47" s="2" customFormat="1" ht="19.2">
      <c r="A101" s="36"/>
      <c r="B101" s="37"/>
      <c r="C101" s="38"/>
      <c r="D101" s="194" t="s">
        <v>138</v>
      </c>
      <c r="E101" s="38"/>
      <c r="F101" s="195" t="s">
        <v>149</v>
      </c>
      <c r="G101" s="38"/>
      <c r="H101" s="38"/>
      <c r="I101" s="196"/>
      <c r="J101" s="38"/>
      <c r="K101" s="38"/>
      <c r="L101" s="41"/>
      <c r="M101" s="197"/>
      <c r="N101" s="198"/>
      <c r="O101" s="67"/>
      <c r="P101" s="67"/>
      <c r="Q101" s="67"/>
      <c r="R101" s="67"/>
      <c r="S101" s="67"/>
      <c r="T101" s="68"/>
      <c r="U101" s="36"/>
      <c r="V101" s="36"/>
      <c r="W101" s="36"/>
      <c r="X101" s="36"/>
      <c r="Y101" s="36"/>
      <c r="Z101" s="36"/>
      <c r="AA101" s="36"/>
      <c r="AB101" s="36"/>
      <c r="AC101" s="36"/>
      <c r="AD101" s="36"/>
      <c r="AE101" s="36"/>
      <c r="AT101" s="19" t="s">
        <v>138</v>
      </c>
      <c r="AU101" s="19" t="s">
        <v>82</v>
      </c>
    </row>
    <row r="102" spans="1:47" s="2" customFormat="1" ht="38.4">
      <c r="A102" s="36"/>
      <c r="B102" s="37"/>
      <c r="C102" s="38"/>
      <c r="D102" s="194" t="s">
        <v>140</v>
      </c>
      <c r="E102" s="38"/>
      <c r="F102" s="199" t="s">
        <v>150</v>
      </c>
      <c r="G102" s="38"/>
      <c r="H102" s="38"/>
      <c r="I102" s="196"/>
      <c r="J102" s="38"/>
      <c r="K102" s="38"/>
      <c r="L102" s="41"/>
      <c r="M102" s="197"/>
      <c r="N102" s="198"/>
      <c r="O102" s="67"/>
      <c r="P102" s="67"/>
      <c r="Q102" s="67"/>
      <c r="R102" s="67"/>
      <c r="S102" s="67"/>
      <c r="T102" s="68"/>
      <c r="U102" s="36"/>
      <c r="V102" s="36"/>
      <c r="W102" s="36"/>
      <c r="X102" s="36"/>
      <c r="Y102" s="36"/>
      <c r="Z102" s="36"/>
      <c r="AA102" s="36"/>
      <c r="AB102" s="36"/>
      <c r="AC102" s="36"/>
      <c r="AD102" s="36"/>
      <c r="AE102" s="36"/>
      <c r="AT102" s="19" t="s">
        <v>140</v>
      </c>
      <c r="AU102" s="19" t="s">
        <v>82</v>
      </c>
    </row>
    <row r="103" spans="2:51" s="13" customFormat="1" ht="10.2">
      <c r="B103" s="200"/>
      <c r="C103" s="201"/>
      <c r="D103" s="194" t="s">
        <v>142</v>
      </c>
      <c r="E103" s="202" t="s">
        <v>28</v>
      </c>
      <c r="F103" s="203" t="s">
        <v>151</v>
      </c>
      <c r="G103" s="201"/>
      <c r="H103" s="202" t="s">
        <v>28</v>
      </c>
      <c r="I103" s="204"/>
      <c r="J103" s="201"/>
      <c r="K103" s="201"/>
      <c r="L103" s="205"/>
      <c r="M103" s="206"/>
      <c r="N103" s="207"/>
      <c r="O103" s="207"/>
      <c r="P103" s="207"/>
      <c r="Q103" s="207"/>
      <c r="R103" s="207"/>
      <c r="S103" s="207"/>
      <c r="T103" s="208"/>
      <c r="AT103" s="209" t="s">
        <v>142</v>
      </c>
      <c r="AU103" s="209" t="s">
        <v>82</v>
      </c>
      <c r="AV103" s="13" t="s">
        <v>80</v>
      </c>
      <c r="AW103" s="13" t="s">
        <v>34</v>
      </c>
      <c r="AX103" s="13" t="s">
        <v>73</v>
      </c>
      <c r="AY103" s="209" t="s">
        <v>129</v>
      </c>
    </row>
    <row r="104" spans="2:51" s="14" customFormat="1" ht="10.2">
      <c r="B104" s="210"/>
      <c r="C104" s="211"/>
      <c r="D104" s="194" t="s">
        <v>142</v>
      </c>
      <c r="E104" s="212" t="s">
        <v>28</v>
      </c>
      <c r="F104" s="213" t="s">
        <v>152</v>
      </c>
      <c r="G104" s="211"/>
      <c r="H104" s="214">
        <v>0.8</v>
      </c>
      <c r="I104" s="215"/>
      <c r="J104" s="211"/>
      <c r="K104" s="211"/>
      <c r="L104" s="216"/>
      <c r="M104" s="217"/>
      <c r="N104" s="218"/>
      <c r="O104" s="218"/>
      <c r="P104" s="218"/>
      <c r="Q104" s="218"/>
      <c r="R104" s="218"/>
      <c r="S104" s="218"/>
      <c r="T104" s="219"/>
      <c r="AT104" s="220" t="s">
        <v>142</v>
      </c>
      <c r="AU104" s="220" t="s">
        <v>82</v>
      </c>
      <c r="AV104" s="14" t="s">
        <v>82</v>
      </c>
      <c r="AW104" s="14" t="s">
        <v>34</v>
      </c>
      <c r="AX104" s="14" t="s">
        <v>80</v>
      </c>
      <c r="AY104" s="220" t="s">
        <v>129</v>
      </c>
    </row>
    <row r="105" spans="1:65" s="2" customFormat="1" ht="14.4" customHeight="1">
      <c r="A105" s="36"/>
      <c r="B105" s="37"/>
      <c r="C105" s="181" t="s">
        <v>153</v>
      </c>
      <c r="D105" s="181" t="s">
        <v>131</v>
      </c>
      <c r="E105" s="182" t="s">
        <v>154</v>
      </c>
      <c r="F105" s="183" t="s">
        <v>155</v>
      </c>
      <c r="G105" s="184" t="s">
        <v>156</v>
      </c>
      <c r="H105" s="185">
        <v>11</v>
      </c>
      <c r="I105" s="186"/>
      <c r="J105" s="187">
        <f>ROUND(I105*H105,2)</f>
        <v>0</v>
      </c>
      <c r="K105" s="183" t="s">
        <v>135</v>
      </c>
      <c r="L105" s="41"/>
      <c r="M105" s="188" t="s">
        <v>28</v>
      </c>
      <c r="N105" s="189" t="s">
        <v>46</v>
      </c>
      <c r="O105" s="67"/>
      <c r="P105" s="190">
        <f>O105*H105</f>
        <v>0</v>
      </c>
      <c r="Q105" s="190">
        <v>5E-05</v>
      </c>
      <c r="R105" s="190">
        <f>Q105*H105</f>
        <v>0.00055</v>
      </c>
      <c r="S105" s="190">
        <v>0</v>
      </c>
      <c r="T105" s="191">
        <f>S105*H105</f>
        <v>0</v>
      </c>
      <c r="U105" s="36"/>
      <c r="V105" s="36"/>
      <c r="W105" s="36"/>
      <c r="X105" s="36"/>
      <c r="Y105" s="36"/>
      <c r="Z105" s="36"/>
      <c r="AA105" s="36"/>
      <c r="AB105" s="36"/>
      <c r="AC105" s="36"/>
      <c r="AD105" s="36"/>
      <c r="AE105" s="36"/>
      <c r="AR105" s="192" t="s">
        <v>136</v>
      </c>
      <c r="AT105" s="192" t="s">
        <v>131</v>
      </c>
      <c r="AU105" s="192" t="s">
        <v>82</v>
      </c>
      <c r="AY105" s="19" t="s">
        <v>129</v>
      </c>
      <c r="BE105" s="193">
        <f>IF(N105="základní",J105,0)</f>
        <v>0</v>
      </c>
      <c r="BF105" s="193">
        <f>IF(N105="snížená",J105,0)</f>
        <v>0</v>
      </c>
      <c r="BG105" s="193">
        <f>IF(N105="zákl. přenesená",J105,0)</f>
        <v>0</v>
      </c>
      <c r="BH105" s="193">
        <f>IF(N105="sníž. přenesená",J105,0)</f>
        <v>0</v>
      </c>
      <c r="BI105" s="193">
        <f>IF(N105="nulová",J105,0)</f>
        <v>0</v>
      </c>
      <c r="BJ105" s="19" t="s">
        <v>136</v>
      </c>
      <c r="BK105" s="193">
        <f>ROUND(I105*H105,2)</f>
        <v>0</v>
      </c>
      <c r="BL105" s="19" t="s">
        <v>136</v>
      </c>
      <c r="BM105" s="192" t="s">
        <v>157</v>
      </c>
    </row>
    <row r="106" spans="1:47" s="2" customFormat="1" ht="10.2">
      <c r="A106" s="36"/>
      <c r="B106" s="37"/>
      <c r="C106" s="38"/>
      <c r="D106" s="194" t="s">
        <v>138</v>
      </c>
      <c r="E106" s="38"/>
      <c r="F106" s="195" t="s">
        <v>158</v>
      </c>
      <c r="G106" s="38"/>
      <c r="H106" s="38"/>
      <c r="I106" s="196"/>
      <c r="J106" s="38"/>
      <c r="K106" s="38"/>
      <c r="L106" s="41"/>
      <c r="M106" s="197"/>
      <c r="N106" s="198"/>
      <c r="O106" s="67"/>
      <c r="P106" s="67"/>
      <c r="Q106" s="67"/>
      <c r="R106" s="67"/>
      <c r="S106" s="67"/>
      <c r="T106" s="68"/>
      <c r="U106" s="36"/>
      <c r="V106" s="36"/>
      <c r="W106" s="36"/>
      <c r="X106" s="36"/>
      <c r="Y106" s="36"/>
      <c r="Z106" s="36"/>
      <c r="AA106" s="36"/>
      <c r="AB106" s="36"/>
      <c r="AC106" s="36"/>
      <c r="AD106" s="36"/>
      <c r="AE106" s="36"/>
      <c r="AT106" s="19" t="s">
        <v>138</v>
      </c>
      <c r="AU106" s="19" t="s">
        <v>82</v>
      </c>
    </row>
    <row r="107" spans="1:47" s="2" customFormat="1" ht="96">
      <c r="A107" s="36"/>
      <c r="B107" s="37"/>
      <c r="C107" s="38"/>
      <c r="D107" s="194" t="s">
        <v>140</v>
      </c>
      <c r="E107" s="38"/>
      <c r="F107" s="199" t="s">
        <v>159</v>
      </c>
      <c r="G107" s="38"/>
      <c r="H107" s="38"/>
      <c r="I107" s="196"/>
      <c r="J107" s="38"/>
      <c r="K107" s="38"/>
      <c r="L107" s="41"/>
      <c r="M107" s="197"/>
      <c r="N107" s="198"/>
      <c r="O107" s="67"/>
      <c r="P107" s="67"/>
      <c r="Q107" s="67"/>
      <c r="R107" s="67"/>
      <c r="S107" s="67"/>
      <c r="T107" s="68"/>
      <c r="U107" s="36"/>
      <c r="V107" s="36"/>
      <c r="W107" s="36"/>
      <c r="X107" s="36"/>
      <c r="Y107" s="36"/>
      <c r="Z107" s="36"/>
      <c r="AA107" s="36"/>
      <c r="AB107" s="36"/>
      <c r="AC107" s="36"/>
      <c r="AD107" s="36"/>
      <c r="AE107" s="36"/>
      <c r="AT107" s="19" t="s">
        <v>140</v>
      </c>
      <c r="AU107" s="19" t="s">
        <v>82</v>
      </c>
    </row>
    <row r="108" spans="2:51" s="13" customFormat="1" ht="10.2">
      <c r="B108" s="200"/>
      <c r="C108" s="201"/>
      <c r="D108" s="194" t="s">
        <v>142</v>
      </c>
      <c r="E108" s="202" t="s">
        <v>28</v>
      </c>
      <c r="F108" s="203" t="s">
        <v>160</v>
      </c>
      <c r="G108" s="201"/>
      <c r="H108" s="202" t="s">
        <v>28</v>
      </c>
      <c r="I108" s="204"/>
      <c r="J108" s="201"/>
      <c r="K108" s="201"/>
      <c r="L108" s="205"/>
      <c r="M108" s="206"/>
      <c r="N108" s="207"/>
      <c r="O108" s="207"/>
      <c r="P108" s="207"/>
      <c r="Q108" s="207"/>
      <c r="R108" s="207"/>
      <c r="S108" s="207"/>
      <c r="T108" s="208"/>
      <c r="AT108" s="209" t="s">
        <v>142</v>
      </c>
      <c r="AU108" s="209" t="s">
        <v>82</v>
      </c>
      <c r="AV108" s="13" t="s">
        <v>80</v>
      </c>
      <c r="AW108" s="13" t="s">
        <v>34</v>
      </c>
      <c r="AX108" s="13" t="s">
        <v>73</v>
      </c>
      <c r="AY108" s="209" t="s">
        <v>129</v>
      </c>
    </row>
    <row r="109" spans="2:51" s="14" customFormat="1" ht="10.2">
      <c r="B109" s="210"/>
      <c r="C109" s="211"/>
      <c r="D109" s="194" t="s">
        <v>142</v>
      </c>
      <c r="E109" s="212" t="s">
        <v>28</v>
      </c>
      <c r="F109" s="213" t="s">
        <v>161</v>
      </c>
      <c r="G109" s="211"/>
      <c r="H109" s="214">
        <v>11</v>
      </c>
      <c r="I109" s="215"/>
      <c r="J109" s="211"/>
      <c r="K109" s="211"/>
      <c r="L109" s="216"/>
      <c r="M109" s="217"/>
      <c r="N109" s="218"/>
      <c r="O109" s="218"/>
      <c r="P109" s="218"/>
      <c r="Q109" s="218"/>
      <c r="R109" s="218"/>
      <c r="S109" s="218"/>
      <c r="T109" s="219"/>
      <c r="AT109" s="220" t="s">
        <v>142</v>
      </c>
      <c r="AU109" s="220" t="s">
        <v>82</v>
      </c>
      <c r="AV109" s="14" t="s">
        <v>82</v>
      </c>
      <c r="AW109" s="14" t="s">
        <v>34</v>
      </c>
      <c r="AX109" s="14" t="s">
        <v>80</v>
      </c>
      <c r="AY109" s="220" t="s">
        <v>129</v>
      </c>
    </row>
    <row r="110" spans="1:65" s="2" customFormat="1" ht="14.4" customHeight="1">
      <c r="A110" s="36"/>
      <c r="B110" s="37"/>
      <c r="C110" s="181" t="s">
        <v>136</v>
      </c>
      <c r="D110" s="181" t="s">
        <v>131</v>
      </c>
      <c r="E110" s="182" t="s">
        <v>162</v>
      </c>
      <c r="F110" s="183" t="s">
        <v>163</v>
      </c>
      <c r="G110" s="184" t="s">
        <v>147</v>
      </c>
      <c r="H110" s="185">
        <v>6.206</v>
      </c>
      <c r="I110" s="186"/>
      <c r="J110" s="187">
        <f>ROUND(I110*H110,2)</f>
        <v>0</v>
      </c>
      <c r="K110" s="183" t="s">
        <v>135</v>
      </c>
      <c r="L110" s="41"/>
      <c r="M110" s="188" t="s">
        <v>28</v>
      </c>
      <c r="N110" s="189" t="s">
        <v>46</v>
      </c>
      <c r="O110" s="67"/>
      <c r="P110" s="190">
        <f>O110*H110</f>
        <v>0</v>
      </c>
      <c r="Q110" s="190">
        <v>0</v>
      </c>
      <c r="R110" s="190">
        <f>Q110*H110</f>
        <v>0</v>
      </c>
      <c r="S110" s="190">
        <v>0</v>
      </c>
      <c r="T110" s="191">
        <f>S110*H110</f>
        <v>0</v>
      </c>
      <c r="U110" s="36"/>
      <c r="V110" s="36"/>
      <c r="W110" s="36"/>
      <c r="X110" s="36"/>
      <c r="Y110" s="36"/>
      <c r="Z110" s="36"/>
      <c r="AA110" s="36"/>
      <c r="AB110" s="36"/>
      <c r="AC110" s="36"/>
      <c r="AD110" s="36"/>
      <c r="AE110" s="36"/>
      <c r="AR110" s="192" t="s">
        <v>136</v>
      </c>
      <c r="AT110" s="192" t="s">
        <v>131</v>
      </c>
      <c r="AU110" s="192" t="s">
        <v>82</v>
      </c>
      <c r="AY110" s="19" t="s">
        <v>129</v>
      </c>
      <c r="BE110" s="193">
        <f>IF(N110="základní",J110,0)</f>
        <v>0</v>
      </c>
      <c r="BF110" s="193">
        <f>IF(N110="snížená",J110,0)</f>
        <v>0</v>
      </c>
      <c r="BG110" s="193">
        <f>IF(N110="zákl. přenesená",J110,0)</f>
        <v>0</v>
      </c>
      <c r="BH110" s="193">
        <f>IF(N110="sníž. přenesená",J110,0)</f>
        <v>0</v>
      </c>
      <c r="BI110" s="193">
        <f>IF(N110="nulová",J110,0)</f>
        <v>0</v>
      </c>
      <c r="BJ110" s="19" t="s">
        <v>136</v>
      </c>
      <c r="BK110" s="193">
        <f>ROUND(I110*H110,2)</f>
        <v>0</v>
      </c>
      <c r="BL110" s="19" t="s">
        <v>136</v>
      </c>
      <c r="BM110" s="192" t="s">
        <v>164</v>
      </c>
    </row>
    <row r="111" spans="1:47" s="2" customFormat="1" ht="19.2">
      <c r="A111" s="36"/>
      <c r="B111" s="37"/>
      <c r="C111" s="38"/>
      <c r="D111" s="194" t="s">
        <v>138</v>
      </c>
      <c r="E111" s="38"/>
      <c r="F111" s="195" t="s">
        <v>165</v>
      </c>
      <c r="G111" s="38"/>
      <c r="H111" s="38"/>
      <c r="I111" s="196"/>
      <c r="J111" s="38"/>
      <c r="K111" s="38"/>
      <c r="L111" s="41"/>
      <c r="M111" s="197"/>
      <c r="N111" s="198"/>
      <c r="O111" s="67"/>
      <c r="P111" s="67"/>
      <c r="Q111" s="67"/>
      <c r="R111" s="67"/>
      <c r="S111" s="67"/>
      <c r="T111" s="68"/>
      <c r="U111" s="36"/>
      <c r="V111" s="36"/>
      <c r="W111" s="36"/>
      <c r="X111" s="36"/>
      <c r="Y111" s="36"/>
      <c r="Z111" s="36"/>
      <c r="AA111" s="36"/>
      <c r="AB111" s="36"/>
      <c r="AC111" s="36"/>
      <c r="AD111" s="36"/>
      <c r="AE111" s="36"/>
      <c r="AT111" s="19" t="s">
        <v>138</v>
      </c>
      <c r="AU111" s="19" t="s">
        <v>82</v>
      </c>
    </row>
    <row r="112" spans="1:47" s="2" customFormat="1" ht="115.2">
      <c r="A112" s="36"/>
      <c r="B112" s="37"/>
      <c r="C112" s="38"/>
      <c r="D112" s="194" t="s">
        <v>140</v>
      </c>
      <c r="E112" s="38"/>
      <c r="F112" s="199" t="s">
        <v>166</v>
      </c>
      <c r="G112" s="38"/>
      <c r="H112" s="38"/>
      <c r="I112" s="196"/>
      <c r="J112" s="38"/>
      <c r="K112" s="38"/>
      <c r="L112" s="41"/>
      <c r="M112" s="197"/>
      <c r="N112" s="198"/>
      <c r="O112" s="67"/>
      <c r="P112" s="67"/>
      <c r="Q112" s="67"/>
      <c r="R112" s="67"/>
      <c r="S112" s="67"/>
      <c r="T112" s="68"/>
      <c r="U112" s="36"/>
      <c r="V112" s="36"/>
      <c r="W112" s="36"/>
      <c r="X112" s="36"/>
      <c r="Y112" s="36"/>
      <c r="Z112" s="36"/>
      <c r="AA112" s="36"/>
      <c r="AB112" s="36"/>
      <c r="AC112" s="36"/>
      <c r="AD112" s="36"/>
      <c r="AE112" s="36"/>
      <c r="AT112" s="19" t="s">
        <v>140</v>
      </c>
      <c r="AU112" s="19" t="s">
        <v>82</v>
      </c>
    </row>
    <row r="113" spans="2:51" s="13" customFormat="1" ht="10.2">
      <c r="B113" s="200"/>
      <c r="C113" s="201"/>
      <c r="D113" s="194" t="s">
        <v>142</v>
      </c>
      <c r="E113" s="202" t="s">
        <v>28</v>
      </c>
      <c r="F113" s="203" t="s">
        <v>167</v>
      </c>
      <c r="G113" s="201"/>
      <c r="H113" s="202" t="s">
        <v>28</v>
      </c>
      <c r="I113" s="204"/>
      <c r="J113" s="201"/>
      <c r="K113" s="201"/>
      <c r="L113" s="205"/>
      <c r="M113" s="206"/>
      <c r="N113" s="207"/>
      <c r="O113" s="207"/>
      <c r="P113" s="207"/>
      <c r="Q113" s="207"/>
      <c r="R113" s="207"/>
      <c r="S113" s="207"/>
      <c r="T113" s="208"/>
      <c r="AT113" s="209" t="s">
        <v>142</v>
      </c>
      <c r="AU113" s="209" t="s">
        <v>82</v>
      </c>
      <c r="AV113" s="13" t="s">
        <v>80</v>
      </c>
      <c r="AW113" s="13" t="s">
        <v>34</v>
      </c>
      <c r="AX113" s="13" t="s">
        <v>73</v>
      </c>
      <c r="AY113" s="209" t="s">
        <v>129</v>
      </c>
    </row>
    <row r="114" spans="2:51" s="13" customFormat="1" ht="10.2">
      <c r="B114" s="200"/>
      <c r="C114" s="201"/>
      <c r="D114" s="194" t="s">
        <v>142</v>
      </c>
      <c r="E114" s="202" t="s">
        <v>28</v>
      </c>
      <c r="F114" s="203" t="s">
        <v>168</v>
      </c>
      <c r="G114" s="201"/>
      <c r="H114" s="202" t="s">
        <v>28</v>
      </c>
      <c r="I114" s="204"/>
      <c r="J114" s="201"/>
      <c r="K114" s="201"/>
      <c r="L114" s="205"/>
      <c r="M114" s="206"/>
      <c r="N114" s="207"/>
      <c r="O114" s="207"/>
      <c r="P114" s="207"/>
      <c r="Q114" s="207"/>
      <c r="R114" s="207"/>
      <c r="S114" s="207"/>
      <c r="T114" s="208"/>
      <c r="AT114" s="209" t="s">
        <v>142</v>
      </c>
      <c r="AU114" s="209" t="s">
        <v>82</v>
      </c>
      <c r="AV114" s="13" t="s">
        <v>80</v>
      </c>
      <c r="AW114" s="13" t="s">
        <v>34</v>
      </c>
      <c r="AX114" s="13" t="s">
        <v>73</v>
      </c>
      <c r="AY114" s="209" t="s">
        <v>129</v>
      </c>
    </row>
    <row r="115" spans="2:51" s="14" customFormat="1" ht="10.2">
      <c r="B115" s="210"/>
      <c r="C115" s="211"/>
      <c r="D115" s="194" t="s">
        <v>142</v>
      </c>
      <c r="E115" s="212" t="s">
        <v>28</v>
      </c>
      <c r="F115" s="213" t="s">
        <v>169</v>
      </c>
      <c r="G115" s="211"/>
      <c r="H115" s="214">
        <v>0.416</v>
      </c>
      <c r="I115" s="215"/>
      <c r="J115" s="211"/>
      <c r="K115" s="211"/>
      <c r="L115" s="216"/>
      <c r="M115" s="217"/>
      <c r="N115" s="218"/>
      <c r="O115" s="218"/>
      <c r="P115" s="218"/>
      <c r="Q115" s="218"/>
      <c r="R115" s="218"/>
      <c r="S115" s="218"/>
      <c r="T115" s="219"/>
      <c r="AT115" s="220" t="s">
        <v>142</v>
      </c>
      <c r="AU115" s="220" t="s">
        <v>82</v>
      </c>
      <c r="AV115" s="14" t="s">
        <v>82</v>
      </c>
      <c r="AW115" s="14" t="s">
        <v>34</v>
      </c>
      <c r="AX115" s="14" t="s">
        <v>73</v>
      </c>
      <c r="AY115" s="220" t="s">
        <v>129</v>
      </c>
    </row>
    <row r="116" spans="2:51" s="13" customFormat="1" ht="10.2">
      <c r="B116" s="200"/>
      <c r="C116" s="201"/>
      <c r="D116" s="194" t="s">
        <v>142</v>
      </c>
      <c r="E116" s="202" t="s">
        <v>28</v>
      </c>
      <c r="F116" s="203" t="s">
        <v>170</v>
      </c>
      <c r="G116" s="201"/>
      <c r="H116" s="202" t="s">
        <v>28</v>
      </c>
      <c r="I116" s="204"/>
      <c r="J116" s="201"/>
      <c r="K116" s="201"/>
      <c r="L116" s="205"/>
      <c r="M116" s="206"/>
      <c r="N116" s="207"/>
      <c r="O116" s="207"/>
      <c r="P116" s="207"/>
      <c r="Q116" s="207"/>
      <c r="R116" s="207"/>
      <c r="S116" s="207"/>
      <c r="T116" s="208"/>
      <c r="AT116" s="209" t="s">
        <v>142</v>
      </c>
      <c r="AU116" s="209" t="s">
        <v>82</v>
      </c>
      <c r="AV116" s="13" t="s">
        <v>80</v>
      </c>
      <c r="AW116" s="13" t="s">
        <v>34</v>
      </c>
      <c r="AX116" s="13" t="s">
        <v>73</v>
      </c>
      <c r="AY116" s="209" t="s">
        <v>129</v>
      </c>
    </row>
    <row r="117" spans="2:51" s="14" customFormat="1" ht="10.2">
      <c r="B117" s="210"/>
      <c r="C117" s="211"/>
      <c r="D117" s="194" t="s">
        <v>142</v>
      </c>
      <c r="E117" s="212" t="s">
        <v>28</v>
      </c>
      <c r="F117" s="213" t="s">
        <v>171</v>
      </c>
      <c r="G117" s="211"/>
      <c r="H117" s="214">
        <v>5.79</v>
      </c>
      <c r="I117" s="215"/>
      <c r="J117" s="211"/>
      <c r="K117" s="211"/>
      <c r="L117" s="216"/>
      <c r="M117" s="217"/>
      <c r="N117" s="218"/>
      <c r="O117" s="218"/>
      <c r="P117" s="218"/>
      <c r="Q117" s="218"/>
      <c r="R117" s="218"/>
      <c r="S117" s="218"/>
      <c r="T117" s="219"/>
      <c r="AT117" s="220" t="s">
        <v>142</v>
      </c>
      <c r="AU117" s="220" t="s">
        <v>82</v>
      </c>
      <c r="AV117" s="14" t="s">
        <v>82</v>
      </c>
      <c r="AW117" s="14" t="s">
        <v>34</v>
      </c>
      <c r="AX117" s="14" t="s">
        <v>73</v>
      </c>
      <c r="AY117" s="220" t="s">
        <v>129</v>
      </c>
    </row>
    <row r="118" spans="2:51" s="15" customFormat="1" ht="10.2">
      <c r="B118" s="221"/>
      <c r="C118" s="222"/>
      <c r="D118" s="194" t="s">
        <v>142</v>
      </c>
      <c r="E118" s="223" t="s">
        <v>28</v>
      </c>
      <c r="F118" s="224" t="s">
        <v>172</v>
      </c>
      <c r="G118" s="222"/>
      <c r="H118" s="225">
        <v>6.206</v>
      </c>
      <c r="I118" s="226"/>
      <c r="J118" s="222"/>
      <c r="K118" s="222"/>
      <c r="L118" s="227"/>
      <c r="M118" s="228"/>
      <c r="N118" s="229"/>
      <c r="O118" s="229"/>
      <c r="P118" s="229"/>
      <c r="Q118" s="229"/>
      <c r="R118" s="229"/>
      <c r="S118" s="229"/>
      <c r="T118" s="230"/>
      <c r="AT118" s="231" t="s">
        <v>142</v>
      </c>
      <c r="AU118" s="231" t="s">
        <v>82</v>
      </c>
      <c r="AV118" s="15" t="s">
        <v>136</v>
      </c>
      <c r="AW118" s="15" t="s">
        <v>34</v>
      </c>
      <c r="AX118" s="15" t="s">
        <v>80</v>
      </c>
      <c r="AY118" s="231" t="s">
        <v>129</v>
      </c>
    </row>
    <row r="119" spans="1:65" s="2" customFormat="1" ht="14.4" customHeight="1">
      <c r="A119" s="36"/>
      <c r="B119" s="37"/>
      <c r="C119" s="181" t="s">
        <v>173</v>
      </c>
      <c r="D119" s="181" t="s">
        <v>131</v>
      </c>
      <c r="E119" s="182" t="s">
        <v>174</v>
      </c>
      <c r="F119" s="183" t="s">
        <v>175</v>
      </c>
      <c r="G119" s="184" t="s">
        <v>147</v>
      </c>
      <c r="H119" s="185">
        <v>9.827</v>
      </c>
      <c r="I119" s="186"/>
      <c r="J119" s="187">
        <f>ROUND(I119*H119,2)</f>
        <v>0</v>
      </c>
      <c r="K119" s="183" t="s">
        <v>135</v>
      </c>
      <c r="L119" s="41"/>
      <c r="M119" s="188" t="s">
        <v>28</v>
      </c>
      <c r="N119" s="189" t="s">
        <v>46</v>
      </c>
      <c r="O119" s="67"/>
      <c r="P119" s="190">
        <f>O119*H119</f>
        <v>0</v>
      </c>
      <c r="Q119" s="190">
        <v>0</v>
      </c>
      <c r="R119" s="190">
        <f>Q119*H119</f>
        <v>0</v>
      </c>
      <c r="S119" s="190">
        <v>0</v>
      </c>
      <c r="T119" s="191">
        <f>S119*H119</f>
        <v>0</v>
      </c>
      <c r="U119" s="36"/>
      <c r="V119" s="36"/>
      <c r="W119" s="36"/>
      <c r="X119" s="36"/>
      <c r="Y119" s="36"/>
      <c r="Z119" s="36"/>
      <c r="AA119" s="36"/>
      <c r="AB119" s="36"/>
      <c r="AC119" s="36"/>
      <c r="AD119" s="36"/>
      <c r="AE119" s="36"/>
      <c r="AR119" s="192" t="s">
        <v>136</v>
      </c>
      <c r="AT119" s="192" t="s">
        <v>131</v>
      </c>
      <c r="AU119" s="192" t="s">
        <v>82</v>
      </c>
      <c r="AY119" s="19" t="s">
        <v>129</v>
      </c>
      <c r="BE119" s="193">
        <f>IF(N119="základní",J119,0)</f>
        <v>0</v>
      </c>
      <c r="BF119" s="193">
        <f>IF(N119="snížená",J119,0)</f>
        <v>0</v>
      </c>
      <c r="BG119" s="193">
        <f>IF(N119="zákl. přenesená",J119,0)</f>
        <v>0</v>
      </c>
      <c r="BH119" s="193">
        <f>IF(N119="sníž. přenesená",J119,0)</f>
        <v>0</v>
      </c>
      <c r="BI119" s="193">
        <f>IF(N119="nulová",J119,0)</f>
        <v>0</v>
      </c>
      <c r="BJ119" s="19" t="s">
        <v>136</v>
      </c>
      <c r="BK119" s="193">
        <f>ROUND(I119*H119,2)</f>
        <v>0</v>
      </c>
      <c r="BL119" s="19" t="s">
        <v>136</v>
      </c>
      <c r="BM119" s="192" t="s">
        <v>176</v>
      </c>
    </row>
    <row r="120" spans="1:47" s="2" customFormat="1" ht="19.2">
      <c r="A120" s="36"/>
      <c r="B120" s="37"/>
      <c r="C120" s="38"/>
      <c r="D120" s="194" t="s">
        <v>138</v>
      </c>
      <c r="E120" s="38"/>
      <c r="F120" s="195" t="s">
        <v>177</v>
      </c>
      <c r="G120" s="38"/>
      <c r="H120" s="38"/>
      <c r="I120" s="196"/>
      <c r="J120" s="38"/>
      <c r="K120" s="38"/>
      <c r="L120" s="41"/>
      <c r="M120" s="197"/>
      <c r="N120" s="198"/>
      <c r="O120" s="67"/>
      <c r="P120" s="67"/>
      <c r="Q120" s="67"/>
      <c r="R120" s="67"/>
      <c r="S120" s="67"/>
      <c r="T120" s="68"/>
      <c r="U120" s="36"/>
      <c r="V120" s="36"/>
      <c r="W120" s="36"/>
      <c r="X120" s="36"/>
      <c r="Y120" s="36"/>
      <c r="Z120" s="36"/>
      <c r="AA120" s="36"/>
      <c r="AB120" s="36"/>
      <c r="AC120" s="36"/>
      <c r="AD120" s="36"/>
      <c r="AE120" s="36"/>
      <c r="AT120" s="19" t="s">
        <v>138</v>
      </c>
      <c r="AU120" s="19" t="s">
        <v>82</v>
      </c>
    </row>
    <row r="121" spans="1:47" s="2" customFormat="1" ht="96">
      <c r="A121" s="36"/>
      <c r="B121" s="37"/>
      <c r="C121" s="38"/>
      <c r="D121" s="194" t="s">
        <v>140</v>
      </c>
      <c r="E121" s="38"/>
      <c r="F121" s="199" t="s">
        <v>178</v>
      </c>
      <c r="G121" s="38"/>
      <c r="H121" s="38"/>
      <c r="I121" s="196"/>
      <c r="J121" s="38"/>
      <c r="K121" s="38"/>
      <c r="L121" s="41"/>
      <c r="M121" s="197"/>
      <c r="N121" s="198"/>
      <c r="O121" s="67"/>
      <c r="P121" s="67"/>
      <c r="Q121" s="67"/>
      <c r="R121" s="67"/>
      <c r="S121" s="67"/>
      <c r="T121" s="68"/>
      <c r="U121" s="36"/>
      <c r="V121" s="36"/>
      <c r="W121" s="36"/>
      <c r="X121" s="36"/>
      <c r="Y121" s="36"/>
      <c r="Z121" s="36"/>
      <c r="AA121" s="36"/>
      <c r="AB121" s="36"/>
      <c r="AC121" s="36"/>
      <c r="AD121" s="36"/>
      <c r="AE121" s="36"/>
      <c r="AT121" s="19" t="s">
        <v>140</v>
      </c>
      <c r="AU121" s="19" t="s">
        <v>82</v>
      </c>
    </row>
    <row r="122" spans="2:51" s="13" customFormat="1" ht="20.4">
      <c r="B122" s="200"/>
      <c r="C122" s="201"/>
      <c r="D122" s="194" t="s">
        <v>142</v>
      </c>
      <c r="E122" s="202" t="s">
        <v>28</v>
      </c>
      <c r="F122" s="203" t="s">
        <v>179</v>
      </c>
      <c r="G122" s="201"/>
      <c r="H122" s="202" t="s">
        <v>28</v>
      </c>
      <c r="I122" s="204"/>
      <c r="J122" s="201"/>
      <c r="K122" s="201"/>
      <c r="L122" s="205"/>
      <c r="M122" s="206"/>
      <c r="N122" s="207"/>
      <c r="O122" s="207"/>
      <c r="P122" s="207"/>
      <c r="Q122" s="207"/>
      <c r="R122" s="207"/>
      <c r="S122" s="207"/>
      <c r="T122" s="208"/>
      <c r="AT122" s="209" t="s">
        <v>142</v>
      </c>
      <c r="AU122" s="209" t="s">
        <v>82</v>
      </c>
      <c r="AV122" s="13" t="s">
        <v>80</v>
      </c>
      <c r="AW122" s="13" t="s">
        <v>34</v>
      </c>
      <c r="AX122" s="13" t="s">
        <v>73</v>
      </c>
      <c r="AY122" s="209" t="s">
        <v>129</v>
      </c>
    </row>
    <row r="123" spans="2:51" s="13" customFormat="1" ht="10.2">
      <c r="B123" s="200"/>
      <c r="C123" s="201"/>
      <c r="D123" s="194" t="s">
        <v>142</v>
      </c>
      <c r="E123" s="202" t="s">
        <v>28</v>
      </c>
      <c r="F123" s="203" t="s">
        <v>180</v>
      </c>
      <c r="G123" s="201"/>
      <c r="H123" s="202" t="s">
        <v>28</v>
      </c>
      <c r="I123" s="204"/>
      <c r="J123" s="201"/>
      <c r="K123" s="201"/>
      <c r="L123" s="205"/>
      <c r="M123" s="206"/>
      <c r="N123" s="207"/>
      <c r="O123" s="207"/>
      <c r="P123" s="207"/>
      <c r="Q123" s="207"/>
      <c r="R123" s="207"/>
      <c r="S123" s="207"/>
      <c r="T123" s="208"/>
      <c r="AT123" s="209" t="s">
        <v>142</v>
      </c>
      <c r="AU123" s="209" t="s">
        <v>82</v>
      </c>
      <c r="AV123" s="13" t="s">
        <v>80</v>
      </c>
      <c r="AW123" s="13" t="s">
        <v>34</v>
      </c>
      <c r="AX123" s="13" t="s">
        <v>73</v>
      </c>
      <c r="AY123" s="209" t="s">
        <v>129</v>
      </c>
    </row>
    <row r="124" spans="2:51" s="14" customFormat="1" ht="10.2">
      <c r="B124" s="210"/>
      <c r="C124" s="211"/>
      <c r="D124" s="194" t="s">
        <v>142</v>
      </c>
      <c r="E124" s="212" t="s">
        <v>28</v>
      </c>
      <c r="F124" s="213" t="s">
        <v>181</v>
      </c>
      <c r="G124" s="211"/>
      <c r="H124" s="214">
        <v>9.827</v>
      </c>
      <c r="I124" s="215"/>
      <c r="J124" s="211"/>
      <c r="K124" s="211"/>
      <c r="L124" s="216"/>
      <c r="M124" s="217"/>
      <c r="N124" s="218"/>
      <c r="O124" s="218"/>
      <c r="P124" s="218"/>
      <c r="Q124" s="218"/>
      <c r="R124" s="218"/>
      <c r="S124" s="218"/>
      <c r="T124" s="219"/>
      <c r="AT124" s="220" t="s">
        <v>142</v>
      </c>
      <c r="AU124" s="220" t="s">
        <v>82</v>
      </c>
      <c r="AV124" s="14" t="s">
        <v>82</v>
      </c>
      <c r="AW124" s="14" t="s">
        <v>34</v>
      </c>
      <c r="AX124" s="14" t="s">
        <v>80</v>
      </c>
      <c r="AY124" s="220" t="s">
        <v>129</v>
      </c>
    </row>
    <row r="125" spans="1:65" s="2" customFormat="1" ht="14.4" customHeight="1">
      <c r="A125" s="36"/>
      <c r="B125" s="37"/>
      <c r="C125" s="181" t="s">
        <v>182</v>
      </c>
      <c r="D125" s="181" t="s">
        <v>131</v>
      </c>
      <c r="E125" s="182" t="s">
        <v>183</v>
      </c>
      <c r="F125" s="183" t="s">
        <v>184</v>
      </c>
      <c r="G125" s="184" t="s">
        <v>147</v>
      </c>
      <c r="H125" s="185">
        <v>7.29</v>
      </c>
      <c r="I125" s="186"/>
      <c r="J125" s="187">
        <f>ROUND(I125*H125,2)</f>
        <v>0</v>
      </c>
      <c r="K125" s="183" t="s">
        <v>135</v>
      </c>
      <c r="L125" s="41"/>
      <c r="M125" s="188" t="s">
        <v>28</v>
      </c>
      <c r="N125" s="189" t="s">
        <v>46</v>
      </c>
      <c r="O125" s="67"/>
      <c r="P125" s="190">
        <f>O125*H125</f>
        <v>0</v>
      </c>
      <c r="Q125" s="190">
        <v>0</v>
      </c>
      <c r="R125" s="190">
        <f>Q125*H125</f>
        <v>0</v>
      </c>
      <c r="S125" s="190">
        <v>0</v>
      </c>
      <c r="T125" s="191">
        <f>S125*H125</f>
        <v>0</v>
      </c>
      <c r="U125" s="36"/>
      <c r="V125" s="36"/>
      <c r="W125" s="36"/>
      <c r="X125" s="36"/>
      <c r="Y125" s="36"/>
      <c r="Z125" s="36"/>
      <c r="AA125" s="36"/>
      <c r="AB125" s="36"/>
      <c r="AC125" s="36"/>
      <c r="AD125" s="36"/>
      <c r="AE125" s="36"/>
      <c r="AR125" s="192" t="s">
        <v>136</v>
      </c>
      <c r="AT125" s="192" t="s">
        <v>131</v>
      </c>
      <c r="AU125" s="192" t="s">
        <v>82</v>
      </c>
      <c r="AY125" s="19" t="s">
        <v>129</v>
      </c>
      <c r="BE125" s="193">
        <f>IF(N125="základní",J125,0)</f>
        <v>0</v>
      </c>
      <c r="BF125" s="193">
        <f>IF(N125="snížená",J125,0)</f>
        <v>0</v>
      </c>
      <c r="BG125" s="193">
        <f>IF(N125="zákl. přenesená",J125,0)</f>
        <v>0</v>
      </c>
      <c r="BH125" s="193">
        <f>IF(N125="sníž. přenesená",J125,0)</f>
        <v>0</v>
      </c>
      <c r="BI125" s="193">
        <f>IF(N125="nulová",J125,0)</f>
        <v>0</v>
      </c>
      <c r="BJ125" s="19" t="s">
        <v>136</v>
      </c>
      <c r="BK125" s="193">
        <f>ROUND(I125*H125,2)</f>
        <v>0</v>
      </c>
      <c r="BL125" s="19" t="s">
        <v>136</v>
      </c>
      <c r="BM125" s="192" t="s">
        <v>185</v>
      </c>
    </row>
    <row r="126" spans="1:47" s="2" customFormat="1" ht="19.2">
      <c r="A126" s="36"/>
      <c r="B126" s="37"/>
      <c r="C126" s="38"/>
      <c r="D126" s="194" t="s">
        <v>138</v>
      </c>
      <c r="E126" s="38"/>
      <c r="F126" s="195" t="s">
        <v>186</v>
      </c>
      <c r="G126" s="38"/>
      <c r="H126" s="38"/>
      <c r="I126" s="196"/>
      <c r="J126" s="38"/>
      <c r="K126" s="38"/>
      <c r="L126" s="41"/>
      <c r="M126" s="197"/>
      <c r="N126" s="198"/>
      <c r="O126" s="67"/>
      <c r="P126" s="67"/>
      <c r="Q126" s="67"/>
      <c r="R126" s="67"/>
      <c r="S126" s="67"/>
      <c r="T126" s="68"/>
      <c r="U126" s="36"/>
      <c r="V126" s="36"/>
      <c r="W126" s="36"/>
      <c r="X126" s="36"/>
      <c r="Y126" s="36"/>
      <c r="Z126" s="36"/>
      <c r="AA126" s="36"/>
      <c r="AB126" s="36"/>
      <c r="AC126" s="36"/>
      <c r="AD126" s="36"/>
      <c r="AE126" s="36"/>
      <c r="AT126" s="19" t="s">
        <v>138</v>
      </c>
      <c r="AU126" s="19" t="s">
        <v>82</v>
      </c>
    </row>
    <row r="127" spans="1:47" s="2" customFormat="1" ht="240">
      <c r="A127" s="36"/>
      <c r="B127" s="37"/>
      <c r="C127" s="38"/>
      <c r="D127" s="194" t="s">
        <v>140</v>
      </c>
      <c r="E127" s="38"/>
      <c r="F127" s="199" t="s">
        <v>187</v>
      </c>
      <c r="G127" s="38"/>
      <c r="H127" s="38"/>
      <c r="I127" s="196"/>
      <c r="J127" s="38"/>
      <c r="K127" s="38"/>
      <c r="L127" s="41"/>
      <c r="M127" s="197"/>
      <c r="N127" s="198"/>
      <c r="O127" s="67"/>
      <c r="P127" s="67"/>
      <c r="Q127" s="67"/>
      <c r="R127" s="67"/>
      <c r="S127" s="67"/>
      <c r="T127" s="68"/>
      <c r="U127" s="36"/>
      <c r="V127" s="36"/>
      <c r="W127" s="36"/>
      <c r="X127" s="36"/>
      <c r="Y127" s="36"/>
      <c r="Z127" s="36"/>
      <c r="AA127" s="36"/>
      <c r="AB127" s="36"/>
      <c r="AC127" s="36"/>
      <c r="AD127" s="36"/>
      <c r="AE127" s="36"/>
      <c r="AT127" s="19" t="s">
        <v>140</v>
      </c>
      <c r="AU127" s="19" t="s">
        <v>82</v>
      </c>
    </row>
    <row r="128" spans="2:51" s="13" customFormat="1" ht="10.2">
      <c r="B128" s="200"/>
      <c r="C128" s="201"/>
      <c r="D128" s="194" t="s">
        <v>142</v>
      </c>
      <c r="E128" s="202" t="s">
        <v>28</v>
      </c>
      <c r="F128" s="203" t="s">
        <v>188</v>
      </c>
      <c r="G128" s="201"/>
      <c r="H128" s="202" t="s">
        <v>28</v>
      </c>
      <c r="I128" s="204"/>
      <c r="J128" s="201"/>
      <c r="K128" s="201"/>
      <c r="L128" s="205"/>
      <c r="M128" s="206"/>
      <c r="N128" s="207"/>
      <c r="O128" s="207"/>
      <c r="P128" s="207"/>
      <c r="Q128" s="207"/>
      <c r="R128" s="207"/>
      <c r="S128" s="207"/>
      <c r="T128" s="208"/>
      <c r="AT128" s="209" t="s">
        <v>142</v>
      </c>
      <c r="AU128" s="209" t="s">
        <v>82</v>
      </c>
      <c r="AV128" s="13" t="s">
        <v>80</v>
      </c>
      <c r="AW128" s="13" t="s">
        <v>34</v>
      </c>
      <c r="AX128" s="13" t="s">
        <v>73</v>
      </c>
      <c r="AY128" s="209" t="s">
        <v>129</v>
      </c>
    </row>
    <row r="129" spans="2:51" s="14" customFormat="1" ht="10.2">
      <c r="B129" s="210"/>
      <c r="C129" s="211"/>
      <c r="D129" s="194" t="s">
        <v>142</v>
      </c>
      <c r="E129" s="212" t="s">
        <v>28</v>
      </c>
      <c r="F129" s="213" t="s">
        <v>189</v>
      </c>
      <c r="G129" s="211"/>
      <c r="H129" s="214">
        <v>7.29</v>
      </c>
      <c r="I129" s="215"/>
      <c r="J129" s="211"/>
      <c r="K129" s="211"/>
      <c r="L129" s="216"/>
      <c r="M129" s="217"/>
      <c r="N129" s="218"/>
      <c r="O129" s="218"/>
      <c r="P129" s="218"/>
      <c r="Q129" s="218"/>
      <c r="R129" s="218"/>
      <c r="S129" s="218"/>
      <c r="T129" s="219"/>
      <c r="AT129" s="220" t="s">
        <v>142</v>
      </c>
      <c r="AU129" s="220" t="s">
        <v>82</v>
      </c>
      <c r="AV129" s="14" t="s">
        <v>82</v>
      </c>
      <c r="AW129" s="14" t="s">
        <v>34</v>
      </c>
      <c r="AX129" s="14" t="s">
        <v>80</v>
      </c>
      <c r="AY129" s="220" t="s">
        <v>129</v>
      </c>
    </row>
    <row r="130" spans="1:65" s="2" customFormat="1" ht="14.4" customHeight="1">
      <c r="A130" s="36"/>
      <c r="B130" s="37"/>
      <c r="C130" s="181" t="s">
        <v>190</v>
      </c>
      <c r="D130" s="181" t="s">
        <v>131</v>
      </c>
      <c r="E130" s="182" t="s">
        <v>191</v>
      </c>
      <c r="F130" s="183" t="s">
        <v>192</v>
      </c>
      <c r="G130" s="184" t="s">
        <v>147</v>
      </c>
      <c r="H130" s="185">
        <v>2.916</v>
      </c>
      <c r="I130" s="186"/>
      <c r="J130" s="187">
        <f>ROUND(I130*H130,2)</f>
        <v>0</v>
      </c>
      <c r="K130" s="183" t="s">
        <v>135</v>
      </c>
      <c r="L130" s="41"/>
      <c r="M130" s="188" t="s">
        <v>28</v>
      </c>
      <c r="N130" s="189" t="s">
        <v>46</v>
      </c>
      <c r="O130" s="67"/>
      <c r="P130" s="190">
        <f>O130*H130</f>
        <v>0</v>
      </c>
      <c r="Q130" s="190">
        <v>0</v>
      </c>
      <c r="R130" s="190">
        <f>Q130*H130</f>
        <v>0</v>
      </c>
      <c r="S130" s="190">
        <v>0</v>
      </c>
      <c r="T130" s="191">
        <f>S130*H130</f>
        <v>0</v>
      </c>
      <c r="U130" s="36"/>
      <c r="V130" s="36"/>
      <c r="W130" s="36"/>
      <c r="X130" s="36"/>
      <c r="Y130" s="36"/>
      <c r="Z130" s="36"/>
      <c r="AA130" s="36"/>
      <c r="AB130" s="36"/>
      <c r="AC130" s="36"/>
      <c r="AD130" s="36"/>
      <c r="AE130" s="36"/>
      <c r="AR130" s="192" t="s">
        <v>136</v>
      </c>
      <c r="AT130" s="192" t="s">
        <v>131</v>
      </c>
      <c r="AU130" s="192" t="s">
        <v>82</v>
      </c>
      <c r="AY130" s="19" t="s">
        <v>129</v>
      </c>
      <c r="BE130" s="193">
        <f>IF(N130="základní",J130,0)</f>
        <v>0</v>
      </c>
      <c r="BF130" s="193">
        <f>IF(N130="snížená",J130,0)</f>
        <v>0</v>
      </c>
      <c r="BG130" s="193">
        <f>IF(N130="zákl. přenesená",J130,0)</f>
        <v>0</v>
      </c>
      <c r="BH130" s="193">
        <f>IF(N130="sníž. přenesená",J130,0)</f>
        <v>0</v>
      </c>
      <c r="BI130" s="193">
        <f>IF(N130="nulová",J130,0)</f>
        <v>0</v>
      </c>
      <c r="BJ130" s="19" t="s">
        <v>136</v>
      </c>
      <c r="BK130" s="193">
        <f>ROUND(I130*H130,2)</f>
        <v>0</v>
      </c>
      <c r="BL130" s="19" t="s">
        <v>136</v>
      </c>
      <c r="BM130" s="192" t="s">
        <v>193</v>
      </c>
    </row>
    <row r="131" spans="1:47" s="2" customFormat="1" ht="19.2">
      <c r="A131" s="36"/>
      <c r="B131" s="37"/>
      <c r="C131" s="38"/>
      <c r="D131" s="194" t="s">
        <v>138</v>
      </c>
      <c r="E131" s="38"/>
      <c r="F131" s="195" t="s">
        <v>194</v>
      </c>
      <c r="G131" s="38"/>
      <c r="H131" s="38"/>
      <c r="I131" s="196"/>
      <c r="J131" s="38"/>
      <c r="K131" s="38"/>
      <c r="L131" s="41"/>
      <c r="M131" s="197"/>
      <c r="N131" s="198"/>
      <c r="O131" s="67"/>
      <c r="P131" s="67"/>
      <c r="Q131" s="67"/>
      <c r="R131" s="67"/>
      <c r="S131" s="67"/>
      <c r="T131" s="68"/>
      <c r="U131" s="36"/>
      <c r="V131" s="36"/>
      <c r="W131" s="36"/>
      <c r="X131" s="36"/>
      <c r="Y131" s="36"/>
      <c r="Z131" s="36"/>
      <c r="AA131" s="36"/>
      <c r="AB131" s="36"/>
      <c r="AC131" s="36"/>
      <c r="AD131" s="36"/>
      <c r="AE131" s="36"/>
      <c r="AT131" s="19" t="s">
        <v>138</v>
      </c>
      <c r="AU131" s="19" t="s">
        <v>82</v>
      </c>
    </row>
    <row r="132" spans="1:47" s="2" customFormat="1" ht="240">
      <c r="A132" s="36"/>
      <c r="B132" s="37"/>
      <c r="C132" s="38"/>
      <c r="D132" s="194" t="s">
        <v>140</v>
      </c>
      <c r="E132" s="38"/>
      <c r="F132" s="199" t="s">
        <v>187</v>
      </c>
      <c r="G132" s="38"/>
      <c r="H132" s="38"/>
      <c r="I132" s="196"/>
      <c r="J132" s="38"/>
      <c r="K132" s="38"/>
      <c r="L132" s="41"/>
      <c r="M132" s="197"/>
      <c r="N132" s="198"/>
      <c r="O132" s="67"/>
      <c r="P132" s="67"/>
      <c r="Q132" s="67"/>
      <c r="R132" s="67"/>
      <c r="S132" s="67"/>
      <c r="T132" s="68"/>
      <c r="U132" s="36"/>
      <c r="V132" s="36"/>
      <c r="W132" s="36"/>
      <c r="X132" s="36"/>
      <c r="Y132" s="36"/>
      <c r="Z132" s="36"/>
      <c r="AA132" s="36"/>
      <c r="AB132" s="36"/>
      <c r="AC132" s="36"/>
      <c r="AD132" s="36"/>
      <c r="AE132" s="36"/>
      <c r="AT132" s="19" t="s">
        <v>140</v>
      </c>
      <c r="AU132" s="19" t="s">
        <v>82</v>
      </c>
    </row>
    <row r="133" spans="2:51" s="14" customFormat="1" ht="10.2">
      <c r="B133" s="210"/>
      <c r="C133" s="211"/>
      <c r="D133" s="194" t="s">
        <v>142</v>
      </c>
      <c r="E133" s="211"/>
      <c r="F133" s="213" t="s">
        <v>195</v>
      </c>
      <c r="G133" s="211"/>
      <c r="H133" s="214">
        <v>2.916</v>
      </c>
      <c r="I133" s="215"/>
      <c r="J133" s="211"/>
      <c r="K133" s="211"/>
      <c r="L133" s="216"/>
      <c r="M133" s="217"/>
      <c r="N133" s="218"/>
      <c r="O133" s="218"/>
      <c r="P133" s="218"/>
      <c r="Q133" s="218"/>
      <c r="R133" s="218"/>
      <c r="S133" s="218"/>
      <c r="T133" s="219"/>
      <c r="AT133" s="220" t="s">
        <v>142</v>
      </c>
      <c r="AU133" s="220" t="s">
        <v>82</v>
      </c>
      <c r="AV133" s="14" t="s">
        <v>82</v>
      </c>
      <c r="AW133" s="14" t="s">
        <v>4</v>
      </c>
      <c r="AX133" s="14" t="s">
        <v>80</v>
      </c>
      <c r="AY133" s="220" t="s">
        <v>129</v>
      </c>
    </row>
    <row r="134" spans="1:65" s="2" customFormat="1" ht="14.4" customHeight="1">
      <c r="A134" s="36"/>
      <c r="B134" s="37"/>
      <c r="C134" s="181" t="s">
        <v>196</v>
      </c>
      <c r="D134" s="181" t="s">
        <v>131</v>
      </c>
      <c r="E134" s="182" t="s">
        <v>197</v>
      </c>
      <c r="F134" s="183" t="s">
        <v>198</v>
      </c>
      <c r="G134" s="184" t="s">
        <v>147</v>
      </c>
      <c r="H134" s="185">
        <v>41.79</v>
      </c>
      <c r="I134" s="186"/>
      <c r="J134" s="187">
        <f>ROUND(I134*H134,2)</f>
        <v>0</v>
      </c>
      <c r="K134" s="183" t="s">
        <v>135</v>
      </c>
      <c r="L134" s="41"/>
      <c r="M134" s="188" t="s">
        <v>28</v>
      </c>
      <c r="N134" s="189" t="s">
        <v>46</v>
      </c>
      <c r="O134" s="67"/>
      <c r="P134" s="190">
        <f>O134*H134</f>
        <v>0</v>
      </c>
      <c r="Q134" s="190">
        <v>0</v>
      </c>
      <c r="R134" s="190">
        <f>Q134*H134</f>
        <v>0</v>
      </c>
      <c r="S134" s="190">
        <v>0</v>
      </c>
      <c r="T134" s="191">
        <f>S134*H134</f>
        <v>0</v>
      </c>
      <c r="U134" s="36"/>
      <c r="V134" s="36"/>
      <c r="W134" s="36"/>
      <c r="X134" s="36"/>
      <c r="Y134" s="36"/>
      <c r="Z134" s="36"/>
      <c r="AA134" s="36"/>
      <c r="AB134" s="36"/>
      <c r="AC134" s="36"/>
      <c r="AD134" s="36"/>
      <c r="AE134" s="36"/>
      <c r="AR134" s="192" t="s">
        <v>136</v>
      </c>
      <c r="AT134" s="192" t="s">
        <v>131</v>
      </c>
      <c r="AU134" s="192" t="s">
        <v>82</v>
      </c>
      <c r="AY134" s="19" t="s">
        <v>129</v>
      </c>
      <c r="BE134" s="193">
        <f>IF(N134="základní",J134,0)</f>
        <v>0</v>
      </c>
      <c r="BF134" s="193">
        <f>IF(N134="snížená",J134,0)</f>
        <v>0</v>
      </c>
      <c r="BG134" s="193">
        <f>IF(N134="zákl. přenesená",J134,0)</f>
        <v>0</v>
      </c>
      <c r="BH134" s="193">
        <f>IF(N134="sníž. přenesená",J134,0)</f>
        <v>0</v>
      </c>
      <c r="BI134" s="193">
        <f>IF(N134="nulová",J134,0)</f>
        <v>0</v>
      </c>
      <c r="BJ134" s="19" t="s">
        <v>136</v>
      </c>
      <c r="BK134" s="193">
        <f>ROUND(I134*H134,2)</f>
        <v>0</v>
      </c>
      <c r="BL134" s="19" t="s">
        <v>136</v>
      </c>
      <c r="BM134" s="192" t="s">
        <v>199</v>
      </c>
    </row>
    <row r="135" spans="1:47" s="2" customFormat="1" ht="10.2">
      <c r="A135" s="36"/>
      <c r="B135" s="37"/>
      <c r="C135" s="38"/>
      <c r="D135" s="194" t="s">
        <v>138</v>
      </c>
      <c r="E135" s="38"/>
      <c r="F135" s="195" t="s">
        <v>200</v>
      </c>
      <c r="G135" s="38"/>
      <c r="H135" s="38"/>
      <c r="I135" s="196"/>
      <c r="J135" s="38"/>
      <c r="K135" s="38"/>
      <c r="L135" s="41"/>
      <c r="M135" s="197"/>
      <c r="N135" s="198"/>
      <c r="O135" s="67"/>
      <c r="P135" s="67"/>
      <c r="Q135" s="67"/>
      <c r="R135" s="67"/>
      <c r="S135" s="67"/>
      <c r="T135" s="68"/>
      <c r="U135" s="36"/>
      <c r="V135" s="36"/>
      <c r="W135" s="36"/>
      <c r="X135" s="36"/>
      <c r="Y135" s="36"/>
      <c r="Z135" s="36"/>
      <c r="AA135" s="36"/>
      <c r="AB135" s="36"/>
      <c r="AC135" s="36"/>
      <c r="AD135" s="36"/>
      <c r="AE135" s="36"/>
      <c r="AT135" s="19" t="s">
        <v>138</v>
      </c>
      <c r="AU135" s="19" t="s">
        <v>82</v>
      </c>
    </row>
    <row r="136" spans="1:47" s="2" customFormat="1" ht="163.2">
      <c r="A136" s="36"/>
      <c r="B136" s="37"/>
      <c r="C136" s="38"/>
      <c r="D136" s="194" t="s">
        <v>140</v>
      </c>
      <c r="E136" s="38"/>
      <c r="F136" s="199" t="s">
        <v>201</v>
      </c>
      <c r="G136" s="38"/>
      <c r="H136" s="38"/>
      <c r="I136" s="196"/>
      <c r="J136" s="38"/>
      <c r="K136" s="38"/>
      <c r="L136" s="41"/>
      <c r="M136" s="197"/>
      <c r="N136" s="198"/>
      <c r="O136" s="67"/>
      <c r="P136" s="67"/>
      <c r="Q136" s="67"/>
      <c r="R136" s="67"/>
      <c r="S136" s="67"/>
      <c r="T136" s="68"/>
      <c r="U136" s="36"/>
      <c r="V136" s="36"/>
      <c r="W136" s="36"/>
      <c r="X136" s="36"/>
      <c r="Y136" s="36"/>
      <c r="Z136" s="36"/>
      <c r="AA136" s="36"/>
      <c r="AB136" s="36"/>
      <c r="AC136" s="36"/>
      <c r="AD136" s="36"/>
      <c r="AE136" s="36"/>
      <c r="AT136" s="19" t="s">
        <v>140</v>
      </c>
      <c r="AU136" s="19" t="s">
        <v>82</v>
      </c>
    </row>
    <row r="137" spans="2:51" s="13" customFormat="1" ht="10.2">
      <c r="B137" s="200"/>
      <c r="C137" s="201"/>
      <c r="D137" s="194" t="s">
        <v>142</v>
      </c>
      <c r="E137" s="202" t="s">
        <v>28</v>
      </c>
      <c r="F137" s="203" t="s">
        <v>202</v>
      </c>
      <c r="G137" s="201"/>
      <c r="H137" s="202" t="s">
        <v>28</v>
      </c>
      <c r="I137" s="204"/>
      <c r="J137" s="201"/>
      <c r="K137" s="201"/>
      <c r="L137" s="205"/>
      <c r="M137" s="206"/>
      <c r="N137" s="207"/>
      <c r="O137" s="207"/>
      <c r="P137" s="207"/>
      <c r="Q137" s="207"/>
      <c r="R137" s="207"/>
      <c r="S137" s="207"/>
      <c r="T137" s="208"/>
      <c r="AT137" s="209" t="s">
        <v>142</v>
      </c>
      <c r="AU137" s="209" t="s">
        <v>82</v>
      </c>
      <c r="AV137" s="13" t="s">
        <v>80</v>
      </c>
      <c r="AW137" s="13" t="s">
        <v>34</v>
      </c>
      <c r="AX137" s="13" t="s">
        <v>73</v>
      </c>
      <c r="AY137" s="209" t="s">
        <v>129</v>
      </c>
    </row>
    <row r="138" spans="2:51" s="14" customFormat="1" ht="10.2">
      <c r="B138" s="210"/>
      <c r="C138" s="211"/>
      <c r="D138" s="194" t="s">
        <v>142</v>
      </c>
      <c r="E138" s="212" t="s">
        <v>28</v>
      </c>
      <c r="F138" s="213" t="s">
        <v>203</v>
      </c>
      <c r="G138" s="211"/>
      <c r="H138" s="214">
        <v>41.79</v>
      </c>
      <c r="I138" s="215"/>
      <c r="J138" s="211"/>
      <c r="K138" s="211"/>
      <c r="L138" s="216"/>
      <c r="M138" s="217"/>
      <c r="N138" s="218"/>
      <c r="O138" s="218"/>
      <c r="P138" s="218"/>
      <c r="Q138" s="218"/>
      <c r="R138" s="218"/>
      <c r="S138" s="218"/>
      <c r="T138" s="219"/>
      <c r="AT138" s="220" t="s">
        <v>142</v>
      </c>
      <c r="AU138" s="220" t="s">
        <v>82</v>
      </c>
      <c r="AV138" s="14" t="s">
        <v>82</v>
      </c>
      <c r="AW138" s="14" t="s">
        <v>34</v>
      </c>
      <c r="AX138" s="14" t="s">
        <v>80</v>
      </c>
      <c r="AY138" s="220" t="s">
        <v>129</v>
      </c>
    </row>
    <row r="139" spans="1:65" s="2" customFormat="1" ht="14.4" customHeight="1">
      <c r="A139" s="36"/>
      <c r="B139" s="37"/>
      <c r="C139" s="181" t="s">
        <v>204</v>
      </c>
      <c r="D139" s="181" t="s">
        <v>131</v>
      </c>
      <c r="E139" s="182" t="s">
        <v>205</v>
      </c>
      <c r="F139" s="183" t="s">
        <v>206</v>
      </c>
      <c r="G139" s="184" t="s">
        <v>147</v>
      </c>
      <c r="H139" s="185">
        <v>16.716</v>
      </c>
      <c r="I139" s="186"/>
      <c r="J139" s="187">
        <f>ROUND(I139*H139,2)</f>
        <v>0</v>
      </c>
      <c r="K139" s="183" t="s">
        <v>135</v>
      </c>
      <c r="L139" s="41"/>
      <c r="M139" s="188" t="s">
        <v>28</v>
      </c>
      <c r="N139" s="189" t="s">
        <v>46</v>
      </c>
      <c r="O139" s="67"/>
      <c r="P139" s="190">
        <f>O139*H139</f>
        <v>0</v>
      </c>
      <c r="Q139" s="190">
        <v>0</v>
      </c>
      <c r="R139" s="190">
        <f>Q139*H139</f>
        <v>0</v>
      </c>
      <c r="S139" s="190">
        <v>0</v>
      </c>
      <c r="T139" s="191">
        <f>S139*H139</f>
        <v>0</v>
      </c>
      <c r="U139" s="36"/>
      <c r="V139" s="36"/>
      <c r="W139" s="36"/>
      <c r="X139" s="36"/>
      <c r="Y139" s="36"/>
      <c r="Z139" s="36"/>
      <c r="AA139" s="36"/>
      <c r="AB139" s="36"/>
      <c r="AC139" s="36"/>
      <c r="AD139" s="36"/>
      <c r="AE139" s="36"/>
      <c r="AR139" s="192" t="s">
        <v>136</v>
      </c>
      <c r="AT139" s="192" t="s">
        <v>131</v>
      </c>
      <c r="AU139" s="192" t="s">
        <v>82</v>
      </c>
      <c r="AY139" s="19" t="s">
        <v>129</v>
      </c>
      <c r="BE139" s="193">
        <f>IF(N139="základní",J139,0)</f>
        <v>0</v>
      </c>
      <c r="BF139" s="193">
        <f>IF(N139="snížená",J139,0)</f>
        <v>0</v>
      </c>
      <c r="BG139" s="193">
        <f>IF(N139="zákl. přenesená",J139,0)</f>
        <v>0</v>
      </c>
      <c r="BH139" s="193">
        <f>IF(N139="sníž. přenesená",J139,0)</f>
        <v>0</v>
      </c>
      <c r="BI139" s="193">
        <f>IF(N139="nulová",J139,0)</f>
        <v>0</v>
      </c>
      <c r="BJ139" s="19" t="s">
        <v>136</v>
      </c>
      <c r="BK139" s="193">
        <f>ROUND(I139*H139,2)</f>
        <v>0</v>
      </c>
      <c r="BL139" s="19" t="s">
        <v>136</v>
      </c>
      <c r="BM139" s="192" t="s">
        <v>207</v>
      </c>
    </row>
    <row r="140" spans="1:47" s="2" customFormat="1" ht="19.2">
      <c r="A140" s="36"/>
      <c r="B140" s="37"/>
      <c r="C140" s="38"/>
      <c r="D140" s="194" t="s">
        <v>138</v>
      </c>
      <c r="E140" s="38"/>
      <c r="F140" s="195" t="s">
        <v>208</v>
      </c>
      <c r="G140" s="38"/>
      <c r="H140" s="38"/>
      <c r="I140" s="196"/>
      <c r="J140" s="38"/>
      <c r="K140" s="38"/>
      <c r="L140" s="41"/>
      <c r="M140" s="197"/>
      <c r="N140" s="198"/>
      <c r="O140" s="67"/>
      <c r="P140" s="67"/>
      <c r="Q140" s="67"/>
      <c r="R140" s="67"/>
      <c r="S140" s="67"/>
      <c r="T140" s="68"/>
      <c r="U140" s="36"/>
      <c r="V140" s="36"/>
      <c r="W140" s="36"/>
      <c r="X140" s="36"/>
      <c r="Y140" s="36"/>
      <c r="Z140" s="36"/>
      <c r="AA140" s="36"/>
      <c r="AB140" s="36"/>
      <c r="AC140" s="36"/>
      <c r="AD140" s="36"/>
      <c r="AE140" s="36"/>
      <c r="AT140" s="19" t="s">
        <v>138</v>
      </c>
      <c r="AU140" s="19" t="s">
        <v>82</v>
      </c>
    </row>
    <row r="141" spans="1:47" s="2" customFormat="1" ht="163.2">
      <c r="A141" s="36"/>
      <c r="B141" s="37"/>
      <c r="C141" s="38"/>
      <c r="D141" s="194" t="s">
        <v>140</v>
      </c>
      <c r="E141" s="38"/>
      <c r="F141" s="199" t="s">
        <v>201</v>
      </c>
      <c r="G141" s="38"/>
      <c r="H141" s="38"/>
      <c r="I141" s="196"/>
      <c r="J141" s="38"/>
      <c r="K141" s="38"/>
      <c r="L141" s="41"/>
      <c r="M141" s="197"/>
      <c r="N141" s="198"/>
      <c r="O141" s="67"/>
      <c r="P141" s="67"/>
      <c r="Q141" s="67"/>
      <c r="R141" s="67"/>
      <c r="S141" s="67"/>
      <c r="T141" s="68"/>
      <c r="U141" s="36"/>
      <c r="V141" s="36"/>
      <c r="W141" s="36"/>
      <c r="X141" s="36"/>
      <c r="Y141" s="36"/>
      <c r="Z141" s="36"/>
      <c r="AA141" s="36"/>
      <c r="AB141" s="36"/>
      <c r="AC141" s="36"/>
      <c r="AD141" s="36"/>
      <c r="AE141" s="36"/>
      <c r="AT141" s="19" t="s">
        <v>140</v>
      </c>
      <c r="AU141" s="19" t="s">
        <v>82</v>
      </c>
    </row>
    <row r="142" spans="2:51" s="14" customFormat="1" ht="10.2">
      <c r="B142" s="210"/>
      <c r="C142" s="211"/>
      <c r="D142" s="194" t="s">
        <v>142</v>
      </c>
      <c r="E142" s="211"/>
      <c r="F142" s="213" t="s">
        <v>209</v>
      </c>
      <c r="G142" s="211"/>
      <c r="H142" s="214">
        <v>16.716</v>
      </c>
      <c r="I142" s="215"/>
      <c r="J142" s="211"/>
      <c r="K142" s="211"/>
      <c r="L142" s="216"/>
      <c r="M142" s="217"/>
      <c r="N142" s="218"/>
      <c r="O142" s="218"/>
      <c r="P142" s="218"/>
      <c r="Q142" s="218"/>
      <c r="R142" s="218"/>
      <c r="S142" s="218"/>
      <c r="T142" s="219"/>
      <c r="AT142" s="220" t="s">
        <v>142</v>
      </c>
      <c r="AU142" s="220" t="s">
        <v>82</v>
      </c>
      <c r="AV142" s="14" t="s">
        <v>82</v>
      </c>
      <c r="AW142" s="14" t="s">
        <v>4</v>
      </c>
      <c r="AX142" s="14" t="s">
        <v>80</v>
      </c>
      <c r="AY142" s="220" t="s">
        <v>129</v>
      </c>
    </row>
    <row r="143" spans="1:65" s="2" customFormat="1" ht="14.4" customHeight="1">
      <c r="A143" s="36"/>
      <c r="B143" s="37"/>
      <c r="C143" s="181" t="s">
        <v>210</v>
      </c>
      <c r="D143" s="181" t="s">
        <v>131</v>
      </c>
      <c r="E143" s="182" t="s">
        <v>211</v>
      </c>
      <c r="F143" s="183" t="s">
        <v>212</v>
      </c>
      <c r="G143" s="184" t="s">
        <v>147</v>
      </c>
      <c r="H143" s="185">
        <v>14.586</v>
      </c>
      <c r="I143" s="186"/>
      <c r="J143" s="187">
        <f>ROUND(I143*H143,2)</f>
        <v>0</v>
      </c>
      <c r="K143" s="183" t="s">
        <v>135</v>
      </c>
      <c r="L143" s="41"/>
      <c r="M143" s="188" t="s">
        <v>28</v>
      </c>
      <c r="N143" s="189" t="s">
        <v>46</v>
      </c>
      <c r="O143" s="67"/>
      <c r="P143" s="190">
        <f>O143*H143</f>
        <v>0</v>
      </c>
      <c r="Q143" s="190">
        <v>0</v>
      </c>
      <c r="R143" s="190">
        <f>Q143*H143</f>
        <v>0</v>
      </c>
      <c r="S143" s="190">
        <v>0</v>
      </c>
      <c r="T143" s="191">
        <f>S143*H143</f>
        <v>0</v>
      </c>
      <c r="U143" s="36"/>
      <c r="V143" s="36"/>
      <c r="W143" s="36"/>
      <c r="X143" s="36"/>
      <c r="Y143" s="36"/>
      <c r="Z143" s="36"/>
      <c r="AA143" s="36"/>
      <c r="AB143" s="36"/>
      <c r="AC143" s="36"/>
      <c r="AD143" s="36"/>
      <c r="AE143" s="36"/>
      <c r="AR143" s="192" t="s">
        <v>136</v>
      </c>
      <c r="AT143" s="192" t="s">
        <v>131</v>
      </c>
      <c r="AU143" s="192" t="s">
        <v>82</v>
      </c>
      <c r="AY143" s="19" t="s">
        <v>129</v>
      </c>
      <c r="BE143" s="193">
        <f>IF(N143="základní",J143,0)</f>
        <v>0</v>
      </c>
      <c r="BF143" s="193">
        <f>IF(N143="snížená",J143,0)</f>
        <v>0</v>
      </c>
      <c r="BG143" s="193">
        <f>IF(N143="zákl. přenesená",J143,0)</f>
        <v>0</v>
      </c>
      <c r="BH143" s="193">
        <f>IF(N143="sníž. přenesená",J143,0)</f>
        <v>0</v>
      </c>
      <c r="BI143" s="193">
        <f>IF(N143="nulová",J143,0)</f>
        <v>0</v>
      </c>
      <c r="BJ143" s="19" t="s">
        <v>136</v>
      </c>
      <c r="BK143" s="193">
        <f>ROUND(I143*H143,2)</f>
        <v>0</v>
      </c>
      <c r="BL143" s="19" t="s">
        <v>136</v>
      </c>
      <c r="BM143" s="192" t="s">
        <v>213</v>
      </c>
    </row>
    <row r="144" spans="1:47" s="2" customFormat="1" ht="19.2">
      <c r="A144" s="36"/>
      <c r="B144" s="37"/>
      <c r="C144" s="38"/>
      <c r="D144" s="194" t="s">
        <v>138</v>
      </c>
      <c r="E144" s="38"/>
      <c r="F144" s="195" t="s">
        <v>214</v>
      </c>
      <c r="G144" s="38"/>
      <c r="H144" s="38"/>
      <c r="I144" s="196"/>
      <c r="J144" s="38"/>
      <c r="K144" s="38"/>
      <c r="L144" s="41"/>
      <c r="M144" s="197"/>
      <c r="N144" s="198"/>
      <c r="O144" s="67"/>
      <c r="P144" s="67"/>
      <c r="Q144" s="67"/>
      <c r="R144" s="67"/>
      <c r="S144" s="67"/>
      <c r="T144" s="68"/>
      <c r="U144" s="36"/>
      <c r="V144" s="36"/>
      <c r="W144" s="36"/>
      <c r="X144" s="36"/>
      <c r="Y144" s="36"/>
      <c r="Z144" s="36"/>
      <c r="AA144" s="36"/>
      <c r="AB144" s="36"/>
      <c r="AC144" s="36"/>
      <c r="AD144" s="36"/>
      <c r="AE144" s="36"/>
      <c r="AT144" s="19" t="s">
        <v>138</v>
      </c>
      <c r="AU144" s="19" t="s">
        <v>82</v>
      </c>
    </row>
    <row r="145" spans="1:47" s="2" customFormat="1" ht="153.6">
      <c r="A145" s="36"/>
      <c r="B145" s="37"/>
      <c r="C145" s="38"/>
      <c r="D145" s="194" t="s">
        <v>140</v>
      </c>
      <c r="E145" s="38"/>
      <c r="F145" s="199" t="s">
        <v>215</v>
      </c>
      <c r="G145" s="38"/>
      <c r="H145" s="38"/>
      <c r="I145" s="196"/>
      <c r="J145" s="38"/>
      <c r="K145" s="38"/>
      <c r="L145" s="41"/>
      <c r="M145" s="197"/>
      <c r="N145" s="198"/>
      <c r="O145" s="67"/>
      <c r="P145" s="67"/>
      <c r="Q145" s="67"/>
      <c r="R145" s="67"/>
      <c r="S145" s="67"/>
      <c r="T145" s="68"/>
      <c r="U145" s="36"/>
      <c r="V145" s="36"/>
      <c r="W145" s="36"/>
      <c r="X145" s="36"/>
      <c r="Y145" s="36"/>
      <c r="Z145" s="36"/>
      <c r="AA145" s="36"/>
      <c r="AB145" s="36"/>
      <c r="AC145" s="36"/>
      <c r="AD145" s="36"/>
      <c r="AE145" s="36"/>
      <c r="AT145" s="19" t="s">
        <v>140</v>
      </c>
      <c r="AU145" s="19" t="s">
        <v>82</v>
      </c>
    </row>
    <row r="146" spans="2:51" s="13" customFormat="1" ht="10.2">
      <c r="B146" s="200"/>
      <c r="C146" s="201"/>
      <c r="D146" s="194" t="s">
        <v>142</v>
      </c>
      <c r="E146" s="202" t="s">
        <v>28</v>
      </c>
      <c r="F146" s="203" t="s">
        <v>216</v>
      </c>
      <c r="G146" s="201"/>
      <c r="H146" s="202" t="s">
        <v>28</v>
      </c>
      <c r="I146" s="204"/>
      <c r="J146" s="201"/>
      <c r="K146" s="201"/>
      <c r="L146" s="205"/>
      <c r="M146" s="206"/>
      <c r="N146" s="207"/>
      <c r="O146" s="207"/>
      <c r="P146" s="207"/>
      <c r="Q146" s="207"/>
      <c r="R146" s="207"/>
      <c r="S146" s="207"/>
      <c r="T146" s="208"/>
      <c r="AT146" s="209" t="s">
        <v>142</v>
      </c>
      <c r="AU146" s="209" t="s">
        <v>82</v>
      </c>
      <c r="AV146" s="13" t="s">
        <v>80</v>
      </c>
      <c r="AW146" s="13" t="s">
        <v>34</v>
      </c>
      <c r="AX146" s="13" t="s">
        <v>73</v>
      </c>
      <c r="AY146" s="209" t="s">
        <v>129</v>
      </c>
    </row>
    <row r="147" spans="2:51" s="13" customFormat="1" ht="10.2">
      <c r="B147" s="200"/>
      <c r="C147" s="201"/>
      <c r="D147" s="194" t="s">
        <v>142</v>
      </c>
      <c r="E147" s="202" t="s">
        <v>28</v>
      </c>
      <c r="F147" s="203" t="s">
        <v>217</v>
      </c>
      <c r="G147" s="201"/>
      <c r="H147" s="202" t="s">
        <v>28</v>
      </c>
      <c r="I147" s="204"/>
      <c r="J147" s="201"/>
      <c r="K147" s="201"/>
      <c r="L147" s="205"/>
      <c r="M147" s="206"/>
      <c r="N147" s="207"/>
      <c r="O147" s="207"/>
      <c r="P147" s="207"/>
      <c r="Q147" s="207"/>
      <c r="R147" s="207"/>
      <c r="S147" s="207"/>
      <c r="T147" s="208"/>
      <c r="AT147" s="209" t="s">
        <v>142</v>
      </c>
      <c r="AU147" s="209" t="s">
        <v>82</v>
      </c>
      <c r="AV147" s="13" t="s">
        <v>80</v>
      </c>
      <c r="AW147" s="13" t="s">
        <v>34</v>
      </c>
      <c r="AX147" s="13" t="s">
        <v>73</v>
      </c>
      <c r="AY147" s="209" t="s">
        <v>129</v>
      </c>
    </row>
    <row r="148" spans="2:51" s="14" customFormat="1" ht="10.2">
      <c r="B148" s="210"/>
      <c r="C148" s="211"/>
      <c r="D148" s="194" t="s">
        <v>142</v>
      </c>
      <c r="E148" s="212" t="s">
        <v>28</v>
      </c>
      <c r="F148" s="213" t="s">
        <v>218</v>
      </c>
      <c r="G148" s="211"/>
      <c r="H148" s="214">
        <v>7.446</v>
      </c>
      <c r="I148" s="215"/>
      <c r="J148" s="211"/>
      <c r="K148" s="211"/>
      <c r="L148" s="216"/>
      <c r="M148" s="217"/>
      <c r="N148" s="218"/>
      <c r="O148" s="218"/>
      <c r="P148" s="218"/>
      <c r="Q148" s="218"/>
      <c r="R148" s="218"/>
      <c r="S148" s="218"/>
      <c r="T148" s="219"/>
      <c r="AT148" s="220" t="s">
        <v>142</v>
      </c>
      <c r="AU148" s="220" t="s">
        <v>82</v>
      </c>
      <c r="AV148" s="14" t="s">
        <v>82</v>
      </c>
      <c r="AW148" s="14" t="s">
        <v>34</v>
      </c>
      <c r="AX148" s="14" t="s">
        <v>73</v>
      </c>
      <c r="AY148" s="220" t="s">
        <v>129</v>
      </c>
    </row>
    <row r="149" spans="2:51" s="13" customFormat="1" ht="10.2">
      <c r="B149" s="200"/>
      <c r="C149" s="201"/>
      <c r="D149" s="194" t="s">
        <v>142</v>
      </c>
      <c r="E149" s="202" t="s">
        <v>28</v>
      </c>
      <c r="F149" s="203" t="s">
        <v>219</v>
      </c>
      <c r="G149" s="201"/>
      <c r="H149" s="202" t="s">
        <v>28</v>
      </c>
      <c r="I149" s="204"/>
      <c r="J149" s="201"/>
      <c r="K149" s="201"/>
      <c r="L149" s="205"/>
      <c r="M149" s="206"/>
      <c r="N149" s="207"/>
      <c r="O149" s="207"/>
      <c r="P149" s="207"/>
      <c r="Q149" s="207"/>
      <c r="R149" s="207"/>
      <c r="S149" s="207"/>
      <c r="T149" s="208"/>
      <c r="AT149" s="209" t="s">
        <v>142</v>
      </c>
      <c r="AU149" s="209" t="s">
        <v>82</v>
      </c>
      <c r="AV149" s="13" t="s">
        <v>80</v>
      </c>
      <c r="AW149" s="13" t="s">
        <v>34</v>
      </c>
      <c r="AX149" s="13" t="s">
        <v>73</v>
      </c>
      <c r="AY149" s="209" t="s">
        <v>129</v>
      </c>
    </row>
    <row r="150" spans="2:51" s="14" customFormat="1" ht="10.2">
      <c r="B150" s="210"/>
      <c r="C150" s="211"/>
      <c r="D150" s="194" t="s">
        <v>142</v>
      </c>
      <c r="E150" s="212" t="s">
        <v>28</v>
      </c>
      <c r="F150" s="213" t="s">
        <v>220</v>
      </c>
      <c r="G150" s="211"/>
      <c r="H150" s="214">
        <v>7.14</v>
      </c>
      <c r="I150" s="215"/>
      <c r="J150" s="211"/>
      <c r="K150" s="211"/>
      <c r="L150" s="216"/>
      <c r="M150" s="217"/>
      <c r="N150" s="218"/>
      <c r="O150" s="218"/>
      <c r="P150" s="218"/>
      <c r="Q150" s="218"/>
      <c r="R150" s="218"/>
      <c r="S150" s="218"/>
      <c r="T150" s="219"/>
      <c r="AT150" s="220" t="s">
        <v>142</v>
      </c>
      <c r="AU150" s="220" t="s">
        <v>82</v>
      </c>
      <c r="AV150" s="14" t="s">
        <v>82</v>
      </c>
      <c r="AW150" s="14" t="s">
        <v>34</v>
      </c>
      <c r="AX150" s="14" t="s">
        <v>73</v>
      </c>
      <c r="AY150" s="220" t="s">
        <v>129</v>
      </c>
    </row>
    <row r="151" spans="2:51" s="15" customFormat="1" ht="10.2">
      <c r="B151" s="221"/>
      <c r="C151" s="222"/>
      <c r="D151" s="194" t="s">
        <v>142</v>
      </c>
      <c r="E151" s="223" t="s">
        <v>28</v>
      </c>
      <c r="F151" s="224" t="s">
        <v>172</v>
      </c>
      <c r="G151" s="222"/>
      <c r="H151" s="225">
        <v>14.586</v>
      </c>
      <c r="I151" s="226"/>
      <c r="J151" s="222"/>
      <c r="K151" s="222"/>
      <c r="L151" s="227"/>
      <c r="M151" s="228"/>
      <c r="N151" s="229"/>
      <c r="O151" s="229"/>
      <c r="P151" s="229"/>
      <c r="Q151" s="229"/>
      <c r="R151" s="229"/>
      <c r="S151" s="229"/>
      <c r="T151" s="230"/>
      <c r="AT151" s="231" t="s">
        <v>142</v>
      </c>
      <c r="AU151" s="231" t="s">
        <v>82</v>
      </c>
      <c r="AV151" s="15" t="s">
        <v>136</v>
      </c>
      <c r="AW151" s="15" t="s">
        <v>34</v>
      </c>
      <c r="AX151" s="15" t="s">
        <v>80</v>
      </c>
      <c r="AY151" s="231" t="s">
        <v>129</v>
      </c>
    </row>
    <row r="152" spans="1:65" s="2" customFormat="1" ht="14.4" customHeight="1">
      <c r="A152" s="36"/>
      <c r="B152" s="37"/>
      <c r="C152" s="181" t="s">
        <v>161</v>
      </c>
      <c r="D152" s="181" t="s">
        <v>131</v>
      </c>
      <c r="E152" s="182" t="s">
        <v>221</v>
      </c>
      <c r="F152" s="183" t="s">
        <v>222</v>
      </c>
      <c r="G152" s="184" t="s">
        <v>147</v>
      </c>
      <c r="H152" s="185">
        <v>5.834</v>
      </c>
      <c r="I152" s="186"/>
      <c r="J152" s="187">
        <f>ROUND(I152*H152,2)</f>
        <v>0</v>
      </c>
      <c r="K152" s="183" t="s">
        <v>135</v>
      </c>
      <c r="L152" s="41"/>
      <c r="M152" s="188" t="s">
        <v>28</v>
      </c>
      <c r="N152" s="189" t="s">
        <v>46</v>
      </c>
      <c r="O152" s="67"/>
      <c r="P152" s="190">
        <f>O152*H152</f>
        <v>0</v>
      </c>
      <c r="Q152" s="190">
        <v>0</v>
      </c>
      <c r="R152" s="190">
        <f>Q152*H152</f>
        <v>0</v>
      </c>
      <c r="S152" s="190">
        <v>0</v>
      </c>
      <c r="T152" s="191">
        <f>S152*H152</f>
        <v>0</v>
      </c>
      <c r="U152" s="36"/>
      <c r="V152" s="36"/>
      <c r="W152" s="36"/>
      <c r="X152" s="36"/>
      <c r="Y152" s="36"/>
      <c r="Z152" s="36"/>
      <c r="AA152" s="36"/>
      <c r="AB152" s="36"/>
      <c r="AC152" s="36"/>
      <c r="AD152" s="36"/>
      <c r="AE152" s="36"/>
      <c r="AR152" s="192" t="s">
        <v>136</v>
      </c>
      <c r="AT152" s="192" t="s">
        <v>131</v>
      </c>
      <c r="AU152" s="192" t="s">
        <v>82</v>
      </c>
      <c r="AY152" s="19" t="s">
        <v>129</v>
      </c>
      <c r="BE152" s="193">
        <f>IF(N152="základní",J152,0)</f>
        <v>0</v>
      </c>
      <c r="BF152" s="193">
        <f>IF(N152="snížená",J152,0)</f>
        <v>0</v>
      </c>
      <c r="BG152" s="193">
        <f>IF(N152="zákl. přenesená",J152,0)</f>
        <v>0</v>
      </c>
      <c r="BH152" s="193">
        <f>IF(N152="sníž. přenesená",J152,0)</f>
        <v>0</v>
      </c>
      <c r="BI152" s="193">
        <f>IF(N152="nulová",J152,0)</f>
        <v>0</v>
      </c>
      <c r="BJ152" s="19" t="s">
        <v>136</v>
      </c>
      <c r="BK152" s="193">
        <f>ROUND(I152*H152,2)</f>
        <v>0</v>
      </c>
      <c r="BL152" s="19" t="s">
        <v>136</v>
      </c>
      <c r="BM152" s="192" t="s">
        <v>223</v>
      </c>
    </row>
    <row r="153" spans="1:47" s="2" customFormat="1" ht="19.2">
      <c r="A153" s="36"/>
      <c r="B153" s="37"/>
      <c r="C153" s="38"/>
      <c r="D153" s="194" t="s">
        <v>138</v>
      </c>
      <c r="E153" s="38"/>
      <c r="F153" s="195" t="s">
        <v>224</v>
      </c>
      <c r="G153" s="38"/>
      <c r="H153" s="38"/>
      <c r="I153" s="196"/>
      <c r="J153" s="38"/>
      <c r="K153" s="38"/>
      <c r="L153" s="41"/>
      <c r="M153" s="197"/>
      <c r="N153" s="198"/>
      <c r="O153" s="67"/>
      <c r="P153" s="67"/>
      <c r="Q153" s="67"/>
      <c r="R153" s="67"/>
      <c r="S153" s="67"/>
      <c r="T153" s="68"/>
      <c r="U153" s="36"/>
      <c r="V153" s="36"/>
      <c r="W153" s="36"/>
      <c r="X153" s="36"/>
      <c r="Y153" s="36"/>
      <c r="Z153" s="36"/>
      <c r="AA153" s="36"/>
      <c r="AB153" s="36"/>
      <c r="AC153" s="36"/>
      <c r="AD153" s="36"/>
      <c r="AE153" s="36"/>
      <c r="AT153" s="19" t="s">
        <v>138</v>
      </c>
      <c r="AU153" s="19" t="s">
        <v>82</v>
      </c>
    </row>
    <row r="154" spans="1:47" s="2" customFormat="1" ht="153.6">
      <c r="A154" s="36"/>
      <c r="B154" s="37"/>
      <c r="C154" s="38"/>
      <c r="D154" s="194" t="s">
        <v>140</v>
      </c>
      <c r="E154" s="38"/>
      <c r="F154" s="199" t="s">
        <v>215</v>
      </c>
      <c r="G154" s="38"/>
      <c r="H154" s="38"/>
      <c r="I154" s="196"/>
      <c r="J154" s="38"/>
      <c r="K154" s="38"/>
      <c r="L154" s="41"/>
      <c r="M154" s="197"/>
      <c r="N154" s="198"/>
      <c r="O154" s="67"/>
      <c r="P154" s="67"/>
      <c r="Q154" s="67"/>
      <c r="R154" s="67"/>
      <c r="S154" s="67"/>
      <c r="T154" s="68"/>
      <c r="U154" s="36"/>
      <c r="V154" s="36"/>
      <c r="W154" s="36"/>
      <c r="X154" s="36"/>
      <c r="Y154" s="36"/>
      <c r="Z154" s="36"/>
      <c r="AA154" s="36"/>
      <c r="AB154" s="36"/>
      <c r="AC154" s="36"/>
      <c r="AD154" s="36"/>
      <c r="AE154" s="36"/>
      <c r="AT154" s="19" t="s">
        <v>140</v>
      </c>
      <c r="AU154" s="19" t="s">
        <v>82</v>
      </c>
    </row>
    <row r="155" spans="2:51" s="14" customFormat="1" ht="10.2">
      <c r="B155" s="210"/>
      <c r="C155" s="211"/>
      <c r="D155" s="194" t="s">
        <v>142</v>
      </c>
      <c r="E155" s="211"/>
      <c r="F155" s="213" t="s">
        <v>225</v>
      </c>
      <c r="G155" s="211"/>
      <c r="H155" s="214">
        <v>5.834</v>
      </c>
      <c r="I155" s="215"/>
      <c r="J155" s="211"/>
      <c r="K155" s="211"/>
      <c r="L155" s="216"/>
      <c r="M155" s="217"/>
      <c r="N155" s="218"/>
      <c r="O155" s="218"/>
      <c r="P155" s="218"/>
      <c r="Q155" s="218"/>
      <c r="R155" s="218"/>
      <c r="S155" s="218"/>
      <c r="T155" s="219"/>
      <c r="AT155" s="220" t="s">
        <v>142</v>
      </c>
      <c r="AU155" s="220" t="s">
        <v>82</v>
      </c>
      <c r="AV155" s="14" t="s">
        <v>82</v>
      </c>
      <c r="AW155" s="14" t="s">
        <v>4</v>
      </c>
      <c r="AX155" s="14" t="s">
        <v>80</v>
      </c>
      <c r="AY155" s="220" t="s">
        <v>129</v>
      </c>
    </row>
    <row r="156" spans="1:65" s="2" customFormat="1" ht="14.4" customHeight="1">
      <c r="A156" s="36"/>
      <c r="B156" s="37"/>
      <c r="C156" s="181" t="s">
        <v>226</v>
      </c>
      <c r="D156" s="181" t="s">
        <v>131</v>
      </c>
      <c r="E156" s="182" t="s">
        <v>227</v>
      </c>
      <c r="F156" s="183" t="s">
        <v>228</v>
      </c>
      <c r="G156" s="184" t="s">
        <v>147</v>
      </c>
      <c r="H156" s="185">
        <v>2.51</v>
      </c>
      <c r="I156" s="186"/>
      <c r="J156" s="187">
        <f>ROUND(I156*H156,2)</f>
        <v>0</v>
      </c>
      <c r="K156" s="183" t="s">
        <v>135</v>
      </c>
      <c r="L156" s="41"/>
      <c r="M156" s="188" t="s">
        <v>28</v>
      </c>
      <c r="N156" s="189" t="s">
        <v>46</v>
      </c>
      <c r="O156" s="67"/>
      <c r="P156" s="190">
        <f>O156*H156</f>
        <v>0</v>
      </c>
      <c r="Q156" s="190">
        <v>0</v>
      </c>
      <c r="R156" s="190">
        <f>Q156*H156</f>
        <v>0</v>
      </c>
      <c r="S156" s="190">
        <v>0</v>
      </c>
      <c r="T156" s="191">
        <f>S156*H156</f>
        <v>0</v>
      </c>
      <c r="U156" s="36"/>
      <c r="V156" s="36"/>
      <c r="W156" s="36"/>
      <c r="X156" s="36"/>
      <c r="Y156" s="36"/>
      <c r="Z156" s="36"/>
      <c r="AA156" s="36"/>
      <c r="AB156" s="36"/>
      <c r="AC156" s="36"/>
      <c r="AD156" s="36"/>
      <c r="AE156" s="36"/>
      <c r="AR156" s="192" t="s">
        <v>136</v>
      </c>
      <c r="AT156" s="192" t="s">
        <v>131</v>
      </c>
      <c r="AU156" s="192" t="s">
        <v>82</v>
      </c>
      <c r="AY156" s="19" t="s">
        <v>129</v>
      </c>
      <c r="BE156" s="193">
        <f>IF(N156="základní",J156,0)</f>
        <v>0</v>
      </c>
      <c r="BF156" s="193">
        <f>IF(N156="snížená",J156,0)</f>
        <v>0</v>
      </c>
      <c r="BG156" s="193">
        <f>IF(N156="zákl. přenesená",J156,0)</f>
        <v>0</v>
      </c>
      <c r="BH156" s="193">
        <f>IF(N156="sníž. přenesená",J156,0)</f>
        <v>0</v>
      </c>
      <c r="BI156" s="193">
        <f>IF(N156="nulová",J156,0)</f>
        <v>0</v>
      </c>
      <c r="BJ156" s="19" t="s">
        <v>136</v>
      </c>
      <c r="BK156" s="193">
        <f>ROUND(I156*H156,2)</f>
        <v>0</v>
      </c>
      <c r="BL156" s="19" t="s">
        <v>136</v>
      </c>
      <c r="BM156" s="192" t="s">
        <v>229</v>
      </c>
    </row>
    <row r="157" spans="1:47" s="2" customFormat="1" ht="19.2">
      <c r="A157" s="36"/>
      <c r="B157" s="37"/>
      <c r="C157" s="38"/>
      <c r="D157" s="194" t="s">
        <v>138</v>
      </c>
      <c r="E157" s="38"/>
      <c r="F157" s="195" t="s">
        <v>230</v>
      </c>
      <c r="G157" s="38"/>
      <c r="H157" s="38"/>
      <c r="I157" s="196"/>
      <c r="J157" s="38"/>
      <c r="K157" s="38"/>
      <c r="L157" s="41"/>
      <c r="M157" s="197"/>
      <c r="N157" s="198"/>
      <c r="O157" s="67"/>
      <c r="P157" s="67"/>
      <c r="Q157" s="67"/>
      <c r="R157" s="67"/>
      <c r="S157" s="67"/>
      <c r="T157" s="68"/>
      <c r="U157" s="36"/>
      <c r="V157" s="36"/>
      <c r="W157" s="36"/>
      <c r="X157" s="36"/>
      <c r="Y157" s="36"/>
      <c r="Z157" s="36"/>
      <c r="AA157" s="36"/>
      <c r="AB157" s="36"/>
      <c r="AC157" s="36"/>
      <c r="AD157" s="36"/>
      <c r="AE157" s="36"/>
      <c r="AT157" s="19" t="s">
        <v>138</v>
      </c>
      <c r="AU157" s="19" t="s">
        <v>82</v>
      </c>
    </row>
    <row r="158" spans="1:47" s="2" customFormat="1" ht="48">
      <c r="A158" s="36"/>
      <c r="B158" s="37"/>
      <c r="C158" s="38"/>
      <c r="D158" s="194" t="s">
        <v>140</v>
      </c>
      <c r="E158" s="38"/>
      <c r="F158" s="199" t="s">
        <v>231</v>
      </c>
      <c r="G158" s="38"/>
      <c r="H158" s="38"/>
      <c r="I158" s="196"/>
      <c r="J158" s="38"/>
      <c r="K158" s="38"/>
      <c r="L158" s="41"/>
      <c r="M158" s="197"/>
      <c r="N158" s="198"/>
      <c r="O158" s="67"/>
      <c r="P158" s="67"/>
      <c r="Q158" s="67"/>
      <c r="R158" s="67"/>
      <c r="S158" s="67"/>
      <c r="T158" s="68"/>
      <c r="U158" s="36"/>
      <c r="V158" s="36"/>
      <c r="W158" s="36"/>
      <c r="X158" s="36"/>
      <c r="Y158" s="36"/>
      <c r="Z158" s="36"/>
      <c r="AA158" s="36"/>
      <c r="AB158" s="36"/>
      <c r="AC158" s="36"/>
      <c r="AD158" s="36"/>
      <c r="AE158" s="36"/>
      <c r="AT158" s="19" t="s">
        <v>140</v>
      </c>
      <c r="AU158" s="19" t="s">
        <v>82</v>
      </c>
    </row>
    <row r="159" spans="2:51" s="13" customFormat="1" ht="10.2">
      <c r="B159" s="200"/>
      <c r="C159" s="201"/>
      <c r="D159" s="194" t="s">
        <v>142</v>
      </c>
      <c r="E159" s="202" t="s">
        <v>28</v>
      </c>
      <c r="F159" s="203" t="s">
        <v>232</v>
      </c>
      <c r="G159" s="201"/>
      <c r="H159" s="202" t="s">
        <v>28</v>
      </c>
      <c r="I159" s="204"/>
      <c r="J159" s="201"/>
      <c r="K159" s="201"/>
      <c r="L159" s="205"/>
      <c r="M159" s="206"/>
      <c r="N159" s="207"/>
      <c r="O159" s="207"/>
      <c r="P159" s="207"/>
      <c r="Q159" s="207"/>
      <c r="R159" s="207"/>
      <c r="S159" s="207"/>
      <c r="T159" s="208"/>
      <c r="AT159" s="209" t="s">
        <v>142</v>
      </c>
      <c r="AU159" s="209" t="s">
        <v>82</v>
      </c>
      <c r="AV159" s="13" t="s">
        <v>80</v>
      </c>
      <c r="AW159" s="13" t="s">
        <v>34</v>
      </c>
      <c r="AX159" s="13" t="s">
        <v>73</v>
      </c>
      <c r="AY159" s="209" t="s">
        <v>129</v>
      </c>
    </row>
    <row r="160" spans="2:51" s="14" customFormat="1" ht="10.2">
      <c r="B160" s="210"/>
      <c r="C160" s="211"/>
      <c r="D160" s="194" t="s">
        <v>142</v>
      </c>
      <c r="E160" s="212" t="s">
        <v>28</v>
      </c>
      <c r="F160" s="213" t="s">
        <v>233</v>
      </c>
      <c r="G160" s="211"/>
      <c r="H160" s="214">
        <v>2.51</v>
      </c>
      <c r="I160" s="215"/>
      <c r="J160" s="211"/>
      <c r="K160" s="211"/>
      <c r="L160" s="216"/>
      <c r="M160" s="217"/>
      <c r="N160" s="218"/>
      <c r="O160" s="218"/>
      <c r="P160" s="218"/>
      <c r="Q160" s="218"/>
      <c r="R160" s="218"/>
      <c r="S160" s="218"/>
      <c r="T160" s="219"/>
      <c r="AT160" s="220" t="s">
        <v>142</v>
      </c>
      <c r="AU160" s="220" t="s">
        <v>82</v>
      </c>
      <c r="AV160" s="14" t="s">
        <v>82</v>
      </c>
      <c r="AW160" s="14" t="s">
        <v>34</v>
      </c>
      <c r="AX160" s="14" t="s">
        <v>80</v>
      </c>
      <c r="AY160" s="220" t="s">
        <v>129</v>
      </c>
    </row>
    <row r="161" spans="1:65" s="2" customFormat="1" ht="14.4" customHeight="1">
      <c r="A161" s="36"/>
      <c r="B161" s="37"/>
      <c r="C161" s="181" t="s">
        <v>234</v>
      </c>
      <c r="D161" s="181" t="s">
        <v>131</v>
      </c>
      <c r="E161" s="182" t="s">
        <v>235</v>
      </c>
      <c r="F161" s="183" t="s">
        <v>236</v>
      </c>
      <c r="G161" s="184" t="s">
        <v>147</v>
      </c>
      <c r="H161" s="185">
        <v>1.004</v>
      </c>
      <c r="I161" s="186"/>
      <c r="J161" s="187">
        <f>ROUND(I161*H161,2)</f>
        <v>0</v>
      </c>
      <c r="K161" s="183" t="s">
        <v>135</v>
      </c>
      <c r="L161" s="41"/>
      <c r="M161" s="188" t="s">
        <v>28</v>
      </c>
      <c r="N161" s="189" t="s">
        <v>46</v>
      </c>
      <c r="O161" s="67"/>
      <c r="P161" s="190">
        <f>O161*H161</f>
        <v>0</v>
      </c>
      <c r="Q161" s="190">
        <v>0</v>
      </c>
      <c r="R161" s="190">
        <f>Q161*H161</f>
        <v>0</v>
      </c>
      <c r="S161" s="190">
        <v>0</v>
      </c>
      <c r="T161" s="191">
        <f>S161*H161</f>
        <v>0</v>
      </c>
      <c r="U161" s="36"/>
      <c r="V161" s="36"/>
      <c r="W161" s="36"/>
      <c r="X161" s="36"/>
      <c r="Y161" s="36"/>
      <c r="Z161" s="36"/>
      <c r="AA161" s="36"/>
      <c r="AB161" s="36"/>
      <c r="AC161" s="36"/>
      <c r="AD161" s="36"/>
      <c r="AE161" s="36"/>
      <c r="AR161" s="192" t="s">
        <v>136</v>
      </c>
      <c r="AT161" s="192" t="s">
        <v>131</v>
      </c>
      <c r="AU161" s="192" t="s">
        <v>82</v>
      </c>
      <c r="AY161" s="19" t="s">
        <v>129</v>
      </c>
      <c r="BE161" s="193">
        <f>IF(N161="základní",J161,0)</f>
        <v>0</v>
      </c>
      <c r="BF161" s="193">
        <f>IF(N161="snížená",J161,0)</f>
        <v>0</v>
      </c>
      <c r="BG161" s="193">
        <f>IF(N161="zákl. přenesená",J161,0)</f>
        <v>0</v>
      </c>
      <c r="BH161" s="193">
        <f>IF(N161="sníž. přenesená",J161,0)</f>
        <v>0</v>
      </c>
      <c r="BI161" s="193">
        <f>IF(N161="nulová",J161,0)</f>
        <v>0</v>
      </c>
      <c r="BJ161" s="19" t="s">
        <v>136</v>
      </c>
      <c r="BK161" s="193">
        <f>ROUND(I161*H161,2)</f>
        <v>0</v>
      </c>
      <c r="BL161" s="19" t="s">
        <v>136</v>
      </c>
      <c r="BM161" s="192" t="s">
        <v>237</v>
      </c>
    </row>
    <row r="162" spans="1:47" s="2" customFormat="1" ht="19.2">
      <c r="A162" s="36"/>
      <c r="B162" s="37"/>
      <c r="C162" s="38"/>
      <c r="D162" s="194" t="s">
        <v>138</v>
      </c>
      <c r="E162" s="38"/>
      <c r="F162" s="195" t="s">
        <v>238</v>
      </c>
      <c r="G162" s="38"/>
      <c r="H162" s="38"/>
      <c r="I162" s="196"/>
      <c r="J162" s="38"/>
      <c r="K162" s="38"/>
      <c r="L162" s="41"/>
      <c r="M162" s="197"/>
      <c r="N162" s="198"/>
      <c r="O162" s="67"/>
      <c r="P162" s="67"/>
      <c r="Q162" s="67"/>
      <c r="R162" s="67"/>
      <c r="S162" s="67"/>
      <c r="T162" s="68"/>
      <c r="U162" s="36"/>
      <c r="V162" s="36"/>
      <c r="W162" s="36"/>
      <c r="X162" s="36"/>
      <c r="Y162" s="36"/>
      <c r="Z162" s="36"/>
      <c r="AA162" s="36"/>
      <c r="AB162" s="36"/>
      <c r="AC162" s="36"/>
      <c r="AD162" s="36"/>
      <c r="AE162" s="36"/>
      <c r="AT162" s="19" t="s">
        <v>138</v>
      </c>
      <c r="AU162" s="19" t="s">
        <v>82</v>
      </c>
    </row>
    <row r="163" spans="1:47" s="2" customFormat="1" ht="48">
      <c r="A163" s="36"/>
      <c r="B163" s="37"/>
      <c r="C163" s="38"/>
      <c r="D163" s="194" t="s">
        <v>140</v>
      </c>
      <c r="E163" s="38"/>
      <c r="F163" s="199" t="s">
        <v>231</v>
      </c>
      <c r="G163" s="38"/>
      <c r="H163" s="38"/>
      <c r="I163" s="196"/>
      <c r="J163" s="38"/>
      <c r="K163" s="38"/>
      <c r="L163" s="41"/>
      <c r="M163" s="197"/>
      <c r="N163" s="198"/>
      <c r="O163" s="67"/>
      <c r="P163" s="67"/>
      <c r="Q163" s="67"/>
      <c r="R163" s="67"/>
      <c r="S163" s="67"/>
      <c r="T163" s="68"/>
      <c r="U163" s="36"/>
      <c r="V163" s="36"/>
      <c r="W163" s="36"/>
      <c r="X163" s="36"/>
      <c r="Y163" s="36"/>
      <c r="Z163" s="36"/>
      <c r="AA163" s="36"/>
      <c r="AB163" s="36"/>
      <c r="AC163" s="36"/>
      <c r="AD163" s="36"/>
      <c r="AE163" s="36"/>
      <c r="AT163" s="19" t="s">
        <v>140</v>
      </c>
      <c r="AU163" s="19" t="s">
        <v>82</v>
      </c>
    </row>
    <row r="164" spans="2:51" s="14" customFormat="1" ht="10.2">
      <c r="B164" s="210"/>
      <c r="C164" s="211"/>
      <c r="D164" s="194" t="s">
        <v>142</v>
      </c>
      <c r="E164" s="211"/>
      <c r="F164" s="213" t="s">
        <v>239</v>
      </c>
      <c r="G164" s="211"/>
      <c r="H164" s="214">
        <v>1.004</v>
      </c>
      <c r="I164" s="215"/>
      <c r="J164" s="211"/>
      <c r="K164" s="211"/>
      <c r="L164" s="216"/>
      <c r="M164" s="217"/>
      <c r="N164" s="218"/>
      <c r="O164" s="218"/>
      <c r="P164" s="218"/>
      <c r="Q164" s="218"/>
      <c r="R164" s="218"/>
      <c r="S164" s="218"/>
      <c r="T164" s="219"/>
      <c r="AT164" s="220" t="s">
        <v>142</v>
      </c>
      <c r="AU164" s="220" t="s">
        <v>82</v>
      </c>
      <c r="AV164" s="14" t="s">
        <v>82</v>
      </c>
      <c r="AW164" s="14" t="s">
        <v>4</v>
      </c>
      <c r="AX164" s="14" t="s">
        <v>80</v>
      </c>
      <c r="AY164" s="220" t="s">
        <v>129</v>
      </c>
    </row>
    <row r="165" spans="1:65" s="2" customFormat="1" ht="14.4" customHeight="1">
      <c r="A165" s="36"/>
      <c r="B165" s="37"/>
      <c r="C165" s="181" t="s">
        <v>240</v>
      </c>
      <c r="D165" s="181" t="s">
        <v>131</v>
      </c>
      <c r="E165" s="182" t="s">
        <v>241</v>
      </c>
      <c r="F165" s="183" t="s">
        <v>242</v>
      </c>
      <c r="G165" s="184" t="s">
        <v>147</v>
      </c>
      <c r="H165" s="185">
        <v>6.987</v>
      </c>
      <c r="I165" s="186"/>
      <c r="J165" s="187">
        <f>ROUND(I165*H165,2)</f>
        <v>0</v>
      </c>
      <c r="K165" s="183" t="s">
        <v>135</v>
      </c>
      <c r="L165" s="41"/>
      <c r="M165" s="188" t="s">
        <v>28</v>
      </c>
      <c r="N165" s="189" t="s">
        <v>46</v>
      </c>
      <c r="O165" s="67"/>
      <c r="P165" s="190">
        <f>O165*H165</f>
        <v>0</v>
      </c>
      <c r="Q165" s="190">
        <v>0</v>
      </c>
      <c r="R165" s="190">
        <f>Q165*H165</f>
        <v>0</v>
      </c>
      <c r="S165" s="190">
        <v>0</v>
      </c>
      <c r="T165" s="191">
        <f>S165*H165</f>
        <v>0</v>
      </c>
      <c r="U165" s="36"/>
      <c r="V165" s="36"/>
      <c r="W165" s="36"/>
      <c r="X165" s="36"/>
      <c r="Y165" s="36"/>
      <c r="Z165" s="36"/>
      <c r="AA165" s="36"/>
      <c r="AB165" s="36"/>
      <c r="AC165" s="36"/>
      <c r="AD165" s="36"/>
      <c r="AE165" s="36"/>
      <c r="AR165" s="192" t="s">
        <v>136</v>
      </c>
      <c r="AT165" s="192" t="s">
        <v>131</v>
      </c>
      <c r="AU165" s="192" t="s">
        <v>82</v>
      </c>
      <c r="AY165" s="19" t="s">
        <v>129</v>
      </c>
      <c r="BE165" s="193">
        <f>IF(N165="základní",J165,0)</f>
        <v>0</v>
      </c>
      <c r="BF165" s="193">
        <f>IF(N165="snížená",J165,0)</f>
        <v>0</v>
      </c>
      <c r="BG165" s="193">
        <f>IF(N165="zákl. přenesená",J165,0)</f>
        <v>0</v>
      </c>
      <c r="BH165" s="193">
        <f>IF(N165="sníž. přenesená",J165,0)</f>
        <v>0</v>
      </c>
      <c r="BI165" s="193">
        <f>IF(N165="nulová",J165,0)</f>
        <v>0</v>
      </c>
      <c r="BJ165" s="19" t="s">
        <v>136</v>
      </c>
      <c r="BK165" s="193">
        <f>ROUND(I165*H165,2)</f>
        <v>0</v>
      </c>
      <c r="BL165" s="19" t="s">
        <v>136</v>
      </c>
      <c r="BM165" s="192" t="s">
        <v>243</v>
      </c>
    </row>
    <row r="166" spans="1:47" s="2" customFormat="1" ht="19.2">
      <c r="A166" s="36"/>
      <c r="B166" s="37"/>
      <c r="C166" s="38"/>
      <c r="D166" s="194" t="s">
        <v>138</v>
      </c>
      <c r="E166" s="38"/>
      <c r="F166" s="195" t="s">
        <v>244</v>
      </c>
      <c r="G166" s="38"/>
      <c r="H166" s="38"/>
      <c r="I166" s="196"/>
      <c r="J166" s="38"/>
      <c r="K166" s="38"/>
      <c r="L166" s="41"/>
      <c r="M166" s="197"/>
      <c r="N166" s="198"/>
      <c r="O166" s="67"/>
      <c r="P166" s="67"/>
      <c r="Q166" s="67"/>
      <c r="R166" s="67"/>
      <c r="S166" s="67"/>
      <c r="T166" s="68"/>
      <c r="U166" s="36"/>
      <c r="V166" s="36"/>
      <c r="W166" s="36"/>
      <c r="X166" s="36"/>
      <c r="Y166" s="36"/>
      <c r="Z166" s="36"/>
      <c r="AA166" s="36"/>
      <c r="AB166" s="36"/>
      <c r="AC166" s="36"/>
      <c r="AD166" s="36"/>
      <c r="AE166" s="36"/>
      <c r="AT166" s="19" t="s">
        <v>138</v>
      </c>
      <c r="AU166" s="19" t="s">
        <v>82</v>
      </c>
    </row>
    <row r="167" spans="1:47" s="2" customFormat="1" ht="48">
      <c r="A167" s="36"/>
      <c r="B167" s="37"/>
      <c r="C167" s="38"/>
      <c r="D167" s="194" t="s">
        <v>140</v>
      </c>
      <c r="E167" s="38"/>
      <c r="F167" s="199" t="s">
        <v>245</v>
      </c>
      <c r="G167" s="38"/>
      <c r="H167" s="38"/>
      <c r="I167" s="196"/>
      <c r="J167" s="38"/>
      <c r="K167" s="38"/>
      <c r="L167" s="41"/>
      <c r="M167" s="197"/>
      <c r="N167" s="198"/>
      <c r="O167" s="67"/>
      <c r="P167" s="67"/>
      <c r="Q167" s="67"/>
      <c r="R167" s="67"/>
      <c r="S167" s="67"/>
      <c r="T167" s="68"/>
      <c r="U167" s="36"/>
      <c r="V167" s="36"/>
      <c r="W167" s="36"/>
      <c r="X167" s="36"/>
      <c r="Y167" s="36"/>
      <c r="Z167" s="36"/>
      <c r="AA167" s="36"/>
      <c r="AB167" s="36"/>
      <c r="AC167" s="36"/>
      <c r="AD167" s="36"/>
      <c r="AE167" s="36"/>
      <c r="AT167" s="19" t="s">
        <v>140</v>
      </c>
      <c r="AU167" s="19" t="s">
        <v>82</v>
      </c>
    </row>
    <row r="168" spans="2:51" s="13" customFormat="1" ht="10.2">
      <c r="B168" s="200"/>
      <c r="C168" s="201"/>
      <c r="D168" s="194" t="s">
        <v>142</v>
      </c>
      <c r="E168" s="202" t="s">
        <v>28</v>
      </c>
      <c r="F168" s="203" t="s">
        <v>232</v>
      </c>
      <c r="G168" s="201"/>
      <c r="H168" s="202" t="s">
        <v>28</v>
      </c>
      <c r="I168" s="204"/>
      <c r="J168" s="201"/>
      <c r="K168" s="201"/>
      <c r="L168" s="205"/>
      <c r="M168" s="206"/>
      <c r="N168" s="207"/>
      <c r="O168" s="207"/>
      <c r="P168" s="207"/>
      <c r="Q168" s="207"/>
      <c r="R168" s="207"/>
      <c r="S168" s="207"/>
      <c r="T168" s="208"/>
      <c r="AT168" s="209" t="s">
        <v>142</v>
      </c>
      <c r="AU168" s="209" t="s">
        <v>82</v>
      </c>
      <c r="AV168" s="13" t="s">
        <v>80</v>
      </c>
      <c r="AW168" s="13" t="s">
        <v>34</v>
      </c>
      <c r="AX168" s="13" t="s">
        <v>73</v>
      </c>
      <c r="AY168" s="209" t="s">
        <v>129</v>
      </c>
    </row>
    <row r="169" spans="2:51" s="14" customFormat="1" ht="10.2">
      <c r="B169" s="210"/>
      <c r="C169" s="211"/>
      <c r="D169" s="194" t="s">
        <v>142</v>
      </c>
      <c r="E169" s="212" t="s">
        <v>28</v>
      </c>
      <c r="F169" s="213" t="s">
        <v>246</v>
      </c>
      <c r="G169" s="211"/>
      <c r="H169" s="214">
        <v>4.01</v>
      </c>
      <c r="I169" s="215"/>
      <c r="J169" s="211"/>
      <c r="K169" s="211"/>
      <c r="L169" s="216"/>
      <c r="M169" s="217"/>
      <c r="N169" s="218"/>
      <c r="O169" s="218"/>
      <c r="P169" s="218"/>
      <c r="Q169" s="218"/>
      <c r="R169" s="218"/>
      <c r="S169" s="218"/>
      <c r="T169" s="219"/>
      <c r="AT169" s="220" t="s">
        <v>142</v>
      </c>
      <c r="AU169" s="220" t="s">
        <v>82</v>
      </c>
      <c r="AV169" s="14" t="s">
        <v>82</v>
      </c>
      <c r="AW169" s="14" t="s">
        <v>34</v>
      </c>
      <c r="AX169" s="14" t="s">
        <v>73</v>
      </c>
      <c r="AY169" s="220" t="s">
        <v>129</v>
      </c>
    </row>
    <row r="170" spans="2:51" s="14" customFormat="1" ht="10.2">
      <c r="B170" s="210"/>
      <c r="C170" s="211"/>
      <c r="D170" s="194" t="s">
        <v>142</v>
      </c>
      <c r="E170" s="212" t="s">
        <v>28</v>
      </c>
      <c r="F170" s="213" t="s">
        <v>247</v>
      </c>
      <c r="G170" s="211"/>
      <c r="H170" s="214">
        <v>2.066</v>
      </c>
      <c r="I170" s="215"/>
      <c r="J170" s="211"/>
      <c r="K170" s="211"/>
      <c r="L170" s="216"/>
      <c r="M170" s="217"/>
      <c r="N170" s="218"/>
      <c r="O170" s="218"/>
      <c r="P170" s="218"/>
      <c r="Q170" s="218"/>
      <c r="R170" s="218"/>
      <c r="S170" s="218"/>
      <c r="T170" s="219"/>
      <c r="AT170" s="220" t="s">
        <v>142</v>
      </c>
      <c r="AU170" s="220" t="s">
        <v>82</v>
      </c>
      <c r="AV170" s="14" t="s">
        <v>82</v>
      </c>
      <c r="AW170" s="14" t="s">
        <v>34</v>
      </c>
      <c r="AX170" s="14" t="s">
        <v>73</v>
      </c>
      <c r="AY170" s="220" t="s">
        <v>129</v>
      </c>
    </row>
    <row r="171" spans="2:51" s="16" customFormat="1" ht="10.2">
      <c r="B171" s="232"/>
      <c r="C171" s="233"/>
      <c r="D171" s="194" t="s">
        <v>142</v>
      </c>
      <c r="E171" s="234" t="s">
        <v>28</v>
      </c>
      <c r="F171" s="235" t="s">
        <v>248</v>
      </c>
      <c r="G171" s="233"/>
      <c r="H171" s="236">
        <v>6.076</v>
      </c>
      <c r="I171" s="237"/>
      <c r="J171" s="233"/>
      <c r="K171" s="233"/>
      <c r="L171" s="238"/>
      <c r="M171" s="239"/>
      <c r="N171" s="240"/>
      <c r="O171" s="240"/>
      <c r="P171" s="240"/>
      <c r="Q171" s="240"/>
      <c r="R171" s="240"/>
      <c r="S171" s="240"/>
      <c r="T171" s="241"/>
      <c r="AT171" s="242" t="s">
        <v>142</v>
      </c>
      <c r="AU171" s="242" t="s">
        <v>82</v>
      </c>
      <c r="AV171" s="16" t="s">
        <v>153</v>
      </c>
      <c r="AW171" s="16" t="s">
        <v>34</v>
      </c>
      <c r="AX171" s="16" t="s">
        <v>73</v>
      </c>
      <c r="AY171" s="242" t="s">
        <v>129</v>
      </c>
    </row>
    <row r="172" spans="2:51" s="13" customFormat="1" ht="10.2">
      <c r="B172" s="200"/>
      <c r="C172" s="201"/>
      <c r="D172" s="194" t="s">
        <v>142</v>
      </c>
      <c r="E172" s="202" t="s">
        <v>28</v>
      </c>
      <c r="F172" s="203" t="s">
        <v>249</v>
      </c>
      <c r="G172" s="201"/>
      <c r="H172" s="202" t="s">
        <v>28</v>
      </c>
      <c r="I172" s="204"/>
      <c r="J172" s="201"/>
      <c r="K172" s="201"/>
      <c r="L172" s="205"/>
      <c r="M172" s="206"/>
      <c r="N172" s="207"/>
      <c r="O172" s="207"/>
      <c r="P172" s="207"/>
      <c r="Q172" s="207"/>
      <c r="R172" s="207"/>
      <c r="S172" s="207"/>
      <c r="T172" s="208"/>
      <c r="AT172" s="209" t="s">
        <v>142</v>
      </c>
      <c r="AU172" s="209" t="s">
        <v>82</v>
      </c>
      <c r="AV172" s="13" t="s">
        <v>80</v>
      </c>
      <c r="AW172" s="13" t="s">
        <v>34</v>
      </c>
      <c r="AX172" s="13" t="s">
        <v>73</v>
      </c>
      <c r="AY172" s="209" t="s">
        <v>129</v>
      </c>
    </row>
    <row r="173" spans="2:51" s="14" customFormat="1" ht="10.2">
      <c r="B173" s="210"/>
      <c r="C173" s="211"/>
      <c r="D173" s="194" t="s">
        <v>142</v>
      </c>
      <c r="E173" s="212" t="s">
        <v>28</v>
      </c>
      <c r="F173" s="213" t="s">
        <v>250</v>
      </c>
      <c r="G173" s="211"/>
      <c r="H173" s="214">
        <v>0.911</v>
      </c>
      <c r="I173" s="215"/>
      <c r="J173" s="211"/>
      <c r="K173" s="211"/>
      <c r="L173" s="216"/>
      <c r="M173" s="217"/>
      <c r="N173" s="218"/>
      <c r="O173" s="218"/>
      <c r="P173" s="218"/>
      <c r="Q173" s="218"/>
      <c r="R173" s="218"/>
      <c r="S173" s="218"/>
      <c r="T173" s="219"/>
      <c r="AT173" s="220" t="s">
        <v>142</v>
      </c>
      <c r="AU173" s="220" t="s">
        <v>82</v>
      </c>
      <c r="AV173" s="14" t="s">
        <v>82</v>
      </c>
      <c r="AW173" s="14" t="s">
        <v>34</v>
      </c>
      <c r="AX173" s="14" t="s">
        <v>73</v>
      </c>
      <c r="AY173" s="220" t="s">
        <v>129</v>
      </c>
    </row>
    <row r="174" spans="2:51" s="15" customFormat="1" ht="10.2">
      <c r="B174" s="221"/>
      <c r="C174" s="222"/>
      <c r="D174" s="194" t="s">
        <v>142</v>
      </c>
      <c r="E174" s="223" t="s">
        <v>28</v>
      </c>
      <c r="F174" s="224" t="s">
        <v>172</v>
      </c>
      <c r="G174" s="222"/>
      <c r="H174" s="225">
        <v>6.987</v>
      </c>
      <c r="I174" s="226"/>
      <c r="J174" s="222"/>
      <c r="K174" s="222"/>
      <c r="L174" s="227"/>
      <c r="M174" s="228"/>
      <c r="N174" s="229"/>
      <c r="O174" s="229"/>
      <c r="P174" s="229"/>
      <c r="Q174" s="229"/>
      <c r="R174" s="229"/>
      <c r="S174" s="229"/>
      <c r="T174" s="230"/>
      <c r="AT174" s="231" t="s">
        <v>142</v>
      </c>
      <c r="AU174" s="231" t="s">
        <v>82</v>
      </c>
      <c r="AV174" s="15" t="s">
        <v>136</v>
      </c>
      <c r="AW174" s="15" t="s">
        <v>34</v>
      </c>
      <c r="AX174" s="15" t="s">
        <v>80</v>
      </c>
      <c r="AY174" s="231" t="s">
        <v>129</v>
      </c>
    </row>
    <row r="175" spans="1:65" s="2" customFormat="1" ht="14.4" customHeight="1">
      <c r="A175" s="36"/>
      <c r="B175" s="37"/>
      <c r="C175" s="181" t="s">
        <v>8</v>
      </c>
      <c r="D175" s="181" t="s">
        <v>131</v>
      </c>
      <c r="E175" s="182" t="s">
        <v>251</v>
      </c>
      <c r="F175" s="183" t="s">
        <v>252</v>
      </c>
      <c r="G175" s="184" t="s">
        <v>147</v>
      </c>
      <c r="H175" s="185">
        <v>2.795</v>
      </c>
      <c r="I175" s="186"/>
      <c r="J175" s="187">
        <f>ROUND(I175*H175,2)</f>
        <v>0</v>
      </c>
      <c r="K175" s="183" t="s">
        <v>135</v>
      </c>
      <c r="L175" s="41"/>
      <c r="M175" s="188" t="s">
        <v>28</v>
      </c>
      <c r="N175" s="189" t="s">
        <v>46</v>
      </c>
      <c r="O175" s="67"/>
      <c r="P175" s="190">
        <f>O175*H175</f>
        <v>0</v>
      </c>
      <c r="Q175" s="190">
        <v>0</v>
      </c>
      <c r="R175" s="190">
        <f>Q175*H175</f>
        <v>0</v>
      </c>
      <c r="S175" s="190">
        <v>0</v>
      </c>
      <c r="T175" s="191">
        <f>S175*H175</f>
        <v>0</v>
      </c>
      <c r="U175" s="36"/>
      <c r="V175" s="36"/>
      <c r="W175" s="36"/>
      <c r="X175" s="36"/>
      <c r="Y175" s="36"/>
      <c r="Z175" s="36"/>
      <c r="AA175" s="36"/>
      <c r="AB175" s="36"/>
      <c r="AC175" s="36"/>
      <c r="AD175" s="36"/>
      <c r="AE175" s="36"/>
      <c r="AR175" s="192" t="s">
        <v>136</v>
      </c>
      <c r="AT175" s="192" t="s">
        <v>131</v>
      </c>
      <c r="AU175" s="192" t="s">
        <v>82</v>
      </c>
      <c r="AY175" s="19" t="s">
        <v>129</v>
      </c>
      <c r="BE175" s="193">
        <f>IF(N175="základní",J175,0)</f>
        <v>0</v>
      </c>
      <c r="BF175" s="193">
        <f>IF(N175="snížená",J175,0)</f>
        <v>0</v>
      </c>
      <c r="BG175" s="193">
        <f>IF(N175="zákl. přenesená",J175,0)</f>
        <v>0</v>
      </c>
      <c r="BH175" s="193">
        <f>IF(N175="sníž. přenesená",J175,0)</f>
        <v>0</v>
      </c>
      <c r="BI175" s="193">
        <f>IF(N175="nulová",J175,0)</f>
        <v>0</v>
      </c>
      <c r="BJ175" s="19" t="s">
        <v>136</v>
      </c>
      <c r="BK175" s="193">
        <f>ROUND(I175*H175,2)</f>
        <v>0</v>
      </c>
      <c r="BL175" s="19" t="s">
        <v>136</v>
      </c>
      <c r="BM175" s="192" t="s">
        <v>253</v>
      </c>
    </row>
    <row r="176" spans="1:47" s="2" customFormat="1" ht="19.2">
      <c r="A176" s="36"/>
      <c r="B176" s="37"/>
      <c r="C176" s="38"/>
      <c r="D176" s="194" t="s">
        <v>138</v>
      </c>
      <c r="E176" s="38"/>
      <c r="F176" s="195" t="s">
        <v>254</v>
      </c>
      <c r="G176" s="38"/>
      <c r="H176" s="38"/>
      <c r="I176" s="196"/>
      <c r="J176" s="38"/>
      <c r="K176" s="38"/>
      <c r="L176" s="41"/>
      <c r="M176" s="197"/>
      <c r="N176" s="198"/>
      <c r="O176" s="67"/>
      <c r="P176" s="67"/>
      <c r="Q176" s="67"/>
      <c r="R176" s="67"/>
      <c r="S176" s="67"/>
      <c r="T176" s="68"/>
      <c r="U176" s="36"/>
      <c r="V176" s="36"/>
      <c r="W176" s="36"/>
      <c r="X176" s="36"/>
      <c r="Y176" s="36"/>
      <c r="Z176" s="36"/>
      <c r="AA176" s="36"/>
      <c r="AB176" s="36"/>
      <c r="AC176" s="36"/>
      <c r="AD176" s="36"/>
      <c r="AE176" s="36"/>
      <c r="AT176" s="19" t="s">
        <v>138</v>
      </c>
      <c r="AU176" s="19" t="s">
        <v>82</v>
      </c>
    </row>
    <row r="177" spans="1:47" s="2" customFormat="1" ht="48">
      <c r="A177" s="36"/>
      <c r="B177" s="37"/>
      <c r="C177" s="38"/>
      <c r="D177" s="194" t="s">
        <v>140</v>
      </c>
      <c r="E177" s="38"/>
      <c r="F177" s="199" t="s">
        <v>245</v>
      </c>
      <c r="G177" s="38"/>
      <c r="H177" s="38"/>
      <c r="I177" s="196"/>
      <c r="J177" s="38"/>
      <c r="K177" s="38"/>
      <c r="L177" s="41"/>
      <c r="M177" s="197"/>
      <c r="N177" s="198"/>
      <c r="O177" s="67"/>
      <c r="P177" s="67"/>
      <c r="Q177" s="67"/>
      <c r="R177" s="67"/>
      <c r="S177" s="67"/>
      <c r="T177" s="68"/>
      <c r="U177" s="36"/>
      <c r="V177" s="36"/>
      <c r="W177" s="36"/>
      <c r="X177" s="36"/>
      <c r="Y177" s="36"/>
      <c r="Z177" s="36"/>
      <c r="AA177" s="36"/>
      <c r="AB177" s="36"/>
      <c r="AC177" s="36"/>
      <c r="AD177" s="36"/>
      <c r="AE177" s="36"/>
      <c r="AT177" s="19" t="s">
        <v>140</v>
      </c>
      <c r="AU177" s="19" t="s">
        <v>82</v>
      </c>
    </row>
    <row r="178" spans="2:51" s="14" customFormat="1" ht="10.2">
      <c r="B178" s="210"/>
      <c r="C178" s="211"/>
      <c r="D178" s="194" t="s">
        <v>142</v>
      </c>
      <c r="E178" s="211"/>
      <c r="F178" s="213" t="s">
        <v>255</v>
      </c>
      <c r="G178" s="211"/>
      <c r="H178" s="214">
        <v>2.795</v>
      </c>
      <c r="I178" s="215"/>
      <c r="J178" s="211"/>
      <c r="K178" s="211"/>
      <c r="L178" s="216"/>
      <c r="M178" s="217"/>
      <c r="N178" s="218"/>
      <c r="O178" s="218"/>
      <c r="P178" s="218"/>
      <c r="Q178" s="218"/>
      <c r="R178" s="218"/>
      <c r="S178" s="218"/>
      <c r="T178" s="219"/>
      <c r="AT178" s="220" t="s">
        <v>142</v>
      </c>
      <c r="AU178" s="220" t="s">
        <v>82</v>
      </c>
      <c r="AV178" s="14" t="s">
        <v>82</v>
      </c>
      <c r="AW178" s="14" t="s">
        <v>4</v>
      </c>
      <c r="AX178" s="14" t="s">
        <v>80</v>
      </c>
      <c r="AY178" s="220" t="s">
        <v>129</v>
      </c>
    </row>
    <row r="179" spans="1:65" s="2" customFormat="1" ht="14.4" customHeight="1">
      <c r="A179" s="36"/>
      <c r="B179" s="37"/>
      <c r="C179" s="181" t="s">
        <v>256</v>
      </c>
      <c r="D179" s="181" t="s">
        <v>131</v>
      </c>
      <c r="E179" s="182" t="s">
        <v>257</v>
      </c>
      <c r="F179" s="183" t="s">
        <v>258</v>
      </c>
      <c r="G179" s="184" t="s">
        <v>134</v>
      </c>
      <c r="H179" s="185">
        <v>41.93</v>
      </c>
      <c r="I179" s="186"/>
      <c r="J179" s="187">
        <f>ROUND(I179*H179,2)</f>
        <v>0</v>
      </c>
      <c r="K179" s="183" t="s">
        <v>135</v>
      </c>
      <c r="L179" s="41"/>
      <c r="M179" s="188" t="s">
        <v>28</v>
      </c>
      <c r="N179" s="189" t="s">
        <v>46</v>
      </c>
      <c r="O179" s="67"/>
      <c r="P179" s="190">
        <f>O179*H179</f>
        <v>0</v>
      </c>
      <c r="Q179" s="190">
        <v>0.0007</v>
      </c>
      <c r="R179" s="190">
        <f>Q179*H179</f>
        <v>0.029351</v>
      </c>
      <c r="S179" s="190">
        <v>0</v>
      </c>
      <c r="T179" s="191">
        <f>S179*H179</f>
        <v>0</v>
      </c>
      <c r="U179" s="36"/>
      <c r="V179" s="36"/>
      <c r="W179" s="36"/>
      <c r="X179" s="36"/>
      <c r="Y179" s="36"/>
      <c r="Z179" s="36"/>
      <c r="AA179" s="36"/>
      <c r="AB179" s="36"/>
      <c r="AC179" s="36"/>
      <c r="AD179" s="36"/>
      <c r="AE179" s="36"/>
      <c r="AR179" s="192" t="s">
        <v>136</v>
      </c>
      <c r="AT179" s="192" t="s">
        <v>131</v>
      </c>
      <c r="AU179" s="192" t="s">
        <v>82</v>
      </c>
      <c r="AY179" s="19" t="s">
        <v>129</v>
      </c>
      <c r="BE179" s="193">
        <f>IF(N179="základní",J179,0)</f>
        <v>0</v>
      </c>
      <c r="BF179" s="193">
        <f>IF(N179="snížená",J179,0)</f>
        <v>0</v>
      </c>
      <c r="BG179" s="193">
        <f>IF(N179="zákl. přenesená",J179,0)</f>
        <v>0</v>
      </c>
      <c r="BH179" s="193">
        <f>IF(N179="sníž. přenesená",J179,0)</f>
        <v>0</v>
      </c>
      <c r="BI179" s="193">
        <f>IF(N179="nulová",J179,0)</f>
        <v>0</v>
      </c>
      <c r="BJ179" s="19" t="s">
        <v>136</v>
      </c>
      <c r="BK179" s="193">
        <f>ROUND(I179*H179,2)</f>
        <v>0</v>
      </c>
      <c r="BL179" s="19" t="s">
        <v>136</v>
      </c>
      <c r="BM179" s="192" t="s">
        <v>259</v>
      </c>
    </row>
    <row r="180" spans="1:47" s="2" customFormat="1" ht="10.2">
      <c r="A180" s="36"/>
      <c r="B180" s="37"/>
      <c r="C180" s="38"/>
      <c r="D180" s="194" t="s">
        <v>138</v>
      </c>
      <c r="E180" s="38"/>
      <c r="F180" s="195" t="s">
        <v>260</v>
      </c>
      <c r="G180" s="38"/>
      <c r="H180" s="38"/>
      <c r="I180" s="196"/>
      <c r="J180" s="38"/>
      <c r="K180" s="38"/>
      <c r="L180" s="41"/>
      <c r="M180" s="197"/>
      <c r="N180" s="198"/>
      <c r="O180" s="67"/>
      <c r="P180" s="67"/>
      <c r="Q180" s="67"/>
      <c r="R180" s="67"/>
      <c r="S180" s="67"/>
      <c r="T180" s="68"/>
      <c r="U180" s="36"/>
      <c r="V180" s="36"/>
      <c r="W180" s="36"/>
      <c r="X180" s="36"/>
      <c r="Y180" s="36"/>
      <c r="Z180" s="36"/>
      <c r="AA180" s="36"/>
      <c r="AB180" s="36"/>
      <c r="AC180" s="36"/>
      <c r="AD180" s="36"/>
      <c r="AE180" s="36"/>
      <c r="AT180" s="19" t="s">
        <v>138</v>
      </c>
      <c r="AU180" s="19" t="s">
        <v>82</v>
      </c>
    </row>
    <row r="181" spans="1:47" s="2" customFormat="1" ht="57.6">
      <c r="A181" s="36"/>
      <c r="B181" s="37"/>
      <c r="C181" s="38"/>
      <c r="D181" s="194" t="s">
        <v>140</v>
      </c>
      <c r="E181" s="38"/>
      <c r="F181" s="199" t="s">
        <v>261</v>
      </c>
      <c r="G181" s="38"/>
      <c r="H181" s="38"/>
      <c r="I181" s="196"/>
      <c r="J181" s="38"/>
      <c r="K181" s="38"/>
      <c r="L181" s="41"/>
      <c r="M181" s="197"/>
      <c r="N181" s="198"/>
      <c r="O181" s="67"/>
      <c r="P181" s="67"/>
      <c r="Q181" s="67"/>
      <c r="R181" s="67"/>
      <c r="S181" s="67"/>
      <c r="T181" s="68"/>
      <c r="U181" s="36"/>
      <c r="V181" s="36"/>
      <c r="W181" s="36"/>
      <c r="X181" s="36"/>
      <c r="Y181" s="36"/>
      <c r="Z181" s="36"/>
      <c r="AA181" s="36"/>
      <c r="AB181" s="36"/>
      <c r="AC181" s="36"/>
      <c r="AD181" s="36"/>
      <c r="AE181" s="36"/>
      <c r="AT181" s="19" t="s">
        <v>140</v>
      </c>
      <c r="AU181" s="19" t="s">
        <v>82</v>
      </c>
    </row>
    <row r="182" spans="2:51" s="13" customFormat="1" ht="10.2">
      <c r="B182" s="200"/>
      <c r="C182" s="201"/>
      <c r="D182" s="194" t="s">
        <v>142</v>
      </c>
      <c r="E182" s="202" t="s">
        <v>28</v>
      </c>
      <c r="F182" s="203" t="s">
        <v>262</v>
      </c>
      <c r="G182" s="201"/>
      <c r="H182" s="202" t="s">
        <v>28</v>
      </c>
      <c r="I182" s="204"/>
      <c r="J182" s="201"/>
      <c r="K182" s="201"/>
      <c r="L182" s="205"/>
      <c r="M182" s="206"/>
      <c r="N182" s="207"/>
      <c r="O182" s="207"/>
      <c r="P182" s="207"/>
      <c r="Q182" s="207"/>
      <c r="R182" s="207"/>
      <c r="S182" s="207"/>
      <c r="T182" s="208"/>
      <c r="AT182" s="209" t="s">
        <v>142</v>
      </c>
      <c r="AU182" s="209" t="s">
        <v>82</v>
      </c>
      <c r="AV182" s="13" t="s">
        <v>80</v>
      </c>
      <c r="AW182" s="13" t="s">
        <v>34</v>
      </c>
      <c r="AX182" s="13" t="s">
        <v>73</v>
      </c>
      <c r="AY182" s="209" t="s">
        <v>129</v>
      </c>
    </row>
    <row r="183" spans="2:51" s="14" customFormat="1" ht="10.2">
      <c r="B183" s="210"/>
      <c r="C183" s="211"/>
      <c r="D183" s="194" t="s">
        <v>142</v>
      </c>
      <c r="E183" s="212" t="s">
        <v>28</v>
      </c>
      <c r="F183" s="213" t="s">
        <v>263</v>
      </c>
      <c r="G183" s="211"/>
      <c r="H183" s="214">
        <v>41.93</v>
      </c>
      <c r="I183" s="215"/>
      <c r="J183" s="211"/>
      <c r="K183" s="211"/>
      <c r="L183" s="216"/>
      <c r="M183" s="217"/>
      <c r="N183" s="218"/>
      <c r="O183" s="218"/>
      <c r="P183" s="218"/>
      <c r="Q183" s="218"/>
      <c r="R183" s="218"/>
      <c r="S183" s="218"/>
      <c r="T183" s="219"/>
      <c r="AT183" s="220" t="s">
        <v>142</v>
      </c>
      <c r="AU183" s="220" t="s">
        <v>82</v>
      </c>
      <c r="AV183" s="14" t="s">
        <v>82</v>
      </c>
      <c r="AW183" s="14" t="s">
        <v>34</v>
      </c>
      <c r="AX183" s="14" t="s">
        <v>80</v>
      </c>
      <c r="AY183" s="220" t="s">
        <v>129</v>
      </c>
    </row>
    <row r="184" spans="1:65" s="2" customFormat="1" ht="14.4" customHeight="1">
      <c r="A184" s="36"/>
      <c r="B184" s="37"/>
      <c r="C184" s="181" t="s">
        <v>264</v>
      </c>
      <c r="D184" s="181" t="s">
        <v>131</v>
      </c>
      <c r="E184" s="182" t="s">
        <v>265</v>
      </c>
      <c r="F184" s="183" t="s">
        <v>266</v>
      </c>
      <c r="G184" s="184" t="s">
        <v>134</v>
      </c>
      <c r="H184" s="185">
        <v>41.93</v>
      </c>
      <c r="I184" s="186"/>
      <c r="J184" s="187">
        <f>ROUND(I184*H184,2)</f>
        <v>0</v>
      </c>
      <c r="K184" s="183" t="s">
        <v>135</v>
      </c>
      <c r="L184" s="41"/>
      <c r="M184" s="188" t="s">
        <v>28</v>
      </c>
      <c r="N184" s="189" t="s">
        <v>46</v>
      </c>
      <c r="O184" s="67"/>
      <c r="P184" s="190">
        <f>O184*H184</f>
        <v>0</v>
      </c>
      <c r="Q184" s="190">
        <v>0</v>
      </c>
      <c r="R184" s="190">
        <f>Q184*H184</f>
        <v>0</v>
      </c>
      <c r="S184" s="190">
        <v>0</v>
      </c>
      <c r="T184" s="191">
        <f>S184*H184</f>
        <v>0</v>
      </c>
      <c r="U184" s="36"/>
      <c r="V184" s="36"/>
      <c r="W184" s="36"/>
      <c r="X184" s="36"/>
      <c r="Y184" s="36"/>
      <c r="Z184" s="36"/>
      <c r="AA184" s="36"/>
      <c r="AB184" s="36"/>
      <c r="AC184" s="36"/>
      <c r="AD184" s="36"/>
      <c r="AE184" s="36"/>
      <c r="AR184" s="192" t="s">
        <v>136</v>
      </c>
      <c r="AT184" s="192" t="s">
        <v>131</v>
      </c>
      <c r="AU184" s="192" t="s">
        <v>82</v>
      </c>
      <c r="AY184" s="19" t="s">
        <v>129</v>
      </c>
      <c r="BE184" s="193">
        <f>IF(N184="základní",J184,0)</f>
        <v>0</v>
      </c>
      <c r="BF184" s="193">
        <f>IF(N184="snížená",J184,0)</f>
        <v>0</v>
      </c>
      <c r="BG184" s="193">
        <f>IF(N184="zákl. přenesená",J184,0)</f>
        <v>0</v>
      </c>
      <c r="BH184" s="193">
        <f>IF(N184="sníž. přenesená",J184,0)</f>
        <v>0</v>
      </c>
      <c r="BI184" s="193">
        <f>IF(N184="nulová",J184,0)</f>
        <v>0</v>
      </c>
      <c r="BJ184" s="19" t="s">
        <v>136</v>
      </c>
      <c r="BK184" s="193">
        <f>ROUND(I184*H184,2)</f>
        <v>0</v>
      </c>
      <c r="BL184" s="19" t="s">
        <v>136</v>
      </c>
      <c r="BM184" s="192" t="s">
        <v>267</v>
      </c>
    </row>
    <row r="185" spans="1:47" s="2" customFormat="1" ht="10.2">
      <c r="A185" s="36"/>
      <c r="B185" s="37"/>
      <c r="C185" s="38"/>
      <c r="D185" s="194" t="s">
        <v>138</v>
      </c>
      <c r="E185" s="38"/>
      <c r="F185" s="195" t="s">
        <v>268</v>
      </c>
      <c r="G185" s="38"/>
      <c r="H185" s="38"/>
      <c r="I185" s="196"/>
      <c r="J185" s="38"/>
      <c r="K185" s="38"/>
      <c r="L185" s="41"/>
      <c r="M185" s="197"/>
      <c r="N185" s="198"/>
      <c r="O185" s="67"/>
      <c r="P185" s="67"/>
      <c r="Q185" s="67"/>
      <c r="R185" s="67"/>
      <c r="S185" s="67"/>
      <c r="T185" s="68"/>
      <c r="U185" s="36"/>
      <c r="V185" s="36"/>
      <c r="W185" s="36"/>
      <c r="X185" s="36"/>
      <c r="Y185" s="36"/>
      <c r="Z185" s="36"/>
      <c r="AA185" s="36"/>
      <c r="AB185" s="36"/>
      <c r="AC185" s="36"/>
      <c r="AD185" s="36"/>
      <c r="AE185" s="36"/>
      <c r="AT185" s="19" t="s">
        <v>138</v>
      </c>
      <c r="AU185" s="19" t="s">
        <v>82</v>
      </c>
    </row>
    <row r="186" spans="1:65" s="2" customFormat="1" ht="14.4" customHeight="1">
      <c r="A186" s="36"/>
      <c r="B186" s="37"/>
      <c r="C186" s="181" t="s">
        <v>269</v>
      </c>
      <c r="D186" s="181" t="s">
        <v>131</v>
      </c>
      <c r="E186" s="182" t="s">
        <v>270</v>
      </c>
      <c r="F186" s="183" t="s">
        <v>271</v>
      </c>
      <c r="G186" s="184" t="s">
        <v>147</v>
      </c>
      <c r="H186" s="185">
        <v>216</v>
      </c>
      <c r="I186" s="186"/>
      <c r="J186" s="187">
        <f>ROUND(I186*H186,2)</f>
        <v>0</v>
      </c>
      <c r="K186" s="183" t="s">
        <v>135</v>
      </c>
      <c r="L186" s="41"/>
      <c r="M186" s="188" t="s">
        <v>28</v>
      </c>
      <c r="N186" s="189" t="s">
        <v>46</v>
      </c>
      <c r="O186" s="67"/>
      <c r="P186" s="190">
        <f>O186*H186</f>
        <v>0</v>
      </c>
      <c r="Q186" s="190">
        <v>0.00046</v>
      </c>
      <c r="R186" s="190">
        <f>Q186*H186</f>
        <v>0.09936</v>
      </c>
      <c r="S186" s="190">
        <v>0</v>
      </c>
      <c r="T186" s="191">
        <f>S186*H186</f>
        <v>0</v>
      </c>
      <c r="U186" s="36"/>
      <c r="V186" s="36"/>
      <c r="W186" s="36"/>
      <c r="X186" s="36"/>
      <c r="Y186" s="36"/>
      <c r="Z186" s="36"/>
      <c r="AA186" s="36"/>
      <c r="AB186" s="36"/>
      <c r="AC186" s="36"/>
      <c r="AD186" s="36"/>
      <c r="AE186" s="36"/>
      <c r="AR186" s="192" t="s">
        <v>136</v>
      </c>
      <c r="AT186" s="192" t="s">
        <v>131</v>
      </c>
      <c r="AU186" s="192" t="s">
        <v>82</v>
      </c>
      <c r="AY186" s="19" t="s">
        <v>129</v>
      </c>
      <c r="BE186" s="193">
        <f>IF(N186="základní",J186,0)</f>
        <v>0</v>
      </c>
      <c r="BF186" s="193">
        <f>IF(N186="snížená",J186,0)</f>
        <v>0</v>
      </c>
      <c r="BG186" s="193">
        <f>IF(N186="zákl. přenesená",J186,0)</f>
        <v>0</v>
      </c>
      <c r="BH186" s="193">
        <f>IF(N186="sníž. přenesená",J186,0)</f>
        <v>0</v>
      </c>
      <c r="BI186" s="193">
        <f>IF(N186="nulová",J186,0)</f>
        <v>0</v>
      </c>
      <c r="BJ186" s="19" t="s">
        <v>136</v>
      </c>
      <c r="BK186" s="193">
        <f>ROUND(I186*H186,2)</f>
        <v>0</v>
      </c>
      <c r="BL186" s="19" t="s">
        <v>136</v>
      </c>
      <c r="BM186" s="192" t="s">
        <v>272</v>
      </c>
    </row>
    <row r="187" spans="1:47" s="2" customFormat="1" ht="10.2">
      <c r="A187" s="36"/>
      <c r="B187" s="37"/>
      <c r="C187" s="38"/>
      <c r="D187" s="194" t="s">
        <v>138</v>
      </c>
      <c r="E187" s="38"/>
      <c r="F187" s="195" t="s">
        <v>273</v>
      </c>
      <c r="G187" s="38"/>
      <c r="H187" s="38"/>
      <c r="I187" s="196"/>
      <c r="J187" s="38"/>
      <c r="K187" s="38"/>
      <c r="L187" s="41"/>
      <c r="M187" s="197"/>
      <c r="N187" s="198"/>
      <c r="O187" s="67"/>
      <c r="P187" s="67"/>
      <c r="Q187" s="67"/>
      <c r="R187" s="67"/>
      <c r="S187" s="67"/>
      <c r="T187" s="68"/>
      <c r="U187" s="36"/>
      <c r="V187" s="36"/>
      <c r="W187" s="36"/>
      <c r="X187" s="36"/>
      <c r="Y187" s="36"/>
      <c r="Z187" s="36"/>
      <c r="AA187" s="36"/>
      <c r="AB187" s="36"/>
      <c r="AC187" s="36"/>
      <c r="AD187" s="36"/>
      <c r="AE187" s="36"/>
      <c r="AT187" s="19" t="s">
        <v>138</v>
      </c>
      <c r="AU187" s="19" t="s">
        <v>82</v>
      </c>
    </row>
    <row r="188" spans="1:47" s="2" customFormat="1" ht="38.4">
      <c r="A188" s="36"/>
      <c r="B188" s="37"/>
      <c r="C188" s="38"/>
      <c r="D188" s="194" t="s">
        <v>140</v>
      </c>
      <c r="E188" s="38"/>
      <c r="F188" s="199" t="s">
        <v>274</v>
      </c>
      <c r="G188" s="38"/>
      <c r="H188" s="38"/>
      <c r="I188" s="196"/>
      <c r="J188" s="38"/>
      <c r="K188" s="38"/>
      <c r="L188" s="41"/>
      <c r="M188" s="197"/>
      <c r="N188" s="198"/>
      <c r="O188" s="67"/>
      <c r="P188" s="67"/>
      <c r="Q188" s="67"/>
      <c r="R188" s="67"/>
      <c r="S188" s="67"/>
      <c r="T188" s="68"/>
      <c r="U188" s="36"/>
      <c r="V188" s="36"/>
      <c r="W188" s="36"/>
      <c r="X188" s="36"/>
      <c r="Y188" s="36"/>
      <c r="Z188" s="36"/>
      <c r="AA188" s="36"/>
      <c r="AB188" s="36"/>
      <c r="AC188" s="36"/>
      <c r="AD188" s="36"/>
      <c r="AE188" s="36"/>
      <c r="AT188" s="19" t="s">
        <v>140</v>
      </c>
      <c r="AU188" s="19" t="s">
        <v>82</v>
      </c>
    </row>
    <row r="189" spans="2:51" s="13" customFormat="1" ht="10.2">
      <c r="B189" s="200"/>
      <c r="C189" s="201"/>
      <c r="D189" s="194" t="s">
        <v>142</v>
      </c>
      <c r="E189" s="202" t="s">
        <v>28</v>
      </c>
      <c r="F189" s="203" t="s">
        <v>275</v>
      </c>
      <c r="G189" s="201"/>
      <c r="H189" s="202" t="s">
        <v>28</v>
      </c>
      <c r="I189" s="204"/>
      <c r="J189" s="201"/>
      <c r="K189" s="201"/>
      <c r="L189" s="205"/>
      <c r="M189" s="206"/>
      <c r="N189" s="207"/>
      <c r="O189" s="207"/>
      <c r="P189" s="207"/>
      <c r="Q189" s="207"/>
      <c r="R189" s="207"/>
      <c r="S189" s="207"/>
      <c r="T189" s="208"/>
      <c r="AT189" s="209" t="s">
        <v>142</v>
      </c>
      <c r="AU189" s="209" t="s">
        <v>82</v>
      </c>
      <c r="AV189" s="13" t="s">
        <v>80</v>
      </c>
      <c r="AW189" s="13" t="s">
        <v>34</v>
      </c>
      <c r="AX189" s="13" t="s">
        <v>73</v>
      </c>
      <c r="AY189" s="209" t="s">
        <v>129</v>
      </c>
    </row>
    <row r="190" spans="2:51" s="14" customFormat="1" ht="10.2">
      <c r="B190" s="210"/>
      <c r="C190" s="211"/>
      <c r="D190" s="194" t="s">
        <v>142</v>
      </c>
      <c r="E190" s="212" t="s">
        <v>28</v>
      </c>
      <c r="F190" s="213" t="s">
        <v>276</v>
      </c>
      <c r="G190" s="211"/>
      <c r="H190" s="214">
        <v>216</v>
      </c>
      <c r="I190" s="215"/>
      <c r="J190" s="211"/>
      <c r="K190" s="211"/>
      <c r="L190" s="216"/>
      <c r="M190" s="217"/>
      <c r="N190" s="218"/>
      <c r="O190" s="218"/>
      <c r="P190" s="218"/>
      <c r="Q190" s="218"/>
      <c r="R190" s="218"/>
      <c r="S190" s="218"/>
      <c r="T190" s="219"/>
      <c r="AT190" s="220" t="s">
        <v>142</v>
      </c>
      <c r="AU190" s="220" t="s">
        <v>82</v>
      </c>
      <c r="AV190" s="14" t="s">
        <v>82</v>
      </c>
      <c r="AW190" s="14" t="s">
        <v>34</v>
      </c>
      <c r="AX190" s="14" t="s">
        <v>80</v>
      </c>
      <c r="AY190" s="220" t="s">
        <v>129</v>
      </c>
    </row>
    <row r="191" spans="1:65" s="2" customFormat="1" ht="14.4" customHeight="1">
      <c r="A191" s="36"/>
      <c r="B191" s="37"/>
      <c r="C191" s="181" t="s">
        <v>277</v>
      </c>
      <c r="D191" s="181" t="s">
        <v>131</v>
      </c>
      <c r="E191" s="182" t="s">
        <v>278</v>
      </c>
      <c r="F191" s="183" t="s">
        <v>279</v>
      </c>
      <c r="G191" s="184" t="s">
        <v>147</v>
      </c>
      <c r="H191" s="185">
        <v>216</v>
      </c>
      <c r="I191" s="186"/>
      <c r="J191" s="187">
        <f>ROUND(I191*H191,2)</f>
        <v>0</v>
      </c>
      <c r="K191" s="183" t="s">
        <v>135</v>
      </c>
      <c r="L191" s="41"/>
      <c r="M191" s="188" t="s">
        <v>28</v>
      </c>
      <c r="N191" s="189" t="s">
        <v>46</v>
      </c>
      <c r="O191" s="67"/>
      <c r="P191" s="190">
        <f>O191*H191</f>
        <v>0</v>
      </c>
      <c r="Q191" s="190">
        <v>0</v>
      </c>
      <c r="R191" s="190">
        <f>Q191*H191</f>
        <v>0</v>
      </c>
      <c r="S191" s="190">
        <v>0</v>
      </c>
      <c r="T191" s="191">
        <f>S191*H191</f>
        <v>0</v>
      </c>
      <c r="U191" s="36"/>
      <c r="V191" s="36"/>
      <c r="W191" s="36"/>
      <c r="X191" s="36"/>
      <c r="Y191" s="36"/>
      <c r="Z191" s="36"/>
      <c r="AA191" s="36"/>
      <c r="AB191" s="36"/>
      <c r="AC191" s="36"/>
      <c r="AD191" s="36"/>
      <c r="AE191" s="36"/>
      <c r="AR191" s="192" t="s">
        <v>136</v>
      </c>
      <c r="AT191" s="192" t="s">
        <v>131</v>
      </c>
      <c r="AU191" s="192" t="s">
        <v>82</v>
      </c>
      <c r="AY191" s="19" t="s">
        <v>129</v>
      </c>
      <c r="BE191" s="193">
        <f>IF(N191="základní",J191,0)</f>
        <v>0</v>
      </c>
      <c r="BF191" s="193">
        <f>IF(N191="snížená",J191,0)</f>
        <v>0</v>
      </c>
      <c r="BG191" s="193">
        <f>IF(N191="zákl. přenesená",J191,0)</f>
        <v>0</v>
      </c>
      <c r="BH191" s="193">
        <f>IF(N191="sníž. přenesená",J191,0)</f>
        <v>0</v>
      </c>
      <c r="BI191" s="193">
        <f>IF(N191="nulová",J191,0)</f>
        <v>0</v>
      </c>
      <c r="BJ191" s="19" t="s">
        <v>136</v>
      </c>
      <c r="BK191" s="193">
        <f>ROUND(I191*H191,2)</f>
        <v>0</v>
      </c>
      <c r="BL191" s="19" t="s">
        <v>136</v>
      </c>
      <c r="BM191" s="192" t="s">
        <v>280</v>
      </c>
    </row>
    <row r="192" spans="1:47" s="2" customFormat="1" ht="19.2">
      <c r="A192" s="36"/>
      <c r="B192" s="37"/>
      <c r="C192" s="38"/>
      <c r="D192" s="194" t="s">
        <v>138</v>
      </c>
      <c r="E192" s="38"/>
      <c r="F192" s="195" t="s">
        <v>281</v>
      </c>
      <c r="G192" s="38"/>
      <c r="H192" s="38"/>
      <c r="I192" s="196"/>
      <c r="J192" s="38"/>
      <c r="K192" s="38"/>
      <c r="L192" s="41"/>
      <c r="M192" s="197"/>
      <c r="N192" s="198"/>
      <c r="O192" s="67"/>
      <c r="P192" s="67"/>
      <c r="Q192" s="67"/>
      <c r="R192" s="67"/>
      <c r="S192" s="67"/>
      <c r="T192" s="68"/>
      <c r="U192" s="36"/>
      <c r="V192" s="36"/>
      <c r="W192" s="36"/>
      <c r="X192" s="36"/>
      <c r="Y192" s="36"/>
      <c r="Z192" s="36"/>
      <c r="AA192" s="36"/>
      <c r="AB192" s="36"/>
      <c r="AC192" s="36"/>
      <c r="AD192" s="36"/>
      <c r="AE192" s="36"/>
      <c r="AT192" s="19" t="s">
        <v>138</v>
      </c>
      <c r="AU192" s="19" t="s">
        <v>82</v>
      </c>
    </row>
    <row r="193" spans="1:65" s="2" customFormat="1" ht="14.4" customHeight="1">
      <c r="A193" s="36"/>
      <c r="B193" s="37"/>
      <c r="C193" s="181" t="s">
        <v>282</v>
      </c>
      <c r="D193" s="181" t="s">
        <v>131</v>
      </c>
      <c r="E193" s="182" t="s">
        <v>283</v>
      </c>
      <c r="F193" s="183" t="s">
        <v>284</v>
      </c>
      <c r="G193" s="184" t="s">
        <v>147</v>
      </c>
      <c r="H193" s="185">
        <v>93.443</v>
      </c>
      <c r="I193" s="186"/>
      <c r="J193" s="187">
        <f>ROUND(I193*H193,2)</f>
        <v>0</v>
      </c>
      <c r="K193" s="183" t="s">
        <v>135</v>
      </c>
      <c r="L193" s="41"/>
      <c r="M193" s="188" t="s">
        <v>28</v>
      </c>
      <c r="N193" s="189" t="s">
        <v>46</v>
      </c>
      <c r="O193" s="67"/>
      <c r="P193" s="190">
        <f>O193*H193</f>
        <v>0</v>
      </c>
      <c r="Q193" s="190">
        <v>0</v>
      </c>
      <c r="R193" s="190">
        <f>Q193*H193</f>
        <v>0</v>
      </c>
      <c r="S193" s="190">
        <v>0</v>
      </c>
      <c r="T193" s="191">
        <f>S193*H193</f>
        <v>0</v>
      </c>
      <c r="U193" s="36"/>
      <c r="V193" s="36"/>
      <c r="W193" s="36"/>
      <c r="X193" s="36"/>
      <c r="Y193" s="36"/>
      <c r="Z193" s="36"/>
      <c r="AA193" s="36"/>
      <c r="AB193" s="36"/>
      <c r="AC193" s="36"/>
      <c r="AD193" s="36"/>
      <c r="AE193" s="36"/>
      <c r="AR193" s="192" t="s">
        <v>136</v>
      </c>
      <c r="AT193" s="192" t="s">
        <v>131</v>
      </c>
      <c r="AU193" s="192" t="s">
        <v>82</v>
      </c>
      <c r="AY193" s="19" t="s">
        <v>129</v>
      </c>
      <c r="BE193" s="193">
        <f>IF(N193="základní",J193,0)</f>
        <v>0</v>
      </c>
      <c r="BF193" s="193">
        <f>IF(N193="snížená",J193,0)</f>
        <v>0</v>
      </c>
      <c r="BG193" s="193">
        <f>IF(N193="zákl. přenesená",J193,0)</f>
        <v>0</v>
      </c>
      <c r="BH193" s="193">
        <f>IF(N193="sníž. přenesená",J193,0)</f>
        <v>0</v>
      </c>
      <c r="BI193" s="193">
        <f>IF(N193="nulová",J193,0)</f>
        <v>0</v>
      </c>
      <c r="BJ193" s="19" t="s">
        <v>136</v>
      </c>
      <c r="BK193" s="193">
        <f>ROUND(I193*H193,2)</f>
        <v>0</v>
      </c>
      <c r="BL193" s="19" t="s">
        <v>136</v>
      </c>
      <c r="BM193" s="192" t="s">
        <v>285</v>
      </c>
    </row>
    <row r="194" spans="1:47" s="2" customFormat="1" ht="19.2">
      <c r="A194" s="36"/>
      <c r="B194" s="37"/>
      <c r="C194" s="38"/>
      <c r="D194" s="194" t="s">
        <v>138</v>
      </c>
      <c r="E194" s="38"/>
      <c r="F194" s="195" t="s">
        <v>286</v>
      </c>
      <c r="G194" s="38"/>
      <c r="H194" s="38"/>
      <c r="I194" s="196"/>
      <c r="J194" s="38"/>
      <c r="K194" s="38"/>
      <c r="L194" s="41"/>
      <c r="M194" s="197"/>
      <c r="N194" s="198"/>
      <c r="O194" s="67"/>
      <c r="P194" s="67"/>
      <c r="Q194" s="67"/>
      <c r="R194" s="67"/>
      <c r="S194" s="67"/>
      <c r="T194" s="68"/>
      <c r="U194" s="36"/>
      <c r="V194" s="36"/>
      <c r="W194" s="36"/>
      <c r="X194" s="36"/>
      <c r="Y194" s="36"/>
      <c r="Z194" s="36"/>
      <c r="AA194" s="36"/>
      <c r="AB194" s="36"/>
      <c r="AC194" s="36"/>
      <c r="AD194" s="36"/>
      <c r="AE194" s="36"/>
      <c r="AT194" s="19" t="s">
        <v>138</v>
      </c>
      <c r="AU194" s="19" t="s">
        <v>82</v>
      </c>
    </row>
    <row r="195" spans="1:47" s="2" customFormat="1" ht="144">
      <c r="A195" s="36"/>
      <c r="B195" s="37"/>
      <c r="C195" s="38"/>
      <c r="D195" s="194" t="s">
        <v>140</v>
      </c>
      <c r="E195" s="38"/>
      <c r="F195" s="199" t="s">
        <v>287</v>
      </c>
      <c r="G195" s="38"/>
      <c r="H195" s="38"/>
      <c r="I195" s="196"/>
      <c r="J195" s="38"/>
      <c r="K195" s="38"/>
      <c r="L195" s="41"/>
      <c r="M195" s="197"/>
      <c r="N195" s="198"/>
      <c r="O195" s="67"/>
      <c r="P195" s="67"/>
      <c r="Q195" s="67"/>
      <c r="R195" s="67"/>
      <c r="S195" s="67"/>
      <c r="T195" s="68"/>
      <c r="U195" s="36"/>
      <c r="V195" s="36"/>
      <c r="W195" s="36"/>
      <c r="X195" s="36"/>
      <c r="Y195" s="36"/>
      <c r="Z195" s="36"/>
      <c r="AA195" s="36"/>
      <c r="AB195" s="36"/>
      <c r="AC195" s="36"/>
      <c r="AD195" s="36"/>
      <c r="AE195" s="36"/>
      <c r="AT195" s="19" t="s">
        <v>140</v>
      </c>
      <c r="AU195" s="19" t="s">
        <v>82</v>
      </c>
    </row>
    <row r="196" spans="2:51" s="13" customFormat="1" ht="10.2">
      <c r="B196" s="200"/>
      <c r="C196" s="201"/>
      <c r="D196" s="194" t="s">
        <v>142</v>
      </c>
      <c r="E196" s="202" t="s">
        <v>28</v>
      </c>
      <c r="F196" s="203" t="s">
        <v>288</v>
      </c>
      <c r="G196" s="201"/>
      <c r="H196" s="202" t="s">
        <v>28</v>
      </c>
      <c r="I196" s="204"/>
      <c r="J196" s="201"/>
      <c r="K196" s="201"/>
      <c r="L196" s="205"/>
      <c r="M196" s="206"/>
      <c r="N196" s="207"/>
      <c r="O196" s="207"/>
      <c r="P196" s="207"/>
      <c r="Q196" s="207"/>
      <c r="R196" s="207"/>
      <c r="S196" s="207"/>
      <c r="T196" s="208"/>
      <c r="AT196" s="209" t="s">
        <v>142</v>
      </c>
      <c r="AU196" s="209" t="s">
        <v>82</v>
      </c>
      <c r="AV196" s="13" t="s">
        <v>80</v>
      </c>
      <c r="AW196" s="13" t="s">
        <v>34</v>
      </c>
      <c r="AX196" s="13" t="s">
        <v>73</v>
      </c>
      <c r="AY196" s="209" t="s">
        <v>129</v>
      </c>
    </row>
    <row r="197" spans="2:51" s="13" customFormat="1" ht="10.2">
      <c r="B197" s="200"/>
      <c r="C197" s="201"/>
      <c r="D197" s="194" t="s">
        <v>142</v>
      </c>
      <c r="E197" s="202" t="s">
        <v>28</v>
      </c>
      <c r="F197" s="203" t="s">
        <v>289</v>
      </c>
      <c r="G197" s="201"/>
      <c r="H197" s="202" t="s">
        <v>28</v>
      </c>
      <c r="I197" s="204"/>
      <c r="J197" s="201"/>
      <c r="K197" s="201"/>
      <c r="L197" s="205"/>
      <c r="M197" s="206"/>
      <c r="N197" s="207"/>
      <c r="O197" s="207"/>
      <c r="P197" s="207"/>
      <c r="Q197" s="207"/>
      <c r="R197" s="207"/>
      <c r="S197" s="207"/>
      <c r="T197" s="208"/>
      <c r="AT197" s="209" t="s">
        <v>142</v>
      </c>
      <c r="AU197" s="209" t="s">
        <v>82</v>
      </c>
      <c r="AV197" s="13" t="s">
        <v>80</v>
      </c>
      <c r="AW197" s="13" t="s">
        <v>34</v>
      </c>
      <c r="AX197" s="13" t="s">
        <v>73</v>
      </c>
      <c r="AY197" s="209" t="s">
        <v>129</v>
      </c>
    </row>
    <row r="198" spans="2:51" s="14" customFormat="1" ht="10.2">
      <c r="B198" s="210"/>
      <c r="C198" s="211"/>
      <c r="D198" s="194" t="s">
        <v>142</v>
      </c>
      <c r="E198" s="212" t="s">
        <v>28</v>
      </c>
      <c r="F198" s="213" t="s">
        <v>290</v>
      </c>
      <c r="G198" s="211"/>
      <c r="H198" s="214">
        <v>73.163</v>
      </c>
      <c r="I198" s="215"/>
      <c r="J198" s="211"/>
      <c r="K198" s="211"/>
      <c r="L198" s="216"/>
      <c r="M198" s="217"/>
      <c r="N198" s="218"/>
      <c r="O198" s="218"/>
      <c r="P198" s="218"/>
      <c r="Q198" s="218"/>
      <c r="R198" s="218"/>
      <c r="S198" s="218"/>
      <c r="T198" s="219"/>
      <c r="AT198" s="220" t="s">
        <v>142</v>
      </c>
      <c r="AU198" s="220" t="s">
        <v>82</v>
      </c>
      <c r="AV198" s="14" t="s">
        <v>82</v>
      </c>
      <c r="AW198" s="14" t="s">
        <v>34</v>
      </c>
      <c r="AX198" s="14" t="s">
        <v>73</v>
      </c>
      <c r="AY198" s="220" t="s">
        <v>129</v>
      </c>
    </row>
    <row r="199" spans="2:51" s="13" customFormat="1" ht="10.2">
      <c r="B199" s="200"/>
      <c r="C199" s="201"/>
      <c r="D199" s="194" t="s">
        <v>142</v>
      </c>
      <c r="E199" s="202" t="s">
        <v>28</v>
      </c>
      <c r="F199" s="203" t="s">
        <v>291</v>
      </c>
      <c r="G199" s="201"/>
      <c r="H199" s="202" t="s">
        <v>28</v>
      </c>
      <c r="I199" s="204"/>
      <c r="J199" s="201"/>
      <c r="K199" s="201"/>
      <c r="L199" s="205"/>
      <c r="M199" s="206"/>
      <c r="N199" s="207"/>
      <c r="O199" s="207"/>
      <c r="P199" s="207"/>
      <c r="Q199" s="207"/>
      <c r="R199" s="207"/>
      <c r="S199" s="207"/>
      <c r="T199" s="208"/>
      <c r="AT199" s="209" t="s">
        <v>142</v>
      </c>
      <c r="AU199" s="209" t="s">
        <v>82</v>
      </c>
      <c r="AV199" s="13" t="s">
        <v>80</v>
      </c>
      <c r="AW199" s="13" t="s">
        <v>34</v>
      </c>
      <c r="AX199" s="13" t="s">
        <v>73</v>
      </c>
      <c r="AY199" s="209" t="s">
        <v>129</v>
      </c>
    </row>
    <row r="200" spans="2:51" s="14" customFormat="1" ht="10.2">
      <c r="B200" s="210"/>
      <c r="C200" s="211"/>
      <c r="D200" s="194" t="s">
        <v>142</v>
      </c>
      <c r="E200" s="212" t="s">
        <v>28</v>
      </c>
      <c r="F200" s="213" t="s">
        <v>292</v>
      </c>
      <c r="G200" s="211"/>
      <c r="H200" s="214">
        <v>19.73</v>
      </c>
      <c r="I200" s="215"/>
      <c r="J200" s="211"/>
      <c r="K200" s="211"/>
      <c r="L200" s="216"/>
      <c r="M200" s="217"/>
      <c r="N200" s="218"/>
      <c r="O200" s="218"/>
      <c r="P200" s="218"/>
      <c r="Q200" s="218"/>
      <c r="R200" s="218"/>
      <c r="S200" s="218"/>
      <c r="T200" s="219"/>
      <c r="AT200" s="220" t="s">
        <v>142</v>
      </c>
      <c r="AU200" s="220" t="s">
        <v>82</v>
      </c>
      <c r="AV200" s="14" t="s">
        <v>82</v>
      </c>
      <c r="AW200" s="14" t="s">
        <v>34</v>
      </c>
      <c r="AX200" s="14" t="s">
        <v>73</v>
      </c>
      <c r="AY200" s="220" t="s">
        <v>129</v>
      </c>
    </row>
    <row r="201" spans="2:51" s="13" customFormat="1" ht="10.2">
      <c r="B201" s="200"/>
      <c r="C201" s="201"/>
      <c r="D201" s="194" t="s">
        <v>142</v>
      </c>
      <c r="E201" s="202" t="s">
        <v>28</v>
      </c>
      <c r="F201" s="203" t="s">
        <v>293</v>
      </c>
      <c r="G201" s="201"/>
      <c r="H201" s="202" t="s">
        <v>28</v>
      </c>
      <c r="I201" s="204"/>
      <c r="J201" s="201"/>
      <c r="K201" s="201"/>
      <c r="L201" s="205"/>
      <c r="M201" s="206"/>
      <c r="N201" s="207"/>
      <c r="O201" s="207"/>
      <c r="P201" s="207"/>
      <c r="Q201" s="207"/>
      <c r="R201" s="207"/>
      <c r="S201" s="207"/>
      <c r="T201" s="208"/>
      <c r="AT201" s="209" t="s">
        <v>142</v>
      </c>
      <c r="AU201" s="209" t="s">
        <v>82</v>
      </c>
      <c r="AV201" s="13" t="s">
        <v>80</v>
      </c>
      <c r="AW201" s="13" t="s">
        <v>34</v>
      </c>
      <c r="AX201" s="13" t="s">
        <v>73</v>
      </c>
      <c r="AY201" s="209" t="s">
        <v>129</v>
      </c>
    </row>
    <row r="202" spans="2:51" s="14" customFormat="1" ht="10.2">
      <c r="B202" s="210"/>
      <c r="C202" s="211"/>
      <c r="D202" s="194" t="s">
        <v>142</v>
      </c>
      <c r="E202" s="212" t="s">
        <v>28</v>
      </c>
      <c r="F202" s="213" t="s">
        <v>294</v>
      </c>
      <c r="G202" s="211"/>
      <c r="H202" s="214">
        <v>0.55</v>
      </c>
      <c r="I202" s="215"/>
      <c r="J202" s="211"/>
      <c r="K202" s="211"/>
      <c r="L202" s="216"/>
      <c r="M202" s="217"/>
      <c r="N202" s="218"/>
      <c r="O202" s="218"/>
      <c r="P202" s="218"/>
      <c r="Q202" s="218"/>
      <c r="R202" s="218"/>
      <c r="S202" s="218"/>
      <c r="T202" s="219"/>
      <c r="AT202" s="220" t="s">
        <v>142</v>
      </c>
      <c r="AU202" s="220" t="s">
        <v>82</v>
      </c>
      <c r="AV202" s="14" t="s">
        <v>82</v>
      </c>
      <c r="AW202" s="14" t="s">
        <v>34</v>
      </c>
      <c r="AX202" s="14" t="s">
        <v>73</v>
      </c>
      <c r="AY202" s="220" t="s">
        <v>129</v>
      </c>
    </row>
    <row r="203" spans="2:51" s="15" customFormat="1" ht="10.2">
      <c r="B203" s="221"/>
      <c r="C203" s="222"/>
      <c r="D203" s="194" t="s">
        <v>142</v>
      </c>
      <c r="E203" s="223" t="s">
        <v>28</v>
      </c>
      <c r="F203" s="224" t="s">
        <v>172</v>
      </c>
      <c r="G203" s="222"/>
      <c r="H203" s="225">
        <v>93.443</v>
      </c>
      <c r="I203" s="226"/>
      <c r="J203" s="222"/>
      <c r="K203" s="222"/>
      <c r="L203" s="227"/>
      <c r="M203" s="228"/>
      <c r="N203" s="229"/>
      <c r="O203" s="229"/>
      <c r="P203" s="229"/>
      <c r="Q203" s="229"/>
      <c r="R203" s="229"/>
      <c r="S203" s="229"/>
      <c r="T203" s="230"/>
      <c r="AT203" s="231" t="s">
        <v>142</v>
      </c>
      <c r="AU203" s="231" t="s">
        <v>82</v>
      </c>
      <c r="AV203" s="15" t="s">
        <v>136</v>
      </c>
      <c r="AW203" s="15" t="s">
        <v>34</v>
      </c>
      <c r="AX203" s="15" t="s">
        <v>80</v>
      </c>
      <c r="AY203" s="231" t="s">
        <v>129</v>
      </c>
    </row>
    <row r="204" spans="1:65" s="2" customFormat="1" ht="14.4" customHeight="1">
      <c r="A204" s="36"/>
      <c r="B204" s="37"/>
      <c r="C204" s="181" t="s">
        <v>7</v>
      </c>
      <c r="D204" s="181" t="s">
        <v>131</v>
      </c>
      <c r="E204" s="182" t="s">
        <v>295</v>
      </c>
      <c r="F204" s="183" t="s">
        <v>296</v>
      </c>
      <c r="G204" s="184" t="s">
        <v>147</v>
      </c>
      <c r="H204" s="185">
        <v>16.449</v>
      </c>
      <c r="I204" s="186"/>
      <c r="J204" s="187">
        <f>ROUND(I204*H204,2)</f>
        <v>0</v>
      </c>
      <c r="K204" s="183" t="s">
        <v>135</v>
      </c>
      <c r="L204" s="41"/>
      <c r="M204" s="188" t="s">
        <v>28</v>
      </c>
      <c r="N204" s="189" t="s">
        <v>46</v>
      </c>
      <c r="O204" s="67"/>
      <c r="P204" s="190">
        <f>O204*H204</f>
        <v>0</v>
      </c>
      <c r="Q204" s="190">
        <v>0</v>
      </c>
      <c r="R204" s="190">
        <f>Q204*H204</f>
        <v>0</v>
      </c>
      <c r="S204" s="190">
        <v>0</v>
      </c>
      <c r="T204" s="191">
        <f>S204*H204</f>
        <v>0</v>
      </c>
      <c r="U204" s="36"/>
      <c r="V204" s="36"/>
      <c r="W204" s="36"/>
      <c r="X204" s="36"/>
      <c r="Y204" s="36"/>
      <c r="Z204" s="36"/>
      <c r="AA204" s="36"/>
      <c r="AB204" s="36"/>
      <c r="AC204" s="36"/>
      <c r="AD204" s="36"/>
      <c r="AE204" s="36"/>
      <c r="AR204" s="192" t="s">
        <v>136</v>
      </c>
      <c r="AT204" s="192" t="s">
        <v>131</v>
      </c>
      <c r="AU204" s="192" t="s">
        <v>82</v>
      </c>
      <c r="AY204" s="19" t="s">
        <v>129</v>
      </c>
      <c r="BE204" s="193">
        <f>IF(N204="základní",J204,0)</f>
        <v>0</v>
      </c>
      <c r="BF204" s="193">
        <f>IF(N204="snížená",J204,0)</f>
        <v>0</v>
      </c>
      <c r="BG204" s="193">
        <f>IF(N204="zákl. přenesená",J204,0)</f>
        <v>0</v>
      </c>
      <c r="BH204" s="193">
        <f>IF(N204="sníž. přenesená",J204,0)</f>
        <v>0</v>
      </c>
      <c r="BI204" s="193">
        <f>IF(N204="nulová",J204,0)</f>
        <v>0</v>
      </c>
      <c r="BJ204" s="19" t="s">
        <v>136</v>
      </c>
      <c r="BK204" s="193">
        <f>ROUND(I204*H204,2)</f>
        <v>0</v>
      </c>
      <c r="BL204" s="19" t="s">
        <v>136</v>
      </c>
      <c r="BM204" s="192" t="s">
        <v>297</v>
      </c>
    </row>
    <row r="205" spans="1:47" s="2" customFormat="1" ht="19.2">
      <c r="A205" s="36"/>
      <c r="B205" s="37"/>
      <c r="C205" s="38"/>
      <c r="D205" s="194" t="s">
        <v>138</v>
      </c>
      <c r="E205" s="38"/>
      <c r="F205" s="195" t="s">
        <v>298</v>
      </c>
      <c r="G205" s="38"/>
      <c r="H205" s="38"/>
      <c r="I205" s="196"/>
      <c r="J205" s="38"/>
      <c r="K205" s="38"/>
      <c r="L205" s="41"/>
      <c r="M205" s="197"/>
      <c r="N205" s="198"/>
      <c r="O205" s="67"/>
      <c r="P205" s="67"/>
      <c r="Q205" s="67"/>
      <c r="R205" s="67"/>
      <c r="S205" s="67"/>
      <c r="T205" s="68"/>
      <c r="U205" s="36"/>
      <c r="V205" s="36"/>
      <c r="W205" s="36"/>
      <c r="X205" s="36"/>
      <c r="Y205" s="36"/>
      <c r="Z205" s="36"/>
      <c r="AA205" s="36"/>
      <c r="AB205" s="36"/>
      <c r="AC205" s="36"/>
      <c r="AD205" s="36"/>
      <c r="AE205" s="36"/>
      <c r="AT205" s="19" t="s">
        <v>138</v>
      </c>
      <c r="AU205" s="19" t="s">
        <v>82</v>
      </c>
    </row>
    <row r="206" spans="1:47" s="2" customFormat="1" ht="144">
      <c r="A206" s="36"/>
      <c r="B206" s="37"/>
      <c r="C206" s="38"/>
      <c r="D206" s="194" t="s">
        <v>140</v>
      </c>
      <c r="E206" s="38"/>
      <c r="F206" s="199" t="s">
        <v>287</v>
      </c>
      <c r="G206" s="38"/>
      <c r="H206" s="38"/>
      <c r="I206" s="196"/>
      <c r="J206" s="38"/>
      <c r="K206" s="38"/>
      <c r="L206" s="41"/>
      <c r="M206" s="197"/>
      <c r="N206" s="198"/>
      <c r="O206" s="67"/>
      <c r="P206" s="67"/>
      <c r="Q206" s="67"/>
      <c r="R206" s="67"/>
      <c r="S206" s="67"/>
      <c r="T206" s="68"/>
      <c r="U206" s="36"/>
      <c r="V206" s="36"/>
      <c r="W206" s="36"/>
      <c r="X206" s="36"/>
      <c r="Y206" s="36"/>
      <c r="Z206" s="36"/>
      <c r="AA206" s="36"/>
      <c r="AB206" s="36"/>
      <c r="AC206" s="36"/>
      <c r="AD206" s="36"/>
      <c r="AE206" s="36"/>
      <c r="AT206" s="19" t="s">
        <v>140</v>
      </c>
      <c r="AU206" s="19" t="s">
        <v>82</v>
      </c>
    </row>
    <row r="207" spans="2:51" s="13" customFormat="1" ht="10.2">
      <c r="B207" s="200"/>
      <c r="C207" s="201"/>
      <c r="D207" s="194" t="s">
        <v>142</v>
      </c>
      <c r="E207" s="202" t="s">
        <v>28</v>
      </c>
      <c r="F207" s="203" t="s">
        <v>299</v>
      </c>
      <c r="G207" s="201"/>
      <c r="H207" s="202" t="s">
        <v>28</v>
      </c>
      <c r="I207" s="204"/>
      <c r="J207" s="201"/>
      <c r="K207" s="201"/>
      <c r="L207" s="205"/>
      <c r="M207" s="206"/>
      <c r="N207" s="207"/>
      <c r="O207" s="207"/>
      <c r="P207" s="207"/>
      <c r="Q207" s="207"/>
      <c r="R207" s="207"/>
      <c r="S207" s="207"/>
      <c r="T207" s="208"/>
      <c r="AT207" s="209" t="s">
        <v>142</v>
      </c>
      <c r="AU207" s="209" t="s">
        <v>82</v>
      </c>
      <c r="AV207" s="13" t="s">
        <v>80</v>
      </c>
      <c r="AW207" s="13" t="s">
        <v>34</v>
      </c>
      <c r="AX207" s="13" t="s">
        <v>73</v>
      </c>
      <c r="AY207" s="209" t="s">
        <v>129</v>
      </c>
    </row>
    <row r="208" spans="2:51" s="13" customFormat="1" ht="10.2">
      <c r="B208" s="200"/>
      <c r="C208" s="201"/>
      <c r="D208" s="194" t="s">
        <v>142</v>
      </c>
      <c r="E208" s="202" t="s">
        <v>28</v>
      </c>
      <c r="F208" s="203" t="s">
        <v>168</v>
      </c>
      <c r="G208" s="201"/>
      <c r="H208" s="202" t="s">
        <v>28</v>
      </c>
      <c r="I208" s="204"/>
      <c r="J208" s="201"/>
      <c r="K208" s="201"/>
      <c r="L208" s="205"/>
      <c r="M208" s="206"/>
      <c r="N208" s="207"/>
      <c r="O208" s="207"/>
      <c r="P208" s="207"/>
      <c r="Q208" s="207"/>
      <c r="R208" s="207"/>
      <c r="S208" s="207"/>
      <c r="T208" s="208"/>
      <c r="AT208" s="209" t="s">
        <v>142</v>
      </c>
      <c r="AU208" s="209" t="s">
        <v>82</v>
      </c>
      <c r="AV208" s="13" t="s">
        <v>80</v>
      </c>
      <c r="AW208" s="13" t="s">
        <v>34</v>
      </c>
      <c r="AX208" s="13" t="s">
        <v>73</v>
      </c>
      <c r="AY208" s="209" t="s">
        <v>129</v>
      </c>
    </row>
    <row r="209" spans="2:51" s="14" customFormat="1" ht="10.2">
      <c r="B209" s="210"/>
      <c r="C209" s="211"/>
      <c r="D209" s="194" t="s">
        <v>142</v>
      </c>
      <c r="E209" s="212" t="s">
        <v>28</v>
      </c>
      <c r="F209" s="213" t="s">
        <v>300</v>
      </c>
      <c r="G209" s="211"/>
      <c r="H209" s="214">
        <v>0.832</v>
      </c>
      <c r="I209" s="215"/>
      <c r="J209" s="211"/>
      <c r="K209" s="211"/>
      <c r="L209" s="216"/>
      <c r="M209" s="217"/>
      <c r="N209" s="218"/>
      <c r="O209" s="218"/>
      <c r="P209" s="218"/>
      <c r="Q209" s="218"/>
      <c r="R209" s="218"/>
      <c r="S209" s="218"/>
      <c r="T209" s="219"/>
      <c r="AT209" s="220" t="s">
        <v>142</v>
      </c>
      <c r="AU209" s="220" t="s">
        <v>82</v>
      </c>
      <c r="AV209" s="14" t="s">
        <v>82</v>
      </c>
      <c r="AW209" s="14" t="s">
        <v>34</v>
      </c>
      <c r="AX209" s="14" t="s">
        <v>73</v>
      </c>
      <c r="AY209" s="220" t="s">
        <v>129</v>
      </c>
    </row>
    <row r="210" spans="2:51" s="13" customFormat="1" ht="10.2">
      <c r="B210" s="200"/>
      <c r="C210" s="201"/>
      <c r="D210" s="194" t="s">
        <v>142</v>
      </c>
      <c r="E210" s="202" t="s">
        <v>28</v>
      </c>
      <c r="F210" s="203" t="s">
        <v>301</v>
      </c>
      <c r="G210" s="201"/>
      <c r="H210" s="202" t="s">
        <v>28</v>
      </c>
      <c r="I210" s="204"/>
      <c r="J210" s="201"/>
      <c r="K210" s="201"/>
      <c r="L210" s="205"/>
      <c r="M210" s="206"/>
      <c r="N210" s="207"/>
      <c r="O210" s="207"/>
      <c r="P210" s="207"/>
      <c r="Q210" s="207"/>
      <c r="R210" s="207"/>
      <c r="S210" s="207"/>
      <c r="T210" s="208"/>
      <c r="AT210" s="209" t="s">
        <v>142</v>
      </c>
      <c r="AU210" s="209" t="s">
        <v>82</v>
      </c>
      <c r="AV210" s="13" t="s">
        <v>80</v>
      </c>
      <c r="AW210" s="13" t="s">
        <v>34</v>
      </c>
      <c r="AX210" s="13" t="s">
        <v>73</v>
      </c>
      <c r="AY210" s="209" t="s">
        <v>129</v>
      </c>
    </row>
    <row r="211" spans="2:51" s="14" customFormat="1" ht="10.2">
      <c r="B211" s="210"/>
      <c r="C211" s="211"/>
      <c r="D211" s="194" t="s">
        <v>142</v>
      </c>
      <c r="E211" s="212" t="s">
        <v>28</v>
      </c>
      <c r="F211" s="213" t="s">
        <v>302</v>
      </c>
      <c r="G211" s="211"/>
      <c r="H211" s="214">
        <v>15.617</v>
      </c>
      <c r="I211" s="215"/>
      <c r="J211" s="211"/>
      <c r="K211" s="211"/>
      <c r="L211" s="216"/>
      <c r="M211" s="217"/>
      <c r="N211" s="218"/>
      <c r="O211" s="218"/>
      <c r="P211" s="218"/>
      <c r="Q211" s="218"/>
      <c r="R211" s="218"/>
      <c r="S211" s="218"/>
      <c r="T211" s="219"/>
      <c r="AT211" s="220" t="s">
        <v>142</v>
      </c>
      <c r="AU211" s="220" t="s">
        <v>82</v>
      </c>
      <c r="AV211" s="14" t="s">
        <v>82</v>
      </c>
      <c r="AW211" s="14" t="s">
        <v>34</v>
      </c>
      <c r="AX211" s="14" t="s">
        <v>73</v>
      </c>
      <c r="AY211" s="220" t="s">
        <v>129</v>
      </c>
    </row>
    <row r="212" spans="2:51" s="15" customFormat="1" ht="10.2">
      <c r="B212" s="221"/>
      <c r="C212" s="222"/>
      <c r="D212" s="194" t="s">
        <v>142</v>
      </c>
      <c r="E212" s="223" t="s">
        <v>28</v>
      </c>
      <c r="F212" s="224" t="s">
        <v>172</v>
      </c>
      <c r="G212" s="222"/>
      <c r="H212" s="225">
        <v>16.449</v>
      </c>
      <c r="I212" s="226"/>
      <c r="J212" s="222"/>
      <c r="K212" s="222"/>
      <c r="L212" s="227"/>
      <c r="M212" s="228"/>
      <c r="N212" s="229"/>
      <c r="O212" s="229"/>
      <c r="P212" s="229"/>
      <c r="Q212" s="229"/>
      <c r="R212" s="229"/>
      <c r="S212" s="229"/>
      <c r="T212" s="230"/>
      <c r="AT212" s="231" t="s">
        <v>142</v>
      </c>
      <c r="AU212" s="231" t="s">
        <v>82</v>
      </c>
      <c r="AV212" s="15" t="s">
        <v>136</v>
      </c>
      <c r="AW212" s="15" t="s">
        <v>34</v>
      </c>
      <c r="AX212" s="15" t="s">
        <v>80</v>
      </c>
      <c r="AY212" s="231" t="s">
        <v>129</v>
      </c>
    </row>
    <row r="213" spans="1:65" s="2" customFormat="1" ht="14.4" customHeight="1">
      <c r="A213" s="36"/>
      <c r="B213" s="37"/>
      <c r="C213" s="181" t="s">
        <v>303</v>
      </c>
      <c r="D213" s="181" t="s">
        <v>131</v>
      </c>
      <c r="E213" s="182" t="s">
        <v>304</v>
      </c>
      <c r="F213" s="183" t="s">
        <v>305</v>
      </c>
      <c r="G213" s="184" t="s">
        <v>147</v>
      </c>
      <c r="H213" s="185">
        <v>52.883</v>
      </c>
      <c r="I213" s="186"/>
      <c r="J213" s="187">
        <f>ROUND(I213*H213,2)</f>
        <v>0</v>
      </c>
      <c r="K213" s="183" t="s">
        <v>135</v>
      </c>
      <c r="L213" s="41"/>
      <c r="M213" s="188" t="s">
        <v>28</v>
      </c>
      <c r="N213" s="189" t="s">
        <v>46</v>
      </c>
      <c r="O213" s="67"/>
      <c r="P213" s="190">
        <f>O213*H213</f>
        <v>0</v>
      </c>
      <c r="Q213" s="190">
        <v>0</v>
      </c>
      <c r="R213" s="190">
        <f>Q213*H213</f>
        <v>0</v>
      </c>
      <c r="S213" s="190">
        <v>0</v>
      </c>
      <c r="T213" s="191">
        <f>S213*H213</f>
        <v>0</v>
      </c>
      <c r="U213" s="36"/>
      <c r="V213" s="36"/>
      <c r="W213" s="36"/>
      <c r="X213" s="36"/>
      <c r="Y213" s="36"/>
      <c r="Z213" s="36"/>
      <c r="AA213" s="36"/>
      <c r="AB213" s="36"/>
      <c r="AC213" s="36"/>
      <c r="AD213" s="36"/>
      <c r="AE213" s="36"/>
      <c r="AR213" s="192" t="s">
        <v>136</v>
      </c>
      <c r="AT213" s="192" t="s">
        <v>131</v>
      </c>
      <c r="AU213" s="192" t="s">
        <v>82</v>
      </c>
      <c r="AY213" s="19" t="s">
        <v>129</v>
      </c>
      <c r="BE213" s="193">
        <f>IF(N213="základní",J213,0)</f>
        <v>0</v>
      </c>
      <c r="BF213" s="193">
        <f>IF(N213="snížená",J213,0)</f>
        <v>0</v>
      </c>
      <c r="BG213" s="193">
        <f>IF(N213="zákl. přenesená",J213,0)</f>
        <v>0</v>
      </c>
      <c r="BH213" s="193">
        <f>IF(N213="sníž. přenesená",J213,0)</f>
        <v>0</v>
      </c>
      <c r="BI213" s="193">
        <f>IF(N213="nulová",J213,0)</f>
        <v>0</v>
      </c>
      <c r="BJ213" s="19" t="s">
        <v>136</v>
      </c>
      <c r="BK213" s="193">
        <f>ROUND(I213*H213,2)</f>
        <v>0</v>
      </c>
      <c r="BL213" s="19" t="s">
        <v>136</v>
      </c>
      <c r="BM213" s="192" t="s">
        <v>306</v>
      </c>
    </row>
    <row r="214" spans="1:47" s="2" customFormat="1" ht="10.2">
      <c r="A214" s="36"/>
      <c r="B214" s="37"/>
      <c r="C214" s="38"/>
      <c r="D214" s="194" t="s">
        <v>138</v>
      </c>
      <c r="E214" s="38"/>
      <c r="F214" s="195" t="s">
        <v>307</v>
      </c>
      <c r="G214" s="38"/>
      <c r="H214" s="38"/>
      <c r="I214" s="196"/>
      <c r="J214" s="38"/>
      <c r="K214" s="38"/>
      <c r="L214" s="41"/>
      <c r="M214" s="197"/>
      <c r="N214" s="198"/>
      <c r="O214" s="67"/>
      <c r="P214" s="67"/>
      <c r="Q214" s="67"/>
      <c r="R214" s="67"/>
      <c r="S214" s="67"/>
      <c r="T214" s="68"/>
      <c r="U214" s="36"/>
      <c r="V214" s="36"/>
      <c r="W214" s="36"/>
      <c r="X214" s="36"/>
      <c r="Y214" s="36"/>
      <c r="Z214" s="36"/>
      <c r="AA214" s="36"/>
      <c r="AB214" s="36"/>
      <c r="AC214" s="36"/>
      <c r="AD214" s="36"/>
      <c r="AE214" s="36"/>
      <c r="AT214" s="19" t="s">
        <v>138</v>
      </c>
      <c r="AU214" s="19" t="s">
        <v>82</v>
      </c>
    </row>
    <row r="215" spans="1:47" s="2" customFormat="1" ht="105.6">
      <c r="A215" s="36"/>
      <c r="B215" s="37"/>
      <c r="C215" s="38"/>
      <c r="D215" s="194" t="s">
        <v>140</v>
      </c>
      <c r="E215" s="38"/>
      <c r="F215" s="199" t="s">
        <v>308</v>
      </c>
      <c r="G215" s="38"/>
      <c r="H215" s="38"/>
      <c r="I215" s="196"/>
      <c r="J215" s="38"/>
      <c r="K215" s="38"/>
      <c r="L215" s="41"/>
      <c r="M215" s="197"/>
      <c r="N215" s="198"/>
      <c r="O215" s="67"/>
      <c r="P215" s="67"/>
      <c r="Q215" s="67"/>
      <c r="R215" s="67"/>
      <c r="S215" s="67"/>
      <c r="T215" s="68"/>
      <c r="U215" s="36"/>
      <c r="V215" s="36"/>
      <c r="W215" s="36"/>
      <c r="X215" s="36"/>
      <c r="Y215" s="36"/>
      <c r="Z215" s="36"/>
      <c r="AA215" s="36"/>
      <c r="AB215" s="36"/>
      <c r="AC215" s="36"/>
      <c r="AD215" s="36"/>
      <c r="AE215" s="36"/>
      <c r="AT215" s="19" t="s">
        <v>140</v>
      </c>
      <c r="AU215" s="19" t="s">
        <v>82</v>
      </c>
    </row>
    <row r="216" spans="2:51" s="13" customFormat="1" ht="20.4">
      <c r="B216" s="200"/>
      <c r="C216" s="201"/>
      <c r="D216" s="194" t="s">
        <v>142</v>
      </c>
      <c r="E216" s="202" t="s">
        <v>28</v>
      </c>
      <c r="F216" s="203" t="s">
        <v>309</v>
      </c>
      <c r="G216" s="201"/>
      <c r="H216" s="202" t="s">
        <v>28</v>
      </c>
      <c r="I216" s="204"/>
      <c r="J216" s="201"/>
      <c r="K216" s="201"/>
      <c r="L216" s="205"/>
      <c r="M216" s="206"/>
      <c r="N216" s="207"/>
      <c r="O216" s="207"/>
      <c r="P216" s="207"/>
      <c r="Q216" s="207"/>
      <c r="R216" s="207"/>
      <c r="S216" s="207"/>
      <c r="T216" s="208"/>
      <c r="AT216" s="209" t="s">
        <v>142</v>
      </c>
      <c r="AU216" s="209" t="s">
        <v>82</v>
      </c>
      <c r="AV216" s="13" t="s">
        <v>80</v>
      </c>
      <c r="AW216" s="13" t="s">
        <v>34</v>
      </c>
      <c r="AX216" s="13" t="s">
        <v>73</v>
      </c>
      <c r="AY216" s="209" t="s">
        <v>129</v>
      </c>
    </row>
    <row r="217" spans="2:51" s="14" customFormat="1" ht="10.2">
      <c r="B217" s="210"/>
      <c r="C217" s="211"/>
      <c r="D217" s="194" t="s">
        <v>142</v>
      </c>
      <c r="E217" s="212" t="s">
        <v>28</v>
      </c>
      <c r="F217" s="213" t="s">
        <v>310</v>
      </c>
      <c r="G217" s="211"/>
      <c r="H217" s="214">
        <v>52.883</v>
      </c>
      <c r="I217" s="215"/>
      <c r="J217" s="211"/>
      <c r="K217" s="211"/>
      <c r="L217" s="216"/>
      <c r="M217" s="217"/>
      <c r="N217" s="218"/>
      <c r="O217" s="218"/>
      <c r="P217" s="218"/>
      <c r="Q217" s="218"/>
      <c r="R217" s="218"/>
      <c r="S217" s="218"/>
      <c r="T217" s="219"/>
      <c r="AT217" s="220" t="s">
        <v>142</v>
      </c>
      <c r="AU217" s="220" t="s">
        <v>82</v>
      </c>
      <c r="AV217" s="14" t="s">
        <v>82</v>
      </c>
      <c r="AW217" s="14" t="s">
        <v>34</v>
      </c>
      <c r="AX217" s="14" t="s">
        <v>80</v>
      </c>
      <c r="AY217" s="220" t="s">
        <v>129</v>
      </c>
    </row>
    <row r="218" spans="1:65" s="2" customFormat="1" ht="14.4" customHeight="1">
      <c r="A218" s="36"/>
      <c r="B218" s="37"/>
      <c r="C218" s="181" t="s">
        <v>311</v>
      </c>
      <c r="D218" s="181" t="s">
        <v>131</v>
      </c>
      <c r="E218" s="182" t="s">
        <v>312</v>
      </c>
      <c r="F218" s="183" t="s">
        <v>313</v>
      </c>
      <c r="G218" s="184" t="s">
        <v>147</v>
      </c>
      <c r="H218" s="185">
        <v>73.163</v>
      </c>
      <c r="I218" s="186"/>
      <c r="J218" s="187">
        <f>ROUND(I218*H218,2)</f>
        <v>0</v>
      </c>
      <c r="K218" s="183" t="s">
        <v>135</v>
      </c>
      <c r="L218" s="41"/>
      <c r="M218" s="188" t="s">
        <v>28</v>
      </c>
      <c r="N218" s="189" t="s">
        <v>46</v>
      </c>
      <c r="O218" s="67"/>
      <c r="P218" s="190">
        <f>O218*H218</f>
        <v>0</v>
      </c>
      <c r="Q218" s="190">
        <v>0</v>
      </c>
      <c r="R218" s="190">
        <f>Q218*H218</f>
        <v>0</v>
      </c>
      <c r="S218" s="190">
        <v>0</v>
      </c>
      <c r="T218" s="191">
        <f>S218*H218</f>
        <v>0</v>
      </c>
      <c r="U218" s="36"/>
      <c r="V218" s="36"/>
      <c r="W218" s="36"/>
      <c r="X218" s="36"/>
      <c r="Y218" s="36"/>
      <c r="Z218" s="36"/>
      <c r="AA218" s="36"/>
      <c r="AB218" s="36"/>
      <c r="AC218" s="36"/>
      <c r="AD218" s="36"/>
      <c r="AE218" s="36"/>
      <c r="AR218" s="192" t="s">
        <v>136</v>
      </c>
      <c r="AT218" s="192" t="s">
        <v>131</v>
      </c>
      <c r="AU218" s="192" t="s">
        <v>82</v>
      </c>
      <c r="AY218" s="19" t="s">
        <v>129</v>
      </c>
      <c r="BE218" s="193">
        <f>IF(N218="základní",J218,0)</f>
        <v>0</v>
      </c>
      <c r="BF218" s="193">
        <f>IF(N218="snížená",J218,0)</f>
        <v>0</v>
      </c>
      <c r="BG218" s="193">
        <f>IF(N218="zákl. přenesená",J218,0)</f>
        <v>0</v>
      </c>
      <c r="BH218" s="193">
        <f>IF(N218="sníž. přenesená",J218,0)</f>
        <v>0</v>
      </c>
      <c r="BI218" s="193">
        <f>IF(N218="nulová",J218,0)</f>
        <v>0</v>
      </c>
      <c r="BJ218" s="19" t="s">
        <v>136</v>
      </c>
      <c r="BK218" s="193">
        <f>ROUND(I218*H218,2)</f>
        <v>0</v>
      </c>
      <c r="BL218" s="19" t="s">
        <v>136</v>
      </c>
      <c r="BM218" s="192" t="s">
        <v>314</v>
      </c>
    </row>
    <row r="219" spans="1:47" s="2" customFormat="1" ht="10.2">
      <c r="A219" s="36"/>
      <c r="B219" s="37"/>
      <c r="C219" s="38"/>
      <c r="D219" s="194" t="s">
        <v>138</v>
      </c>
      <c r="E219" s="38"/>
      <c r="F219" s="195" t="s">
        <v>313</v>
      </c>
      <c r="G219" s="38"/>
      <c r="H219" s="38"/>
      <c r="I219" s="196"/>
      <c r="J219" s="38"/>
      <c r="K219" s="38"/>
      <c r="L219" s="41"/>
      <c r="M219" s="197"/>
      <c r="N219" s="198"/>
      <c r="O219" s="67"/>
      <c r="P219" s="67"/>
      <c r="Q219" s="67"/>
      <c r="R219" s="67"/>
      <c r="S219" s="67"/>
      <c r="T219" s="68"/>
      <c r="U219" s="36"/>
      <c r="V219" s="36"/>
      <c r="W219" s="36"/>
      <c r="X219" s="36"/>
      <c r="Y219" s="36"/>
      <c r="Z219" s="36"/>
      <c r="AA219" s="36"/>
      <c r="AB219" s="36"/>
      <c r="AC219" s="36"/>
      <c r="AD219" s="36"/>
      <c r="AE219" s="36"/>
      <c r="AT219" s="19" t="s">
        <v>138</v>
      </c>
      <c r="AU219" s="19" t="s">
        <v>82</v>
      </c>
    </row>
    <row r="220" spans="1:47" s="2" customFormat="1" ht="230.4">
      <c r="A220" s="36"/>
      <c r="B220" s="37"/>
      <c r="C220" s="38"/>
      <c r="D220" s="194" t="s">
        <v>140</v>
      </c>
      <c r="E220" s="38"/>
      <c r="F220" s="199" t="s">
        <v>315</v>
      </c>
      <c r="G220" s="38"/>
      <c r="H220" s="38"/>
      <c r="I220" s="196"/>
      <c r="J220" s="38"/>
      <c r="K220" s="38"/>
      <c r="L220" s="41"/>
      <c r="M220" s="197"/>
      <c r="N220" s="198"/>
      <c r="O220" s="67"/>
      <c r="P220" s="67"/>
      <c r="Q220" s="67"/>
      <c r="R220" s="67"/>
      <c r="S220" s="67"/>
      <c r="T220" s="68"/>
      <c r="U220" s="36"/>
      <c r="V220" s="36"/>
      <c r="W220" s="36"/>
      <c r="X220" s="36"/>
      <c r="Y220" s="36"/>
      <c r="Z220" s="36"/>
      <c r="AA220" s="36"/>
      <c r="AB220" s="36"/>
      <c r="AC220" s="36"/>
      <c r="AD220" s="36"/>
      <c r="AE220" s="36"/>
      <c r="AT220" s="19" t="s">
        <v>140</v>
      </c>
      <c r="AU220" s="19" t="s">
        <v>82</v>
      </c>
    </row>
    <row r="221" spans="2:51" s="13" customFormat="1" ht="10.2">
      <c r="B221" s="200"/>
      <c r="C221" s="201"/>
      <c r="D221" s="194" t="s">
        <v>142</v>
      </c>
      <c r="E221" s="202" t="s">
        <v>28</v>
      </c>
      <c r="F221" s="203" t="s">
        <v>316</v>
      </c>
      <c r="G221" s="201"/>
      <c r="H221" s="202" t="s">
        <v>28</v>
      </c>
      <c r="I221" s="204"/>
      <c r="J221" s="201"/>
      <c r="K221" s="201"/>
      <c r="L221" s="205"/>
      <c r="M221" s="206"/>
      <c r="N221" s="207"/>
      <c r="O221" s="207"/>
      <c r="P221" s="207"/>
      <c r="Q221" s="207"/>
      <c r="R221" s="207"/>
      <c r="S221" s="207"/>
      <c r="T221" s="208"/>
      <c r="AT221" s="209" t="s">
        <v>142</v>
      </c>
      <c r="AU221" s="209" t="s">
        <v>82</v>
      </c>
      <c r="AV221" s="13" t="s">
        <v>80</v>
      </c>
      <c r="AW221" s="13" t="s">
        <v>34</v>
      </c>
      <c r="AX221" s="13" t="s">
        <v>73</v>
      </c>
      <c r="AY221" s="209" t="s">
        <v>129</v>
      </c>
    </row>
    <row r="222" spans="2:51" s="13" customFormat="1" ht="10.2">
      <c r="B222" s="200"/>
      <c r="C222" s="201"/>
      <c r="D222" s="194" t="s">
        <v>142</v>
      </c>
      <c r="E222" s="202" t="s">
        <v>28</v>
      </c>
      <c r="F222" s="203" t="s">
        <v>317</v>
      </c>
      <c r="G222" s="201"/>
      <c r="H222" s="202" t="s">
        <v>28</v>
      </c>
      <c r="I222" s="204"/>
      <c r="J222" s="201"/>
      <c r="K222" s="201"/>
      <c r="L222" s="205"/>
      <c r="M222" s="206"/>
      <c r="N222" s="207"/>
      <c r="O222" s="207"/>
      <c r="P222" s="207"/>
      <c r="Q222" s="207"/>
      <c r="R222" s="207"/>
      <c r="S222" s="207"/>
      <c r="T222" s="208"/>
      <c r="AT222" s="209" t="s">
        <v>142</v>
      </c>
      <c r="AU222" s="209" t="s">
        <v>82</v>
      </c>
      <c r="AV222" s="13" t="s">
        <v>80</v>
      </c>
      <c r="AW222" s="13" t="s">
        <v>34</v>
      </c>
      <c r="AX222" s="13" t="s">
        <v>73</v>
      </c>
      <c r="AY222" s="209" t="s">
        <v>129</v>
      </c>
    </row>
    <row r="223" spans="2:51" s="14" customFormat="1" ht="10.2">
      <c r="B223" s="210"/>
      <c r="C223" s="211"/>
      <c r="D223" s="194" t="s">
        <v>142</v>
      </c>
      <c r="E223" s="212" t="s">
        <v>28</v>
      </c>
      <c r="F223" s="213" t="s">
        <v>189</v>
      </c>
      <c r="G223" s="211"/>
      <c r="H223" s="214">
        <v>7.29</v>
      </c>
      <c r="I223" s="215"/>
      <c r="J223" s="211"/>
      <c r="K223" s="211"/>
      <c r="L223" s="216"/>
      <c r="M223" s="217"/>
      <c r="N223" s="218"/>
      <c r="O223" s="218"/>
      <c r="P223" s="218"/>
      <c r="Q223" s="218"/>
      <c r="R223" s="218"/>
      <c r="S223" s="218"/>
      <c r="T223" s="219"/>
      <c r="AT223" s="220" t="s">
        <v>142</v>
      </c>
      <c r="AU223" s="220" t="s">
        <v>82</v>
      </c>
      <c r="AV223" s="14" t="s">
        <v>82</v>
      </c>
      <c r="AW223" s="14" t="s">
        <v>34</v>
      </c>
      <c r="AX223" s="14" t="s">
        <v>73</v>
      </c>
      <c r="AY223" s="220" t="s">
        <v>129</v>
      </c>
    </row>
    <row r="224" spans="2:51" s="13" customFormat="1" ht="10.2">
      <c r="B224" s="200"/>
      <c r="C224" s="201"/>
      <c r="D224" s="194" t="s">
        <v>142</v>
      </c>
      <c r="E224" s="202" t="s">
        <v>28</v>
      </c>
      <c r="F224" s="203" t="s">
        <v>318</v>
      </c>
      <c r="G224" s="201"/>
      <c r="H224" s="202" t="s">
        <v>28</v>
      </c>
      <c r="I224" s="204"/>
      <c r="J224" s="201"/>
      <c r="K224" s="201"/>
      <c r="L224" s="205"/>
      <c r="M224" s="206"/>
      <c r="N224" s="207"/>
      <c r="O224" s="207"/>
      <c r="P224" s="207"/>
      <c r="Q224" s="207"/>
      <c r="R224" s="207"/>
      <c r="S224" s="207"/>
      <c r="T224" s="208"/>
      <c r="AT224" s="209" t="s">
        <v>142</v>
      </c>
      <c r="AU224" s="209" t="s">
        <v>82</v>
      </c>
      <c r="AV224" s="13" t="s">
        <v>80</v>
      </c>
      <c r="AW224" s="13" t="s">
        <v>34</v>
      </c>
      <c r="AX224" s="13" t="s">
        <v>73</v>
      </c>
      <c r="AY224" s="209" t="s">
        <v>129</v>
      </c>
    </row>
    <row r="225" spans="2:51" s="14" customFormat="1" ht="10.2">
      <c r="B225" s="210"/>
      <c r="C225" s="211"/>
      <c r="D225" s="194" t="s">
        <v>142</v>
      </c>
      <c r="E225" s="212" t="s">
        <v>28</v>
      </c>
      <c r="F225" s="213" t="s">
        <v>203</v>
      </c>
      <c r="G225" s="211"/>
      <c r="H225" s="214">
        <v>41.79</v>
      </c>
      <c r="I225" s="215"/>
      <c r="J225" s="211"/>
      <c r="K225" s="211"/>
      <c r="L225" s="216"/>
      <c r="M225" s="217"/>
      <c r="N225" s="218"/>
      <c r="O225" s="218"/>
      <c r="P225" s="218"/>
      <c r="Q225" s="218"/>
      <c r="R225" s="218"/>
      <c r="S225" s="218"/>
      <c r="T225" s="219"/>
      <c r="AT225" s="220" t="s">
        <v>142</v>
      </c>
      <c r="AU225" s="220" t="s">
        <v>82</v>
      </c>
      <c r="AV225" s="14" t="s">
        <v>82</v>
      </c>
      <c r="AW225" s="14" t="s">
        <v>34</v>
      </c>
      <c r="AX225" s="14" t="s">
        <v>73</v>
      </c>
      <c r="AY225" s="220" t="s">
        <v>129</v>
      </c>
    </row>
    <row r="226" spans="2:51" s="13" customFormat="1" ht="10.2">
      <c r="B226" s="200"/>
      <c r="C226" s="201"/>
      <c r="D226" s="194" t="s">
        <v>142</v>
      </c>
      <c r="E226" s="202" t="s">
        <v>28</v>
      </c>
      <c r="F226" s="203" t="s">
        <v>319</v>
      </c>
      <c r="G226" s="201"/>
      <c r="H226" s="202" t="s">
        <v>28</v>
      </c>
      <c r="I226" s="204"/>
      <c r="J226" s="201"/>
      <c r="K226" s="201"/>
      <c r="L226" s="205"/>
      <c r="M226" s="206"/>
      <c r="N226" s="207"/>
      <c r="O226" s="207"/>
      <c r="P226" s="207"/>
      <c r="Q226" s="207"/>
      <c r="R226" s="207"/>
      <c r="S226" s="207"/>
      <c r="T226" s="208"/>
      <c r="AT226" s="209" t="s">
        <v>142</v>
      </c>
      <c r="AU226" s="209" t="s">
        <v>82</v>
      </c>
      <c r="AV226" s="13" t="s">
        <v>80</v>
      </c>
      <c r="AW226" s="13" t="s">
        <v>34</v>
      </c>
      <c r="AX226" s="13" t="s">
        <v>73</v>
      </c>
      <c r="AY226" s="209" t="s">
        <v>129</v>
      </c>
    </row>
    <row r="227" spans="2:51" s="14" customFormat="1" ht="10.2">
      <c r="B227" s="210"/>
      <c r="C227" s="211"/>
      <c r="D227" s="194" t="s">
        <v>142</v>
      </c>
      <c r="E227" s="212" t="s">
        <v>28</v>
      </c>
      <c r="F227" s="213" t="s">
        <v>320</v>
      </c>
      <c r="G227" s="211"/>
      <c r="H227" s="214">
        <v>24.083</v>
      </c>
      <c r="I227" s="215"/>
      <c r="J227" s="211"/>
      <c r="K227" s="211"/>
      <c r="L227" s="216"/>
      <c r="M227" s="217"/>
      <c r="N227" s="218"/>
      <c r="O227" s="218"/>
      <c r="P227" s="218"/>
      <c r="Q227" s="218"/>
      <c r="R227" s="218"/>
      <c r="S227" s="218"/>
      <c r="T227" s="219"/>
      <c r="AT227" s="220" t="s">
        <v>142</v>
      </c>
      <c r="AU227" s="220" t="s">
        <v>82</v>
      </c>
      <c r="AV227" s="14" t="s">
        <v>82</v>
      </c>
      <c r="AW227" s="14" t="s">
        <v>34</v>
      </c>
      <c r="AX227" s="14" t="s">
        <v>73</v>
      </c>
      <c r="AY227" s="220" t="s">
        <v>129</v>
      </c>
    </row>
    <row r="228" spans="2:51" s="15" customFormat="1" ht="10.2">
      <c r="B228" s="221"/>
      <c r="C228" s="222"/>
      <c r="D228" s="194" t="s">
        <v>142</v>
      </c>
      <c r="E228" s="223" t="s">
        <v>28</v>
      </c>
      <c r="F228" s="224" t="s">
        <v>172</v>
      </c>
      <c r="G228" s="222"/>
      <c r="H228" s="225">
        <v>73.163</v>
      </c>
      <c r="I228" s="226"/>
      <c r="J228" s="222"/>
      <c r="K228" s="222"/>
      <c r="L228" s="227"/>
      <c r="M228" s="228"/>
      <c r="N228" s="229"/>
      <c r="O228" s="229"/>
      <c r="P228" s="229"/>
      <c r="Q228" s="229"/>
      <c r="R228" s="229"/>
      <c r="S228" s="229"/>
      <c r="T228" s="230"/>
      <c r="AT228" s="231" t="s">
        <v>142</v>
      </c>
      <c r="AU228" s="231" t="s">
        <v>82</v>
      </c>
      <c r="AV228" s="15" t="s">
        <v>136</v>
      </c>
      <c r="AW228" s="15" t="s">
        <v>34</v>
      </c>
      <c r="AX228" s="15" t="s">
        <v>80</v>
      </c>
      <c r="AY228" s="231" t="s">
        <v>129</v>
      </c>
    </row>
    <row r="229" spans="1:65" s="2" customFormat="1" ht="14.4" customHeight="1">
      <c r="A229" s="36"/>
      <c r="B229" s="37"/>
      <c r="C229" s="181" t="s">
        <v>321</v>
      </c>
      <c r="D229" s="181" t="s">
        <v>131</v>
      </c>
      <c r="E229" s="182" t="s">
        <v>322</v>
      </c>
      <c r="F229" s="183" t="s">
        <v>323</v>
      </c>
      <c r="G229" s="184" t="s">
        <v>147</v>
      </c>
      <c r="H229" s="185">
        <v>31.85</v>
      </c>
      <c r="I229" s="186"/>
      <c r="J229" s="187">
        <f>ROUND(I229*H229,2)</f>
        <v>0</v>
      </c>
      <c r="K229" s="183" t="s">
        <v>135</v>
      </c>
      <c r="L229" s="41"/>
      <c r="M229" s="188" t="s">
        <v>28</v>
      </c>
      <c r="N229" s="189" t="s">
        <v>46</v>
      </c>
      <c r="O229" s="67"/>
      <c r="P229" s="190">
        <f>O229*H229</f>
        <v>0</v>
      </c>
      <c r="Q229" s="190">
        <v>0</v>
      </c>
      <c r="R229" s="190">
        <f>Q229*H229</f>
        <v>0</v>
      </c>
      <c r="S229" s="190">
        <v>0</v>
      </c>
      <c r="T229" s="191">
        <f>S229*H229</f>
        <v>0</v>
      </c>
      <c r="U229" s="36"/>
      <c r="V229" s="36"/>
      <c r="W229" s="36"/>
      <c r="X229" s="36"/>
      <c r="Y229" s="36"/>
      <c r="Z229" s="36"/>
      <c r="AA229" s="36"/>
      <c r="AB229" s="36"/>
      <c r="AC229" s="36"/>
      <c r="AD229" s="36"/>
      <c r="AE229" s="36"/>
      <c r="AR229" s="192" t="s">
        <v>136</v>
      </c>
      <c r="AT229" s="192" t="s">
        <v>131</v>
      </c>
      <c r="AU229" s="192" t="s">
        <v>82</v>
      </c>
      <c r="AY229" s="19" t="s">
        <v>129</v>
      </c>
      <c r="BE229" s="193">
        <f>IF(N229="základní",J229,0)</f>
        <v>0</v>
      </c>
      <c r="BF229" s="193">
        <f>IF(N229="snížená",J229,0)</f>
        <v>0</v>
      </c>
      <c r="BG229" s="193">
        <f>IF(N229="zákl. přenesená",J229,0)</f>
        <v>0</v>
      </c>
      <c r="BH229" s="193">
        <f>IF(N229="sníž. přenesená",J229,0)</f>
        <v>0</v>
      </c>
      <c r="BI229" s="193">
        <f>IF(N229="nulová",J229,0)</f>
        <v>0</v>
      </c>
      <c r="BJ229" s="19" t="s">
        <v>136</v>
      </c>
      <c r="BK229" s="193">
        <f>ROUND(I229*H229,2)</f>
        <v>0</v>
      </c>
      <c r="BL229" s="19" t="s">
        <v>136</v>
      </c>
      <c r="BM229" s="192" t="s">
        <v>324</v>
      </c>
    </row>
    <row r="230" spans="1:47" s="2" customFormat="1" ht="19.2">
      <c r="A230" s="36"/>
      <c r="B230" s="37"/>
      <c r="C230" s="38"/>
      <c r="D230" s="194" t="s">
        <v>138</v>
      </c>
      <c r="E230" s="38"/>
      <c r="F230" s="195" t="s">
        <v>325</v>
      </c>
      <c r="G230" s="38"/>
      <c r="H230" s="38"/>
      <c r="I230" s="196"/>
      <c r="J230" s="38"/>
      <c r="K230" s="38"/>
      <c r="L230" s="41"/>
      <c r="M230" s="197"/>
      <c r="N230" s="198"/>
      <c r="O230" s="67"/>
      <c r="P230" s="67"/>
      <c r="Q230" s="67"/>
      <c r="R230" s="67"/>
      <c r="S230" s="67"/>
      <c r="T230" s="68"/>
      <c r="U230" s="36"/>
      <c r="V230" s="36"/>
      <c r="W230" s="36"/>
      <c r="X230" s="36"/>
      <c r="Y230" s="36"/>
      <c r="Z230" s="36"/>
      <c r="AA230" s="36"/>
      <c r="AB230" s="36"/>
      <c r="AC230" s="36"/>
      <c r="AD230" s="36"/>
      <c r="AE230" s="36"/>
      <c r="AT230" s="19" t="s">
        <v>138</v>
      </c>
      <c r="AU230" s="19" t="s">
        <v>82</v>
      </c>
    </row>
    <row r="231" spans="1:47" s="2" customFormat="1" ht="345.6">
      <c r="A231" s="36"/>
      <c r="B231" s="37"/>
      <c r="C231" s="38"/>
      <c r="D231" s="194" t="s">
        <v>140</v>
      </c>
      <c r="E231" s="38"/>
      <c r="F231" s="199" t="s">
        <v>326</v>
      </c>
      <c r="G231" s="38"/>
      <c r="H231" s="38"/>
      <c r="I231" s="196"/>
      <c r="J231" s="38"/>
      <c r="K231" s="38"/>
      <c r="L231" s="41"/>
      <c r="M231" s="197"/>
      <c r="N231" s="198"/>
      <c r="O231" s="67"/>
      <c r="P231" s="67"/>
      <c r="Q231" s="67"/>
      <c r="R231" s="67"/>
      <c r="S231" s="67"/>
      <c r="T231" s="68"/>
      <c r="U231" s="36"/>
      <c r="V231" s="36"/>
      <c r="W231" s="36"/>
      <c r="X231" s="36"/>
      <c r="Y231" s="36"/>
      <c r="Z231" s="36"/>
      <c r="AA231" s="36"/>
      <c r="AB231" s="36"/>
      <c r="AC231" s="36"/>
      <c r="AD231" s="36"/>
      <c r="AE231" s="36"/>
      <c r="AT231" s="19" t="s">
        <v>140</v>
      </c>
      <c r="AU231" s="19" t="s">
        <v>82</v>
      </c>
    </row>
    <row r="232" spans="2:51" s="13" customFormat="1" ht="10.2">
      <c r="B232" s="200"/>
      <c r="C232" s="201"/>
      <c r="D232" s="194" t="s">
        <v>142</v>
      </c>
      <c r="E232" s="202" t="s">
        <v>28</v>
      </c>
      <c r="F232" s="203" t="s">
        <v>327</v>
      </c>
      <c r="G232" s="201"/>
      <c r="H232" s="202" t="s">
        <v>28</v>
      </c>
      <c r="I232" s="204"/>
      <c r="J232" s="201"/>
      <c r="K232" s="201"/>
      <c r="L232" s="205"/>
      <c r="M232" s="206"/>
      <c r="N232" s="207"/>
      <c r="O232" s="207"/>
      <c r="P232" s="207"/>
      <c r="Q232" s="207"/>
      <c r="R232" s="207"/>
      <c r="S232" s="207"/>
      <c r="T232" s="208"/>
      <c r="AT232" s="209" t="s">
        <v>142</v>
      </c>
      <c r="AU232" s="209" t="s">
        <v>82</v>
      </c>
      <c r="AV232" s="13" t="s">
        <v>80</v>
      </c>
      <c r="AW232" s="13" t="s">
        <v>34</v>
      </c>
      <c r="AX232" s="13" t="s">
        <v>73</v>
      </c>
      <c r="AY232" s="209" t="s">
        <v>129</v>
      </c>
    </row>
    <row r="233" spans="2:51" s="13" customFormat="1" ht="10.2">
      <c r="B233" s="200"/>
      <c r="C233" s="201"/>
      <c r="D233" s="194" t="s">
        <v>142</v>
      </c>
      <c r="E233" s="202" t="s">
        <v>28</v>
      </c>
      <c r="F233" s="203" t="s">
        <v>328</v>
      </c>
      <c r="G233" s="201"/>
      <c r="H233" s="202" t="s">
        <v>28</v>
      </c>
      <c r="I233" s="204"/>
      <c r="J233" s="201"/>
      <c r="K233" s="201"/>
      <c r="L233" s="205"/>
      <c r="M233" s="206"/>
      <c r="N233" s="207"/>
      <c r="O233" s="207"/>
      <c r="P233" s="207"/>
      <c r="Q233" s="207"/>
      <c r="R233" s="207"/>
      <c r="S233" s="207"/>
      <c r="T233" s="208"/>
      <c r="AT233" s="209" t="s">
        <v>142</v>
      </c>
      <c r="AU233" s="209" t="s">
        <v>82</v>
      </c>
      <c r="AV233" s="13" t="s">
        <v>80</v>
      </c>
      <c r="AW233" s="13" t="s">
        <v>34</v>
      </c>
      <c r="AX233" s="13" t="s">
        <v>73</v>
      </c>
      <c r="AY233" s="209" t="s">
        <v>129</v>
      </c>
    </row>
    <row r="234" spans="2:51" s="14" customFormat="1" ht="10.2">
      <c r="B234" s="210"/>
      <c r="C234" s="211"/>
      <c r="D234" s="194" t="s">
        <v>142</v>
      </c>
      <c r="E234" s="212" t="s">
        <v>28</v>
      </c>
      <c r="F234" s="213" t="s">
        <v>292</v>
      </c>
      <c r="G234" s="211"/>
      <c r="H234" s="214">
        <v>19.73</v>
      </c>
      <c r="I234" s="215"/>
      <c r="J234" s="211"/>
      <c r="K234" s="211"/>
      <c r="L234" s="216"/>
      <c r="M234" s="217"/>
      <c r="N234" s="218"/>
      <c r="O234" s="218"/>
      <c r="P234" s="218"/>
      <c r="Q234" s="218"/>
      <c r="R234" s="218"/>
      <c r="S234" s="218"/>
      <c r="T234" s="219"/>
      <c r="AT234" s="220" t="s">
        <v>142</v>
      </c>
      <c r="AU234" s="220" t="s">
        <v>82</v>
      </c>
      <c r="AV234" s="14" t="s">
        <v>82</v>
      </c>
      <c r="AW234" s="14" t="s">
        <v>34</v>
      </c>
      <c r="AX234" s="14" t="s">
        <v>73</v>
      </c>
      <c r="AY234" s="220" t="s">
        <v>129</v>
      </c>
    </row>
    <row r="235" spans="2:51" s="16" customFormat="1" ht="10.2">
      <c r="B235" s="232"/>
      <c r="C235" s="233"/>
      <c r="D235" s="194" t="s">
        <v>142</v>
      </c>
      <c r="E235" s="234" t="s">
        <v>28</v>
      </c>
      <c r="F235" s="235" t="s">
        <v>248</v>
      </c>
      <c r="G235" s="233"/>
      <c r="H235" s="236">
        <v>19.73</v>
      </c>
      <c r="I235" s="237"/>
      <c r="J235" s="233"/>
      <c r="K235" s="233"/>
      <c r="L235" s="238"/>
      <c r="M235" s="239"/>
      <c r="N235" s="240"/>
      <c r="O235" s="240"/>
      <c r="P235" s="240"/>
      <c r="Q235" s="240"/>
      <c r="R235" s="240"/>
      <c r="S235" s="240"/>
      <c r="T235" s="241"/>
      <c r="AT235" s="242" t="s">
        <v>142</v>
      </c>
      <c r="AU235" s="242" t="s">
        <v>82</v>
      </c>
      <c r="AV235" s="16" t="s">
        <v>153</v>
      </c>
      <c r="AW235" s="16" t="s">
        <v>34</v>
      </c>
      <c r="AX235" s="16" t="s">
        <v>73</v>
      </c>
      <c r="AY235" s="242" t="s">
        <v>129</v>
      </c>
    </row>
    <row r="236" spans="2:51" s="13" customFormat="1" ht="10.2">
      <c r="B236" s="200"/>
      <c r="C236" s="201"/>
      <c r="D236" s="194" t="s">
        <v>142</v>
      </c>
      <c r="E236" s="202" t="s">
        <v>28</v>
      </c>
      <c r="F236" s="203" t="s">
        <v>329</v>
      </c>
      <c r="G236" s="201"/>
      <c r="H236" s="202" t="s">
        <v>28</v>
      </c>
      <c r="I236" s="204"/>
      <c r="J236" s="201"/>
      <c r="K236" s="201"/>
      <c r="L236" s="205"/>
      <c r="M236" s="206"/>
      <c r="N236" s="207"/>
      <c r="O236" s="207"/>
      <c r="P236" s="207"/>
      <c r="Q236" s="207"/>
      <c r="R236" s="207"/>
      <c r="S236" s="207"/>
      <c r="T236" s="208"/>
      <c r="AT236" s="209" t="s">
        <v>142</v>
      </c>
      <c r="AU236" s="209" t="s">
        <v>82</v>
      </c>
      <c r="AV236" s="13" t="s">
        <v>80</v>
      </c>
      <c r="AW236" s="13" t="s">
        <v>34</v>
      </c>
      <c r="AX236" s="13" t="s">
        <v>73</v>
      </c>
      <c r="AY236" s="209" t="s">
        <v>129</v>
      </c>
    </row>
    <row r="237" spans="2:51" s="14" customFormat="1" ht="10.2">
      <c r="B237" s="210"/>
      <c r="C237" s="211"/>
      <c r="D237" s="194" t="s">
        <v>142</v>
      </c>
      <c r="E237" s="212" t="s">
        <v>28</v>
      </c>
      <c r="F237" s="213" t="s">
        <v>330</v>
      </c>
      <c r="G237" s="211"/>
      <c r="H237" s="214">
        <v>9.42</v>
      </c>
      <c r="I237" s="215"/>
      <c r="J237" s="211"/>
      <c r="K237" s="211"/>
      <c r="L237" s="216"/>
      <c r="M237" s="217"/>
      <c r="N237" s="218"/>
      <c r="O237" s="218"/>
      <c r="P237" s="218"/>
      <c r="Q237" s="218"/>
      <c r="R237" s="218"/>
      <c r="S237" s="218"/>
      <c r="T237" s="219"/>
      <c r="AT237" s="220" t="s">
        <v>142</v>
      </c>
      <c r="AU237" s="220" t="s">
        <v>82</v>
      </c>
      <c r="AV237" s="14" t="s">
        <v>82</v>
      </c>
      <c r="AW237" s="14" t="s">
        <v>34</v>
      </c>
      <c r="AX237" s="14" t="s">
        <v>73</v>
      </c>
      <c r="AY237" s="220" t="s">
        <v>129</v>
      </c>
    </row>
    <row r="238" spans="2:51" s="13" customFormat="1" ht="10.2">
      <c r="B238" s="200"/>
      <c r="C238" s="201"/>
      <c r="D238" s="194" t="s">
        <v>142</v>
      </c>
      <c r="E238" s="202" t="s">
        <v>28</v>
      </c>
      <c r="F238" s="203" t="s">
        <v>331</v>
      </c>
      <c r="G238" s="201"/>
      <c r="H238" s="202" t="s">
        <v>28</v>
      </c>
      <c r="I238" s="204"/>
      <c r="J238" s="201"/>
      <c r="K238" s="201"/>
      <c r="L238" s="205"/>
      <c r="M238" s="206"/>
      <c r="N238" s="207"/>
      <c r="O238" s="207"/>
      <c r="P238" s="207"/>
      <c r="Q238" s="207"/>
      <c r="R238" s="207"/>
      <c r="S238" s="207"/>
      <c r="T238" s="208"/>
      <c r="AT238" s="209" t="s">
        <v>142</v>
      </c>
      <c r="AU238" s="209" t="s">
        <v>82</v>
      </c>
      <c r="AV238" s="13" t="s">
        <v>80</v>
      </c>
      <c r="AW238" s="13" t="s">
        <v>34</v>
      </c>
      <c r="AX238" s="13" t="s">
        <v>73</v>
      </c>
      <c r="AY238" s="209" t="s">
        <v>129</v>
      </c>
    </row>
    <row r="239" spans="2:51" s="14" customFormat="1" ht="10.2">
      <c r="B239" s="210"/>
      <c r="C239" s="211"/>
      <c r="D239" s="194" t="s">
        <v>142</v>
      </c>
      <c r="E239" s="212" t="s">
        <v>28</v>
      </c>
      <c r="F239" s="213" t="s">
        <v>332</v>
      </c>
      <c r="G239" s="211"/>
      <c r="H239" s="214">
        <v>1.782</v>
      </c>
      <c r="I239" s="215"/>
      <c r="J239" s="211"/>
      <c r="K239" s="211"/>
      <c r="L239" s="216"/>
      <c r="M239" s="217"/>
      <c r="N239" s="218"/>
      <c r="O239" s="218"/>
      <c r="P239" s="218"/>
      <c r="Q239" s="218"/>
      <c r="R239" s="218"/>
      <c r="S239" s="218"/>
      <c r="T239" s="219"/>
      <c r="AT239" s="220" t="s">
        <v>142</v>
      </c>
      <c r="AU239" s="220" t="s">
        <v>82</v>
      </c>
      <c r="AV239" s="14" t="s">
        <v>82</v>
      </c>
      <c r="AW239" s="14" t="s">
        <v>34</v>
      </c>
      <c r="AX239" s="14" t="s">
        <v>73</v>
      </c>
      <c r="AY239" s="220" t="s">
        <v>129</v>
      </c>
    </row>
    <row r="240" spans="2:51" s="14" customFormat="1" ht="10.2">
      <c r="B240" s="210"/>
      <c r="C240" s="211"/>
      <c r="D240" s="194" t="s">
        <v>142</v>
      </c>
      <c r="E240" s="212" t="s">
        <v>28</v>
      </c>
      <c r="F240" s="213" t="s">
        <v>333</v>
      </c>
      <c r="G240" s="211"/>
      <c r="H240" s="214">
        <v>0.918</v>
      </c>
      <c r="I240" s="215"/>
      <c r="J240" s="211"/>
      <c r="K240" s="211"/>
      <c r="L240" s="216"/>
      <c r="M240" s="217"/>
      <c r="N240" s="218"/>
      <c r="O240" s="218"/>
      <c r="P240" s="218"/>
      <c r="Q240" s="218"/>
      <c r="R240" s="218"/>
      <c r="S240" s="218"/>
      <c r="T240" s="219"/>
      <c r="AT240" s="220" t="s">
        <v>142</v>
      </c>
      <c r="AU240" s="220" t="s">
        <v>82</v>
      </c>
      <c r="AV240" s="14" t="s">
        <v>82</v>
      </c>
      <c r="AW240" s="14" t="s">
        <v>34</v>
      </c>
      <c r="AX240" s="14" t="s">
        <v>73</v>
      </c>
      <c r="AY240" s="220" t="s">
        <v>129</v>
      </c>
    </row>
    <row r="241" spans="2:51" s="16" customFormat="1" ht="10.2">
      <c r="B241" s="232"/>
      <c r="C241" s="233"/>
      <c r="D241" s="194" t="s">
        <v>142</v>
      </c>
      <c r="E241" s="234" t="s">
        <v>28</v>
      </c>
      <c r="F241" s="235" t="s">
        <v>248</v>
      </c>
      <c r="G241" s="233"/>
      <c r="H241" s="236">
        <v>12.12</v>
      </c>
      <c r="I241" s="237"/>
      <c r="J241" s="233"/>
      <c r="K241" s="233"/>
      <c r="L241" s="238"/>
      <c r="M241" s="239"/>
      <c r="N241" s="240"/>
      <c r="O241" s="240"/>
      <c r="P241" s="240"/>
      <c r="Q241" s="240"/>
      <c r="R241" s="240"/>
      <c r="S241" s="240"/>
      <c r="T241" s="241"/>
      <c r="AT241" s="242" t="s">
        <v>142</v>
      </c>
      <c r="AU241" s="242" t="s">
        <v>82</v>
      </c>
      <c r="AV241" s="16" t="s">
        <v>153</v>
      </c>
      <c r="AW241" s="16" t="s">
        <v>34</v>
      </c>
      <c r="AX241" s="16" t="s">
        <v>73</v>
      </c>
      <c r="AY241" s="242" t="s">
        <v>129</v>
      </c>
    </row>
    <row r="242" spans="2:51" s="15" customFormat="1" ht="10.2">
      <c r="B242" s="221"/>
      <c r="C242" s="222"/>
      <c r="D242" s="194" t="s">
        <v>142</v>
      </c>
      <c r="E242" s="223" t="s">
        <v>28</v>
      </c>
      <c r="F242" s="224" t="s">
        <v>172</v>
      </c>
      <c r="G242" s="222"/>
      <c r="H242" s="225">
        <v>31.85</v>
      </c>
      <c r="I242" s="226"/>
      <c r="J242" s="222"/>
      <c r="K242" s="222"/>
      <c r="L242" s="227"/>
      <c r="M242" s="228"/>
      <c r="N242" s="229"/>
      <c r="O242" s="229"/>
      <c r="P242" s="229"/>
      <c r="Q242" s="229"/>
      <c r="R242" s="229"/>
      <c r="S242" s="229"/>
      <c r="T242" s="230"/>
      <c r="AT242" s="231" t="s">
        <v>142</v>
      </c>
      <c r="AU242" s="231" t="s">
        <v>82</v>
      </c>
      <c r="AV242" s="15" t="s">
        <v>136</v>
      </c>
      <c r="AW242" s="15" t="s">
        <v>34</v>
      </c>
      <c r="AX242" s="15" t="s">
        <v>80</v>
      </c>
      <c r="AY242" s="231" t="s">
        <v>129</v>
      </c>
    </row>
    <row r="243" spans="1:65" s="2" customFormat="1" ht="14.4" customHeight="1">
      <c r="A243" s="36"/>
      <c r="B243" s="37"/>
      <c r="C243" s="243" t="s">
        <v>334</v>
      </c>
      <c r="D243" s="243" t="s">
        <v>335</v>
      </c>
      <c r="E243" s="244" t="s">
        <v>336</v>
      </c>
      <c r="F243" s="245" t="s">
        <v>337</v>
      </c>
      <c r="G243" s="246" t="s">
        <v>338</v>
      </c>
      <c r="H243" s="247">
        <v>24.24</v>
      </c>
      <c r="I243" s="248"/>
      <c r="J243" s="249">
        <f>ROUND(I243*H243,2)</f>
        <v>0</v>
      </c>
      <c r="K243" s="245" t="s">
        <v>135</v>
      </c>
      <c r="L243" s="250"/>
      <c r="M243" s="251" t="s">
        <v>28</v>
      </c>
      <c r="N243" s="252" t="s">
        <v>46</v>
      </c>
      <c r="O243" s="67"/>
      <c r="P243" s="190">
        <f>O243*H243</f>
        <v>0</v>
      </c>
      <c r="Q243" s="190">
        <v>1</v>
      </c>
      <c r="R243" s="190">
        <f>Q243*H243</f>
        <v>24.24</v>
      </c>
      <c r="S243" s="190">
        <v>0</v>
      </c>
      <c r="T243" s="191">
        <f>S243*H243</f>
        <v>0</v>
      </c>
      <c r="U243" s="36"/>
      <c r="V243" s="36"/>
      <c r="W243" s="36"/>
      <c r="X243" s="36"/>
      <c r="Y243" s="36"/>
      <c r="Z243" s="36"/>
      <c r="AA243" s="36"/>
      <c r="AB243" s="36"/>
      <c r="AC243" s="36"/>
      <c r="AD243" s="36"/>
      <c r="AE243" s="36"/>
      <c r="AR243" s="192" t="s">
        <v>196</v>
      </c>
      <c r="AT243" s="192" t="s">
        <v>335</v>
      </c>
      <c r="AU243" s="192" t="s">
        <v>82</v>
      </c>
      <c r="AY243" s="19" t="s">
        <v>129</v>
      </c>
      <c r="BE243" s="193">
        <f>IF(N243="základní",J243,0)</f>
        <v>0</v>
      </c>
      <c r="BF243" s="193">
        <f>IF(N243="snížená",J243,0)</f>
        <v>0</v>
      </c>
      <c r="BG243" s="193">
        <f>IF(N243="zákl. přenesená",J243,0)</f>
        <v>0</v>
      </c>
      <c r="BH243" s="193">
        <f>IF(N243="sníž. přenesená",J243,0)</f>
        <v>0</v>
      </c>
      <c r="BI243" s="193">
        <f>IF(N243="nulová",J243,0)</f>
        <v>0</v>
      </c>
      <c r="BJ243" s="19" t="s">
        <v>136</v>
      </c>
      <c r="BK243" s="193">
        <f>ROUND(I243*H243,2)</f>
        <v>0</v>
      </c>
      <c r="BL243" s="19" t="s">
        <v>136</v>
      </c>
      <c r="BM243" s="192" t="s">
        <v>339</v>
      </c>
    </row>
    <row r="244" spans="1:47" s="2" customFormat="1" ht="10.2">
      <c r="A244" s="36"/>
      <c r="B244" s="37"/>
      <c r="C244" s="38"/>
      <c r="D244" s="194" t="s">
        <v>138</v>
      </c>
      <c r="E244" s="38"/>
      <c r="F244" s="195" t="s">
        <v>337</v>
      </c>
      <c r="G244" s="38"/>
      <c r="H244" s="38"/>
      <c r="I244" s="196"/>
      <c r="J244" s="38"/>
      <c r="K244" s="38"/>
      <c r="L244" s="41"/>
      <c r="M244" s="197"/>
      <c r="N244" s="198"/>
      <c r="O244" s="67"/>
      <c r="P244" s="67"/>
      <c r="Q244" s="67"/>
      <c r="R244" s="67"/>
      <c r="S244" s="67"/>
      <c r="T244" s="68"/>
      <c r="U244" s="36"/>
      <c r="V244" s="36"/>
      <c r="W244" s="36"/>
      <c r="X244" s="36"/>
      <c r="Y244" s="36"/>
      <c r="Z244" s="36"/>
      <c r="AA244" s="36"/>
      <c r="AB244" s="36"/>
      <c r="AC244" s="36"/>
      <c r="AD244" s="36"/>
      <c r="AE244" s="36"/>
      <c r="AT244" s="19" t="s">
        <v>138</v>
      </c>
      <c r="AU244" s="19" t="s">
        <v>82</v>
      </c>
    </row>
    <row r="245" spans="2:51" s="13" customFormat="1" ht="10.2">
      <c r="B245" s="200"/>
      <c r="C245" s="201"/>
      <c r="D245" s="194" t="s">
        <v>142</v>
      </c>
      <c r="E245" s="202" t="s">
        <v>28</v>
      </c>
      <c r="F245" s="203" t="s">
        <v>327</v>
      </c>
      <c r="G245" s="201"/>
      <c r="H245" s="202" t="s">
        <v>28</v>
      </c>
      <c r="I245" s="204"/>
      <c r="J245" s="201"/>
      <c r="K245" s="201"/>
      <c r="L245" s="205"/>
      <c r="M245" s="206"/>
      <c r="N245" s="207"/>
      <c r="O245" s="207"/>
      <c r="P245" s="207"/>
      <c r="Q245" s="207"/>
      <c r="R245" s="207"/>
      <c r="S245" s="207"/>
      <c r="T245" s="208"/>
      <c r="AT245" s="209" t="s">
        <v>142</v>
      </c>
      <c r="AU245" s="209" t="s">
        <v>82</v>
      </c>
      <c r="AV245" s="13" t="s">
        <v>80</v>
      </c>
      <c r="AW245" s="13" t="s">
        <v>34</v>
      </c>
      <c r="AX245" s="13" t="s">
        <v>73</v>
      </c>
      <c r="AY245" s="209" t="s">
        <v>129</v>
      </c>
    </row>
    <row r="246" spans="2:51" s="13" customFormat="1" ht="10.2">
      <c r="B246" s="200"/>
      <c r="C246" s="201"/>
      <c r="D246" s="194" t="s">
        <v>142</v>
      </c>
      <c r="E246" s="202" t="s">
        <v>28</v>
      </c>
      <c r="F246" s="203" t="s">
        <v>340</v>
      </c>
      <c r="G246" s="201"/>
      <c r="H246" s="202" t="s">
        <v>28</v>
      </c>
      <c r="I246" s="204"/>
      <c r="J246" s="201"/>
      <c r="K246" s="201"/>
      <c r="L246" s="205"/>
      <c r="M246" s="206"/>
      <c r="N246" s="207"/>
      <c r="O246" s="207"/>
      <c r="P246" s="207"/>
      <c r="Q246" s="207"/>
      <c r="R246" s="207"/>
      <c r="S246" s="207"/>
      <c r="T246" s="208"/>
      <c r="AT246" s="209" t="s">
        <v>142</v>
      </c>
      <c r="AU246" s="209" t="s">
        <v>82</v>
      </c>
      <c r="AV246" s="13" t="s">
        <v>80</v>
      </c>
      <c r="AW246" s="13" t="s">
        <v>34</v>
      </c>
      <c r="AX246" s="13" t="s">
        <v>73</v>
      </c>
      <c r="AY246" s="209" t="s">
        <v>129</v>
      </c>
    </row>
    <row r="247" spans="2:51" s="14" customFormat="1" ht="10.2">
      <c r="B247" s="210"/>
      <c r="C247" s="211"/>
      <c r="D247" s="194" t="s">
        <v>142</v>
      </c>
      <c r="E247" s="212" t="s">
        <v>28</v>
      </c>
      <c r="F247" s="213" t="s">
        <v>341</v>
      </c>
      <c r="G247" s="211"/>
      <c r="H247" s="214">
        <v>18.84</v>
      </c>
      <c r="I247" s="215"/>
      <c r="J247" s="211"/>
      <c r="K247" s="211"/>
      <c r="L247" s="216"/>
      <c r="M247" s="217"/>
      <c r="N247" s="218"/>
      <c r="O247" s="218"/>
      <c r="P247" s="218"/>
      <c r="Q247" s="218"/>
      <c r="R247" s="218"/>
      <c r="S247" s="218"/>
      <c r="T247" s="219"/>
      <c r="AT247" s="220" t="s">
        <v>142</v>
      </c>
      <c r="AU247" s="220" t="s">
        <v>82</v>
      </c>
      <c r="AV247" s="14" t="s">
        <v>82</v>
      </c>
      <c r="AW247" s="14" t="s">
        <v>34</v>
      </c>
      <c r="AX247" s="14" t="s">
        <v>73</v>
      </c>
      <c r="AY247" s="220" t="s">
        <v>129</v>
      </c>
    </row>
    <row r="248" spans="2:51" s="13" customFormat="1" ht="10.2">
      <c r="B248" s="200"/>
      <c r="C248" s="201"/>
      <c r="D248" s="194" t="s">
        <v>142</v>
      </c>
      <c r="E248" s="202" t="s">
        <v>28</v>
      </c>
      <c r="F248" s="203" t="s">
        <v>342</v>
      </c>
      <c r="G248" s="201"/>
      <c r="H248" s="202" t="s">
        <v>28</v>
      </c>
      <c r="I248" s="204"/>
      <c r="J248" s="201"/>
      <c r="K248" s="201"/>
      <c r="L248" s="205"/>
      <c r="M248" s="206"/>
      <c r="N248" s="207"/>
      <c r="O248" s="207"/>
      <c r="P248" s="207"/>
      <c r="Q248" s="207"/>
      <c r="R248" s="207"/>
      <c r="S248" s="207"/>
      <c r="T248" s="208"/>
      <c r="AT248" s="209" t="s">
        <v>142</v>
      </c>
      <c r="AU248" s="209" t="s">
        <v>82</v>
      </c>
      <c r="AV248" s="13" t="s">
        <v>80</v>
      </c>
      <c r="AW248" s="13" t="s">
        <v>34</v>
      </c>
      <c r="AX248" s="13" t="s">
        <v>73</v>
      </c>
      <c r="AY248" s="209" t="s">
        <v>129</v>
      </c>
    </row>
    <row r="249" spans="2:51" s="14" customFormat="1" ht="10.2">
      <c r="B249" s="210"/>
      <c r="C249" s="211"/>
      <c r="D249" s="194" t="s">
        <v>142</v>
      </c>
      <c r="E249" s="212" t="s">
        <v>28</v>
      </c>
      <c r="F249" s="213" t="s">
        <v>343</v>
      </c>
      <c r="G249" s="211"/>
      <c r="H249" s="214">
        <v>3.564</v>
      </c>
      <c r="I249" s="215"/>
      <c r="J249" s="211"/>
      <c r="K249" s="211"/>
      <c r="L249" s="216"/>
      <c r="M249" s="217"/>
      <c r="N249" s="218"/>
      <c r="O249" s="218"/>
      <c r="P249" s="218"/>
      <c r="Q249" s="218"/>
      <c r="R249" s="218"/>
      <c r="S249" s="218"/>
      <c r="T249" s="219"/>
      <c r="AT249" s="220" t="s">
        <v>142</v>
      </c>
      <c r="AU249" s="220" t="s">
        <v>82</v>
      </c>
      <c r="AV249" s="14" t="s">
        <v>82</v>
      </c>
      <c r="AW249" s="14" t="s">
        <v>34</v>
      </c>
      <c r="AX249" s="14" t="s">
        <v>73</v>
      </c>
      <c r="AY249" s="220" t="s">
        <v>129</v>
      </c>
    </row>
    <row r="250" spans="2:51" s="14" customFormat="1" ht="10.2">
      <c r="B250" s="210"/>
      <c r="C250" s="211"/>
      <c r="D250" s="194" t="s">
        <v>142</v>
      </c>
      <c r="E250" s="212" t="s">
        <v>28</v>
      </c>
      <c r="F250" s="213" t="s">
        <v>344</v>
      </c>
      <c r="G250" s="211"/>
      <c r="H250" s="214">
        <v>1.836</v>
      </c>
      <c r="I250" s="215"/>
      <c r="J250" s="211"/>
      <c r="K250" s="211"/>
      <c r="L250" s="216"/>
      <c r="M250" s="217"/>
      <c r="N250" s="218"/>
      <c r="O250" s="218"/>
      <c r="P250" s="218"/>
      <c r="Q250" s="218"/>
      <c r="R250" s="218"/>
      <c r="S250" s="218"/>
      <c r="T250" s="219"/>
      <c r="AT250" s="220" t="s">
        <v>142</v>
      </c>
      <c r="AU250" s="220" t="s">
        <v>82</v>
      </c>
      <c r="AV250" s="14" t="s">
        <v>82</v>
      </c>
      <c r="AW250" s="14" t="s">
        <v>34</v>
      </c>
      <c r="AX250" s="14" t="s">
        <v>73</v>
      </c>
      <c r="AY250" s="220" t="s">
        <v>129</v>
      </c>
    </row>
    <row r="251" spans="2:51" s="15" customFormat="1" ht="10.2">
      <c r="B251" s="221"/>
      <c r="C251" s="222"/>
      <c r="D251" s="194" t="s">
        <v>142</v>
      </c>
      <c r="E251" s="223" t="s">
        <v>28</v>
      </c>
      <c r="F251" s="224" t="s">
        <v>172</v>
      </c>
      <c r="G251" s="222"/>
      <c r="H251" s="225">
        <v>24.24</v>
      </c>
      <c r="I251" s="226"/>
      <c r="J251" s="222"/>
      <c r="K251" s="222"/>
      <c r="L251" s="227"/>
      <c r="M251" s="228"/>
      <c r="N251" s="229"/>
      <c r="O251" s="229"/>
      <c r="P251" s="229"/>
      <c r="Q251" s="229"/>
      <c r="R251" s="229"/>
      <c r="S251" s="229"/>
      <c r="T251" s="230"/>
      <c r="AT251" s="231" t="s">
        <v>142</v>
      </c>
      <c r="AU251" s="231" t="s">
        <v>82</v>
      </c>
      <c r="AV251" s="15" t="s">
        <v>136</v>
      </c>
      <c r="AW251" s="15" t="s">
        <v>34</v>
      </c>
      <c r="AX251" s="15" t="s">
        <v>80</v>
      </c>
      <c r="AY251" s="231" t="s">
        <v>129</v>
      </c>
    </row>
    <row r="252" spans="1:65" s="2" customFormat="1" ht="14.4" customHeight="1">
      <c r="A252" s="36"/>
      <c r="B252" s="37"/>
      <c r="C252" s="181" t="s">
        <v>345</v>
      </c>
      <c r="D252" s="181" t="s">
        <v>131</v>
      </c>
      <c r="E252" s="182" t="s">
        <v>346</v>
      </c>
      <c r="F252" s="183" t="s">
        <v>347</v>
      </c>
      <c r="G252" s="184" t="s">
        <v>156</v>
      </c>
      <c r="H252" s="185">
        <v>11</v>
      </c>
      <c r="I252" s="186"/>
      <c r="J252" s="187">
        <f>ROUND(I252*H252,2)</f>
        <v>0</v>
      </c>
      <c r="K252" s="183" t="s">
        <v>135</v>
      </c>
      <c r="L252" s="41"/>
      <c r="M252" s="188" t="s">
        <v>28</v>
      </c>
      <c r="N252" s="189" t="s">
        <v>46</v>
      </c>
      <c r="O252" s="67"/>
      <c r="P252" s="190">
        <f>O252*H252</f>
        <v>0</v>
      </c>
      <c r="Q252" s="190">
        <v>0</v>
      </c>
      <c r="R252" s="190">
        <f>Q252*H252</f>
        <v>0</v>
      </c>
      <c r="S252" s="190">
        <v>0</v>
      </c>
      <c r="T252" s="191">
        <f>S252*H252</f>
        <v>0</v>
      </c>
      <c r="U252" s="36"/>
      <c r="V252" s="36"/>
      <c r="W252" s="36"/>
      <c r="X252" s="36"/>
      <c r="Y252" s="36"/>
      <c r="Z252" s="36"/>
      <c r="AA252" s="36"/>
      <c r="AB252" s="36"/>
      <c r="AC252" s="36"/>
      <c r="AD252" s="36"/>
      <c r="AE252" s="36"/>
      <c r="AR252" s="192" t="s">
        <v>136</v>
      </c>
      <c r="AT252" s="192" t="s">
        <v>131</v>
      </c>
      <c r="AU252" s="192" t="s">
        <v>82</v>
      </c>
      <c r="AY252" s="19" t="s">
        <v>129</v>
      </c>
      <c r="BE252" s="193">
        <f>IF(N252="základní",J252,0)</f>
        <v>0</v>
      </c>
      <c r="BF252" s="193">
        <f>IF(N252="snížená",J252,0)</f>
        <v>0</v>
      </c>
      <c r="BG252" s="193">
        <f>IF(N252="zákl. přenesená",J252,0)</f>
        <v>0</v>
      </c>
      <c r="BH252" s="193">
        <f>IF(N252="sníž. přenesená",J252,0)</f>
        <v>0</v>
      </c>
      <c r="BI252" s="193">
        <f>IF(N252="nulová",J252,0)</f>
        <v>0</v>
      </c>
      <c r="BJ252" s="19" t="s">
        <v>136</v>
      </c>
      <c r="BK252" s="193">
        <f>ROUND(I252*H252,2)</f>
        <v>0</v>
      </c>
      <c r="BL252" s="19" t="s">
        <v>136</v>
      </c>
      <c r="BM252" s="192" t="s">
        <v>348</v>
      </c>
    </row>
    <row r="253" spans="1:47" s="2" customFormat="1" ht="19.2">
      <c r="A253" s="36"/>
      <c r="B253" s="37"/>
      <c r="C253" s="38"/>
      <c r="D253" s="194" t="s">
        <v>138</v>
      </c>
      <c r="E253" s="38"/>
      <c r="F253" s="195" t="s">
        <v>349</v>
      </c>
      <c r="G253" s="38"/>
      <c r="H253" s="38"/>
      <c r="I253" s="196"/>
      <c r="J253" s="38"/>
      <c r="K253" s="38"/>
      <c r="L253" s="41"/>
      <c r="M253" s="197"/>
      <c r="N253" s="198"/>
      <c r="O253" s="67"/>
      <c r="P253" s="67"/>
      <c r="Q253" s="67"/>
      <c r="R253" s="67"/>
      <c r="S253" s="67"/>
      <c r="T253" s="68"/>
      <c r="U253" s="36"/>
      <c r="V253" s="36"/>
      <c r="W253" s="36"/>
      <c r="X253" s="36"/>
      <c r="Y253" s="36"/>
      <c r="Z253" s="36"/>
      <c r="AA253" s="36"/>
      <c r="AB253" s="36"/>
      <c r="AC253" s="36"/>
      <c r="AD253" s="36"/>
      <c r="AE253" s="36"/>
      <c r="AT253" s="19" t="s">
        <v>138</v>
      </c>
      <c r="AU253" s="19" t="s">
        <v>82</v>
      </c>
    </row>
    <row r="254" spans="1:47" s="2" customFormat="1" ht="57.6">
      <c r="A254" s="36"/>
      <c r="B254" s="37"/>
      <c r="C254" s="38"/>
      <c r="D254" s="194" t="s">
        <v>140</v>
      </c>
      <c r="E254" s="38"/>
      <c r="F254" s="199" t="s">
        <v>350</v>
      </c>
      <c r="G254" s="38"/>
      <c r="H254" s="38"/>
      <c r="I254" s="196"/>
      <c r="J254" s="38"/>
      <c r="K254" s="38"/>
      <c r="L254" s="41"/>
      <c r="M254" s="197"/>
      <c r="N254" s="198"/>
      <c r="O254" s="67"/>
      <c r="P254" s="67"/>
      <c r="Q254" s="67"/>
      <c r="R254" s="67"/>
      <c r="S254" s="67"/>
      <c r="T254" s="68"/>
      <c r="U254" s="36"/>
      <c r="V254" s="36"/>
      <c r="W254" s="36"/>
      <c r="X254" s="36"/>
      <c r="Y254" s="36"/>
      <c r="Z254" s="36"/>
      <c r="AA254" s="36"/>
      <c r="AB254" s="36"/>
      <c r="AC254" s="36"/>
      <c r="AD254" s="36"/>
      <c r="AE254" s="36"/>
      <c r="AT254" s="19" t="s">
        <v>140</v>
      </c>
      <c r="AU254" s="19" t="s">
        <v>82</v>
      </c>
    </row>
    <row r="255" spans="2:51" s="13" customFormat="1" ht="10.2">
      <c r="B255" s="200"/>
      <c r="C255" s="201"/>
      <c r="D255" s="194" t="s">
        <v>142</v>
      </c>
      <c r="E255" s="202" t="s">
        <v>28</v>
      </c>
      <c r="F255" s="203" t="s">
        <v>351</v>
      </c>
      <c r="G255" s="201"/>
      <c r="H255" s="202" t="s">
        <v>28</v>
      </c>
      <c r="I255" s="204"/>
      <c r="J255" s="201"/>
      <c r="K255" s="201"/>
      <c r="L255" s="205"/>
      <c r="M255" s="206"/>
      <c r="N255" s="207"/>
      <c r="O255" s="207"/>
      <c r="P255" s="207"/>
      <c r="Q255" s="207"/>
      <c r="R255" s="207"/>
      <c r="S255" s="207"/>
      <c r="T255" s="208"/>
      <c r="AT255" s="209" t="s">
        <v>142</v>
      </c>
      <c r="AU255" s="209" t="s">
        <v>82</v>
      </c>
      <c r="AV255" s="13" t="s">
        <v>80</v>
      </c>
      <c r="AW255" s="13" t="s">
        <v>34</v>
      </c>
      <c r="AX255" s="13" t="s">
        <v>73</v>
      </c>
      <c r="AY255" s="209" t="s">
        <v>129</v>
      </c>
    </row>
    <row r="256" spans="2:51" s="14" customFormat="1" ht="10.2">
      <c r="B256" s="210"/>
      <c r="C256" s="211"/>
      <c r="D256" s="194" t="s">
        <v>142</v>
      </c>
      <c r="E256" s="212" t="s">
        <v>28</v>
      </c>
      <c r="F256" s="213" t="s">
        <v>161</v>
      </c>
      <c r="G256" s="211"/>
      <c r="H256" s="214">
        <v>11</v>
      </c>
      <c r="I256" s="215"/>
      <c r="J256" s="211"/>
      <c r="K256" s="211"/>
      <c r="L256" s="216"/>
      <c r="M256" s="217"/>
      <c r="N256" s="218"/>
      <c r="O256" s="218"/>
      <c r="P256" s="218"/>
      <c r="Q256" s="218"/>
      <c r="R256" s="218"/>
      <c r="S256" s="218"/>
      <c r="T256" s="219"/>
      <c r="AT256" s="220" t="s">
        <v>142</v>
      </c>
      <c r="AU256" s="220" t="s">
        <v>82</v>
      </c>
      <c r="AV256" s="14" t="s">
        <v>82</v>
      </c>
      <c r="AW256" s="14" t="s">
        <v>34</v>
      </c>
      <c r="AX256" s="14" t="s">
        <v>80</v>
      </c>
      <c r="AY256" s="220" t="s">
        <v>129</v>
      </c>
    </row>
    <row r="257" spans="1:65" s="2" customFormat="1" ht="14.4" customHeight="1">
      <c r="A257" s="36"/>
      <c r="B257" s="37"/>
      <c r="C257" s="181" t="s">
        <v>352</v>
      </c>
      <c r="D257" s="181" t="s">
        <v>131</v>
      </c>
      <c r="E257" s="182" t="s">
        <v>353</v>
      </c>
      <c r="F257" s="183" t="s">
        <v>354</v>
      </c>
      <c r="G257" s="184" t="s">
        <v>134</v>
      </c>
      <c r="H257" s="185">
        <v>703.75</v>
      </c>
      <c r="I257" s="186"/>
      <c r="J257" s="187">
        <f>ROUND(I257*H257,2)</f>
        <v>0</v>
      </c>
      <c r="K257" s="183" t="s">
        <v>135</v>
      </c>
      <c r="L257" s="41"/>
      <c r="M257" s="188" t="s">
        <v>28</v>
      </c>
      <c r="N257" s="189" t="s">
        <v>46</v>
      </c>
      <c r="O257" s="67"/>
      <c r="P257" s="190">
        <f>O257*H257</f>
        <v>0</v>
      </c>
      <c r="Q257" s="190">
        <v>0</v>
      </c>
      <c r="R257" s="190">
        <f>Q257*H257</f>
        <v>0</v>
      </c>
      <c r="S257" s="190">
        <v>0</v>
      </c>
      <c r="T257" s="191">
        <f>S257*H257</f>
        <v>0</v>
      </c>
      <c r="U257" s="36"/>
      <c r="V257" s="36"/>
      <c r="W257" s="36"/>
      <c r="X257" s="36"/>
      <c r="Y257" s="36"/>
      <c r="Z257" s="36"/>
      <c r="AA257" s="36"/>
      <c r="AB257" s="36"/>
      <c r="AC257" s="36"/>
      <c r="AD257" s="36"/>
      <c r="AE257" s="36"/>
      <c r="AR257" s="192" t="s">
        <v>136</v>
      </c>
      <c r="AT257" s="192" t="s">
        <v>131</v>
      </c>
      <c r="AU257" s="192" t="s">
        <v>82</v>
      </c>
      <c r="AY257" s="19" t="s">
        <v>129</v>
      </c>
      <c r="BE257" s="193">
        <f>IF(N257="základní",J257,0)</f>
        <v>0</v>
      </c>
      <c r="BF257" s="193">
        <f>IF(N257="snížená",J257,0)</f>
        <v>0</v>
      </c>
      <c r="BG257" s="193">
        <f>IF(N257="zákl. přenesená",J257,0)</f>
        <v>0</v>
      </c>
      <c r="BH257" s="193">
        <f>IF(N257="sníž. přenesená",J257,0)</f>
        <v>0</v>
      </c>
      <c r="BI257" s="193">
        <f>IF(N257="nulová",J257,0)</f>
        <v>0</v>
      </c>
      <c r="BJ257" s="19" t="s">
        <v>136</v>
      </c>
      <c r="BK257" s="193">
        <f>ROUND(I257*H257,2)</f>
        <v>0</v>
      </c>
      <c r="BL257" s="19" t="s">
        <v>136</v>
      </c>
      <c r="BM257" s="192" t="s">
        <v>355</v>
      </c>
    </row>
    <row r="258" spans="1:47" s="2" customFormat="1" ht="19.2">
      <c r="A258" s="36"/>
      <c r="B258" s="37"/>
      <c r="C258" s="38"/>
      <c r="D258" s="194" t="s">
        <v>138</v>
      </c>
      <c r="E258" s="38"/>
      <c r="F258" s="195" t="s">
        <v>356</v>
      </c>
      <c r="G258" s="38"/>
      <c r="H258" s="38"/>
      <c r="I258" s="196"/>
      <c r="J258" s="38"/>
      <c r="K258" s="38"/>
      <c r="L258" s="41"/>
      <c r="M258" s="197"/>
      <c r="N258" s="198"/>
      <c r="O258" s="67"/>
      <c r="P258" s="67"/>
      <c r="Q258" s="67"/>
      <c r="R258" s="67"/>
      <c r="S258" s="67"/>
      <c r="T258" s="68"/>
      <c r="U258" s="36"/>
      <c r="V258" s="36"/>
      <c r="W258" s="36"/>
      <c r="X258" s="36"/>
      <c r="Y258" s="36"/>
      <c r="Z258" s="36"/>
      <c r="AA258" s="36"/>
      <c r="AB258" s="36"/>
      <c r="AC258" s="36"/>
      <c r="AD258" s="36"/>
      <c r="AE258" s="36"/>
      <c r="AT258" s="19" t="s">
        <v>138</v>
      </c>
      <c r="AU258" s="19" t="s">
        <v>82</v>
      </c>
    </row>
    <row r="259" spans="1:47" s="2" customFormat="1" ht="76.8">
      <c r="A259" s="36"/>
      <c r="B259" s="37"/>
      <c r="C259" s="38"/>
      <c r="D259" s="194" t="s">
        <v>140</v>
      </c>
      <c r="E259" s="38"/>
      <c r="F259" s="199" t="s">
        <v>357</v>
      </c>
      <c r="G259" s="38"/>
      <c r="H259" s="38"/>
      <c r="I259" s="196"/>
      <c r="J259" s="38"/>
      <c r="K259" s="38"/>
      <c r="L259" s="41"/>
      <c r="M259" s="197"/>
      <c r="N259" s="198"/>
      <c r="O259" s="67"/>
      <c r="P259" s="67"/>
      <c r="Q259" s="67"/>
      <c r="R259" s="67"/>
      <c r="S259" s="67"/>
      <c r="T259" s="68"/>
      <c r="U259" s="36"/>
      <c r="V259" s="36"/>
      <c r="W259" s="36"/>
      <c r="X259" s="36"/>
      <c r="Y259" s="36"/>
      <c r="Z259" s="36"/>
      <c r="AA259" s="36"/>
      <c r="AB259" s="36"/>
      <c r="AC259" s="36"/>
      <c r="AD259" s="36"/>
      <c r="AE259" s="36"/>
      <c r="AT259" s="19" t="s">
        <v>140</v>
      </c>
      <c r="AU259" s="19" t="s">
        <v>82</v>
      </c>
    </row>
    <row r="260" spans="2:51" s="13" customFormat="1" ht="10.2">
      <c r="B260" s="200"/>
      <c r="C260" s="201"/>
      <c r="D260" s="194" t="s">
        <v>142</v>
      </c>
      <c r="E260" s="202" t="s">
        <v>28</v>
      </c>
      <c r="F260" s="203" t="s">
        <v>358</v>
      </c>
      <c r="G260" s="201"/>
      <c r="H260" s="202" t="s">
        <v>28</v>
      </c>
      <c r="I260" s="204"/>
      <c r="J260" s="201"/>
      <c r="K260" s="201"/>
      <c r="L260" s="205"/>
      <c r="M260" s="206"/>
      <c r="N260" s="207"/>
      <c r="O260" s="207"/>
      <c r="P260" s="207"/>
      <c r="Q260" s="207"/>
      <c r="R260" s="207"/>
      <c r="S260" s="207"/>
      <c r="T260" s="208"/>
      <c r="AT260" s="209" t="s">
        <v>142</v>
      </c>
      <c r="AU260" s="209" t="s">
        <v>82</v>
      </c>
      <c r="AV260" s="13" t="s">
        <v>80</v>
      </c>
      <c r="AW260" s="13" t="s">
        <v>34</v>
      </c>
      <c r="AX260" s="13" t="s">
        <v>73</v>
      </c>
      <c r="AY260" s="209" t="s">
        <v>129</v>
      </c>
    </row>
    <row r="261" spans="2:51" s="13" customFormat="1" ht="10.2">
      <c r="B261" s="200"/>
      <c r="C261" s="201"/>
      <c r="D261" s="194" t="s">
        <v>142</v>
      </c>
      <c r="E261" s="202" t="s">
        <v>28</v>
      </c>
      <c r="F261" s="203" t="s">
        <v>217</v>
      </c>
      <c r="G261" s="201"/>
      <c r="H261" s="202" t="s">
        <v>28</v>
      </c>
      <c r="I261" s="204"/>
      <c r="J261" s="201"/>
      <c r="K261" s="201"/>
      <c r="L261" s="205"/>
      <c r="M261" s="206"/>
      <c r="N261" s="207"/>
      <c r="O261" s="207"/>
      <c r="P261" s="207"/>
      <c r="Q261" s="207"/>
      <c r="R261" s="207"/>
      <c r="S261" s="207"/>
      <c r="T261" s="208"/>
      <c r="AT261" s="209" t="s">
        <v>142</v>
      </c>
      <c r="AU261" s="209" t="s">
        <v>82</v>
      </c>
      <c r="AV261" s="13" t="s">
        <v>80</v>
      </c>
      <c r="AW261" s="13" t="s">
        <v>34</v>
      </c>
      <c r="AX261" s="13" t="s">
        <v>73</v>
      </c>
      <c r="AY261" s="209" t="s">
        <v>129</v>
      </c>
    </row>
    <row r="262" spans="2:51" s="14" customFormat="1" ht="10.2">
      <c r="B262" s="210"/>
      <c r="C262" s="211"/>
      <c r="D262" s="194" t="s">
        <v>142</v>
      </c>
      <c r="E262" s="212" t="s">
        <v>28</v>
      </c>
      <c r="F262" s="213" t="s">
        <v>359</v>
      </c>
      <c r="G262" s="211"/>
      <c r="H262" s="214">
        <v>143.75</v>
      </c>
      <c r="I262" s="215"/>
      <c r="J262" s="211"/>
      <c r="K262" s="211"/>
      <c r="L262" s="216"/>
      <c r="M262" s="217"/>
      <c r="N262" s="218"/>
      <c r="O262" s="218"/>
      <c r="P262" s="218"/>
      <c r="Q262" s="218"/>
      <c r="R262" s="218"/>
      <c r="S262" s="218"/>
      <c r="T262" s="219"/>
      <c r="AT262" s="220" t="s">
        <v>142</v>
      </c>
      <c r="AU262" s="220" t="s">
        <v>82</v>
      </c>
      <c r="AV262" s="14" t="s">
        <v>82</v>
      </c>
      <c r="AW262" s="14" t="s">
        <v>34</v>
      </c>
      <c r="AX262" s="14" t="s">
        <v>73</v>
      </c>
      <c r="AY262" s="220" t="s">
        <v>129</v>
      </c>
    </row>
    <row r="263" spans="2:51" s="14" customFormat="1" ht="10.2">
      <c r="B263" s="210"/>
      <c r="C263" s="211"/>
      <c r="D263" s="194" t="s">
        <v>142</v>
      </c>
      <c r="E263" s="212" t="s">
        <v>28</v>
      </c>
      <c r="F263" s="213" t="s">
        <v>360</v>
      </c>
      <c r="G263" s="211"/>
      <c r="H263" s="214">
        <v>15</v>
      </c>
      <c r="I263" s="215"/>
      <c r="J263" s="211"/>
      <c r="K263" s="211"/>
      <c r="L263" s="216"/>
      <c r="M263" s="217"/>
      <c r="N263" s="218"/>
      <c r="O263" s="218"/>
      <c r="P263" s="218"/>
      <c r="Q263" s="218"/>
      <c r="R263" s="218"/>
      <c r="S263" s="218"/>
      <c r="T263" s="219"/>
      <c r="AT263" s="220" t="s">
        <v>142</v>
      </c>
      <c r="AU263" s="220" t="s">
        <v>82</v>
      </c>
      <c r="AV263" s="14" t="s">
        <v>82</v>
      </c>
      <c r="AW263" s="14" t="s">
        <v>34</v>
      </c>
      <c r="AX263" s="14" t="s">
        <v>73</v>
      </c>
      <c r="AY263" s="220" t="s">
        <v>129</v>
      </c>
    </row>
    <row r="264" spans="2:51" s="13" customFormat="1" ht="10.2">
      <c r="B264" s="200"/>
      <c r="C264" s="201"/>
      <c r="D264" s="194" t="s">
        <v>142</v>
      </c>
      <c r="E264" s="202" t="s">
        <v>28</v>
      </c>
      <c r="F264" s="203" t="s">
        <v>219</v>
      </c>
      <c r="G264" s="201"/>
      <c r="H264" s="202" t="s">
        <v>28</v>
      </c>
      <c r="I264" s="204"/>
      <c r="J264" s="201"/>
      <c r="K264" s="201"/>
      <c r="L264" s="205"/>
      <c r="M264" s="206"/>
      <c r="N264" s="207"/>
      <c r="O264" s="207"/>
      <c r="P264" s="207"/>
      <c r="Q264" s="207"/>
      <c r="R264" s="207"/>
      <c r="S264" s="207"/>
      <c r="T264" s="208"/>
      <c r="AT264" s="209" t="s">
        <v>142</v>
      </c>
      <c r="AU264" s="209" t="s">
        <v>82</v>
      </c>
      <c r="AV264" s="13" t="s">
        <v>80</v>
      </c>
      <c r="AW264" s="13" t="s">
        <v>34</v>
      </c>
      <c r="AX264" s="13" t="s">
        <v>73</v>
      </c>
      <c r="AY264" s="209" t="s">
        <v>129</v>
      </c>
    </row>
    <row r="265" spans="2:51" s="14" customFormat="1" ht="10.2">
      <c r="B265" s="210"/>
      <c r="C265" s="211"/>
      <c r="D265" s="194" t="s">
        <v>142</v>
      </c>
      <c r="E265" s="212" t="s">
        <v>28</v>
      </c>
      <c r="F265" s="213" t="s">
        <v>361</v>
      </c>
      <c r="G265" s="211"/>
      <c r="H265" s="214">
        <v>270</v>
      </c>
      <c r="I265" s="215"/>
      <c r="J265" s="211"/>
      <c r="K265" s="211"/>
      <c r="L265" s="216"/>
      <c r="M265" s="217"/>
      <c r="N265" s="218"/>
      <c r="O265" s="218"/>
      <c r="P265" s="218"/>
      <c r="Q265" s="218"/>
      <c r="R265" s="218"/>
      <c r="S265" s="218"/>
      <c r="T265" s="219"/>
      <c r="AT265" s="220" t="s">
        <v>142</v>
      </c>
      <c r="AU265" s="220" t="s">
        <v>82</v>
      </c>
      <c r="AV265" s="14" t="s">
        <v>82</v>
      </c>
      <c r="AW265" s="14" t="s">
        <v>34</v>
      </c>
      <c r="AX265" s="14" t="s">
        <v>73</v>
      </c>
      <c r="AY265" s="220" t="s">
        <v>129</v>
      </c>
    </row>
    <row r="266" spans="2:51" s="13" customFormat="1" ht="10.2">
      <c r="B266" s="200"/>
      <c r="C266" s="201"/>
      <c r="D266" s="194" t="s">
        <v>142</v>
      </c>
      <c r="E266" s="202" t="s">
        <v>28</v>
      </c>
      <c r="F266" s="203" t="s">
        <v>362</v>
      </c>
      <c r="G266" s="201"/>
      <c r="H266" s="202" t="s">
        <v>28</v>
      </c>
      <c r="I266" s="204"/>
      <c r="J266" s="201"/>
      <c r="K266" s="201"/>
      <c r="L266" s="205"/>
      <c r="M266" s="206"/>
      <c r="N266" s="207"/>
      <c r="O266" s="207"/>
      <c r="P266" s="207"/>
      <c r="Q266" s="207"/>
      <c r="R266" s="207"/>
      <c r="S266" s="207"/>
      <c r="T266" s="208"/>
      <c r="AT266" s="209" t="s">
        <v>142</v>
      </c>
      <c r="AU266" s="209" t="s">
        <v>82</v>
      </c>
      <c r="AV266" s="13" t="s">
        <v>80</v>
      </c>
      <c r="AW266" s="13" t="s">
        <v>34</v>
      </c>
      <c r="AX266" s="13" t="s">
        <v>73</v>
      </c>
      <c r="AY266" s="209" t="s">
        <v>129</v>
      </c>
    </row>
    <row r="267" spans="2:51" s="14" customFormat="1" ht="10.2">
      <c r="B267" s="210"/>
      <c r="C267" s="211"/>
      <c r="D267" s="194" t="s">
        <v>142</v>
      </c>
      <c r="E267" s="212" t="s">
        <v>28</v>
      </c>
      <c r="F267" s="213" t="s">
        <v>363</v>
      </c>
      <c r="G267" s="211"/>
      <c r="H267" s="214">
        <v>275</v>
      </c>
      <c r="I267" s="215"/>
      <c r="J267" s="211"/>
      <c r="K267" s="211"/>
      <c r="L267" s="216"/>
      <c r="M267" s="217"/>
      <c r="N267" s="218"/>
      <c r="O267" s="218"/>
      <c r="P267" s="218"/>
      <c r="Q267" s="218"/>
      <c r="R267" s="218"/>
      <c r="S267" s="218"/>
      <c r="T267" s="219"/>
      <c r="AT267" s="220" t="s">
        <v>142</v>
      </c>
      <c r="AU267" s="220" t="s">
        <v>82</v>
      </c>
      <c r="AV267" s="14" t="s">
        <v>82</v>
      </c>
      <c r="AW267" s="14" t="s">
        <v>34</v>
      </c>
      <c r="AX267" s="14" t="s">
        <v>73</v>
      </c>
      <c r="AY267" s="220" t="s">
        <v>129</v>
      </c>
    </row>
    <row r="268" spans="2:51" s="15" customFormat="1" ht="10.2">
      <c r="B268" s="221"/>
      <c r="C268" s="222"/>
      <c r="D268" s="194" t="s">
        <v>142</v>
      </c>
      <c r="E268" s="223" t="s">
        <v>28</v>
      </c>
      <c r="F268" s="224" t="s">
        <v>172</v>
      </c>
      <c r="G268" s="222"/>
      <c r="H268" s="225">
        <v>703.75</v>
      </c>
      <c r="I268" s="226"/>
      <c r="J268" s="222"/>
      <c r="K268" s="222"/>
      <c r="L268" s="227"/>
      <c r="M268" s="228"/>
      <c r="N268" s="229"/>
      <c r="O268" s="229"/>
      <c r="P268" s="229"/>
      <c r="Q268" s="229"/>
      <c r="R268" s="229"/>
      <c r="S268" s="229"/>
      <c r="T268" s="230"/>
      <c r="AT268" s="231" t="s">
        <v>142</v>
      </c>
      <c r="AU268" s="231" t="s">
        <v>82</v>
      </c>
      <c r="AV268" s="15" t="s">
        <v>136</v>
      </c>
      <c r="AW268" s="15" t="s">
        <v>34</v>
      </c>
      <c r="AX268" s="15" t="s">
        <v>80</v>
      </c>
      <c r="AY268" s="231" t="s">
        <v>129</v>
      </c>
    </row>
    <row r="269" spans="1:65" s="2" customFormat="1" ht="14.4" customHeight="1">
      <c r="A269" s="36"/>
      <c r="B269" s="37"/>
      <c r="C269" s="181" t="s">
        <v>364</v>
      </c>
      <c r="D269" s="181" t="s">
        <v>131</v>
      </c>
      <c r="E269" s="182" t="s">
        <v>365</v>
      </c>
      <c r="F269" s="183" t="s">
        <v>366</v>
      </c>
      <c r="G269" s="184" t="s">
        <v>134</v>
      </c>
      <c r="H269" s="185">
        <v>296.99</v>
      </c>
      <c r="I269" s="186"/>
      <c r="J269" s="187">
        <f>ROUND(I269*H269,2)</f>
        <v>0</v>
      </c>
      <c r="K269" s="183" t="s">
        <v>135</v>
      </c>
      <c r="L269" s="41"/>
      <c r="M269" s="188" t="s">
        <v>28</v>
      </c>
      <c r="N269" s="189" t="s">
        <v>46</v>
      </c>
      <c r="O269" s="67"/>
      <c r="P269" s="190">
        <f>O269*H269</f>
        <v>0</v>
      </c>
      <c r="Q269" s="190">
        <v>0</v>
      </c>
      <c r="R269" s="190">
        <f>Q269*H269</f>
        <v>0</v>
      </c>
      <c r="S269" s="190">
        <v>0</v>
      </c>
      <c r="T269" s="191">
        <f>S269*H269</f>
        <v>0</v>
      </c>
      <c r="U269" s="36"/>
      <c r="V269" s="36"/>
      <c r="W269" s="36"/>
      <c r="X269" s="36"/>
      <c r="Y269" s="36"/>
      <c r="Z269" s="36"/>
      <c r="AA269" s="36"/>
      <c r="AB269" s="36"/>
      <c r="AC269" s="36"/>
      <c r="AD269" s="36"/>
      <c r="AE269" s="36"/>
      <c r="AR269" s="192" t="s">
        <v>136</v>
      </c>
      <c r="AT269" s="192" t="s">
        <v>131</v>
      </c>
      <c r="AU269" s="192" t="s">
        <v>82</v>
      </c>
      <c r="AY269" s="19" t="s">
        <v>129</v>
      </c>
      <c r="BE269" s="193">
        <f>IF(N269="základní",J269,0)</f>
        <v>0</v>
      </c>
      <c r="BF269" s="193">
        <f>IF(N269="snížená",J269,0)</f>
        <v>0</v>
      </c>
      <c r="BG269" s="193">
        <f>IF(N269="zákl. přenesená",J269,0)</f>
        <v>0</v>
      </c>
      <c r="BH269" s="193">
        <f>IF(N269="sníž. přenesená",J269,0)</f>
        <v>0</v>
      </c>
      <c r="BI269" s="193">
        <f>IF(N269="nulová",J269,0)</f>
        <v>0</v>
      </c>
      <c r="BJ269" s="19" t="s">
        <v>136</v>
      </c>
      <c r="BK269" s="193">
        <f>ROUND(I269*H269,2)</f>
        <v>0</v>
      </c>
      <c r="BL269" s="19" t="s">
        <v>136</v>
      </c>
      <c r="BM269" s="192" t="s">
        <v>367</v>
      </c>
    </row>
    <row r="270" spans="1:47" s="2" customFormat="1" ht="19.2">
      <c r="A270" s="36"/>
      <c r="B270" s="37"/>
      <c r="C270" s="38"/>
      <c r="D270" s="194" t="s">
        <v>138</v>
      </c>
      <c r="E270" s="38"/>
      <c r="F270" s="195" t="s">
        <v>368</v>
      </c>
      <c r="G270" s="38"/>
      <c r="H270" s="38"/>
      <c r="I270" s="196"/>
      <c r="J270" s="38"/>
      <c r="K270" s="38"/>
      <c r="L270" s="41"/>
      <c r="M270" s="197"/>
      <c r="N270" s="198"/>
      <c r="O270" s="67"/>
      <c r="P270" s="67"/>
      <c r="Q270" s="67"/>
      <c r="R270" s="67"/>
      <c r="S270" s="67"/>
      <c r="T270" s="68"/>
      <c r="U270" s="36"/>
      <c r="V270" s="36"/>
      <c r="W270" s="36"/>
      <c r="X270" s="36"/>
      <c r="Y270" s="36"/>
      <c r="Z270" s="36"/>
      <c r="AA270" s="36"/>
      <c r="AB270" s="36"/>
      <c r="AC270" s="36"/>
      <c r="AD270" s="36"/>
      <c r="AE270" s="36"/>
      <c r="AT270" s="19" t="s">
        <v>138</v>
      </c>
      <c r="AU270" s="19" t="s">
        <v>82</v>
      </c>
    </row>
    <row r="271" spans="1:47" s="2" customFormat="1" ht="105.6">
      <c r="A271" s="36"/>
      <c r="B271" s="37"/>
      <c r="C271" s="38"/>
      <c r="D271" s="194" t="s">
        <v>140</v>
      </c>
      <c r="E271" s="38"/>
      <c r="F271" s="199" t="s">
        <v>369</v>
      </c>
      <c r="G271" s="38"/>
      <c r="H271" s="38"/>
      <c r="I271" s="196"/>
      <c r="J271" s="38"/>
      <c r="K271" s="38"/>
      <c r="L271" s="41"/>
      <c r="M271" s="197"/>
      <c r="N271" s="198"/>
      <c r="O271" s="67"/>
      <c r="P271" s="67"/>
      <c r="Q271" s="67"/>
      <c r="R271" s="67"/>
      <c r="S271" s="67"/>
      <c r="T271" s="68"/>
      <c r="U271" s="36"/>
      <c r="V271" s="36"/>
      <c r="W271" s="36"/>
      <c r="X271" s="36"/>
      <c r="Y271" s="36"/>
      <c r="Z271" s="36"/>
      <c r="AA271" s="36"/>
      <c r="AB271" s="36"/>
      <c r="AC271" s="36"/>
      <c r="AD271" s="36"/>
      <c r="AE271" s="36"/>
      <c r="AT271" s="19" t="s">
        <v>140</v>
      </c>
      <c r="AU271" s="19" t="s">
        <v>82</v>
      </c>
    </row>
    <row r="272" spans="2:51" s="13" customFormat="1" ht="10.2">
      <c r="B272" s="200"/>
      <c r="C272" s="201"/>
      <c r="D272" s="194" t="s">
        <v>142</v>
      </c>
      <c r="E272" s="202" t="s">
        <v>28</v>
      </c>
      <c r="F272" s="203" t="s">
        <v>327</v>
      </c>
      <c r="G272" s="201"/>
      <c r="H272" s="202" t="s">
        <v>28</v>
      </c>
      <c r="I272" s="204"/>
      <c r="J272" s="201"/>
      <c r="K272" s="201"/>
      <c r="L272" s="205"/>
      <c r="M272" s="206"/>
      <c r="N272" s="207"/>
      <c r="O272" s="207"/>
      <c r="P272" s="207"/>
      <c r="Q272" s="207"/>
      <c r="R272" s="207"/>
      <c r="S272" s="207"/>
      <c r="T272" s="208"/>
      <c r="AT272" s="209" t="s">
        <v>142</v>
      </c>
      <c r="AU272" s="209" t="s">
        <v>82</v>
      </c>
      <c r="AV272" s="13" t="s">
        <v>80</v>
      </c>
      <c r="AW272" s="13" t="s">
        <v>34</v>
      </c>
      <c r="AX272" s="13" t="s">
        <v>73</v>
      </c>
      <c r="AY272" s="209" t="s">
        <v>129</v>
      </c>
    </row>
    <row r="273" spans="2:51" s="13" customFormat="1" ht="10.2">
      <c r="B273" s="200"/>
      <c r="C273" s="201"/>
      <c r="D273" s="194" t="s">
        <v>142</v>
      </c>
      <c r="E273" s="202" t="s">
        <v>28</v>
      </c>
      <c r="F273" s="203" t="s">
        <v>370</v>
      </c>
      <c r="G273" s="201"/>
      <c r="H273" s="202" t="s">
        <v>28</v>
      </c>
      <c r="I273" s="204"/>
      <c r="J273" s="201"/>
      <c r="K273" s="201"/>
      <c r="L273" s="205"/>
      <c r="M273" s="206"/>
      <c r="N273" s="207"/>
      <c r="O273" s="207"/>
      <c r="P273" s="207"/>
      <c r="Q273" s="207"/>
      <c r="R273" s="207"/>
      <c r="S273" s="207"/>
      <c r="T273" s="208"/>
      <c r="AT273" s="209" t="s">
        <v>142</v>
      </c>
      <c r="AU273" s="209" t="s">
        <v>82</v>
      </c>
      <c r="AV273" s="13" t="s">
        <v>80</v>
      </c>
      <c r="AW273" s="13" t="s">
        <v>34</v>
      </c>
      <c r="AX273" s="13" t="s">
        <v>73</v>
      </c>
      <c r="AY273" s="209" t="s">
        <v>129</v>
      </c>
    </row>
    <row r="274" spans="2:51" s="14" customFormat="1" ht="10.2">
      <c r="B274" s="210"/>
      <c r="C274" s="211"/>
      <c r="D274" s="194" t="s">
        <v>142</v>
      </c>
      <c r="E274" s="212" t="s">
        <v>28</v>
      </c>
      <c r="F274" s="213" t="s">
        <v>371</v>
      </c>
      <c r="G274" s="211"/>
      <c r="H274" s="214">
        <v>26.99</v>
      </c>
      <c r="I274" s="215"/>
      <c r="J274" s="211"/>
      <c r="K274" s="211"/>
      <c r="L274" s="216"/>
      <c r="M274" s="217"/>
      <c r="N274" s="218"/>
      <c r="O274" s="218"/>
      <c r="P274" s="218"/>
      <c r="Q274" s="218"/>
      <c r="R274" s="218"/>
      <c r="S274" s="218"/>
      <c r="T274" s="219"/>
      <c r="AT274" s="220" t="s">
        <v>142</v>
      </c>
      <c r="AU274" s="220" t="s">
        <v>82</v>
      </c>
      <c r="AV274" s="14" t="s">
        <v>82</v>
      </c>
      <c r="AW274" s="14" t="s">
        <v>34</v>
      </c>
      <c r="AX274" s="14" t="s">
        <v>73</v>
      </c>
      <c r="AY274" s="220" t="s">
        <v>129</v>
      </c>
    </row>
    <row r="275" spans="2:51" s="13" customFormat="1" ht="10.2">
      <c r="B275" s="200"/>
      <c r="C275" s="201"/>
      <c r="D275" s="194" t="s">
        <v>142</v>
      </c>
      <c r="E275" s="202" t="s">
        <v>28</v>
      </c>
      <c r="F275" s="203" t="s">
        <v>372</v>
      </c>
      <c r="G275" s="201"/>
      <c r="H275" s="202" t="s">
        <v>28</v>
      </c>
      <c r="I275" s="204"/>
      <c r="J275" s="201"/>
      <c r="K275" s="201"/>
      <c r="L275" s="205"/>
      <c r="M275" s="206"/>
      <c r="N275" s="207"/>
      <c r="O275" s="207"/>
      <c r="P275" s="207"/>
      <c r="Q275" s="207"/>
      <c r="R275" s="207"/>
      <c r="S275" s="207"/>
      <c r="T275" s="208"/>
      <c r="AT275" s="209" t="s">
        <v>142</v>
      </c>
      <c r="AU275" s="209" t="s">
        <v>82</v>
      </c>
      <c r="AV275" s="13" t="s">
        <v>80</v>
      </c>
      <c r="AW275" s="13" t="s">
        <v>34</v>
      </c>
      <c r="AX275" s="13" t="s">
        <v>73</v>
      </c>
      <c r="AY275" s="209" t="s">
        <v>129</v>
      </c>
    </row>
    <row r="276" spans="2:51" s="14" customFormat="1" ht="10.2">
      <c r="B276" s="210"/>
      <c r="C276" s="211"/>
      <c r="D276" s="194" t="s">
        <v>142</v>
      </c>
      <c r="E276" s="212" t="s">
        <v>28</v>
      </c>
      <c r="F276" s="213" t="s">
        <v>361</v>
      </c>
      <c r="G276" s="211"/>
      <c r="H276" s="214">
        <v>270</v>
      </c>
      <c r="I276" s="215"/>
      <c r="J276" s="211"/>
      <c r="K276" s="211"/>
      <c r="L276" s="216"/>
      <c r="M276" s="217"/>
      <c r="N276" s="218"/>
      <c r="O276" s="218"/>
      <c r="P276" s="218"/>
      <c r="Q276" s="218"/>
      <c r="R276" s="218"/>
      <c r="S276" s="218"/>
      <c r="T276" s="219"/>
      <c r="AT276" s="220" t="s">
        <v>142</v>
      </c>
      <c r="AU276" s="220" t="s">
        <v>82</v>
      </c>
      <c r="AV276" s="14" t="s">
        <v>82</v>
      </c>
      <c r="AW276" s="14" t="s">
        <v>34</v>
      </c>
      <c r="AX276" s="14" t="s">
        <v>73</v>
      </c>
      <c r="AY276" s="220" t="s">
        <v>129</v>
      </c>
    </row>
    <row r="277" spans="2:51" s="15" customFormat="1" ht="10.2">
      <c r="B277" s="221"/>
      <c r="C277" s="222"/>
      <c r="D277" s="194" t="s">
        <v>142</v>
      </c>
      <c r="E277" s="223" t="s">
        <v>28</v>
      </c>
      <c r="F277" s="224" t="s">
        <v>172</v>
      </c>
      <c r="G277" s="222"/>
      <c r="H277" s="225">
        <v>296.99</v>
      </c>
      <c r="I277" s="226"/>
      <c r="J277" s="222"/>
      <c r="K277" s="222"/>
      <c r="L277" s="227"/>
      <c r="M277" s="228"/>
      <c r="N277" s="229"/>
      <c r="O277" s="229"/>
      <c r="P277" s="229"/>
      <c r="Q277" s="229"/>
      <c r="R277" s="229"/>
      <c r="S277" s="229"/>
      <c r="T277" s="230"/>
      <c r="AT277" s="231" t="s">
        <v>142</v>
      </c>
      <c r="AU277" s="231" t="s">
        <v>82</v>
      </c>
      <c r="AV277" s="15" t="s">
        <v>136</v>
      </c>
      <c r="AW277" s="15" t="s">
        <v>34</v>
      </c>
      <c r="AX277" s="15" t="s">
        <v>80</v>
      </c>
      <c r="AY277" s="231" t="s">
        <v>129</v>
      </c>
    </row>
    <row r="278" spans="1:65" s="2" customFormat="1" ht="14.4" customHeight="1">
      <c r="A278" s="36"/>
      <c r="B278" s="37"/>
      <c r="C278" s="243" t="s">
        <v>373</v>
      </c>
      <c r="D278" s="243" t="s">
        <v>335</v>
      </c>
      <c r="E278" s="244" t="s">
        <v>374</v>
      </c>
      <c r="F278" s="245" t="s">
        <v>375</v>
      </c>
      <c r="G278" s="246" t="s">
        <v>376</v>
      </c>
      <c r="H278" s="247">
        <v>8.91</v>
      </c>
      <c r="I278" s="248"/>
      <c r="J278" s="249">
        <f>ROUND(I278*H278,2)</f>
        <v>0</v>
      </c>
      <c r="K278" s="245" t="s">
        <v>135</v>
      </c>
      <c r="L278" s="250"/>
      <c r="M278" s="251" t="s">
        <v>28</v>
      </c>
      <c r="N278" s="252" t="s">
        <v>46</v>
      </c>
      <c r="O278" s="67"/>
      <c r="P278" s="190">
        <f>O278*H278</f>
        <v>0</v>
      </c>
      <c r="Q278" s="190">
        <v>0.001</v>
      </c>
      <c r="R278" s="190">
        <f>Q278*H278</f>
        <v>0.00891</v>
      </c>
      <c r="S278" s="190">
        <v>0</v>
      </c>
      <c r="T278" s="191">
        <f>S278*H278</f>
        <v>0</v>
      </c>
      <c r="U278" s="36"/>
      <c r="V278" s="36"/>
      <c r="W278" s="36"/>
      <c r="X278" s="36"/>
      <c r="Y278" s="36"/>
      <c r="Z278" s="36"/>
      <c r="AA278" s="36"/>
      <c r="AB278" s="36"/>
      <c r="AC278" s="36"/>
      <c r="AD278" s="36"/>
      <c r="AE278" s="36"/>
      <c r="AR278" s="192" t="s">
        <v>196</v>
      </c>
      <c r="AT278" s="192" t="s">
        <v>335</v>
      </c>
      <c r="AU278" s="192" t="s">
        <v>82</v>
      </c>
      <c r="AY278" s="19" t="s">
        <v>129</v>
      </c>
      <c r="BE278" s="193">
        <f>IF(N278="základní",J278,0)</f>
        <v>0</v>
      </c>
      <c r="BF278" s="193">
        <f>IF(N278="snížená",J278,0)</f>
        <v>0</v>
      </c>
      <c r="BG278" s="193">
        <f>IF(N278="zákl. přenesená",J278,0)</f>
        <v>0</v>
      </c>
      <c r="BH278" s="193">
        <f>IF(N278="sníž. přenesená",J278,0)</f>
        <v>0</v>
      </c>
      <c r="BI278" s="193">
        <f>IF(N278="nulová",J278,0)</f>
        <v>0</v>
      </c>
      <c r="BJ278" s="19" t="s">
        <v>136</v>
      </c>
      <c r="BK278" s="193">
        <f>ROUND(I278*H278,2)</f>
        <v>0</v>
      </c>
      <c r="BL278" s="19" t="s">
        <v>136</v>
      </c>
      <c r="BM278" s="192" t="s">
        <v>377</v>
      </c>
    </row>
    <row r="279" spans="1:47" s="2" customFormat="1" ht="10.2">
      <c r="A279" s="36"/>
      <c r="B279" s="37"/>
      <c r="C279" s="38"/>
      <c r="D279" s="194" t="s">
        <v>138</v>
      </c>
      <c r="E279" s="38"/>
      <c r="F279" s="195" t="s">
        <v>375</v>
      </c>
      <c r="G279" s="38"/>
      <c r="H279" s="38"/>
      <c r="I279" s="196"/>
      <c r="J279" s="38"/>
      <c r="K279" s="38"/>
      <c r="L279" s="41"/>
      <c r="M279" s="197"/>
      <c r="N279" s="198"/>
      <c r="O279" s="67"/>
      <c r="P279" s="67"/>
      <c r="Q279" s="67"/>
      <c r="R279" s="67"/>
      <c r="S279" s="67"/>
      <c r="T279" s="68"/>
      <c r="U279" s="36"/>
      <c r="V279" s="36"/>
      <c r="W279" s="36"/>
      <c r="X279" s="36"/>
      <c r="Y279" s="36"/>
      <c r="Z279" s="36"/>
      <c r="AA279" s="36"/>
      <c r="AB279" s="36"/>
      <c r="AC279" s="36"/>
      <c r="AD279" s="36"/>
      <c r="AE279" s="36"/>
      <c r="AT279" s="19" t="s">
        <v>138</v>
      </c>
      <c r="AU279" s="19" t="s">
        <v>82</v>
      </c>
    </row>
    <row r="280" spans="2:51" s="13" customFormat="1" ht="10.2">
      <c r="B280" s="200"/>
      <c r="C280" s="201"/>
      <c r="D280" s="194" t="s">
        <v>142</v>
      </c>
      <c r="E280" s="202" t="s">
        <v>28</v>
      </c>
      <c r="F280" s="203" t="s">
        <v>378</v>
      </c>
      <c r="G280" s="201"/>
      <c r="H280" s="202" t="s">
        <v>28</v>
      </c>
      <c r="I280" s="204"/>
      <c r="J280" s="201"/>
      <c r="K280" s="201"/>
      <c r="L280" s="205"/>
      <c r="M280" s="206"/>
      <c r="N280" s="207"/>
      <c r="O280" s="207"/>
      <c r="P280" s="207"/>
      <c r="Q280" s="207"/>
      <c r="R280" s="207"/>
      <c r="S280" s="207"/>
      <c r="T280" s="208"/>
      <c r="AT280" s="209" t="s">
        <v>142</v>
      </c>
      <c r="AU280" s="209" t="s">
        <v>82</v>
      </c>
      <c r="AV280" s="13" t="s">
        <v>80</v>
      </c>
      <c r="AW280" s="13" t="s">
        <v>34</v>
      </c>
      <c r="AX280" s="13" t="s">
        <v>73</v>
      </c>
      <c r="AY280" s="209" t="s">
        <v>129</v>
      </c>
    </row>
    <row r="281" spans="2:51" s="14" customFormat="1" ht="10.2">
      <c r="B281" s="210"/>
      <c r="C281" s="211"/>
      <c r="D281" s="194" t="s">
        <v>142</v>
      </c>
      <c r="E281" s="212" t="s">
        <v>28</v>
      </c>
      <c r="F281" s="213" t="s">
        <v>379</v>
      </c>
      <c r="G281" s="211"/>
      <c r="H281" s="214">
        <v>296.99</v>
      </c>
      <c r="I281" s="215"/>
      <c r="J281" s="211"/>
      <c r="K281" s="211"/>
      <c r="L281" s="216"/>
      <c r="M281" s="217"/>
      <c r="N281" s="218"/>
      <c r="O281" s="218"/>
      <c r="P281" s="218"/>
      <c r="Q281" s="218"/>
      <c r="R281" s="218"/>
      <c r="S281" s="218"/>
      <c r="T281" s="219"/>
      <c r="AT281" s="220" t="s">
        <v>142</v>
      </c>
      <c r="AU281" s="220" t="s">
        <v>82</v>
      </c>
      <c r="AV281" s="14" t="s">
        <v>82</v>
      </c>
      <c r="AW281" s="14" t="s">
        <v>34</v>
      </c>
      <c r="AX281" s="14" t="s">
        <v>80</v>
      </c>
      <c r="AY281" s="220" t="s">
        <v>129</v>
      </c>
    </row>
    <row r="282" spans="2:51" s="14" customFormat="1" ht="10.2">
      <c r="B282" s="210"/>
      <c r="C282" s="211"/>
      <c r="D282" s="194" t="s">
        <v>142</v>
      </c>
      <c r="E282" s="211"/>
      <c r="F282" s="213" t="s">
        <v>380</v>
      </c>
      <c r="G282" s="211"/>
      <c r="H282" s="214">
        <v>8.91</v>
      </c>
      <c r="I282" s="215"/>
      <c r="J282" s="211"/>
      <c r="K282" s="211"/>
      <c r="L282" s="216"/>
      <c r="M282" s="217"/>
      <c r="N282" s="218"/>
      <c r="O282" s="218"/>
      <c r="P282" s="218"/>
      <c r="Q282" s="218"/>
      <c r="R282" s="218"/>
      <c r="S282" s="218"/>
      <c r="T282" s="219"/>
      <c r="AT282" s="220" t="s">
        <v>142</v>
      </c>
      <c r="AU282" s="220" t="s">
        <v>82</v>
      </c>
      <c r="AV282" s="14" t="s">
        <v>82</v>
      </c>
      <c r="AW282" s="14" t="s">
        <v>4</v>
      </c>
      <c r="AX282" s="14" t="s">
        <v>80</v>
      </c>
      <c r="AY282" s="220" t="s">
        <v>129</v>
      </c>
    </row>
    <row r="283" spans="1:65" s="2" customFormat="1" ht="14.4" customHeight="1">
      <c r="A283" s="36"/>
      <c r="B283" s="37"/>
      <c r="C283" s="181" t="s">
        <v>381</v>
      </c>
      <c r="D283" s="181" t="s">
        <v>131</v>
      </c>
      <c r="E283" s="182" t="s">
        <v>382</v>
      </c>
      <c r="F283" s="183" t="s">
        <v>383</v>
      </c>
      <c r="G283" s="184" t="s">
        <v>134</v>
      </c>
      <c r="H283" s="185">
        <v>26.99</v>
      </c>
      <c r="I283" s="186"/>
      <c r="J283" s="187">
        <f>ROUND(I283*H283,2)</f>
        <v>0</v>
      </c>
      <c r="K283" s="183" t="s">
        <v>135</v>
      </c>
      <c r="L283" s="41"/>
      <c r="M283" s="188" t="s">
        <v>28</v>
      </c>
      <c r="N283" s="189" t="s">
        <v>46</v>
      </c>
      <c r="O283" s="67"/>
      <c r="P283" s="190">
        <f>O283*H283</f>
        <v>0</v>
      </c>
      <c r="Q283" s="190">
        <v>0</v>
      </c>
      <c r="R283" s="190">
        <f>Q283*H283</f>
        <v>0</v>
      </c>
      <c r="S283" s="190">
        <v>0</v>
      </c>
      <c r="T283" s="191">
        <f>S283*H283</f>
        <v>0</v>
      </c>
      <c r="U283" s="36"/>
      <c r="V283" s="36"/>
      <c r="W283" s="36"/>
      <c r="X283" s="36"/>
      <c r="Y283" s="36"/>
      <c r="Z283" s="36"/>
      <c r="AA283" s="36"/>
      <c r="AB283" s="36"/>
      <c r="AC283" s="36"/>
      <c r="AD283" s="36"/>
      <c r="AE283" s="36"/>
      <c r="AR283" s="192" t="s">
        <v>136</v>
      </c>
      <c r="AT283" s="192" t="s">
        <v>131</v>
      </c>
      <c r="AU283" s="192" t="s">
        <v>82</v>
      </c>
      <c r="AY283" s="19" t="s">
        <v>129</v>
      </c>
      <c r="BE283" s="193">
        <f>IF(N283="základní",J283,0)</f>
        <v>0</v>
      </c>
      <c r="BF283" s="193">
        <f>IF(N283="snížená",J283,0)</f>
        <v>0</v>
      </c>
      <c r="BG283" s="193">
        <f>IF(N283="zákl. přenesená",J283,0)</f>
        <v>0</v>
      </c>
      <c r="BH283" s="193">
        <f>IF(N283="sníž. přenesená",J283,0)</f>
        <v>0</v>
      </c>
      <c r="BI283" s="193">
        <f>IF(N283="nulová",J283,0)</f>
        <v>0</v>
      </c>
      <c r="BJ283" s="19" t="s">
        <v>136</v>
      </c>
      <c r="BK283" s="193">
        <f>ROUND(I283*H283,2)</f>
        <v>0</v>
      </c>
      <c r="BL283" s="19" t="s">
        <v>136</v>
      </c>
      <c r="BM283" s="192" t="s">
        <v>384</v>
      </c>
    </row>
    <row r="284" spans="1:47" s="2" customFormat="1" ht="10.2">
      <c r="A284" s="36"/>
      <c r="B284" s="37"/>
      <c r="C284" s="38"/>
      <c r="D284" s="194" t="s">
        <v>138</v>
      </c>
      <c r="E284" s="38"/>
      <c r="F284" s="195" t="s">
        <v>385</v>
      </c>
      <c r="G284" s="38"/>
      <c r="H284" s="38"/>
      <c r="I284" s="196"/>
      <c r="J284" s="38"/>
      <c r="K284" s="38"/>
      <c r="L284" s="41"/>
      <c r="M284" s="197"/>
      <c r="N284" s="198"/>
      <c r="O284" s="67"/>
      <c r="P284" s="67"/>
      <c r="Q284" s="67"/>
      <c r="R284" s="67"/>
      <c r="S284" s="67"/>
      <c r="T284" s="68"/>
      <c r="U284" s="36"/>
      <c r="V284" s="36"/>
      <c r="W284" s="36"/>
      <c r="X284" s="36"/>
      <c r="Y284" s="36"/>
      <c r="Z284" s="36"/>
      <c r="AA284" s="36"/>
      <c r="AB284" s="36"/>
      <c r="AC284" s="36"/>
      <c r="AD284" s="36"/>
      <c r="AE284" s="36"/>
      <c r="AT284" s="19" t="s">
        <v>138</v>
      </c>
      <c r="AU284" s="19" t="s">
        <v>82</v>
      </c>
    </row>
    <row r="285" spans="1:47" s="2" customFormat="1" ht="115.2">
      <c r="A285" s="36"/>
      <c r="B285" s="37"/>
      <c r="C285" s="38"/>
      <c r="D285" s="194" t="s">
        <v>140</v>
      </c>
      <c r="E285" s="38"/>
      <c r="F285" s="199" t="s">
        <v>386</v>
      </c>
      <c r="G285" s="38"/>
      <c r="H285" s="38"/>
      <c r="I285" s="196"/>
      <c r="J285" s="38"/>
      <c r="K285" s="38"/>
      <c r="L285" s="41"/>
      <c r="M285" s="197"/>
      <c r="N285" s="198"/>
      <c r="O285" s="67"/>
      <c r="P285" s="67"/>
      <c r="Q285" s="67"/>
      <c r="R285" s="67"/>
      <c r="S285" s="67"/>
      <c r="T285" s="68"/>
      <c r="U285" s="36"/>
      <c r="V285" s="36"/>
      <c r="W285" s="36"/>
      <c r="X285" s="36"/>
      <c r="Y285" s="36"/>
      <c r="Z285" s="36"/>
      <c r="AA285" s="36"/>
      <c r="AB285" s="36"/>
      <c r="AC285" s="36"/>
      <c r="AD285" s="36"/>
      <c r="AE285" s="36"/>
      <c r="AT285" s="19" t="s">
        <v>140</v>
      </c>
      <c r="AU285" s="19" t="s">
        <v>82</v>
      </c>
    </row>
    <row r="286" spans="2:51" s="13" customFormat="1" ht="10.2">
      <c r="B286" s="200"/>
      <c r="C286" s="201"/>
      <c r="D286" s="194" t="s">
        <v>142</v>
      </c>
      <c r="E286" s="202" t="s">
        <v>28</v>
      </c>
      <c r="F286" s="203" t="s">
        <v>387</v>
      </c>
      <c r="G286" s="201"/>
      <c r="H286" s="202" t="s">
        <v>28</v>
      </c>
      <c r="I286" s="204"/>
      <c r="J286" s="201"/>
      <c r="K286" s="201"/>
      <c r="L286" s="205"/>
      <c r="M286" s="206"/>
      <c r="N286" s="207"/>
      <c r="O286" s="207"/>
      <c r="P286" s="207"/>
      <c r="Q286" s="207"/>
      <c r="R286" s="207"/>
      <c r="S286" s="207"/>
      <c r="T286" s="208"/>
      <c r="AT286" s="209" t="s">
        <v>142</v>
      </c>
      <c r="AU286" s="209" t="s">
        <v>82</v>
      </c>
      <c r="AV286" s="13" t="s">
        <v>80</v>
      </c>
      <c r="AW286" s="13" t="s">
        <v>34</v>
      </c>
      <c r="AX286" s="13" t="s">
        <v>73</v>
      </c>
      <c r="AY286" s="209" t="s">
        <v>129</v>
      </c>
    </row>
    <row r="287" spans="2:51" s="14" customFormat="1" ht="10.2">
      <c r="B287" s="210"/>
      <c r="C287" s="211"/>
      <c r="D287" s="194" t="s">
        <v>142</v>
      </c>
      <c r="E287" s="212" t="s">
        <v>28</v>
      </c>
      <c r="F287" s="213" t="s">
        <v>371</v>
      </c>
      <c r="G287" s="211"/>
      <c r="H287" s="214">
        <v>26.99</v>
      </c>
      <c r="I287" s="215"/>
      <c r="J287" s="211"/>
      <c r="K287" s="211"/>
      <c r="L287" s="216"/>
      <c r="M287" s="217"/>
      <c r="N287" s="218"/>
      <c r="O287" s="218"/>
      <c r="P287" s="218"/>
      <c r="Q287" s="218"/>
      <c r="R287" s="218"/>
      <c r="S287" s="218"/>
      <c r="T287" s="219"/>
      <c r="AT287" s="220" t="s">
        <v>142</v>
      </c>
      <c r="AU287" s="220" t="s">
        <v>82</v>
      </c>
      <c r="AV287" s="14" t="s">
        <v>82</v>
      </c>
      <c r="AW287" s="14" t="s">
        <v>34</v>
      </c>
      <c r="AX287" s="14" t="s">
        <v>80</v>
      </c>
      <c r="AY287" s="220" t="s">
        <v>129</v>
      </c>
    </row>
    <row r="288" spans="1:65" s="2" customFormat="1" ht="14.4" customHeight="1">
      <c r="A288" s="36"/>
      <c r="B288" s="37"/>
      <c r="C288" s="181" t="s">
        <v>388</v>
      </c>
      <c r="D288" s="181" t="s">
        <v>131</v>
      </c>
      <c r="E288" s="182" t="s">
        <v>389</v>
      </c>
      <c r="F288" s="183" t="s">
        <v>390</v>
      </c>
      <c r="G288" s="184" t="s">
        <v>134</v>
      </c>
      <c r="H288" s="185">
        <v>41.93</v>
      </c>
      <c r="I288" s="186"/>
      <c r="J288" s="187">
        <f>ROUND(I288*H288,2)</f>
        <v>0</v>
      </c>
      <c r="K288" s="183" t="s">
        <v>135</v>
      </c>
      <c r="L288" s="41"/>
      <c r="M288" s="188" t="s">
        <v>28</v>
      </c>
      <c r="N288" s="189" t="s">
        <v>46</v>
      </c>
      <c r="O288" s="67"/>
      <c r="P288" s="190">
        <f>O288*H288</f>
        <v>0</v>
      </c>
      <c r="Q288" s="190">
        <v>0</v>
      </c>
      <c r="R288" s="190">
        <f>Q288*H288</f>
        <v>0</v>
      </c>
      <c r="S288" s="190">
        <v>0</v>
      </c>
      <c r="T288" s="191">
        <f>S288*H288</f>
        <v>0</v>
      </c>
      <c r="U288" s="36"/>
      <c r="V288" s="36"/>
      <c r="W288" s="36"/>
      <c r="X288" s="36"/>
      <c r="Y288" s="36"/>
      <c r="Z288" s="36"/>
      <c r="AA288" s="36"/>
      <c r="AB288" s="36"/>
      <c r="AC288" s="36"/>
      <c r="AD288" s="36"/>
      <c r="AE288" s="36"/>
      <c r="AR288" s="192" t="s">
        <v>136</v>
      </c>
      <c r="AT288" s="192" t="s">
        <v>131</v>
      </c>
      <c r="AU288" s="192" t="s">
        <v>82</v>
      </c>
      <c r="AY288" s="19" t="s">
        <v>129</v>
      </c>
      <c r="BE288" s="193">
        <f>IF(N288="základní",J288,0)</f>
        <v>0</v>
      </c>
      <c r="BF288" s="193">
        <f>IF(N288="snížená",J288,0)</f>
        <v>0</v>
      </c>
      <c r="BG288" s="193">
        <f>IF(N288="zákl. přenesená",J288,0)</f>
        <v>0</v>
      </c>
      <c r="BH288" s="193">
        <f>IF(N288="sníž. přenesená",J288,0)</f>
        <v>0</v>
      </c>
      <c r="BI288" s="193">
        <f>IF(N288="nulová",J288,0)</f>
        <v>0</v>
      </c>
      <c r="BJ288" s="19" t="s">
        <v>136</v>
      </c>
      <c r="BK288" s="193">
        <f>ROUND(I288*H288,2)</f>
        <v>0</v>
      </c>
      <c r="BL288" s="19" t="s">
        <v>136</v>
      </c>
      <c r="BM288" s="192" t="s">
        <v>391</v>
      </c>
    </row>
    <row r="289" spans="1:47" s="2" customFormat="1" ht="19.2">
      <c r="A289" s="36"/>
      <c r="B289" s="37"/>
      <c r="C289" s="38"/>
      <c r="D289" s="194" t="s">
        <v>138</v>
      </c>
      <c r="E289" s="38"/>
      <c r="F289" s="195" t="s">
        <v>392</v>
      </c>
      <c r="G289" s="38"/>
      <c r="H289" s="38"/>
      <c r="I289" s="196"/>
      <c r="J289" s="38"/>
      <c r="K289" s="38"/>
      <c r="L289" s="41"/>
      <c r="M289" s="197"/>
      <c r="N289" s="198"/>
      <c r="O289" s="67"/>
      <c r="P289" s="67"/>
      <c r="Q289" s="67"/>
      <c r="R289" s="67"/>
      <c r="S289" s="67"/>
      <c r="T289" s="68"/>
      <c r="U289" s="36"/>
      <c r="V289" s="36"/>
      <c r="W289" s="36"/>
      <c r="X289" s="36"/>
      <c r="Y289" s="36"/>
      <c r="Z289" s="36"/>
      <c r="AA289" s="36"/>
      <c r="AB289" s="36"/>
      <c r="AC289" s="36"/>
      <c r="AD289" s="36"/>
      <c r="AE289" s="36"/>
      <c r="AT289" s="19" t="s">
        <v>138</v>
      </c>
      <c r="AU289" s="19" t="s">
        <v>82</v>
      </c>
    </row>
    <row r="290" spans="1:47" s="2" customFormat="1" ht="86.4">
      <c r="A290" s="36"/>
      <c r="B290" s="37"/>
      <c r="C290" s="38"/>
      <c r="D290" s="194" t="s">
        <v>140</v>
      </c>
      <c r="E290" s="38"/>
      <c r="F290" s="199" t="s">
        <v>393</v>
      </c>
      <c r="G290" s="38"/>
      <c r="H290" s="38"/>
      <c r="I290" s="196"/>
      <c r="J290" s="38"/>
      <c r="K290" s="38"/>
      <c r="L290" s="41"/>
      <c r="M290" s="197"/>
      <c r="N290" s="198"/>
      <c r="O290" s="67"/>
      <c r="P290" s="67"/>
      <c r="Q290" s="67"/>
      <c r="R290" s="67"/>
      <c r="S290" s="67"/>
      <c r="T290" s="68"/>
      <c r="U290" s="36"/>
      <c r="V290" s="36"/>
      <c r="W290" s="36"/>
      <c r="X290" s="36"/>
      <c r="Y290" s="36"/>
      <c r="Z290" s="36"/>
      <c r="AA290" s="36"/>
      <c r="AB290" s="36"/>
      <c r="AC290" s="36"/>
      <c r="AD290" s="36"/>
      <c r="AE290" s="36"/>
      <c r="AT290" s="19" t="s">
        <v>140</v>
      </c>
      <c r="AU290" s="19" t="s">
        <v>82</v>
      </c>
    </row>
    <row r="291" spans="2:51" s="13" customFormat="1" ht="10.2">
      <c r="B291" s="200"/>
      <c r="C291" s="201"/>
      <c r="D291" s="194" t="s">
        <v>142</v>
      </c>
      <c r="E291" s="202" t="s">
        <v>28</v>
      </c>
      <c r="F291" s="203" t="s">
        <v>394</v>
      </c>
      <c r="G291" s="201"/>
      <c r="H291" s="202" t="s">
        <v>28</v>
      </c>
      <c r="I291" s="204"/>
      <c r="J291" s="201"/>
      <c r="K291" s="201"/>
      <c r="L291" s="205"/>
      <c r="M291" s="206"/>
      <c r="N291" s="207"/>
      <c r="O291" s="207"/>
      <c r="P291" s="207"/>
      <c r="Q291" s="207"/>
      <c r="R291" s="207"/>
      <c r="S291" s="207"/>
      <c r="T291" s="208"/>
      <c r="AT291" s="209" t="s">
        <v>142</v>
      </c>
      <c r="AU291" s="209" t="s">
        <v>82</v>
      </c>
      <c r="AV291" s="13" t="s">
        <v>80</v>
      </c>
      <c r="AW291" s="13" t="s">
        <v>34</v>
      </c>
      <c r="AX291" s="13" t="s">
        <v>73</v>
      </c>
      <c r="AY291" s="209" t="s">
        <v>129</v>
      </c>
    </row>
    <row r="292" spans="2:51" s="14" customFormat="1" ht="10.2">
      <c r="B292" s="210"/>
      <c r="C292" s="211"/>
      <c r="D292" s="194" t="s">
        <v>142</v>
      </c>
      <c r="E292" s="212" t="s">
        <v>28</v>
      </c>
      <c r="F292" s="213" t="s">
        <v>263</v>
      </c>
      <c r="G292" s="211"/>
      <c r="H292" s="214">
        <v>41.93</v>
      </c>
      <c r="I292" s="215"/>
      <c r="J292" s="211"/>
      <c r="K292" s="211"/>
      <c r="L292" s="216"/>
      <c r="M292" s="217"/>
      <c r="N292" s="218"/>
      <c r="O292" s="218"/>
      <c r="P292" s="218"/>
      <c r="Q292" s="218"/>
      <c r="R292" s="218"/>
      <c r="S292" s="218"/>
      <c r="T292" s="219"/>
      <c r="AT292" s="220" t="s">
        <v>142</v>
      </c>
      <c r="AU292" s="220" t="s">
        <v>82</v>
      </c>
      <c r="AV292" s="14" t="s">
        <v>82</v>
      </c>
      <c r="AW292" s="14" t="s">
        <v>34</v>
      </c>
      <c r="AX292" s="14" t="s">
        <v>80</v>
      </c>
      <c r="AY292" s="220" t="s">
        <v>129</v>
      </c>
    </row>
    <row r="293" spans="1:65" s="2" customFormat="1" ht="14.4" customHeight="1">
      <c r="A293" s="36"/>
      <c r="B293" s="37"/>
      <c r="C293" s="181" t="s">
        <v>395</v>
      </c>
      <c r="D293" s="181" t="s">
        <v>131</v>
      </c>
      <c r="E293" s="182" t="s">
        <v>396</v>
      </c>
      <c r="F293" s="183" t="s">
        <v>397</v>
      </c>
      <c r="G293" s="184" t="s">
        <v>134</v>
      </c>
      <c r="H293" s="185">
        <v>17.12</v>
      </c>
      <c r="I293" s="186"/>
      <c r="J293" s="187">
        <f>ROUND(I293*H293,2)</f>
        <v>0</v>
      </c>
      <c r="K293" s="183" t="s">
        <v>135</v>
      </c>
      <c r="L293" s="41"/>
      <c r="M293" s="188" t="s">
        <v>28</v>
      </c>
      <c r="N293" s="189" t="s">
        <v>46</v>
      </c>
      <c r="O293" s="67"/>
      <c r="P293" s="190">
        <f>O293*H293</f>
        <v>0</v>
      </c>
      <c r="Q293" s="190">
        <v>0</v>
      </c>
      <c r="R293" s="190">
        <f>Q293*H293</f>
        <v>0</v>
      </c>
      <c r="S293" s="190">
        <v>0</v>
      </c>
      <c r="T293" s="191">
        <f>S293*H293</f>
        <v>0</v>
      </c>
      <c r="U293" s="36"/>
      <c r="V293" s="36"/>
      <c r="W293" s="36"/>
      <c r="X293" s="36"/>
      <c r="Y293" s="36"/>
      <c r="Z293" s="36"/>
      <c r="AA293" s="36"/>
      <c r="AB293" s="36"/>
      <c r="AC293" s="36"/>
      <c r="AD293" s="36"/>
      <c r="AE293" s="36"/>
      <c r="AR293" s="192" t="s">
        <v>136</v>
      </c>
      <c r="AT293" s="192" t="s">
        <v>131</v>
      </c>
      <c r="AU293" s="192" t="s">
        <v>82</v>
      </c>
      <c r="AY293" s="19" t="s">
        <v>129</v>
      </c>
      <c r="BE293" s="193">
        <f>IF(N293="základní",J293,0)</f>
        <v>0</v>
      </c>
      <c r="BF293" s="193">
        <f>IF(N293="snížená",J293,0)</f>
        <v>0</v>
      </c>
      <c r="BG293" s="193">
        <f>IF(N293="zákl. přenesená",J293,0)</f>
        <v>0</v>
      </c>
      <c r="BH293" s="193">
        <f>IF(N293="sníž. přenesená",J293,0)</f>
        <v>0</v>
      </c>
      <c r="BI293" s="193">
        <f>IF(N293="nulová",J293,0)</f>
        <v>0</v>
      </c>
      <c r="BJ293" s="19" t="s">
        <v>136</v>
      </c>
      <c r="BK293" s="193">
        <f>ROUND(I293*H293,2)</f>
        <v>0</v>
      </c>
      <c r="BL293" s="19" t="s">
        <v>136</v>
      </c>
      <c r="BM293" s="192" t="s">
        <v>398</v>
      </c>
    </row>
    <row r="294" spans="1:47" s="2" customFormat="1" ht="19.2">
      <c r="A294" s="36"/>
      <c r="B294" s="37"/>
      <c r="C294" s="38"/>
      <c r="D294" s="194" t="s">
        <v>138</v>
      </c>
      <c r="E294" s="38"/>
      <c r="F294" s="195" t="s">
        <v>399</v>
      </c>
      <c r="G294" s="38"/>
      <c r="H294" s="38"/>
      <c r="I294" s="196"/>
      <c r="J294" s="38"/>
      <c r="K294" s="38"/>
      <c r="L294" s="41"/>
      <c r="M294" s="197"/>
      <c r="N294" s="198"/>
      <c r="O294" s="67"/>
      <c r="P294" s="67"/>
      <c r="Q294" s="67"/>
      <c r="R294" s="67"/>
      <c r="S294" s="67"/>
      <c r="T294" s="68"/>
      <c r="U294" s="36"/>
      <c r="V294" s="36"/>
      <c r="W294" s="36"/>
      <c r="X294" s="36"/>
      <c r="Y294" s="36"/>
      <c r="Z294" s="36"/>
      <c r="AA294" s="36"/>
      <c r="AB294" s="36"/>
      <c r="AC294" s="36"/>
      <c r="AD294" s="36"/>
      <c r="AE294" s="36"/>
      <c r="AT294" s="19" t="s">
        <v>138</v>
      </c>
      <c r="AU294" s="19" t="s">
        <v>82</v>
      </c>
    </row>
    <row r="295" spans="1:47" s="2" customFormat="1" ht="86.4">
      <c r="A295" s="36"/>
      <c r="B295" s="37"/>
      <c r="C295" s="38"/>
      <c r="D295" s="194" t="s">
        <v>140</v>
      </c>
      <c r="E295" s="38"/>
      <c r="F295" s="199" t="s">
        <v>393</v>
      </c>
      <c r="G295" s="38"/>
      <c r="H295" s="38"/>
      <c r="I295" s="196"/>
      <c r="J295" s="38"/>
      <c r="K295" s="38"/>
      <c r="L295" s="41"/>
      <c r="M295" s="197"/>
      <c r="N295" s="198"/>
      <c r="O295" s="67"/>
      <c r="P295" s="67"/>
      <c r="Q295" s="67"/>
      <c r="R295" s="67"/>
      <c r="S295" s="67"/>
      <c r="T295" s="68"/>
      <c r="U295" s="36"/>
      <c r="V295" s="36"/>
      <c r="W295" s="36"/>
      <c r="X295" s="36"/>
      <c r="Y295" s="36"/>
      <c r="Z295" s="36"/>
      <c r="AA295" s="36"/>
      <c r="AB295" s="36"/>
      <c r="AC295" s="36"/>
      <c r="AD295" s="36"/>
      <c r="AE295" s="36"/>
      <c r="AT295" s="19" t="s">
        <v>140</v>
      </c>
      <c r="AU295" s="19" t="s">
        <v>82</v>
      </c>
    </row>
    <row r="296" spans="2:51" s="13" customFormat="1" ht="10.2">
      <c r="B296" s="200"/>
      <c r="C296" s="201"/>
      <c r="D296" s="194" t="s">
        <v>142</v>
      </c>
      <c r="E296" s="202" t="s">
        <v>28</v>
      </c>
      <c r="F296" s="203" t="s">
        <v>394</v>
      </c>
      <c r="G296" s="201"/>
      <c r="H296" s="202" t="s">
        <v>28</v>
      </c>
      <c r="I296" s="204"/>
      <c r="J296" s="201"/>
      <c r="K296" s="201"/>
      <c r="L296" s="205"/>
      <c r="M296" s="206"/>
      <c r="N296" s="207"/>
      <c r="O296" s="207"/>
      <c r="P296" s="207"/>
      <c r="Q296" s="207"/>
      <c r="R296" s="207"/>
      <c r="S296" s="207"/>
      <c r="T296" s="208"/>
      <c r="AT296" s="209" t="s">
        <v>142</v>
      </c>
      <c r="AU296" s="209" t="s">
        <v>82</v>
      </c>
      <c r="AV296" s="13" t="s">
        <v>80</v>
      </c>
      <c r="AW296" s="13" t="s">
        <v>34</v>
      </c>
      <c r="AX296" s="13" t="s">
        <v>73</v>
      </c>
      <c r="AY296" s="209" t="s">
        <v>129</v>
      </c>
    </row>
    <row r="297" spans="2:51" s="14" customFormat="1" ht="10.2">
      <c r="B297" s="210"/>
      <c r="C297" s="211"/>
      <c r="D297" s="194" t="s">
        <v>142</v>
      </c>
      <c r="E297" s="212" t="s">
        <v>28</v>
      </c>
      <c r="F297" s="213" t="s">
        <v>400</v>
      </c>
      <c r="G297" s="211"/>
      <c r="H297" s="214">
        <v>17.12</v>
      </c>
      <c r="I297" s="215"/>
      <c r="J297" s="211"/>
      <c r="K297" s="211"/>
      <c r="L297" s="216"/>
      <c r="M297" s="217"/>
      <c r="N297" s="218"/>
      <c r="O297" s="218"/>
      <c r="P297" s="218"/>
      <c r="Q297" s="218"/>
      <c r="R297" s="218"/>
      <c r="S297" s="218"/>
      <c r="T297" s="219"/>
      <c r="AT297" s="220" t="s">
        <v>142</v>
      </c>
      <c r="AU297" s="220" t="s">
        <v>82</v>
      </c>
      <c r="AV297" s="14" t="s">
        <v>82</v>
      </c>
      <c r="AW297" s="14" t="s">
        <v>34</v>
      </c>
      <c r="AX297" s="14" t="s">
        <v>80</v>
      </c>
      <c r="AY297" s="220" t="s">
        <v>129</v>
      </c>
    </row>
    <row r="298" spans="1:65" s="2" customFormat="1" ht="14.4" customHeight="1">
      <c r="A298" s="36"/>
      <c r="B298" s="37"/>
      <c r="C298" s="181" t="s">
        <v>401</v>
      </c>
      <c r="D298" s="181" t="s">
        <v>131</v>
      </c>
      <c r="E298" s="182" t="s">
        <v>402</v>
      </c>
      <c r="F298" s="183" t="s">
        <v>403</v>
      </c>
      <c r="G298" s="184" t="s">
        <v>338</v>
      </c>
      <c r="H298" s="185">
        <v>95.189</v>
      </c>
      <c r="I298" s="186"/>
      <c r="J298" s="187">
        <f>ROUND(I298*H298,2)</f>
        <v>0</v>
      </c>
      <c r="K298" s="183" t="s">
        <v>28</v>
      </c>
      <c r="L298" s="41"/>
      <c r="M298" s="188" t="s">
        <v>28</v>
      </c>
      <c r="N298" s="189" t="s">
        <v>46</v>
      </c>
      <c r="O298" s="67"/>
      <c r="P298" s="190">
        <f>O298*H298</f>
        <v>0</v>
      </c>
      <c r="Q298" s="190">
        <v>0</v>
      </c>
      <c r="R298" s="190">
        <f>Q298*H298</f>
        <v>0</v>
      </c>
      <c r="S298" s="190">
        <v>0</v>
      </c>
      <c r="T298" s="191">
        <f>S298*H298</f>
        <v>0</v>
      </c>
      <c r="U298" s="36"/>
      <c r="V298" s="36"/>
      <c r="W298" s="36"/>
      <c r="X298" s="36"/>
      <c r="Y298" s="36"/>
      <c r="Z298" s="36"/>
      <c r="AA298" s="36"/>
      <c r="AB298" s="36"/>
      <c r="AC298" s="36"/>
      <c r="AD298" s="36"/>
      <c r="AE298" s="36"/>
      <c r="AR298" s="192" t="s">
        <v>136</v>
      </c>
      <c r="AT298" s="192" t="s">
        <v>131</v>
      </c>
      <c r="AU298" s="192" t="s">
        <v>82</v>
      </c>
      <c r="AY298" s="19" t="s">
        <v>129</v>
      </c>
      <c r="BE298" s="193">
        <f>IF(N298="základní",J298,0)</f>
        <v>0</v>
      </c>
      <c r="BF298" s="193">
        <f>IF(N298="snížená",J298,0)</f>
        <v>0</v>
      </c>
      <c r="BG298" s="193">
        <f>IF(N298="zákl. přenesená",J298,0)</f>
        <v>0</v>
      </c>
      <c r="BH298" s="193">
        <f>IF(N298="sníž. přenesená",J298,0)</f>
        <v>0</v>
      </c>
      <c r="BI298" s="193">
        <f>IF(N298="nulová",J298,0)</f>
        <v>0</v>
      </c>
      <c r="BJ298" s="19" t="s">
        <v>136</v>
      </c>
      <c r="BK298" s="193">
        <f>ROUND(I298*H298,2)</f>
        <v>0</v>
      </c>
      <c r="BL298" s="19" t="s">
        <v>136</v>
      </c>
      <c r="BM298" s="192" t="s">
        <v>404</v>
      </c>
    </row>
    <row r="299" spans="1:47" s="2" customFormat="1" ht="19.2">
      <c r="A299" s="36"/>
      <c r="B299" s="37"/>
      <c r="C299" s="38"/>
      <c r="D299" s="194" t="s">
        <v>138</v>
      </c>
      <c r="E299" s="38"/>
      <c r="F299" s="195" t="s">
        <v>405</v>
      </c>
      <c r="G299" s="38"/>
      <c r="H299" s="38"/>
      <c r="I299" s="196"/>
      <c r="J299" s="38"/>
      <c r="K299" s="38"/>
      <c r="L299" s="41"/>
      <c r="M299" s="197"/>
      <c r="N299" s="198"/>
      <c r="O299" s="67"/>
      <c r="P299" s="67"/>
      <c r="Q299" s="67"/>
      <c r="R299" s="67"/>
      <c r="S299" s="67"/>
      <c r="T299" s="68"/>
      <c r="U299" s="36"/>
      <c r="V299" s="36"/>
      <c r="W299" s="36"/>
      <c r="X299" s="36"/>
      <c r="Y299" s="36"/>
      <c r="Z299" s="36"/>
      <c r="AA299" s="36"/>
      <c r="AB299" s="36"/>
      <c r="AC299" s="36"/>
      <c r="AD299" s="36"/>
      <c r="AE299" s="36"/>
      <c r="AT299" s="19" t="s">
        <v>138</v>
      </c>
      <c r="AU299" s="19" t="s">
        <v>82</v>
      </c>
    </row>
    <row r="300" spans="1:47" s="2" customFormat="1" ht="28.8">
      <c r="A300" s="36"/>
      <c r="B300" s="37"/>
      <c r="C300" s="38"/>
      <c r="D300" s="194" t="s">
        <v>140</v>
      </c>
      <c r="E300" s="38"/>
      <c r="F300" s="199" t="s">
        <v>406</v>
      </c>
      <c r="G300" s="38"/>
      <c r="H300" s="38"/>
      <c r="I300" s="196"/>
      <c r="J300" s="38"/>
      <c r="K300" s="38"/>
      <c r="L300" s="41"/>
      <c r="M300" s="197"/>
      <c r="N300" s="198"/>
      <c r="O300" s="67"/>
      <c r="P300" s="67"/>
      <c r="Q300" s="67"/>
      <c r="R300" s="67"/>
      <c r="S300" s="67"/>
      <c r="T300" s="68"/>
      <c r="U300" s="36"/>
      <c r="V300" s="36"/>
      <c r="W300" s="36"/>
      <c r="X300" s="36"/>
      <c r="Y300" s="36"/>
      <c r="Z300" s="36"/>
      <c r="AA300" s="36"/>
      <c r="AB300" s="36"/>
      <c r="AC300" s="36"/>
      <c r="AD300" s="36"/>
      <c r="AE300" s="36"/>
      <c r="AT300" s="19" t="s">
        <v>140</v>
      </c>
      <c r="AU300" s="19" t="s">
        <v>82</v>
      </c>
    </row>
    <row r="301" spans="2:51" s="13" customFormat="1" ht="10.2">
      <c r="B301" s="200"/>
      <c r="C301" s="201"/>
      <c r="D301" s="194" t="s">
        <v>142</v>
      </c>
      <c r="E301" s="202" t="s">
        <v>28</v>
      </c>
      <c r="F301" s="203" t="s">
        <v>407</v>
      </c>
      <c r="G301" s="201"/>
      <c r="H301" s="202" t="s">
        <v>28</v>
      </c>
      <c r="I301" s="204"/>
      <c r="J301" s="201"/>
      <c r="K301" s="201"/>
      <c r="L301" s="205"/>
      <c r="M301" s="206"/>
      <c r="N301" s="207"/>
      <c r="O301" s="207"/>
      <c r="P301" s="207"/>
      <c r="Q301" s="207"/>
      <c r="R301" s="207"/>
      <c r="S301" s="207"/>
      <c r="T301" s="208"/>
      <c r="AT301" s="209" t="s">
        <v>142</v>
      </c>
      <c r="AU301" s="209" t="s">
        <v>82</v>
      </c>
      <c r="AV301" s="13" t="s">
        <v>80</v>
      </c>
      <c r="AW301" s="13" t="s">
        <v>34</v>
      </c>
      <c r="AX301" s="13" t="s">
        <v>73</v>
      </c>
      <c r="AY301" s="209" t="s">
        <v>129</v>
      </c>
    </row>
    <row r="302" spans="2:51" s="13" customFormat="1" ht="10.2">
      <c r="B302" s="200"/>
      <c r="C302" s="201"/>
      <c r="D302" s="194" t="s">
        <v>142</v>
      </c>
      <c r="E302" s="202" t="s">
        <v>28</v>
      </c>
      <c r="F302" s="203" t="s">
        <v>317</v>
      </c>
      <c r="G302" s="201"/>
      <c r="H302" s="202" t="s">
        <v>28</v>
      </c>
      <c r="I302" s="204"/>
      <c r="J302" s="201"/>
      <c r="K302" s="201"/>
      <c r="L302" s="205"/>
      <c r="M302" s="206"/>
      <c r="N302" s="207"/>
      <c r="O302" s="207"/>
      <c r="P302" s="207"/>
      <c r="Q302" s="207"/>
      <c r="R302" s="207"/>
      <c r="S302" s="207"/>
      <c r="T302" s="208"/>
      <c r="AT302" s="209" t="s">
        <v>142</v>
      </c>
      <c r="AU302" s="209" t="s">
        <v>82</v>
      </c>
      <c r="AV302" s="13" t="s">
        <v>80</v>
      </c>
      <c r="AW302" s="13" t="s">
        <v>34</v>
      </c>
      <c r="AX302" s="13" t="s">
        <v>73</v>
      </c>
      <c r="AY302" s="209" t="s">
        <v>129</v>
      </c>
    </row>
    <row r="303" spans="2:51" s="14" customFormat="1" ht="10.2">
      <c r="B303" s="210"/>
      <c r="C303" s="211"/>
      <c r="D303" s="194" t="s">
        <v>142</v>
      </c>
      <c r="E303" s="212" t="s">
        <v>28</v>
      </c>
      <c r="F303" s="213" t="s">
        <v>408</v>
      </c>
      <c r="G303" s="211"/>
      <c r="H303" s="214">
        <v>13.122</v>
      </c>
      <c r="I303" s="215"/>
      <c r="J303" s="211"/>
      <c r="K303" s="211"/>
      <c r="L303" s="216"/>
      <c r="M303" s="217"/>
      <c r="N303" s="218"/>
      <c r="O303" s="218"/>
      <c r="P303" s="218"/>
      <c r="Q303" s="218"/>
      <c r="R303" s="218"/>
      <c r="S303" s="218"/>
      <c r="T303" s="219"/>
      <c r="AT303" s="220" t="s">
        <v>142</v>
      </c>
      <c r="AU303" s="220" t="s">
        <v>82</v>
      </c>
      <c r="AV303" s="14" t="s">
        <v>82</v>
      </c>
      <c r="AW303" s="14" t="s">
        <v>34</v>
      </c>
      <c r="AX303" s="14" t="s">
        <v>73</v>
      </c>
      <c r="AY303" s="220" t="s">
        <v>129</v>
      </c>
    </row>
    <row r="304" spans="2:51" s="13" customFormat="1" ht="10.2">
      <c r="B304" s="200"/>
      <c r="C304" s="201"/>
      <c r="D304" s="194" t="s">
        <v>142</v>
      </c>
      <c r="E304" s="202" t="s">
        <v>28</v>
      </c>
      <c r="F304" s="203" t="s">
        <v>318</v>
      </c>
      <c r="G304" s="201"/>
      <c r="H304" s="202" t="s">
        <v>28</v>
      </c>
      <c r="I304" s="204"/>
      <c r="J304" s="201"/>
      <c r="K304" s="201"/>
      <c r="L304" s="205"/>
      <c r="M304" s="206"/>
      <c r="N304" s="207"/>
      <c r="O304" s="207"/>
      <c r="P304" s="207"/>
      <c r="Q304" s="207"/>
      <c r="R304" s="207"/>
      <c r="S304" s="207"/>
      <c r="T304" s="208"/>
      <c r="AT304" s="209" t="s">
        <v>142</v>
      </c>
      <c r="AU304" s="209" t="s">
        <v>82</v>
      </c>
      <c r="AV304" s="13" t="s">
        <v>80</v>
      </c>
      <c r="AW304" s="13" t="s">
        <v>34</v>
      </c>
      <c r="AX304" s="13" t="s">
        <v>73</v>
      </c>
      <c r="AY304" s="209" t="s">
        <v>129</v>
      </c>
    </row>
    <row r="305" spans="2:51" s="14" customFormat="1" ht="10.2">
      <c r="B305" s="210"/>
      <c r="C305" s="211"/>
      <c r="D305" s="194" t="s">
        <v>142</v>
      </c>
      <c r="E305" s="212" t="s">
        <v>28</v>
      </c>
      <c r="F305" s="213" t="s">
        <v>409</v>
      </c>
      <c r="G305" s="211"/>
      <c r="H305" s="214">
        <v>75.222</v>
      </c>
      <c r="I305" s="215"/>
      <c r="J305" s="211"/>
      <c r="K305" s="211"/>
      <c r="L305" s="216"/>
      <c r="M305" s="217"/>
      <c r="N305" s="218"/>
      <c r="O305" s="218"/>
      <c r="P305" s="218"/>
      <c r="Q305" s="218"/>
      <c r="R305" s="218"/>
      <c r="S305" s="218"/>
      <c r="T305" s="219"/>
      <c r="AT305" s="220" t="s">
        <v>142</v>
      </c>
      <c r="AU305" s="220" t="s">
        <v>82</v>
      </c>
      <c r="AV305" s="14" t="s">
        <v>82</v>
      </c>
      <c r="AW305" s="14" t="s">
        <v>34</v>
      </c>
      <c r="AX305" s="14" t="s">
        <v>73</v>
      </c>
      <c r="AY305" s="220" t="s">
        <v>129</v>
      </c>
    </row>
    <row r="306" spans="2:51" s="13" customFormat="1" ht="10.2">
      <c r="B306" s="200"/>
      <c r="C306" s="201"/>
      <c r="D306" s="194" t="s">
        <v>142</v>
      </c>
      <c r="E306" s="202" t="s">
        <v>28</v>
      </c>
      <c r="F306" s="203" t="s">
        <v>319</v>
      </c>
      <c r="G306" s="201"/>
      <c r="H306" s="202" t="s">
        <v>28</v>
      </c>
      <c r="I306" s="204"/>
      <c r="J306" s="201"/>
      <c r="K306" s="201"/>
      <c r="L306" s="205"/>
      <c r="M306" s="206"/>
      <c r="N306" s="207"/>
      <c r="O306" s="207"/>
      <c r="P306" s="207"/>
      <c r="Q306" s="207"/>
      <c r="R306" s="207"/>
      <c r="S306" s="207"/>
      <c r="T306" s="208"/>
      <c r="AT306" s="209" t="s">
        <v>142</v>
      </c>
      <c r="AU306" s="209" t="s">
        <v>82</v>
      </c>
      <c r="AV306" s="13" t="s">
        <v>80</v>
      </c>
      <c r="AW306" s="13" t="s">
        <v>34</v>
      </c>
      <c r="AX306" s="13" t="s">
        <v>73</v>
      </c>
      <c r="AY306" s="209" t="s">
        <v>129</v>
      </c>
    </row>
    <row r="307" spans="2:51" s="14" customFormat="1" ht="10.2">
      <c r="B307" s="210"/>
      <c r="C307" s="211"/>
      <c r="D307" s="194" t="s">
        <v>142</v>
      </c>
      <c r="E307" s="212" t="s">
        <v>28</v>
      </c>
      <c r="F307" s="213" t="s">
        <v>410</v>
      </c>
      <c r="G307" s="211"/>
      <c r="H307" s="214">
        <v>43.349</v>
      </c>
      <c r="I307" s="215"/>
      <c r="J307" s="211"/>
      <c r="K307" s="211"/>
      <c r="L307" s="216"/>
      <c r="M307" s="217"/>
      <c r="N307" s="218"/>
      <c r="O307" s="218"/>
      <c r="P307" s="218"/>
      <c r="Q307" s="218"/>
      <c r="R307" s="218"/>
      <c r="S307" s="218"/>
      <c r="T307" s="219"/>
      <c r="AT307" s="220" t="s">
        <v>142</v>
      </c>
      <c r="AU307" s="220" t="s">
        <v>82</v>
      </c>
      <c r="AV307" s="14" t="s">
        <v>82</v>
      </c>
      <c r="AW307" s="14" t="s">
        <v>34</v>
      </c>
      <c r="AX307" s="14" t="s">
        <v>73</v>
      </c>
      <c r="AY307" s="220" t="s">
        <v>129</v>
      </c>
    </row>
    <row r="308" spans="2:51" s="13" customFormat="1" ht="10.2">
      <c r="B308" s="200"/>
      <c r="C308" s="201"/>
      <c r="D308" s="194" t="s">
        <v>142</v>
      </c>
      <c r="E308" s="202" t="s">
        <v>28</v>
      </c>
      <c r="F308" s="203" t="s">
        <v>411</v>
      </c>
      <c r="G308" s="201"/>
      <c r="H308" s="202" t="s">
        <v>28</v>
      </c>
      <c r="I308" s="204"/>
      <c r="J308" s="201"/>
      <c r="K308" s="201"/>
      <c r="L308" s="205"/>
      <c r="M308" s="206"/>
      <c r="N308" s="207"/>
      <c r="O308" s="207"/>
      <c r="P308" s="207"/>
      <c r="Q308" s="207"/>
      <c r="R308" s="207"/>
      <c r="S308" s="207"/>
      <c r="T308" s="208"/>
      <c r="AT308" s="209" t="s">
        <v>142</v>
      </c>
      <c r="AU308" s="209" t="s">
        <v>82</v>
      </c>
      <c r="AV308" s="13" t="s">
        <v>80</v>
      </c>
      <c r="AW308" s="13" t="s">
        <v>34</v>
      </c>
      <c r="AX308" s="13" t="s">
        <v>73</v>
      </c>
      <c r="AY308" s="209" t="s">
        <v>129</v>
      </c>
    </row>
    <row r="309" spans="2:51" s="14" customFormat="1" ht="10.2">
      <c r="B309" s="210"/>
      <c r="C309" s="211"/>
      <c r="D309" s="194" t="s">
        <v>142</v>
      </c>
      <c r="E309" s="212" t="s">
        <v>28</v>
      </c>
      <c r="F309" s="213" t="s">
        <v>412</v>
      </c>
      <c r="G309" s="211"/>
      <c r="H309" s="214">
        <v>-35.514</v>
      </c>
      <c r="I309" s="215"/>
      <c r="J309" s="211"/>
      <c r="K309" s="211"/>
      <c r="L309" s="216"/>
      <c r="M309" s="217"/>
      <c r="N309" s="218"/>
      <c r="O309" s="218"/>
      <c r="P309" s="218"/>
      <c r="Q309" s="218"/>
      <c r="R309" s="218"/>
      <c r="S309" s="218"/>
      <c r="T309" s="219"/>
      <c r="AT309" s="220" t="s">
        <v>142</v>
      </c>
      <c r="AU309" s="220" t="s">
        <v>82</v>
      </c>
      <c r="AV309" s="14" t="s">
        <v>82</v>
      </c>
      <c r="AW309" s="14" t="s">
        <v>34</v>
      </c>
      <c r="AX309" s="14" t="s">
        <v>73</v>
      </c>
      <c r="AY309" s="220" t="s">
        <v>129</v>
      </c>
    </row>
    <row r="310" spans="2:51" s="13" customFormat="1" ht="10.2">
      <c r="B310" s="200"/>
      <c r="C310" s="201"/>
      <c r="D310" s="194" t="s">
        <v>142</v>
      </c>
      <c r="E310" s="202" t="s">
        <v>28</v>
      </c>
      <c r="F310" s="203" t="s">
        <v>413</v>
      </c>
      <c r="G310" s="201"/>
      <c r="H310" s="202" t="s">
        <v>28</v>
      </c>
      <c r="I310" s="204"/>
      <c r="J310" s="201"/>
      <c r="K310" s="201"/>
      <c r="L310" s="205"/>
      <c r="M310" s="206"/>
      <c r="N310" s="207"/>
      <c r="O310" s="207"/>
      <c r="P310" s="207"/>
      <c r="Q310" s="207"/>
      <c r="R310" s="207"/>
      <c r="S310" s="207"/>
      <c r="T310" s="208"/>
      <c r="AT310" s="209" t="s">
        <v>142</v>
      </c>
      <c r="AU310" s="209" t="s">
        <v>82</v>
      </c>
      <c r="AV310" s="13" t="s">
        <v>80</v>
      </c>
      <c r="AW310" s="13" t="s">
        <v>34</v>
      </c>
      <c r="AX310" s="13" t="s">
        <v>73</v>
      </c>
      <c r="AY310" s="209" t="s">
        <v>129</v>
      </c>
    </row>
    <row r="311" spans="2:51" s="14" customFormat="1" ht="10.2">
      <c r="B311" s="210"/>
      <c r="C311" s="211"/>
      <c r="D311" s="194" t="s">
        <v>142</v>
      </c>
      <c r="E311" s="212" t="s">
        <v>28</v>
      </c>
      <c r="F311" s="213" t="s">
        <v>414</v>
      </c>
      <c r="G311" s="211"/>
      <c r="H311" s="214">
        <v>-0.99</v>
      </c>
      <c r="I311" s="215"/>
      <c r="J311" s="211"/>
      <c r="K311" s="211"/>
      <c r="L311" s="216"/>
      <c r="M311" s="217"/>
      <c r="N311" s="218"/>
      <c r="O311" s="218"/>
      <c r="P311" s="218"/>
      <c r="Q311" s="218"/>
      <c r="R311" s="218"/>
      <c r="S311" s="218"/>
      <c r="T311" s="219"/>
      <c r="AT311" s="220" t="s">
        <v>142</v>
      </c>
      <c r="AU311" s="220" t="s">
        <v>82</v>
      </c>
      <c r="AV311" s="14" t="s">
        <v>82</v>
      </c>
      <c r="AW311" s="14" t="s">
        <v>34</v>
      </c>
      <c r="AX311" s="14" t="s">
        <v>73</v>
      </c>
      <c r="AY311" s="220" t="s">
        <v>129</v>
      </c>
    </row>
    <row r="312" spans="2:51" s="15" customFormat="1" ht="10.2">
      <c r="B312" s="221"/>
      <c r="C312" s="222"/>
      <c r="D312" s="194" t="s">
        <v>142</v>
      </c>
      <c r="E312" s="223" t="s">
        <v>28</v>
      </c>
      <c r="F312" s="224" t="s">
        <v>172</v>
      </c>
      <c r="G312" s="222"/>
      <c r="H312" s="225">
        <v>95.189</v>
      </c>
      <c r="I312" s="226"/>
      <c r="J312" s="222"/>
      <c r="K312" s="222"/>
      <c r="L312" s="227"/>
      <c r="M312" s="228"/>
      <c r="N312" s="229"/>
      <c r="O312" s="229"/>
      <c r="P312" s="229"/>
      <c r="Q312" s="229"/>
      <c r="R312" s="229"/>
      <c r="S312" s="229"/>
      <c r="T312" s="230"/>
      <c r="AT312" s="231" t="s">
        <v>142</v>
      </c>
      <c r="AU312" s="231" t="s">
        <v>82</v>
      </c>
      <c r="AV312" s="15" t="s">
        <v>136</v>
      </c>
      <c r="AW312" s="15" t="s">
        <v>34</v>
      </c>
      <c r="AX312" s="15" t="s">
        <v>80</v>
      </c>
      <c r="AY312" s="231" t="s">
        <v>129</v>
      </c>
    </row>
    <row r="313" spans="1:65" s="2" customFormat="1" ht="14.4" customHeight="1">
      <c r="A313" s="36"/>
      <c r="B313" s="37"/>
      <c r="C313" s="181" t="s">
        <v>415</v>
      </c>
      <c r="D313" s="181" t="s">
        <v>131</v>
      </c>
      <c r="E313" s="182" t="s">
        <v>416</v>
      </c>
      <c r="F313" s="183" t="s">
        <v>417</v>
      </c>
      <c r="G313" s="184" t="s">
        <v>338</v>
      </c>
      <c r="H313" s="185">
        <v>0.56</v>
      </c>
      <c r="I313" s="186"/>
      <c r="J313" s="187">
        <f>ROUND(I313*H313,2)</f>
        <v>0</v>
      </c>
      <c r="K313" s="183" t="s">
        <v>28</v>
      </c>
      <c r="L313" s="41"/>
      <c r="M313" s="188" t="s">
        <v>28</v>
      </c>
      <c r="N313" s="189" t="s">
        <v>46</v>
      </c>
      <c r="O313" s="67"/>
      <c r="P313" s="190">
        <f>O313*H313</f>
        <v>0</v>
      </c>
      <c r="Q313" s="190">
        <v>0</v>
      </c>
      <c r="R313" s="190">
        <f>Q313*H313</f>
        <v>0</v>
      </c>
      <c r="S313" s="190">
        <v>0</v>
      </c>
      <c r="T313" s="191">
        <f>S313*H313</f>
        <v>0</v>
      </c>
      <c r="U313" s="36"/>
      <c r="V313" s="36"/>
      <c r="W313" s="36"/>
      <c r="X313" s="36"/>
      <c r="Y313" s="36"/>
      <c r="Z313" s="36"/>
      <c r="AA313" s="36"/>
      <c r="AB313" s="36"/>
      <c r="AC313" s="36"/>
      <c r="AD313" s="36"/>
      <c r="AE313" s="36"/>
      <c r="AR313" s="192" t="s">
        <v>136</v>
      </c>
      <c r="AT313" s="192" t="s">
        <v>131</v>
      </c>
      <c r="AU313" s="192" t="s">
        <v>82</v>
      </c>
      <c r="AY313" s="19" t="s">
        <v>129</v>
      </c>
      <c r="BE313" s="193">
        <f>IF(N313="základní",J313,0)</f>
        <v>0</v>
      </c>
      <c r="BF313" s="193">
        <f>IF(N313="snížená",J313,0)</f>
        <v>0</v>
      </c>
      <c r="BG313" s="193">
        <f>IF(N313="zákl. přenesená",J313,0)</f>
        <v>0</v>
      </c>
      <c r="BH313" s="193">
        <f>IF(N313="sníž. přenesená",J313,0)</f>
        <v>0</v>
      </c>
      <c r="BI313" s="193">
        <f>IF(N313="nulová",J313,0)</f>
        <v>0</v>
      </c>
      <c r="BJ313" s="19" t="s">
        <v>136</v>
      </c>
      <c r="BK313" s="193">
        <f>ROUND(I313*H313,2)</f>
        <v>0</v>
      </c>
      <c r="BL313" s="19" t="s">
        <v>136</v>
      </c>
      <c r="BM313" s="192" t="s">
        <v>418</v>
      </c>
    </row>
    <row r="314" spans="1:47" s="2" customFormat="1" ht="10.2">
      <c r="A314" s="36"/>
      <c r="B314" s="37"/>
      <c r="C314" s="38"/>
      <c r="D314" s="194" t="s">
        <v>138</v>
      </c>
      <c r="E314" s="38"/>
      <c r="F314" s="195" t="s">
        <v>419</v>
      </c>
      <c r="G314" s="38"/>
      <c r="H314" s="38"/>
      <c r="I314" s="196"/>
      <c r="J314" s="38"/>
      <c r="K314" s="38"/>
      <c r="L314" s="41"/>
      <c r="M314" s="197"/>
      <c r="N314" s="198"/>
      <c r="O314" s="67"/>
      <c r="P314" s="67"/>
      <c r="Q314" s="67"/>
      <c r="R314" s="67"/>
      <c r="S314" s="67"/>
      <c r="T314" s="68"/>
      <c r="U314" s="36"/>
      <c r="V314" s="36"/>
      <c r="W314" s="36"/>
      <c r="X314" s="36"/>
      <c r="Y314" s="36"/>
      <c r="Z314" s="36"/>
      <c r="AA314" s="36"/>
      <c r="AB314" s="36"/>
      <c r="AC314" s="36"/>
      <c r="AD314" s="36"/>
      <c r="AE314" s="36"/>
      <c r="AT314" s="19" t="s">
        <v>138</v>
      </c>
      <c r="AU314" s="19" t="s">
        <v>82</v>
      </c>
    </row>
    <row r="315" spans="1:47" s="2" customFormat="1" ht="28.8">
      <c r="A315" s="36"/>
      <c r="B315" s="37"/>
      <c r="C315" s="38"/>
      <c r="D315" s="194" t="s">
        <v>140</v>
      </c>
      <c r="E315" s="38"/>
      <c r="F315" s="199" t="s">
        <v>406</v>
      </c>
      <c r="G315" s="38"/>
      <c r="H315" s="38"/>
      <c r="I315" s="196"/>
      <c r="J315" s="38"/>
      <c r="K315" s="38"/>
      <c r="L315" s="41"/>
      <c r="M315" s="197"/>
      <c r="N315" s="198"/>
      <c r="O315" s="67"/>
      <c r="P315" s="67"/>
      <c r="Q315" s="67"/>
      <c r="R315" s="67"/>
      <c r="S315" s="67"/>
      <c r="T315" s="68"/>
      <c r="U315" s="36"/>
      <c r="V315" s="36"/>
      <c r="W315" s="36"/>
      <c r="X315" s="36"/>
      <c r="Y315" s="36"/>
      <c r="Z315" s="36"/>
      <c r="AA315" s="36"/>
      <c r="AB315" s="36"/>
      <c r="AC315" s="36"/>
      <c r="AD315" s="36"/>
      <c r="AE315" s="36"/>
      <c r="AT315" s="19" t="s">
        <v>140</v>
      </c>
      <c r="AU315" s="19" t="s">
        <v>82</v>
      </c>
    </row>
    <row r="316" spans="2:51" s="13" customFormat="1" ht="10.2">
      <c r="B316" s="200"/>
      <c r="C316" s="201"/>
      <c r="D316" s="194" t="s">
        <v>142</v>
      </c>
      <c r="E316" s="202" t="s">
        <v>28</v>
      </c>
      <c r="F316" s="203" t="s">
        <v>420</v>
      </c>
      <c r="G316" s="201"/>
      <c r="H316" s="202" t="s">
        <v>28</v>
      </c>
      <c r="I316" s="204"/>
      <c r="J316" s="201"/>
      <c r="K316" s="201"/>
      <c r="L316" s="205"/>
      <c r="M316" s="206"/>
      <c r="N316" s="207"/>
      <c r="O316" s="207"/>
      <c r="P316" s="207"/>
      <c r="Q316" s="207"/>
      <c r="R316" s="207"/>
      <c r="S316" s="207"/>
      <c r="T316" s="208"/>
      <c r="AT316" s="209" t="s">
        <v>142</v>
      </c>
      <c r="AU316" s="209" t="s">
        <v>82</v>
      </c>
      <c r="AV316" s="13" t="s">
        <v>80</v>
      </c>
      <c r="AW316" s="13" t="s">
        <v>34</v>
      </c>
      <c r="AX316" s="13" t="s">
        <v>73</v>
      </c>
      <c r="AY316" s="209" t="s">
        <v>129</v>
      </c>
    </row>
    <row r="317" spans="2:51" s="14" customFormat="1" ht="10.2">
      <c r="B317" s="210"/>
      <c r="C317" s="211"/>
      <c r="D317" s="194" t="s">
        <v>142</v>
      </c>
      <c r="E317" s="212" t="s">
        <v>28</v>
      </c>
      <c r="F317" s="213" t="s">
        <v>421</v>
      </c>
      <c r="G317" s="211"/>
      <c r="H317" s="214">
        <v>0.56</v>
      </c>
      <c r="I317" s="215"/>
      <c r="J317" s="211"/>
      <c r="K317" s="211"/>
      <c r="L317" s="216"/>
      <c r="M317" s="217"/>
      <c r="N317" s="218"/>
      <c r="O317" s="218"/>
      <c r="P317" s="218"/>
      <c r="Q317" s="218"/>
      <c r="R317" s="218"/>
      <c r="S317" s="218"/>
      <c r="T317" s="219"/>
      <c r="AT317" s="220" t="s">
        <v>142</v>
      </c>
      <c r="AU317" s="220" t="s">
        <v>82</v>
      </c>
      <c r="AV317" s="14" t="s">
        <v>82</v>
      </c>
      <c r="AW317" s="14" t="s">
        <v>34</v>
      </c>
      <c r="AX317" s="14" t="s">
        <v>80</v>
      </c>
      <c r="AY317" s="220" t="s">
        <v>129</v>
      </c>
    </row>
    <row r="318" spans="2:63" s="12" customFormat="1" ht="22.8" customHeight="1">
      <c r="B318" s="165"/>
      <c r="C318" s="166"/>
      <c r="D318" s="167" t="s">
        <v>72</v>
      </c>
      <c r="E318" s="179" t="s">
        <v>82</v>
      </c>
      <c r="F318" s="179" t="s">
        <v>422</v>
      </c>
      <c r="G318" s="166"/>
      <c r="H318" s="166"/>
      <c r="I318" s="169"/>
      <c r="J318" s="180">
        <f>BK318</f>
        <v>0</v>
      </c>
      <c r="K318" s="166"/>
      <c r="L318" s="171"/>
      <c r="M318" s="172"/>
      <c r="N318" s="173"/>
      <c r="O318" s="173"/>
      <c r="P318" s="174">
        <f>SUM(P319:P401)</f>
        <v>0</v>
      </c>
      <c r="Q318" s="173"/>
      <c r="R318" s="174">
        <f>SUM(R319:R401)</f>
        <v>0.050993550000000006</v>
      </c>
      <c r="S318" s="173"/>
      <c r="T318" s="175">
        <f>SUM(T319:T401)</f>
        <v>0</v>
      </c>
      <c r="AR318" s="176" t="s">
        <v>80</v>
      </c>
      <c r="AT318" s="177" t="s">
        <v>72</v>
      </c>
      <c r="AU318" s="177" t="s">
        <v>80</v>
      </c>
      <c r="AY318" s="176" t="s">
        <v>129</v>
      </c>
      <c r="BK318" s="178">
        <f>SUM(BK319:BK401)</f>
        <v>0</v>
      </c>
    </row>
    <row r="319" spans="1:65" s="2" customFormat="1" ht="14.4" customHeight="1">
      <c r="A319" s="36"/>
      <c r="B319" s="37"/>
      <c r="C319" s="181" t="s">
        <v>423</v>
      </c>
      <c r="D319" s="181" t="s">
        <v>131</v>
      </c>
      <c r="E319" s="182" t="s">
        <v>424</v>
      </c>
      <c r="F319" s="183" t="s">
        <v>425</v>
      </c>
      <c r="G319" s="184" t="s">
        <v>147</v>
      </c>
      <c r="H319" s="185">
        <v>3.432</v>
      </c>
      <c r="I319" s="186"/>
      <c r="J319" s="187">
        <f>ROUND(I319*H319,2)</f>
        <v>0</v>
      </c>
      <c r="K319" s="183" t="s">
        <v>135</v>
      </c>
      <c r="L319" s="41"/>
      <c r="M319" s="188" t="s">
        <v>28</v>
      </c>
      <c r="N319" s="189" t="s">
        <v>46</v>
      </c>
      <c r="O319" s="67"/>
      <c r="P319" s="190">
        <f>O319*H319</f>
        <v>0</v>
      </c>
      <c r="Q319" s="190">
        <v>0</v>
      </c>
      <c r="R319" s="190">
        <f>Q319*H319</f>
        <v>0</v>
      </c>
      <c r="S319" s="190">
        <v>0</v>
      </c>
      <c r="T319" s="191">
        <f>S319*H319</f>
        <v>0</v>
      </c>
      <c r="U319" s="36"/>
      <c r="V319" s="36"/>
      <c r="W319" s="36"/>
      <c r="X319" s="36"/>
      <c r="Y319" s="36"/>
      <c r="Z319" s="36"/>
      <c r="AA319" s="36"/>
      <c r="AB319" s="36"/>
      <c r="AC319" s="36"/>
      <c r="AD319" s="36"/>
      <c r="AE319" s="36"/>
      <c r="AR319" s="192" t="s">
        <v>136</v>
      </c>
      <c r="AT319" s="192" t="s">
        <v>131</v>
      </c>
      <c r="AU319" s="192" t="s">
        <v>82</v>
      </c>
      <c r="AY319" s="19" t="s">
        <v>129</v>
      </c>
      <c r="BE319" s="193">
        <f>IF(N319="základní",J319,0)</f>
        <v>0</v>
      </c>
      <c r="BF319" s="193">
        <f>IF(N319="snížená",J319,0)</f>
        <v>0</v>
      </c>
      <c r="BG319" s="193">
        <f>IF(N319="zákl. přenesená",J319,0)</f>
        <v>0</v>
      </c>
      <c r="BH319" s="193">
        <f>IF(N319="sníž. přenesená",J319,0)</f>
        <v>0</v>
      </c>
      <c r="BI319" s="193">
        <f>IF(N319="nulová",J319,0)</f>
        <v>0</v>
      </c>
      <c r="BJ319" s="19" t="s">
        <v>136</v>
      </c>
      <c r="BK319" s="193">
        <f>ROUND(I319*H319,2)</f>
        <v>0</v>
      </c>
      <c r="BL319" s="19" t="s">
        <v>136</v>
      </c>
      <c r="BM319" s="192" t="s">
        <v>426</v>
      </c>
    </row>
    <row r="320" spans="1:47" s="2" customFormat="1" ht="19.2">
      <c r="A320" s="36"/>
      <c r="B320" s="37"/>
      <c r="C320" s="38"/>
      <c r="D320" s="194" t="s">
        <v>138</v>
      </c>
      <c r="E320" s="38"/>
      <c r="F320" s="195" t="s">
        <v>427</v>
      </c>
      <c r="G320" s="38"/>
      <c r="H320" s="38"/>
      <c r="I320" s="196"/>
      <c r="J320" s="38"/>
      <c r="K320" s="38"/>
      <c r="L320" s="41"/>
      <c r="M320" s="197"/>
      <c r="N320" s="198"/>
      <c r="O320" s="67"/>
      <c r="P320" s="67"/>
      <c r="Q320" s="67"/>
      <c r="R320" s="67"/>
      <c r="S320" s="67"/>
      <c r="T320" s="68"/>
      <c r="U320" s="36"/>
      <c r="V320" s="36"/>
      <c r="W320" s="36"/>
      <c r="X320" s="36"/>
      <c r="Y320" s="36"/>
      <c r="Z320" s="36"/>
      <c r="AA320" s="36"/>
      <c r="AB320" s="36"/>
      <c r="AC320" s="36"/>
      <c r="AD320" s="36"/>
      <c r="AE320" s="36"/>
      <c r="AT320" s="19" t="s">
        <v>138</v>
      </c>
      <c r="AU320" s="19" t="s">
        <v>82</v>
      </c>
    </row>
    <row r="321" spans="1:47" s="2" customFormat="1" ht="76.8">
      <c r="A321" s="36"/>
      <c r="B321" s="37"/>
      <c r="C321" s="38"/>
      <c r="D321" s="194" t="s">
        <v>140</v>
      </c>
      <c r="E321" s="38"/>
      <c r="F321" s="199" t="s">
        <v>428</v>
      </c>
      <c r="G321" s="38"/>
      <c r="H321" s="38"/>
      <c r="I321" s="196"/>
      <c r="J321" s="38"/>
      <c r="K321" s="38"/>
      <c r="L321" s="41"/>
      <c r="M321" s="197"/>
      <c r="N321" s="198"/>
      <c r="O321" s="67"/>
      <c r="P321" s="67"/>
      <c r="Q321" s="67"/>
      <c r="R321" s="67"/>
      <c r="S321" s="67"/>
      <c r="T321" s="68"/>
      <c r="U321" s="36"/>
      <c r="V321" s="36"/>
      <c r="W321" s="36"/>
      <c r="X321" s="36"/>
      <c r="Y321" s="36"/>
      <c r="Z321" s="36"/>
      <c r="AA321" s="36"/>
      <c r="AB321" s="36"/>
      <c r="AC321" s="36"/>
      <c r="AD321" s="36"/>
      <c r="AE321" s="36"/>
      <c r="AT321" s="19" t="s">
        <v>140</v>
      </c>
      <c r="AU321" s="19" t="s">
        <v>82</v>
      </c>
    </row>
    <row r="322" spans="2:51" s="13" customFormat="1" ht="10.2">
      <c r="B322" s="200"/>
      <c r="C322" s="201"/>
      <c r="D322" s="194" t="s">
        <v>142</v>
      </c>
      <c r="E322" s="202" t="s">
        <v>28</v>
      </c>
      <c r="F322" s="203" t="s">
        <v>429</v>
      </c>
      <c r="G322" s="201"/>
      <c r="H322" s="202" t="s">
        <v>28</v>
      </c>
      <c r="I322" s="204"/>
      <c r="J322" s="201"/>
      <c r="K322" s="201"/>
      <c r="L322" s="205"/>
      <c r="M322" s="206"/>
      <c r="N322" s="207"/>
      <c r="O322" s="207"/>
      <c r="P322" s="207"/>
      <c r="Q322" s="207"/>
      <c r="R322" s="207"/>
      <c r="S322" s="207"/>
      <c r="T322" s="208"/>
      <c r="AT322" s="209" t="s">
        <v>142</v>
      </c>
      <c r="AU322" s="209" t="s">
        <v>82</v>
      </c>
      <c r="AV322" s="13" t="s">
        <v>80</v>
      </c>
      <c r="AW322" s="13" t="s">
        <v>34</v>
      </c>
      <c r="AX322" s="13" t="s">
        <v>73</v>
      </c>
      <c r="AY322" s="209" t="s">
        <v>129</v>
      </c>
    </row>
    <row r="323" spans="2:51" s="13" customFormat="1" ht="10.2">
      <c r="B323" s="200"/>
      <c r="C323" s="201"/>
      <c r="D323" s="194" t="s">
        <v>142</v>
      </c>
      <c r="E323" s="202" t="s">
        <v>28</v>
      </c>
      <c r="F323" s="203" t="s">
        <v>217</v>
      </c>
      <c r="G323" s="201"/>
      <c r="H323" s="202" t="s">
        <v>28</v>
      </c>
      <c r="I323" s="204"/>
      <c r="J323" s="201"/>
      <c r="K323" s="201"/>
      <c r="L323" s="205"/>
      <c r="M323" s="206"/>
      <c r="N323" s="207"/>
      <c r="O323" s="207"/>
      <c r="P323" s="207"/>
      <c r="Q323" s="207"/>
      <c r="R323" s="207"/>
      <c r="S323" s="207"/>
      <c r="T323" s="208"/>
      <c r="AT323" s="209" t="s">
        <v>142</v>
      </c>
      <c r="AU323" s="209" t="s">
        <v>82</v>
      </c>
      <c r="AV323" s="13" t="s">
        <v>80</v>
      </c>
      <c r="AW323" s="13" t="s">
        <v>34</v>
      </c>
      <c r="AX323" s="13" t="s">
        <v>73</v>
      </c>
      <c r="AY323" s="209" t="s">
        <v>129</v>
      </c>
    </row>
    <row r="324" spans="2:51" s="14" customFormat="1" ht="10.2">
      <c r="B324" s="210"/>
      <c r="C324" s="211"/>
      <c r="D324" s="194" t="s">
        <v>142</v>
      </c>
      <c r="E324" s="212" t="s">
        <v>28</v>
      </c>
      <c r="F324" s="213" t="s">
        <v>430</v>
      </c>
      <c r="G324" s="211"/>
      <c r="H324" s="214">
        <v>1.752</v>
      </c>
      <c r="I324" s="215"/>
      <c r="J324" s="211"/>
      <c r="K324" s="211"/>
      <c r="L324" s="216"/>
      <c r="M324" s="217"/>
      <c r="N324" s="218"/>
      <c r="O324" s="218"/>
      <c r="P324" s="218"/>
      <c r="Q324" s="218"/>
      <c r="R324" s="218"/>
      <c r="S324" s="218"/>
      <c r="T324" s="219"/>
      <c r="AT324" s="220" t="s">
        <v>142</v>
      </c>
      <c r="AU324" s="220" t="s">
        <v>82</v>
      </c>
      <c r="AV324" s="14" t="s">
        <v>82</v>
      </c>
      <c r="AW324" s="14" t="s">
        <v>34</v>
      </c>
      <c r="AX324" s="14" t="s">
        <v>73</v>
      </c>
      <c r="AY324" s="220" t="s">
        <v>129</v>
      </c>
    </row>
    <row r="325" spans="2:51" s="13" customFormat="1" ht="10.2">
      <c r="B325" s="200"/>
      <c r="C325" s="201"/>
      <c r="D325" s="194" t="s">
        <v>142</v>
      </c>
      <c r="E325" s="202" t="s">
        <v>28</v>
      </c>
      <c r="F325" s="203" t="s">
        <v>219</v>
      </c>
      <c r="G325" s="201"/>
      <c r="H325" s="202" t="s">
        <v>28</v>
      </c>
      <c r="I325" s="204"/>
      <c r="J325" s="201"/>
      <c r="K325" s="201"/>
      <c r="L325" s="205"/>
      <c r="M325" s="206"/>
      <c r="N325" s="207"/>
      <c r="O325" s="207"/>
      <c r="P325" s="207"/>
      <c r="Q325" s="207"/>
      <c r="R325" s="207"/>
      <c r="S325" s="207"/>
      <c r="T325" s="208"/>
      <c r="AT325" s="209" t="s">
        <v>142</v>
      </c>
      <c r="AU325" s="209" t="s">
        <v>82</v>
      </c>
      <c r="AV325" s="13" t="s">
        <v>80</v>
      </c>
      <c r="AW325" s="13" t="s">
        <v>34</v>
      </c>
      <c r="AX325" s="13" t="s">
        <v>73</v>
      </c>
      <c r="AY325" s="209" t="s">
        <v>129</v>
      </c>
    </row>
    <row r="326" spans="2:51" s="14" customFormat="1" ht="10.2">
      <c r="B326" s="210"/>
      <c r="C326" s="211"/>
      <c r="D326" s="194" t="s">
        <v>142</v>
      </c>
      <c r="E326" s="212" t="s">
        <v>28</v>
      </c>
      <c r="F326" s="213" t="s">
        <v>431</v>
      </c>
      <c r="G326" s="211"/>
      <c r="H326" s="214">
        <v>1.68</v>
      </c>
      <c r="I326" s="215"/>
      <c r="J326" s="211"/>
      <c r="K326" s="211"/>
      <c r="L326" s="216"/>
      <c r="M326" s="217"/>
      <c r="N326" s="218"/>
      <c r="O326" s="218"/>
      <c r="P326" s="218"/>
      <c r="Q326" s="218"/>
      <c r="R326" s="218"/>
      <c r="S326" s="218"/>
      <c r="T326" s="219"/>
      <c r="AT326" s="220" t="s">
        <v>142</v>
      </c>
      <c r="AU326" s="220" t="s">
        <v>82</v>
      </c>
      <c r="AV326" s="14" t="s">
        <v>82</v>
      </c>
      <c r="AW326" s="14" t="s">
        <v>34</v>
      </c>
      <c r="AX326" s="14" t="s">
        <v>73</v>
      </c>
      <c r="AY326" s="220" t="s">
        <v>129</v>
      </c>
    </row>
    <row r="327" spans="2:51" s="15" customFormat="1" ht="10.2">
      <c r="B327" s="221"/>
      <c r="C327" s="222"/>
      <c r="D327" s="194" t="s">
        <v>142</v>
      </c>
      <c r="E327" s="223" t="s">
        <v>28</v>
      </c>
      <c r="F327" s="224" t="s">
        <v>172</v>
      </c>
      <c r="G327" s="222"/>
      <c r="H327" s="225">
        <v>3.432</v>
      </c>
      <c r="I327" s="226"/>
      <c r="J327" s="222"/>
      <c r="K327" s="222"/>
      <c r="L327" s="227"/>
      <c r="M327" s="228"/>
      <c r="N327" s="229"/>
      <c r="O327" s="229"/>
      <c r="P327" s="229"/>
      <c r="Q327" s="229"/>
      <c r="R327" s="229"/>
      <c r="S327" s="229"/>
      <c r="T327" s="230"/>
      <c r="AT327" s="231" t="s">
        <v>142</v>
      </c>
      <c r="AU327" s="231" t="s">
        <v>82</v>
      </c>
      <c r="AV327" s="15" t="s">
        <v>136</v>
      </c>
      <c r="AW327" s="15" t="s">
        <v>34</v>
      </c>
      <c r="AX327" s="15" t="s">
        <v>80</v>
      </c>
      <c r="AY327" s="231" t="s">
        <v>129</v>
      </c>
    </row>
    <row r="328" spans="1:65" s="2" customFormat="1" ht="14.4" customHeight="1">
      <c r="A328" s="36"/>
      <c r="B328" s="37"/>
      <c r="C328" s="181" t="s">
        <v>432</v>
      </c>
      <c r="D328" s="181" t="s">
        <v>131</v>
      </c>
      <c r="E328" s="182" t="s">
        <v>433</v>
      </c>
      <c r="F328" s="183" t="s">
        <v>434</v>
      </c>
      <c r="G328" s="184" t="s">
        <v>134</v>
      </c>
      <c r="H328" s="185">
        <v>9.295</v>
      </c>
      <c r="I328" s="186"/>
      <c r="J328" s="187">
        <f>ROUND(I328*H328,2)</f>
        <v>0</v>
      </c>
      <c r="K328" s="183" t="s">
        <v>135</v>
      </c>
      <c r="L328" s="41"/>
      <c r="M328" s="188" t="s">
        <v>28</v>
      </c>
      <c r="N328" s="189" t="s">
        <v>46</v>
      </c>
      <c r="O328" s="67"/>
      <c r="P328" s="190">
        <f>O328*H328</f>
        <v>0</v>
      </c>
      <c r="Q328" s="190">
        <v>0.00031</v>
      </c>
      <c r="R328" s="190">
        <f>Q328*H328</f>
        <v>0.00288145</v>
      </c>
      <c r="S328" s="190">
        <v>0</v>
      </c>
      <c r="T328" s="191">
        <f>S328*H328</f>
        <v>0</v>
      </c>
      <c r="U328" s="36"/>
      <c r="V328" s="36"/>
      <c r="W328" s="36"/>
      <c r="X328" s="36"/>
      <c r="Y328" s="36"/>
      <c r="Z328" s="36"/>
      <c r="AA328" s="36"/>
      <c r="AB328" s="36"/>
      <c r="AC328" s="36"/>
      <c r="AD328" s="36"/>
      <c r="AE328" s="36"/>
      <c r="AR328" s="192" t="s">
        <v>136</v>
      </c>
      <c r="AT328" s="192" t="s">
        <v>131</v>
      </c>
      <c r="AU328" s="192" t="s">
        <v>82</v>
      </c>
      <c r="AY328" s="19" t="s">
        <v>129</v>
      </c>
      <c r="BE328" s="193">
        <f>IF(N328="základní",J328,0)</f>
        <v>0</v>
      </c>
      <c r="BF328" s="193">
        <f>IF(N328="snížená",J328,0)</f>
        <v>0</v>
      </c>
      <c r="BG328" s="193">
        <f>IF(N328="zákl. přenesená",J328,0)</f>
        <v>0</v>
      </c>
      <c r="BH328" s="193">
        <f>IF(N328="sníž. přenesená",J328,0)</f>
        <v>0</v>
      </c>
      <c r="BI328" s="193">
        <f>IF(N328="nulová",J328,0)</f>
        <v>0</v>
      </c>
      <c r="BJ328" s="19" t="s">
        <v>136</v>
      </c>
      <c r="BK328" s="193">
        <f>ROUND(I328*H328,2)</f>
        <v>0</v>
      </c>
      <c r="BL328" s="19" t="s">
        <v>136</v>
      </c>
      <c r="BM328" s="192" t="s">
        <v>435</v>
      </c>
    </row>
    <row r="329" spans="1:47" s="2" customFormat="1" ht="19.2">
      <c r="A329" s="36"/>
      <c r="B329" s="37"/>
      <c r="C329" s="38"/>
      <c r="D329" s="194" t="s">
        <v>138</v>
      </c>
      <c r="E329" s="38"/>
      <c r="F329" s="195" t="s">
        <v>436</v>
      </c>
      <c r="G329" s="38"/>
      <c r="H329" s="38"/>
      <c r="I329" s="196"/>
      <c r="J329" s="38"/>
      <c r="K329" s="38"/>
      <c r="L329" s="41"/>
      <c r="M329" s="197"/>
      <c r="N329" s="198"/>
      <c r="O329" s="67"/>
      <c r="P329" s="67"/>
      <c r="Q329" s="67"/>
      <c r="R329" s="67"/>
      <c r="S329" s="67"/>
      <c r="T329" s="68"/>
      <c r="U329" s="36"/>
      <c r="V329" s="36"/>
      <c r="W329" s="36"/>
      <c r="X329" s="36"/>
      <c r="Y329" s="36"/>
      <c r="Z329" s="36"/>
      <c r="AA329" s="36"/>
      <c r="AB329" s="36"/>
      <c r="AC329" s="36"/>
      <c r="AD329" s="36"/>
      <c r="AE329" s="36"/>
      <c r="AT329" s="19" t="s">
        <v>138</v>
      </c>
      <c r="AU329" s="19" t="s">
        <v>82</v>
      </c>
    </row>
    <row r="330" spans="1:47" s="2" customFormat="1" ht="201.6">
      <c r="A330" s="36"/>
      <c r="B330" s="37"/>
      <c r="C330" s="38"/>
      <c r="D330" s="194" t="s">
        <v>140</v>
      </c>
      <c r="E330" s="38"/>
      <c r="F330" s="199" t="s">
        <v>437</v>
      </c>
      <c r="G330" s="38"/>
      <c r="H330" s="38"/>
      <c r="I330" s="196"/>
      <c r="J330" s="38"/>
      <c r="K330" s="38"/>
      <c r="L330" s="41"/>
      <c r="M330" s="197"/>
      <c r="N330" s="198"/>
      <c r="O330" s="67"/>
      <c r="P330" s="67"/>
      <c r="Q330" s="67"/>
      <c r="R330" s="67"/>
      <c r="S330" s="67"/>
      <c r="T330" s="68"/>
      <c r="U330" s="36"/>
      <c r="V330" s="36"/>
      <c r="W330" s="36"/>
      <c r="X330" s="36"/>
      <c r="Y330" s="36"/>
      <c r="Z330" s="36"/>
      <c r="AA330" s="36"/>
      <c r="AB330" s="36"/>
      <c r="AC330" s="36"/>
      <c r="AD330" s="36"/>
      <c r="AE330" s="36"/>
      <c r="AT330" s="19" t="s">
        <v>140</v>
      </c>
      <c r="AU330" s="19" t="s">
        <v>82</v>
      </c>
    </row>
    <row r="331" spans="2:51" s="13" customFormat="1" ht="10.2">
      <c r="B331" s="200"/>
      <c r="C331" s="201"/>
      <c r="D331" s="194" t="s">
        <v>142</v>
      </c>
      <c r="E331" s="202" t="s">
        <v>28</v>
      </c>
      <c r="F331" s="203" t="s">
        <v>438</v>
      </c>
      <c r="G331" s="201"/>
      <c r="H331" s="202" t="s">
        <v>28</v>
      </c>
      <c r="I331" s="204"/>
      <c r="J331" s="201"/>
      <c r="K331" s="201"/>
      <c r="L331" s="205"/>
      <c r="M331" s="206"/>
      <c r="N331" s="207"/>
      <c r="O331" s="207"/>
      <c r="P331" s="207"/>
      <c r="Q331" s="207"/>
      <c r="R331" s="207"/>
      <c r="S331" s="207"/>
      <c r="T331" s="208"/>
      <c r="AT331" s="209" t="s">
        <v>142</v>
      </c>
      <c r="AU331" s="209" t="s">
        <v>82</v>
      </c>
      <c r="AV331" s="13" t="s">
        <v>80</v>
      </c>
      <c r="AW331" s="13" t="s">
        <v>34</v>
      </c>
      <c r="AX331" s="13" t="s">
        <v>73</v>
      </c>
      <c r="AY331" s="209" t="s">
        <v>129</v>
      </c>
    </row>
    <row r="332" spans="2:51" s="14" customFormat="1" ht="10.2">
      <c r="B332" s="210"/>
      <c r="C332" s="211"/>
      <c r="D332" s="194" t="s">
        <v>142</v>
      </c>
      <c r="E332" s="212" t="s">
        <v>28</v>
      </c>
      <c r="F332" s="213" t="s">
        <v>439</v>
      </c>
      <c r="G332" s="211"/>
      <c r="H332" s="214">
        <v>9.295</v>
      </c>
      <c r="I332" s="215"/>
      <c r="J332" s="211"/>
      <c r="K332" s="211"/>
      <c r="L332" s="216"/>
      <c r="M332" s="217"/>
      <c r="N332" s="218"/>
      <c r="O332" s="218"/>
      <c r="P332" s="218"/>
      <c r="Q332" s="218"/>
      <c r="R332" s="218"/>
      <c r="S332" s="218"/>
      <c r="T332" s="219"/>
      <c r="AT332" s="220" t="s">
        <v>142</v>
      </c>
      <c r="AU332" s="220" t="s">
        <v>82</v>
      </c>
      <c r="AV332" s="14" t="s">
        <v>82</v>
      </c>
      <c r="AW332" s="14" t="s">
        <v>34</v>
      </c>
      <c r="AX332" s="14" t="s">
        <v>80</v>
      </c>
      <c r="AY332" s="220" t="s">
        <v>129</v>
      </c>
    </row>
    <row r="333" spans="1:65" s="2" customFormat="1" ht="14.4" customHeight="1">
      <c r="A333" s="36"/>
      <c r="B333" s="37"/>
      <c r="C333" s="243" t="s">
        <v>440</v>
      </c>
      <c r="D333" s="243" t="s">
        <v>335</v>
      </c>
      <c r="E333" s="244" t="s">
        <v>441</v>
      </c>
      <c r="F333" s="245" t="s">
        <v>442</v>
      </c>
      <c r="G333" s="246" t="s">
        <v>134</v>
      </c>
      <c r="H333" s="247">
        <v>9.481</v>
      </c>
      <c r="I333" s="248"/>
      <c r="J333" s="249">
        <f>ROUND(I333*H333,2)</f>
        <v>0</v>
      </c>
      <c r="K333" s="245" t="s">
        <v>135</v>
      </c>
      <c r="L333" s="250"/>
      <c r="M333" s="251" t="s">
        <v>28</v>
      </c>
      <c r="N333" s="252" t="s">
        <v>46</v>
      </c>
      <c r="O333" s="67"/>
      <c r="P333" s="190">
        <f>O333*H333</f>
        <v>0</v>
      </c>
      <c r="Q333" s="190">
        <v>0.0015</v>
      </c>
      <c r="R333" s="190">
        <f>Q333*H333</f>
        <v>0.0142215</v>
      </c>
      <c r="S333" s="190">
        <v>0</v>
      </c>
      <c r="T333" s="191">
        <f>S333*H333</f>
        <v>0</v>
      </c>
      <c r="U333" s="36"/>
      <c r="V333" s="36"/>
      <c r="W333" s="36"/>
      <c r="X333" s="36"/>
      <c r="Y333" s="36"/>
      <c r="Z333" s="36"/>
      <c r="AA333" s="36"/>
      <c r="AB333" s="36"/>
      <c r="AC333" s="36"/>
      <c r="AD333" s="36"/>
      <c r="AE333" s="36"/>
      <c r="AR333" s="192" t="s">
        <v>196</v>
      </c>
      <c r="AT333" s="192" t="s">
        <v>335</v>
      </c>
      <c r="AU333" s="192" t="s">
        <v>82</v>
      </c>
      <c r="AY333" s="19" t="s">
        <v>129</v>
      </c>
      <c r="BE333" s="193">
        <f>IF(N333="základní",J333,0)</f>
        <v>0</v>
      </c>
      <c r="BF333" s="193">
        <f>IF(N333="snížená",J333,0)</f>
        <v>0</v>
      </c>
      <c r="BG333" s="193">
        <f>IF(N333="zákl. přenesená",J333,0)</f>
        <v>0</v>
      </c>
      <c r="BH333" s="193">
        <f>IF(N333="sníž. přenesená",J333,0)</f>
        <v>0</v>
      </c>
      <c r="BI333" s="193">
        <f>IF(N333="nulová",J333,0)</f>
        <v>0</v>
      </c>
      <c r="BJ333" s="19" t="s">
        <v>136</v>
      </c>
      <c r="BK333" s="193">
        <f>ROUND(I333*H333,2)</f>
        <v>0</v>
      </c>
      <c r="BL333" s="19" t="s">
        <v>136</v>
      </c>
      <c r="BM333" s="192" t="s">
        <v>443</v>
      </c>
    </row>
    <row r="334" spans="1:47" s="2" customFormat="1" ht="10.2">
      <c r="A334" s="36"/>
      <c r="B334" s="37"/>
      <c r="C334" s="38"/>
      <c r="D334" s="194" t="s">
        <v>138</v>
      </c>
      <c r="E334" s="38"/>
      <c r="F334" s="195" t="s">
        <v>442</v>
      </c>
      <c r="G334" s="38"/>
      <c r="H334" s="38"/>
      <c r="I334" s="196"/>
      <c r="J334" s="38"/>
      <c r="K334" s="38"/>
      <c r="L334" s="41"/>
      <c r="M334" s="197"/>
      <c r="N334" s="198"/>
      <c r="O334" s="67"/>
      <c r="P334" s="67"/>
      <c r="Q334" s="67"/>
      <c r="R334" s="67"/>
      <c r="S334" s="67"/>
      <c r="T334" s="68"/>
      <c r="U334" s="36"/>
      <c r="V334" s="36"/>
      <c r="W334" s="36"/>
      <c r="X334" s="36"/>
      <c r="Y334" s="36"/>
      <c r="Z334" s="36"/>
      <c r="AA334" s="36"/>
      <c r="AB334" s="36"/>
      <c r="AC334" s="36"/>
      <c r="AD334" s="36"/>
      <c r="AE334" s="36"/>
      <c r="AT334" s="19" t="s">
        <v>138</v>
      </c>
      <c r="AU334" s="19" t="s">
        <v>82</v>
      </c>
    </row>
    <row r="335" spans="2:51" s="13" customFormat="1" ht="10.2">
      <c r="B335" s="200"/>
      <c r="C335" s="201"/>
      <c r="D335" s="194" t="s">
        <v>142</v>
      </c>
      <c r="E335" s="202" t="s">
        <v>28</v>
      </c>
      <c r="F335" s="203" t="s">
        <v>444</v>
      </c>
      <c r="G335" s="201"/>
      <c r="H335" s="202" t="s">
        <v>28</v>
      </c>
      <c r="I335" s="204"/>
      <c r="J335" s="201"/>
      <c r="K335" s="201"/>
      <c r="L335" s="205"/>
      <c r="M335" s="206"/>
      <c r="N335" s="207"/>
      <c r="O335" s="207"/>
      <c r="P335" s="207"/>
      <c r="Q335" s="207"/>
      <c r="R335" s="207"/>
      <c r="S335" s="207"/>
      <c r="T335" s="208"/>
      <c r="AT335" s="209" t="s">
        <v>142</v>
      </c>
      <c r="AU335" s="209" t="s">
        <v>82</v>
      </c>
      <c r="AV335" s="13" t="s">
        <v>80</v>
      </c>
      <c r="AW335" s="13" t="s">
        <v>34</v>
      </c>
      <c r="AX335" s="13" t="s">
        <v>73</v>
      </c>
      <c r="AY335" s="209" t="s">
        <v>129</v>
      </c>
    </row>
    <row r="336" spans="2:51" s="14" customFormat="1" ht="10.2">
      <c r="B336" s="210"/>
      <c r="C336" s="211"/>
      <c r="D336" s="194" t="s">
        <v>142</v>
      </c>
      <c r="E336" s="212" t="s">
        <v>28</v>
      </c>
      <c r="F336" s="213" t="s">
        <v>445</v>
      </c>
      <c r="G336" s="211"/>
      <c r="H336" s="214">
        <v>9.481</v>
      </c>
      <c r="I336" s="215"/>
      <c r="J336" s="211"/>
      <c r="K336" s="211"/>
      <c r="L336" s="216"/>
      <c r="M336" s="217"/>
      <c r="N336" s="218"/>
      <c r="O336" s="218"/>
      <c r="P336" s="218"/>
      <c r="Q336" s="218"/>
      <c r="R336" s="218"/>
      <c r="S336" s="218"/>
      <c r="T336" s="219"/>
      <c r="AT336" s="220" t="s">
        <v>142</v>
      </c>
      <c r="AU336" s="220" t="s">
        <v>82</v>
      </c>
      <c r="AV336" s="14" t="s">
        <v>82</v>
      </c>
      <c r="AW336" s="14" t="s">
        <v>34</v>
      </c>
      <c r="AX336" s="14" t="s">
        <v>80</v>
      </c>
      <c r="AY336" s="220" t="s">
        <v>129</v>
      </c>
    </row>
    <row r="337" spans="1:65" s="2" customFormat="1" ht="14.4" customHeight="1">
      <c r="A337" s="36"/>
      <c r="B337" s="37"/>
      <c r="C337" s="181" t="s">
        <v>446</v>
      </c>
      <c r="D337" s="181" t="s">
        <v>131</v>
      </c>
      <c r="E337" s="182" t="s">
        <v>447</v>
      </c>
      <c r="F337" s="183" t="s">
        <v>448</v>
      </c>
      <c r="G337" s="184" t="s">
        <v>449</v>
      </c>
      <c r="H337" s="185">
        <v>11</v>
      </c>
      <c r="I337" s="186"/>
      <c r="J337" s="187">
        <f>ROUND(I337*H337,2)</f>
        <v>0</v>
      </c>
      <c r="K337" s="183" t="s">
        <v>135</v>
      </c>
      <c r="L337" s="41"/>
      <c r="M337" s="188" t="s">
        <v>28</v>
      </c>
      <c r="N337" s="189" t="s">
        <v>46</v>
      </c>
      <c r="O337" s="67"/>
      <c r="P337" s="190">
        <f>O337*H337</f>
        <v>0</v>
      </c>
      <c r="Q337" s="190">
        <v>0.00022</v>
      </c>
      <c r="R337" s="190">
        <f>Q337*H337</f>
        <v>0.0024200000000000003</v>
      </c>
      <c r="S337" s="190">
        <v>0</v>
      </c>
      <c r="T337" s="191">
        <f>S337*H337</f>
        <v>0</v>
      </c>
      <c r="U337" s="36"/>
      <c r="V337" s="36"/>
      <c r="W337" s="36"/>
      <c r="X337" s="36"/>
      <c r="Y337" s="36"/>
      <c r="Z337" s="36"/>
      <c r="AA337" s="36"/>
      <c r="AB337" s="36"/>
      <c r="AC337" s="36"/>
      <c r="AD337" s="36"/>
      <c r="AE337" s="36"/>
      <c r="AR337" s="192" t="s">
        <v>136</v>
      </c>
      <c r="AT337" s="192" t="s">
        <v>131</v>
      </c>
      <c r="AU337" s="192" t="s">
        <v>82</v>
      </c>
      <c r="AY337" s="19" t="s">
        <v>129</v>
      </c>
      <c r="BE337" s="193">
        <f>IF(N337="základní",J337,0)</f>
        <v>0</v>
      </c>
      <c r="BF337" s="193">
        <f>IF(N337="snížená",J337,0)</f>
        <v>0</v>
      </c>
      <c r="BG337" s="193">
        <f>IF(N337="zákl. přenesená",J337,0)</f>
        <v>0</v>
      </c>
      <c r="BH337" s="193">
        <f>IF(N337="sníž. přenesená",J337,0)</f>
        <v>0</v>
      </c>
      <c r="BI337" s="193">
        <f>IF(N337="nulová",J337,0)</f>
        <v>0</v>
      </c>
      <c r="BJ337" s="19" t="s">
        <v>136</v>
      </c>
      <c r="BK337" s="193">
        <f>ROUND(I337*H337,2)</f>
        <v>0</v>
      </c>
      <c r="BL337" s="19" t="s">
        <v>136</v>
      </c>
      <c r="BM337" s="192" t="s">
        <v>450</v>
      </c>
    </row>
    <row r="338" spans="1:47" s="2" customFormat="1" ht="10.2">
      <c r="A338" s="36"/>
      <c r="B338" s="37"/>
      <c r="C338" s="38"/>
      <c r="D338" s="194" t="s">
        <v>138</v>
      </c>
      <c r="E338" s="38"/>
      <c r="F338" s="195" t="s">
        <v>451</v>
      </c>
      <c r="G338" s="38"/>
      <c r="H338" s="38"/>
      <c r="I338" s="196"/>
      <c r="J338" s="38"/>
      <c r="K338" s="38"/>
      <c r="L338" s="41"/>
      <c r="M338" s="197"/>
      <c r="N338" s="198"/>
      <c r="O338" s="67"/>
      <c r="P338" s="67"/>
      <c r="Q338" s="67"/>
      <c r="R338" s="67"/>
      <c r="S338" s="67"/>
      <c r="T338" s="68"/>
      <c r="U338" s="36"/>
      <c r="V338" s="36"/>
      <c r="W338" s="36"/>
      <c r="X338" s="36"/>
      <c r="Y338" s="36"/>
      <c r="Z338" s="36"/>
      <c r="AA338" s="36"/>
      <c r="AB338" s="36"/>
      <c r="AC338" s="36"/>
      <c r="AD338" s="36"/>
      <c r="AE338" s="36"/>
      <c r="AT338" s="19" t="s">
        <v>138</v>
      </c>
      <c r="AU338" s="19" t="s">
        <v>82</v>
      </c>
    </row>
    <row r="339" spans="1:47" s="2" customFormat="1" ht="48">
      <c r="A339" s="36"/>
      <c r="B339" s="37"/>
      <c r="C339" s="38"/>
      <c r="D339" s="194" t="s">
        <v>140</v>
      </c>
      <c r="E339" s="38"/>
      <c r="F339" s="199" t="s">
        <v>452</v>
      </c>
      <c r="G339" s="38"/>
      <c r="H339" s="38"/>
      <c r="I339" s="196"/>
      <c r="J339" s="38"/>
      <c r="K339" s="38"/>
      <c r="L339" s="41"/>
      <c r="M339" s="197"/>
      <c r="N339" s="198"/>
      <c r="O339" s="67"/>
      <c r="P339" s="67"/>
      <c r="Q339" s="67"/>
      <c r="R339" s="67"/>
      <c r="S339" s="67"/>
      <c r="T339" s="68"/>
      <c r="U339" s="36"/>
      <c r="V339" s="36"/>
      <c r="W339" s="36"/>
      <c r="X339" s="36"/>
      <c r="Y339" s="36"/>
      <c r="Z339" s="36"/>
      <c r="AA339" s="36"/>
      <c r="AB339" s="36"/>
      <c r="AC339" s="36"/>
      <c r="AD339" s="36"/>
      <c r="AE339" s="36"/>
      <c r="AT339" s="19" t="s">
        <v>140</v>
      </c>
      <c r="AU339" s="19" t="s">
        <v>82</v>
      </c>
    </row>
    <row r="340" spans="2:51" s="13" customFormat="1" ht="10.2">
      <c r="B340" s="200"/>
      <c r="C340" s="201"/>
      <c r="D340" s="194" t="s">
        <v>142</v>
      </c>
      <c r="E340" s="202" t="s">
        <v>28</v>
      </c>
      <c r="F340" s="203" t="s">
        <v>453</v>
      </c>
      <c r="G340" s="201"/>
      <c r="H340" s="202" t="s">
        <v>28</v>
      </c>
      <c r="I340" s="204"/>
      <c r="J340" s="201"/>
      <c r="K340" s="201"/>
      <c r="L340" s="205"/>
      <c r="M340" s="206"/>
      <c r="N340" s="207"/>
      <c r="O340" s="207"/>
      <c r="P340" s="207"/>
      <c r="Q340" s="207"/>
      <c r="R340" s="207"/>
      <c r="S340" s="207"/>
      <c r="T340" s="208"/>
      <c r="AT340" s="209" t="s">
        <v>142</v>
      </c>
      <c r="AU340" s="209" t="s">
        <v>82</v>
      </c>
      <c r="AV340" s="13" t="s">
        <v>80</v>
      </c>
      <c r="AW340" s="13" t="s">
        <v>34</v>
      </c>
      <c r="AX340" s="13" t="s">
        <v>73</v>
      </c>
      <c r="AY340" s="209" t="s">
        <v>129</v>
      </c>
    </row>
    <row r="341" spans="2:51" s="14" customFormat="1" ht="10.2">
      <c r="B341" s="210"/>
      <c r="C341" s="211"/>
      <c r="D341" s="194" t="s">
        <v>142</v>
      </c>
      <c r="E341" s="212" t="s">
        <v>28</v>
      </c>
      <c r="F341" s="213" t="s">
        <v>454</v>
      </c>
      <c r="G341" s="211"/>
      <c r="H341" s="214">
        <v>11</v>
      </c>
      <c r="I341" s="215"/>
      <c r="J341" s="211"/>
      <c r="K341" s="211"/>
      <c r="L341" s="216"/>
      <c r="M341" s="217"/>
      <c r="N341" s="218"/>
      <c r="O341" s="218"/>
      <c r="P341" s="218"/>
      <c r="Q341" s="218"/>
      <c r="R341" s="218"/>
      <c r="S341" s="218"/>
      <c r="T341" s="219"/>
      <c r="AT341" s="220" t="s">
        <v>142</v>
      </c>
      <c r="AU341" s="220" t="s">
        <v>82</v>
      </c>
      <c r="AV341" s="14" t="s">
        <v>82</v>
      </c>
      <c r="AW341" s="14" t="s">
        <v>34</v>
      </c>
      <c r="AX341" s="14" t="s">
        <v>80</v>
      </c>
      <c r="AY341" s="220" t="s">
        <v>129</v>
      </c>
    </row>
    <row r="342" spans="1:65" s="2" customFormat="1" ht="14.4" customHeight="1">
      <c r="A342" s="36"/>
      <c r="B342" s="37"/>
      <c r="C342" s="181" t="s">
        <v>455</v>
      </c>
      <c r="D342" s="181" t="s">
        <v>131</v>
      </c>
      <c r="E342" s="182" t="s">
        <v>456</v>
      </c>
      <c r="F342" s="183" t="s">
        <v>457</v>
      </c>
      <c r="G342" s="184" t="s">
        <v>449</v>
      </c>
      <c r="H342" s="185">
        <v>3.08</v>
      </c>
      <c r="I342" s="186"/>
      <c r="J342" s="187">
        <f>ROUND(I342*H342,2)</f>
        <v>0</v>
      </c>
      <c r="K342" s="183" t="s">
        <v>135</v>
      </c>
      <c r="L342" s="41"/>
      <c r="M342" s="188" t="s">
        <v>28</v>
      </c>
      <c r="N342" s="189" t="s">
        <v>46</v>
      </c>
      <c r="O342" s="67"/>
      <c r="P342" s="190">
        <f>O342*H342</f>
        <v>0</v>
      </c>
      <c r="Q342" s="190">
        <v>0.00033</v>
      </c>
      <c r="R342" s="190">
        <f>Q342*H342</f>
        <v>0.0010164</v>
      </c>
      <c r="S342" s="190">
        <v>0</v>
      </c>
      <c r="T342" s="191">
        <f>S342*H342</f>
        <v>0</v>
      </c>
      <c r="U342" s="36"/>
      <c r="V342" s="36"/>
      <c r="W342" s="36"/>
      <c r="X342" s="36"/>
      <c r="Y342" s="36"/>
      <c r="Z342" s="36"/>
      <c r="AA342" s="36"/>
      <c r="AB342" s="36"/>
      <c r="AC342" s="36"/>
      <c r="AD342" s="36"/>
      <c r="AE342" s="36"/>
      <c r="AR342" s="192" t="s">
        <v>136</v>
      </c>
      <c r="AT342" s="192" t="s">
        <v>131</v>
      </c>
      <c r="AU342" s="192" t="s">
        <v>82</v>
      </c>
      <c r="AY342" s="19" t="s">
        <v>129</v>
      </c>
      <c r="BE342" s="193">
        <f>IF(N342="základní",J342,0)</f>
        <v>0</v>
      </c>
      <c r="BF342" s="193">
        <f>IF(N342="snížená",J342,0)</f>
        <v>0</v>
      </c>
      <c r="BG342" s="193">
        <f>IF(N342="zákl. přenesená",J342,0)</f>
        <v>0</v>
      </c>
      <c r="BH342" s="193">
        <f>IF(N342="sníž. přenesená",J342,0)</f>
        <v>0</v>
      </c>
      <c r="BI342" s="193">
        <f>IF(N342="nulová",J342,0)</f>
        <v>0</v>
      </c>
      <c r="BJ342" s="19" t="s">
        <v>136</v>
      </c>
      <c r="BK342" s="193">
        <f>ROUND(I342*H342,2)</f>
        <v>0</v>
      </c>
      <c r="BL342" s="19" t="s">
        <v>136</v>
      </c>
      <c r="BM342" s="192" t="s">
        <v>458</v>
      </c>
    </row>
    <row r="343" spans="1:47" s="2" customFormat="1" ht="10.2">
      <c r="A343" s="36"/>
      <c r="B343" s="37"/>
      <c r="C343" s="38"/>
      <c r="D343" s="194" t="s">
        <v>138</v>
      </c>
      <c r="E343" s="38"/>
      <c r="F343" s="195" t="s">
        <v>459</v>
      </c>
      <c r="G343" s="38"/>
      <c r="H343" s="38"/>
      <c r="I343" s="196"/>
      <c r="J343" s="38"/>
      <c r="K343" s="38"/>
      <c r="L343" s="41"/>
      <c r="M343" s="197"/>
      <c r="N343" s="198"/>
      <c r="O343" s="67"/>
      <c r="P343" s="67"/>
      <c r="Q343" s="67"/>
      <c r="R343" s="67"/>
      <c r="S343" s="67"/>
      <c r="T343" s="68"/>
      <c r="U343" s="36"/>
      <c r="V343" s="36"/>
      <c r="W343" s="36"/>
      <c r="X343" s="36"/>
      <c r="Y343" s="36"/>
      <c r="Z343" s="36"/>
      <c r="AA343" s="36"/>
      <c r="AB343" s="36"/>
      <c r="AC343" s="36"/>
      <c r="AD343" s="36"/>
      <c r="AE343" s="36"/>
      <c r="AT343" s="19" t="s">
        <v>138</v>
      </c>
      <c r="AU343" s="19" t="s">
        <v>82</v>
      </c>
    </row>
    <row r="344" spans="1:47" s="2" customFormat="1" ht="48">
      <c r="A344" s="36"/>
      <c r="B344" s="37"/>
      <c r="C344" s="38"/>
      <c r="D344" s="194" t="s">
        <v>140</v>
      </c>
      <c r="E344" s="38"/>
      <c r="F344" s="199" t="s">
        <v>452</v>
      </c>
      <c r="G344" s="38"/>
      <c r="H344" s="38"/>
      <c r="I344" s="196"/>
      <c r="J344" s="38"/>
      <c r="K344" s="38"/>
      <c r="L344" s="41"/>
      <c r="M344" s="197"/>
      <c r="N344" s="198"/>
      <c r="O344" s="67"/>
      <c r="P344" s="67"/>
      <c r="Q344" s="67"/>
      <c r="R344" s="67"/>
      <c r="S344" s="67"/>
      <c r="T344" s="68"/>
      <c r="U344" s="36"/>
      <c r="V344" s="36"/>
      <c r="W344" s="36"/>
      <c r="X344" s="36"/>
      <c r="Y344" s="36"/>
      <c r="Z344" s="36"/>
      <c r="AA344" s="36"/>
      <c r="AB344" s="36"/>
      <c r="AC344" s="36"/>
      <c r="AD344" s="36"/>
      <c r="AE344" s="36"/>
      <c r="AT344" s="19" t="s">
        <v>140</v>
      </c>
      <c r="AU344" s="19" t="s">
        <v>82</v>
      </c>
    </row>
    <row r="345" spans="2:51" s="13" customFormat="1" ht="10.2">
      <c r="B345" s="200"/>
      <c r="C345" s="201"/>
      <c r="D345" s="194" t="s">
        <v>142</v>
      </c>
      <c r="E345" s="202" t="s">
        <v>28</v>
      </c>
      <c r="F345" s="203" t="s">
        <v>460</v>
      </c>
      <c r="G345" s="201"/>
      <c r="H345" s="202" t="s">
        <v>28</v>
      </c>
      <c r="I345" s="204"/>
      <c r="J345" s="201"/>
      <c r="K345" s="201"/>
      <c r="L345" s="205"/>
      <c r="M345" s="206"/>
      <c r="N345" s="207"/>
      <c r="O345" s="207"/>
      <c r="P345" s="207"/>
      <c r="Q345" s="207"/>
      <c r="R345" s="207"/>
      <c r="S345" s="207"/>
      <c r="T345" s="208"/>
      <c r="AT345" s="209" t="s">
        <v>142</v>
      </c>
      <c r="AU345" s="209" t="s">
        <v>82</v>
      </c>
      <c r="AV345" s="13" t="s">
        <v>80</v>
      </c>
      <c r="AW345" s="13" t="s">
        <v>34</v>
      </c>
      <c r="AX345" s="13" t="s">
        <v>73</v>
      </c>
      <c r="AY345" s="209" t="s">
        <v>129</v>
      </c>
    </row>
    <row r="346" spans="2:51" s="14" customFormat="1" ht="10.2">
      <c r="B346" s="210"/>
      <c r="C346" s="211"/>
      <c r="D346" s="194" t="s">
        <v>142</v>
      </c>
      <c r="E346" s="212" t="s">
        <v>28</v>
      </c>
      <c r="F346" s="213" t="s">
        <v>461</v>
      </c>
      <c r="G346" s="211"/>
      <c r="H346" s="214">
        <v>3.08</v>
      </c>
      <c r="I346" s="215"/>
      <c r="J346" s="211"/>
      <c r="K346" s="211"/>
      <c r="L346" s="216"/>
      <c r="M346" s="217"/>
      <c r="N346" s="218"/>
      <c r="O346" s="218"/>
      <c r="P346" s="218"/>
      <c r="Q346" s="218"/>
      <c r="R346" s="218"/>
      <c r="S346" s="218"/>
      <c r="T346" s="219"/>
      <c r="AT346" s="220" t="s">
        <v>142</v>
      </c>
      <c r="AU346" s="220" t="s">
        <v>82</v>
      </c>
      <c r="AV346" s="14" t="s">
        <v>82</v>
      </c>
      <c r="AW346" s="14" t="s">
        <v>34</v>
      </c>
      <c r="AX346" s="14" t="s">
        <v>80</v>
      </c>
      <c r="AY346" s="220" t="s">
        <v>129</v>
      </c>
    </row>
    <row r="347" spans="1:65" s="2" customFormat="1" ht="14.4" customHeight="1">
      <c r="A347" s="36"/>
      <c r="B347" s="37"/>
      <c r="C347" s="181" t="s">
        <v>462</v>
      </c>
      <c r="D347" s="181" t="s">
        <v>131</v>
      </c>
      <c r="E347" s="182" t="s">
        <v>463</v>
      </c>
      <c r="F347" s="183" t="s">
        <v>464</v>
      </c>
      <c r="G347" s="184" t="s">
        <v>147</v>
      </c>
      <c r="H347" s="185">
        <v>5.844</v>
      </c>
      <c r="I347" s="186"/>
      <c r="J347" s="187">
        <f>ROUND(I347*H347,2)</f>
        <v>0</v>
      </c>
      <c r="K347" s="183" t="s">
        <v>135</v>
      </c>
      <c r="L347" s="41"/>
      <c r="M347" s="188" t="s">
        <v>28</v>
      </c>
      <c r="N347" s="189" t="s">
        <v>46</v>
      </c>
      <c r="O347" s="67"/>
      <c r="P347" s="190">
        <f>O347*H347</f>
        <v>0</v>
      </c>
      <c r="Q347" s="190">
        <v>0</v>
      </c>
      <c r="R347" s="190">
        <f>Q347*H347</f>
        <v>0</v>
      </c>
      <c r="S347" s="190">
        <v>0</v>
      </c>
      <c r="T347" s="191">
        <f>S347*H347</f>
        <v>0</v>
      </c>
      <c r="U347" s="36"/>
      <c r="V347" s="36"/>
      <c r="W347" s="36"/>
      <c r="X347" s="36"/>
      <c r="Y347" s="36"/>
      <c r="Z347" s="36"/>
      <c r="AA347" s="36"/>
      <c r="AB347" s="36"/>
      <c r="AC347" s="36"/>
      <c r="AD347" s="36"/>
      <c r="AE347" s="36"/>
      <c r="AR347" s="192" t="s">
        <v>136</v>
      </c>
      <c r="AT347" s="192" t="s">
        <v>131</v>
      </c>
      <c r="AU347" s="192" t="s">
        <v>82</v>
      </c>
      <c r="AY347" s="19" t="s">
        <v>129</v>
      </c>
      <c r="BE347" s="193">
        <f>IF(N347="základní",J347,0)</f>
        <v>0</v>
      </c>
      <c r="BF347" s="193">
        <f>IF(N347="snížená",J347,0)</f>
        <v>0</v>
      </c>
      <c r="BG347" s="193">
        <f>IF(N347="zákl. přenesená",J347,0)</f>
        <v>0</v>
      </c>
      <c r="BH347" s="193">
        <f>IF(N347="sníž. přenesená",J347,0)</f>
        <v>0</v>
      </c>
      <c r="BI347" s="193">
        <f>IF(N347="nulová",J347,0)</f>
        <v>0</v>
      </c>
      <c r="BJ347" s="19" t="s">
        <v>136</v>
      </c>
      <c r="BK347" s="193">
        <f>ROUND(I347*H347,2)</f>
        <v>0</v>
      </c>
      <c r="BL347" s="19" t="s">
        <v>136</v>
      </c>
      <c r="BM347" s="192" t="s">
        <v>465</v>
      </c>
    </row>
    <row r="348" spans="1:47" s="2" customFormat="1" ht="10.2">
      <c r="A348" s="36"/>
      <c r="B348" s="37"/>
      <c r="C348" s="38"/>
      <c r="D348" s="194" t="s">
        <v>138</v>
      </c>
      <c r="E348" s="38"/>
      <c r="F348" s="195" t="s">
        <v>466</v>
      </c>
      <c r="G348" s="38"/>
      <c r="H348" s="38"/>
      <c r="I348" s="196"/>
      <c r="J348" s="38"/>
      <c r="K348" s="38"/>
      <c r="L348" s="41"/>
      <c r="M348" s="197"/>
      <c r="N348" s="198"/>
      <c r="O348" s="67"/>
      <c r="P348" s="67"/>
      <c r="Q348" s="67"/>
      <c r="R348" s="67"/>
      <c r="S348" s="67"/>
      <c r="T348" s="68"/>
      <c r="U348" s="36"/>
      <c r="V348" s="36"/>
      <c r="W348" s="36"/>
      <c r="X348" s="36"/>
      <c r="Y348" s="36"/>
      <c r="Z348" s="36"/>
      <c r="AA348" s="36"/>
      <c r="AB348" s="36"/>
      <c r="AC348" s="36"/>
      <c r="AD348" s="36"/>
      <c r="AE348" s="36"/>
      <c r="AT348" s="19" t="s">
        <v>138</v>
      </c>
      <c r="AU348" s="19" t="s">
        <v>82</v>
      </c>
    </row>
    <row r="349" spans="1:47" s="2" customFormat="1" ht="96">
      <c r="A349" s="36"/>
      <c r="B349" s="37"/>
      <c r="C349" s="38"/>
      <c r="D349" s="194" t="s">
        <v>140</v>
      </c>
      <c r="E349" s="38"/>
      <c r="F349" s="199" t="s">
        <v>467</v>
      </c>
      <c r="G349" s="38"/>
      <c r="H349" s="38"/>
      <c r="I349" s="196"/>
      <c r="J349" s="38"/>
      <c r="K349" s="38"/>
      <c r="L349" s="41"/>
      <c r="M349" s="197"/>
      <c r="N349" s="198"/>
      <c r="O349" s="67"/>
      <c r="P349" s="67"/>
      <c r="Q349" s="67"/>
      <c r="R349" s="67"/>
      <c r="S349" s="67"/>
      <c r="T349" s="68"/>
      <c r="U349" s="36"/>
      <c r="V349" s="36"/>
      <c r="W349" s="36"/>
      <c r="X349" s="36"/>
      <c r="Y349" s="36"/>
      <c r="Z349" s="36"/>
      <c r="AA349" s="36"/>
      <c r="AB349" s="36"/>
      <c r="AC349" s="36"/>
      <c r="AD349" s="36"/>
      <c r="AE349" s="36"/>
      <c r="AT349" s="19" t="s">
        <v>140</v>
      </c>
      <c r="AU349" s="19" t="s">
        <v>82</v>
      </c>
    </row>
    <row r="350" spans="2:51" s="13" customFormat="1" ht="10.2">
      <c r="B350" s="200"/>
      <c r="C350" s="201"/>
      <c r="D350" s="194" t="s">
        <v>142</v>
      </c>
      <c r="E350" s="202" t="s">
        <v>28</v>
      </c>
      <c r="F350" s="203" t="s">
        <v>468</v>
      </c>
      <c r="G350" s="201"/>
      <c r="H350" s="202" t="s">
        <v>28</v>
      </c>
      <c r="I350" s="204"/>
      <c r="J350" s="201"/>
      <c r="K350" s="201"/>
      <c r="L350" s="205"/>
      <c r="M350" s="206"/>
      <c r="N350" s="207"/>
      <c r="O350" s="207"/>
      <c r="P350" s="207"/>
      <c r="Q350" s="207"/>
      <c r="R350" s="207"/>
      <c r="S350" s="207"/>
      <c r="T350" s="208"/>
      <c r="AT350" s="209" t="s">
        <v>142</v>
      </c>
      <c r="AU350" s="209" t="s">
        <v>82</v>
      </c>
      <c r="AV350" s="13" t="s">
        <v>80</v>
      </c>
      <c r="AW350" s="13" t="s">
        <v>34</v>
      </c>
      <c r="AX350" s="13" t="s">
        <v>73</v>
      </c>
      <c r="AY350" s="209" t="s">
        <v>129</v>
      </c>
    </row>
    <row r="351" spans="2:51" s="14" customFormat="1" ht="10.2">
      <c r="B351" s="210"/>
      <c r="C351" s="211"/>
      <c r="D351" s="194" t="s">
        <v>142</v>
      </c>
      <c r="E351" s="212" t="s">
        <v>28</v>
      </c>
      <c r="F351" s="213" t="s">
        <v>469</v>
      </c>
      <c r="G351" s="211"/>
      <c r="H351" s="214">
        <v>5.844</v>
      </c>
      <c r="I351" s="215"/>
      <c r="J351" s="211"/>
      <c r="K351" s="211"/>
      <c r="L351" s="216"/>
      <c r="M351" s="217"/>
      <c r="N351" s="218"/>
      <c r="O351" s="218"/>
      <c r="P351" s="218"/>
      <c r="Q351" s="218"/>
      <c r="R351" s="218"/>
      <c r="S351" s="218"/>
      <c r="T351" s="219"/>
      <c r="AT351" s="220" t="s">
        <v>142</v>
      </c>
      <c r="AU351" s="220" t="s">
        <v>82</v>
      </c>
      <c r="AV351" s="14" t="s">
        <v>82</v>
      </c>
      <c r="AW351" s="14" t="s">
        <v>34</v>
      </c>
      <c r="AX351" s="14" t="s">
        <v>80</v>
      </c>
      <c r="AY351" s="220" t="s">
        <v>129</v>
      </c>
    </row>
    <row r="352" spans="1:65" s="2" customFormat="1" ht="14.4" customHeight="1">
      <c r="A352" s="36"/>
      <c r="B352" s="37"/>
      <c r="C352" s="181" t="s">
        <v>470</v>
      </c>
      <c r="D352" s="181" t="s">
        <v>131</v>
      </c>
      <c r="E352" s="182" t="s">
        <v>471</v>
      </c>
      <c r="F352" s="183" t="s">
        <v>472</v>
      </c>
      <c r="G352" s="184" t="s">
        <v>134</v>
      </c>
      <c r="H352" s="185">
        <v>2.938</v>
      </c>
      <c r="I352" s="186"/>
      <c r="J352" s="187">
        <f>ROUND(I352*H352,2)</f>
        <v>0</v>
      </c>
      <c r="K352" s="183" t="s">
        <v>135</v>
      </c>
      <c r="L352" s="41"/>
      <c r="M352" s="188" t="s">
        <v>28</v>
      </c>
      <c r="N352" s="189" t="s">
        <v>46</v>
      </c>
      <c r="O352" s="67"/>
      <c r="P352" s="190">
        <f>O352*H352</f>
        <v>0</v>
      </c>
      <c r="Q352" s="190">
        <v>0.00144</v>
      </c>
      <c r="R352" s="190">
        <f>Q352*H352</f>
        <v>0.00423072</v>
      </c>
      <c r="S352" s="190">
        <v>0</v>
      </c>
      <c r="T352" s="191">
        <f>S352*H352</f>
        <v>0</v>
      </c>
      <c r="U352" s="36"/>
      <c r="V352" s="36"/>
      <c r="W352" s="36"/>
      <c r="X352" s="36"/>
      <c r="Y352" s="36"/>
      <c r="Z352" s="36"/>
      <c r="AA352" s="36"/>
      <c r="AB352" s="36"/>
      <c r="AC352" s="36"/>
      <c r="AD352" s="36"/>
      <c r="AE352" s="36"/>
      <c r="AR352" s="192" t="s">
        <v>136</v>
      </c>
      <c r="AT352" s="192" t="s">
        <v>131</v>
      </c>
      <c r="AU352" s="192" t="s">
        <v>82</v>
      </c>
      <c r="AY352" s="19" t="s">
        <v>129</v>
      </c>
      <c r="BE352" s="193">
        <f>IF(N352="základní",J352,0)</f>
        <v>0</v>
      </c>
      <c r="BF352" s="193">
        <f>IF(N352="snížená",J352,0)</f>
        <v>0</v>
      </c>
      <c r="BG352" s="193">
        <f>IF(N352="zákl. přenesená",J352,0)</f>
        <v>0</v>
      </c>
      <c r="BH352" s="193">
        <f>IF(N352="sníž. přenesená",J352,0)</f>
        <v>0</v>
      </c>
      <c r="BI352" s="193">
        <f>IF(N352="nulová",J352,0)</f>
        <v>0</v>
      </c>
      <c r="BJ352" s="19" t="s">
        <v>136</v>
      </c>
      <c r="BK352" s="193">
        <f>ROUND(I352*H352,2)</f>
        <v>0</v>
      </c>
      <c r="BL352" s="19" t="s">
        <v>136</v>
      </c>
      <c r="BM352" s="192" t="s">
        <v>473</v>
      </c>
    </row>
    <row r="353" spans="1:47" s="2" customFormat="1" ht="10.2">
      <c r="A353" s="36"/>
      <c r="B353" s="37"/>
      <c r="C353" s="38"/>
      <c r="D353" s="194" t="s">
        <v>138</v>
      </c>
      <c r="E353" s="38"/>
      <c r="F353" s="195" t="s">
        <v>474</v>
      </c>
      <c r="G353" s="38"/>
      <c r="H353" s="38"/>
      <c r="I353" s="196"/>
      <c r="J353" s="38"/>
      <c r="K353" s="38"/>
      <c r="L353" s="41"/>
      <c r="M353" s="197"/>
      <c r="N353" s="198"/>
      <c r="O353" s="67"/>
      <c r="P353" s="67"/>
      <c r="Q353" s="67"/>
      <c r="R353" s="67"/>
      <c r="S353" s="67"/>
      <c r="T353" s="68"/>
      <c r="U353" s="36"/>
      <c r="V353" s="36"/>
      <c r="W353" s="36"/>
      <c r="X353" s="36"/>
      <c r="Y353" s="36"/>
      <c r="Z353" s="36"/>
      <c r="AA353" s="36"/>
      <c r="AB353" s="36"/>
      <c r="AC353" s="36"/>
      <c r="AD353" s="36"/>
      <c r="AE353" s="36"/>
      <c r="AT353" s="19" t="s">
        <v>138</v>
      </c>
      <c r="AU353" s="19" t="s">
        <v>82</v>
      </c>
    </row>
    <row r="354" spans="1:47" s="2" customFormat="1" ht="86.4">
      <c r="A354" s="36"/>
      <c r="B354" s="37"/>
      <c r="C354" s="38"/>
      <c r="D354" s="194" t="s">
        <v>140</v>
      </c>
      <c r="E354" s="38"/>
      <c r="F354" s="199" t="s">
        <v>475</v>
      </c>
      <c r="G354" s="38"/>
      <c r="H354" s="38"/>
      <c r="I354" s="196"/>
      <c r="J354" s="38"/>
      <c r="K354" s="38"/>
      <c r="L354" s="41"/>
      <c r="M354" s="197"/>
      <c r="N354" s="198"/>
      <c r="O354" s="67"/>
      <c r="P354" s="67"/>
      <c r="Q354" s="67"/>
      <c r="R354" s="67"/>
      <c r="S354" s="67"/>
      <c r="T354" s="68"/>
      <c r="U354" s="36"/>
      <c r="V354" s="36"/>
      <c r="W354" s="36"/>
      <c r="X354" s="36"/>
      <c r="Y354" s="36"/>
      <c r="Z354" s="36"/>
      <c r="AA354" s="36"/>
      <c r="AB354" s="36"/>
      <c r="AC354" s="36"/>
      <c r="AD354" s="36"/>
      <c r="AE354" s="36"/>
      <c r="AT354" s="19" t="s">
        <v>140</v>
      </c>
      <c r="AU354" s="19" t="s">
        <v>82</v>
      </c>
    </row>
    <row r="355" spans="2:51" s="13" customFormat="1" ht="10.2">
      <c r="B355" s="200"/>
      <c r="C355" s="201"/>
      <c r="D355" s="194" t="s">
        <v>142</v>
      </c>
      <c r="E355" s="202" t="s">
        <v>28</v>
      </c>
      <c r="F355" s="203" t="s">
        <v>476</v>
      </c>
      <c r="G355" s="201"/>
      <c r="H355" s="202" t="s">
        <v>28</v>
      </c>
      <c r="I355" s="204"/>
      <c r="J355" s="201"/>
      <c r="K355" s="201"/>
      <c r="L355" s="205"/>
      <c r="M355" s="206"/>
      <c r="N355" s="207"/>
      <c r="O355" s="207"/>
      <c r="P355" s="207"/>
      <c r="Q355" s="207"/>
      <c r="R355" s="207"/>
      <c r="S355" s="207"/>
      <c r="T355" s="208"/>
      <c r="AT355" s="209" t="s">
        <v>142</v>
      </c>
      <c r="AU355" s="209" t="s">
        <v>82</v>
      </c>
      <c r="AV355" s="13" t="s">
        <v>80</v>
      </c>
      <c r="AW355" s="13" t="s">
        <v>34</v>
      </c>
      <c r="AX355" s="13" t="s">
        <v>73</v>
      </c>
      <c r="AY355" s="209" t="s">
        <v>129</v>
      </c>
    </row>
    <row r="356" spans="2:51" s="14" customFormat="1" ht="10.2">
      <c r="B356" s="210"/>
      <c r="C356" s="211"/>
      <c r="D356" s="194" t="s">
        <v>142</v>
      </c>
      <c r="E356" s="212" t="s">
        <v>28</v>
      </c>
      <c r="F356" s="213" t="s">
        <v>477</v>
      </c>
      <c r="G356" s="211"/>
      <c r="H356" s="214">
        <v>2.938</v>
      </c>
      <c r="I356" s="215"/>
      <c r="J356" s="211"/>
      <c r="K356" s="211"/>
      <c r="L356" s="216"/>
      <c r="M356" s="217"/>
      <c r="N356" s="218"/>
      <c r="O356" s="218"/>
      <c r="P356" s="218"/>
      <c r="Q356" s="218"/>
      <c r="R356" s="218"/>
      <c r="S356" s="218"/>
      <c r="T356" s="219"/>
      <c r="AT356" s="220" t="s">
        <v>142</v>
      </c>
      <c r="AU356" s="220" t="s">
        <v>82</v>
      </c>
      <c r="AV356" s="14" t="s">
        <v>82</v>
      </c>
      <c r="AW356" s="14" t="s">
        <v>34</v>
      </c>
      <c r="AX356" s="14" t="s">
        <v>80</v>
      </c>
      <c r="AY356" s="220" t="s">
        <v>129</v>
      </c>
    </row>
    <row r="357" spans="1:65" s="2" customFormat="1" ht="14.4" customHeight="1">
      <c r="A357" s="36"/>
      <c r="B357" s="37"/>
      <c r="C357" s="181" t="s">
        <v>478</v>
      </c>
      <c r="D357" s="181" t="s">
        <v>131</v>
      </c>
      <c r="E357" s="182" t="s">
        <v>479</v>
      </c>
      <c r="F357" s="183" t="s">
        <v>480</v>
      </c>
      <c r="G357" s="184" t="s">
        <v>134</v>
      </c>
      <c r="H357" s="185">
        <v>2.938</v>
      </c>
      <c r="I357" s="186"/>
      <c r="J357" s="187">
        <f>ROUND(I357*H357,2)</f>
        <v>0</v>
      </c>
      <c r="K357" s="183" t="s">
        <v>135</v>
      </c>
      <c r="L357" s="41"/>
      <c r="M357" s="188" t="s">
        <v>28</v>
      </c>
      <c r="N357" s="189" t="s">
        <v>46</v>
      </c>
      <c r="O357" s="67"/>
      <c r="P357" s="190">
        <f>O357*H357</f>
        <v>0</v>
      </c>
      <c r="Q357" s="190">
        <v>4E-05</v>
      </c>
      <c r="R357" s="190">
        <f>Q357*H357</f>
        <v>0.00011752000000000001</v>
      </c>
      <c r="S357" s="190">
        <v>0</v>
      </c>
      <c r="T357" s="191">
        <f>S357*H357</f>
        <v>0</v>
      </c>
      <c r="U357" s="36"/>
      <c r="V357" s="36"/>
      <c r="W357" s="36"/>
      <c r="X357" s="36"/>
      <c r="Y357" s="36"/>
      <c r="Z357" s="36"/>
      <c r="AA357" s="36"/>
      <c r="AB357" s="36"/>
      <c r="AC357" s="36"/>
      <c r="AD357" s="36"/>
      <c r="AE357" s="36"/>
      <c r="AR357" s="192" t="s">
        <v>136</v>
      </c>
      <c r="AT357" s="192" t="s">
        <v>131</v>
      </c>
      <c r="AU357" s="192" t="s">
        <v>82</v>
      </c>
      <c r="AY357" s="19" t="s">
        <v>129</v>
      </c>
      <c r="BE357" s="193">
        <f>IF(N357="základní",J357,0)</f>
        <v>0</v>
      </c>
      <c r="BF357" s="193">
        <f>IF(N357="snížená",J357,0)</f>
        <v>0</v>
      </c>
      <c r="BG357" s="193">
        <f>IF(N357="zákl. přenesená",J357,0)</f>
        <v>0</v>
      </c>
      <c r="BH357" s="193">
        <f>IF(N357="sníž. přenesená",J357,0)</f>
        <v>0</v>
      </c>
      <c r="BI357" s="193">
        <f>IF(N357="nulová",J357,0)</f>
        <v>0</v>
      </c>
      <c r="BJ357" s="19" t="s">
        <v>136</v>
      </c>
      <c r="BK357" s="193">
        <f>ROUND(I357*H357,2)</f>
        <v>0</v>
      </c>
      <c r="BL357" s="19" t="s">
        <v>136</v>
      </c>
      <c r="BM357" s="192" t="s">
        <v>481</v>
      </c>
    </row>
    <row r="358" spans="1:47" s="2" customFormat="1" ht="10.2">
      <c r="A358" s="36"/>
      <c r="B358" s="37"/>
      <c r="C358" s="38"/>
      <c r="D358" s="194" t="s">
        <v>138</v>
      </c>
      <c r="E358" s="38"/>
      <c r="F358" s="195" t="s">
        <v>482</v>
      </c>
      <c r="G358" s="38"/>
      <c r="H358" s="38"/>
      <c r="I358" s="196"/>
      <c r="J358" s="38"/>
      <c r="K358" s="38"/>
      <c r="L358" s="41"/>
      <c r="M358" s="197"/>
      <c r="N358" s="198"/>
      <c r="O358" s="67"/>
      <c r="P358" s="67"/>
      <c r="Q358" s="67"/>
      <c r="R358" s="67"/>
      <c r="S358" s="67"/>
      <c r="T358" s="68"/>
      <c r="U358" s="36"/>
      <c r="V358" s="36"/>
      <c r="W358" s="36"/>
      <c r="X358" s="36"/>
      <c r="Y358" s="36"/>
      <c r="Z358" s="36"/>
      <c r="AA358" s="36"/>
      <c r="AB358" s="36"/>
      <c r="AC358" s="36"/>
      <c r="AD358" s="36"/>
      <c r="AE358" s="36"/>
      <c r="AT358" s="19" t="s">
        <v>138</v>
      </c>
      <c r="AU358" s="19" t="s">
        <v>82</v>
      </c>
    </row>
    <row r="359" spans="1:47" s="2" customFormat="1" ht="86.4">
      <c r="A359" s="36"/>
      <c r="B359" s="37"/>
      <c r="C359" s="38"/>
      <c r="D359" s="194" t="s">
        <v>140</v>
      </c>
      <c r="E359" s="38"/>
      <c r="F359" s="199" t="s">
        <v>475</v>
      </c>
      <c r="G359" s="38"/>
      <c r="H359" s="38"/>
      <c r="I359" s="196"/>
      <c r="J359" s="38"/>
      <c r="K359" s="38"/>
      <c r="L359" s="41"/>
      <c r="M359" s="197"/>
      <c r="N359" s="198"/>
      <c r="O359" s="67"/>
      <c r="P359" s="67"/>
      <c r="Q359" s="67"/>
      <c r="R359" s="67"/>
      <c r="S359" s="67"/>
      <c r="T359" s="68"/>
      <c r="U359" s="36"/>
      <c r="V359" s="36"/>
      <c r="W359" s="36"/>
      <c r="X359" s="36"/>
      <c r="Y359" s="36"/>
      <c r="Z359" s="36"/>
      <c r="AA359" s="36"/>
      <c r="AB359" s="36"/>
      <c r="AC359" s="36"/>
      <c r="AD359" s="36"/>
      <c r="AE359" s="36"/>
      <c r="AT359" s="19" t="s">
        <v>140</v>
      </c>
      <c r="AU359" s="19" t="s">
        <v>82</v>
      </c>
    </row>
    <row r="360" spans="1:65" s="2" customFormat="1" ht="14.4" customHeight="1">
      <c r="A360" s="36"/>
      <c r="B360" s="37"/>
      <c r="C360" s="181" t="s">
        <v>483</v>
      </c>
      <c r="D360" s="181" t="s">
        <v>131</v>
      </c>
      <c r="E360" s="182" t="s">
        <v>484</v>
      </c>
      <c r="F360" s="183" t="s">
        <v>485</v>
      </c>
      <c r="G360" s="184" t="s">
        <v>147</v>
      </c>
      <c r="H360" s="185">
        <v>20.293</v>
      </c>
      <c r="I360" s="186"/>
      <c r="J360" s="187">
        <f>ROUND(I360*H360,2)</f>
        <v>0</v>
      </c>
      <c r="K360" s="183" t="s">
        <v>135</v>
      </c>
      <c r="L360" s="41"/>
      <c r="M360" s="188" t="s">
        <v>28</v>
      </c>
      <c r="N360" s="189" t="s">
        <v>46</v>
      </c>
      <c r="O360" s="67"/>
      <c r="P360" s="190">
        <f>O360*H360</f>
        <v>0</v>
      </c>
      <c r="Q360" s="190">
        <v>0</v>
      </c>
      <c r="R360" s="190">
        <f>Q360*H360</f>
        <v>0</v>
      </c>
      <c r="S360" s="190">
        <v>0</v>
      </c>
      <c r="T360" s="191">
        <f>S360*H360</f>
        <v>0</v>
      </c>
      <c r="U360" s="36"/>
      <c r="V360" s="36"/>
      <c r="W360" s="36"/>
      <c r="X360" s="36"/>
      <c r="Y360" s="36"/>
      <c r="Z360" s="36"/>
      <c r="AA360" s="36"/>
      <c r="AB360" s="36"/>
      <c r="AC360" s="36"/>
      <c r="AD360" s="36"/>
      <c r="AE360" s="36"/>
      <c r="AR360" s="192" t="s">
        <v>136</v>
      </c>
      <c r="AT360" s="192" t="s">
        <v>131</v>
      </c>
      <c r="AU360" s="192" t="s">
        <v>82</v>
      </c>
      <c r="AY360" s="19" t="s">
        <v>129</v>
      </c>
      <c r="BE360" s="193">
        <f>IF(N360="základní",J360,0)</f>
        <v>0</v>
      </c>
      <c r="BF360" s="193">
        <f>IF(N360="snížená",J360,0)</f>
        <v>0</v>
      </c>
      <c r="BG360" s="193">
        <f>IF(N360="zákl. přenesená",J360,0)</f>
        <v>0</v>
      </c>
      <c r="BH360" s="193">
        <f>IF(N360="sníž. přenesená",J360,0)</f>
        <v>0</v>
      </c>
      <c r="BI360" s="193">
        <f>IF(N360="nulová",J360,0)</f>
        <v>0</v>
      </c>
      <c r="BJ360" s="19" t="s">
        <v>136</v>
      </c>
      <c r="BK360" s="193">
        <f>ROUND(I360*H360,2)</f>
        <v>0</v>
      </c>
      <c r="BL360" s="19" t="s">
        <v>136</v>
      </c>
      <c r="BM360" s="192" t="s">
        <v>486</v>
      </c>
    </row>
    <row r="361" spans="1:47" s="2" customFormat="1" ht="10.2">
      <c r="A361" s="36"/>
      <c r="B361" s="37"/>
      <c r="C361" s="38"/>
      <c r="D361" s="194" t="s">
        <v>138</v>
      </c>
      <c r="E361" s="38"/>
      <c r="F361" s="195" t="s">
        <v>487</v>
      </c>
      <c r="G361" s="38"/>
      <c r="H361" s="38"/>
      <c r="I361" s="196"/>
      <c r="J361" s="38"/>
      <c r="K361" s="38"/>
      <c r="L361" s="41"/>
      <c r="M361" s="197"/>
      <c r="N361" s="198"/>
      <c r="O361" s="67"/>
      <c r="P361" s="67"/>
      <c r="Q361" s="67"/>
      <c r="R361" s="67"/>
      <c r="S361" s="67"/>
      <c r="T361" s="68"/>
      <c r="U361" s="36"/>
      <c r="V361" s="36"/>
      <c r="W361" s="36"/>
      <c r="X361" s="36"/>
      <c r="Y361" s="36"/>
      <c r="Z361" s="36"/>
      <c r="AA361" s="36"/>
      <c r="AB361" s="36"/>
      <c r="AC361" s="36"/>
      <c r="AD361" s="36"/>
      <c r="AE361" s="36"/>
      <c r="AT361" s="19" t="s">
        <v>138</v>
      </c>
      <c r="AU361" s="19" t="s">
        <v>82</v>
      </c>
    </row>
    <row r="362" spans="1:47" s="2" customFormat="1" ht="57.6">
      <c r="A362" s="36"/>
      <c r="B362" s="37"/>
      <c r="C362" s="38"/>
      <c r="D362" s="194" t="s">
        <v>140</v>
      </c>
      <c r="E362" s="38"/>
      <c r="F362" s="199" t="s">
        <v>488</v>
      </c>
      <c r="G362" s="38"/>
      <c r="H362" s="38"/>
      <c r="I362" s="196"/>
      <c r="J362" s="38"/>
      <c r="K362" s="38"/>
      <c r="L362" s="41"/>
      <c r="M362" s="197"/>
      <c r="N362" s="198"/>
      <c r="O362" s="67"/>
      <c r="P362" s="67"/>
      <c r="Q362" s="67"/>
      <c r="R362" s="67"/>
      <c r="S362" s="67"/>
      <c r="T362" s="68"/>
      <c r="U362" s="36"/>
      <c r="V362" s="36"/>
      <c r="W362" s="36"/>
      <c r="X362" s="36"/>
      <c r="Y362" s="36"/>
      <c r="Z362" s="36"/>
      <c r="AA362" s="36"/>
      <c r="AB362" s="36"/>
      <c r="AC362" s="36"/>
      <c r="AD362" s="36"/>
      <c r="AE362" s="36"/>
      <c r="AT362" s="19" t="s">
        <v>140</v>
      </c>
      <c r="AU362" s="19" t="s">
        <v>82</v>
      </c>
    </row>
    <row r="363" spans="2:51" s="13" customFormat="1" ht="10.2">
      <c r="B363" s="200"/>
      <c r="C363" s="201"/>
      <c r="D363" s="194" t="s">
        <v>142</v>
      </c>
      <c r="E363" s="202" t="s">
        <v>28</v>
      </c>
      <c r="F363" s="203" t="s">
        <v>489</v>
      </c>
      <c r="G363" s="201"/>
      <c r="H363" s="202" t="s">
        <v>28</v>
      </c>
      <c r="I363" s="204"/>
      <c r="J363" s="201"/>
      <c r="K363" s="201"/>
      <c r="L363" s="205"/>
      <c r="M363" s="206"/>
      <c r="N363" s="207"/>
      <c r="O363" s="207"/>
      <c r="P363" s="207"/>
      <c r="Q363" s="207"/>
      <c r="R363" s="207"/>
      <c r="S363" s="207"/>
      <c r="T363" s="208"/>
      <c r="AT363" s="209" t="s">
        <v>142</v>
      </c>
      <c r="AU363" s="209" t="s">
        <v>82</v>
      </c>
      <c r="AV363" s="13" t="s">
        <v>80</v>
      </c>
      <c r="AW363" s="13" t="s">
        <v>34</v>
      </c>
      <c r="AX363" s="13" t="s">
        <v>73</v>
      </c>
      <c r="AY363" s="209" t="s">
        <v>129</v>
      </c>
    </row>
    <row r="364" spans="2:51" s="13" customFormat="1" ht="10.2">
      <c r="B364" s="200"/>
      <c r="C364" s="201"/>
      <c r="D364" s="194" t="s">
        <v>142</v>
      </c>
      <c r="E364" s="202" t="s">
        <v>28</v>
      </c>
      <c r="F364" s="203" t="s">
        <v>217</v>
      </c>
      <c r="G364" s="201"/>
      <c r="H364" s="202" t="s">
        <v>28</v>
      </c>
      <c r="I364" s="204"/>
      <c r="J364" s="201"/>
      <c r="K364" s="201"/>
      <c r="L364" s="205"/>
      <c r="M364" s="206"/>
      <c r="N364" s="207"/>
      <c r="O364" s="207"/>
      <c r="P364" s="207"/>
      <c r="Q364" s="207"/>
      <c r="R364" s="207"/>
      <c r="S364" s="207"/>
      <c r="T364" s="208"/>
      <c r="AT364" s="209" t="s">
        <v>142</v>
      </c>
      <c r="AU364" s="209" t="s">
        <v>82</v>
      </c>
      <c r="AV364" s="13" t="s">
        <v>80</v>
      </c>
      <c r="AW364" s="13" t="s">
        <v>34</v>
      </c>
      <c r="AX364" s="13" t="s">
        <v>73</v>
      </c>
      <c r="AY364" s="209" t="s">
        <v>129</v>
      </c>
    </row>
    <row r="365" spans="2:51" s="14" customFormat="1" ht="10.2">
      <c r="B365" s="210"/>
      <c r="C365" s="211"/>
      <c r="D365" s="194" t="s">
        <v>142</v>
      </c>
      <c r="E365" s="212" t="s">
        <v>28</v>
      </c>
      <c r="F365" s="213" t="s">
        <v>490</v>
      </c>
      <c r="G365" s="211"/>
      <c r="H365" s="214">
        <v>9.052</v>
      </c>
      <c r="I365" s="215"/>
      <c r="J365" s="211"/>
      <c r="K365" s="211"/>
      <c r="L365" s="216"/>
      <c r="M365" s="217"/>
      <c r="N365" s="218"/>
      <c r="O365" s="218"/>
      <c r="P365" s="218"/>
      <c r="Q365" s="218"/>
      <c r="R365" s="218"/>
      <c r="S365" s="218"/>
      <c r="T365" s="219"/>
      <c r="AT365" s="220" t="s">
        <v>142</v>
      </c>
      <c r="AU365" s="220" t="s">
        <v>82</v>
      </c>
      <c r="AV365" s="14" t="s">
        <v>82</v>
      </c>
      <c r="AW365" s="14" t="s">
        <v>34</v>
      </c>
      <c r="AX365" s="14" t="s">
        <v>73</v>
      </c>
      <c r="AY365" s="220" t="s">
        <v>129</v>
      </c>
    </row>
    <row r="366" spans="2:51" s="13" customFormat="1" ht="10.2">
      <c r="B366" s="200"/>
      <c r="C366" s="201"/>
      <c r="D366" s="194" t="s">
        <v>142</v>
      </c>
      <c r="E366" s="202" t="s">
        <v>28</v>
      </c>
      <c r="F366" s="203" t="s">
        <v>219</v>
      </c>
      <c r="G366" s="201"/>
      <c r="H366" s="202" t="s">
        <v>28</v>
      </c>
      <c r="I366" s="204"/>
      <c r="J366" s="201"/>
      <c r="K366" s="201"/>
      <c r="L366" s="205"/>
      <c r="M366" s="206"/>
      <c r="N366" s="207"/>
      <c r="O366" s="207"/>
      <c r="P366" s="207"/>
      <c r="Q366" s="207"/>
      <c r="R366" s="207"/>
      <c r="S366" s="207"/>
      <c r="T366" s="208"/>
      <c r="AT366" s="209" t="s">
        <v>142</v>
      </c>
      <c r="AU366" s="209" t="s">
        <v>82</v>
      </c>
      <c r="AV366" s="13" t="s">
        <v>80</v>
      </c>
      <c r="AW366" s="13" t="s">
        <v>34</v>
      </c>
      <c r="AX366" s="13" t="s">
        <v>73</v>
      </c>
      <c r="AY366" s="209" t="s">
        <v>129</v>
      </c>
    </row>
    <row r="367" spans="2:51" s="14" customFormat="1" ht="10.2">
      <c r="B367" s="210"/>
      <c r="C367" s="211"/>
      <c r="D367" s="194" t="s">
        <v>142</v>
      </c>
      <c r="E367" s="212" t="s">
        <v>28</v>
      </c>
      <c r="F367" s="213" t="s">
        <v>491</v>
      </c>
      <c r="G367" s="211"/>
      <c r="H367" s="214">
        <v>8.68</v>
      </c>
      <c r="I367" s="215"/>
      <c r="J367" s="211"/>
      <c r="K367" s="211"/>
      <c r="L367" s="216"/>
      <c r="M367" s="217"/>
      <c r="N367" s="218"/>
      <c r="O367" s="218"/>
      <c r="P367" s="218"/>
      <c r="Q367" s="218"/>
      <c r="R367" s="218"/>
      <c r="S367" s="218"/>
      <c r="T367" s="219"/>
      <c r="AT367" s="220" t="s">
        <v>142</v>
      </c>
      <c r="AU367" s="220" t="s">
        <v>82</v>
      </c>
      <c r="AV367" s="14" t="s">
        <v>82</v>
      </c>
      <c r="AW367" s="14" t="s">
        <v>34</v>
      </c>
      <c r="AX367" s="14" t="s">
        <v>73</v>
      </c>
      <c r="AY367" s="220" t="s">
        <v>129</v>
      </c>
    </row>
    <row r="368" spans="2:51" s="13" customFormat="1" ht="10.2">
      <c r="B368" s="200"/>
      <c r="C368" s="201"/>
      <c r="D368" s="194" t="s">
        <v>142</v>
      </c>
      <c r="E368" s="202" t="s">
        <v>28</v>
      </c>
      <c r="F368" s="203" t="s">
        <v>492</v>
      </c>
      <c r="G368" s="201"/>
      <c r="H368" s="202" t="s">
        <v>28</v>
      </c>
      <c r="I368" s="204"/>
      <c r="J368" s="201"/>
      <c r="K368" s="201"/>
      <c r="L368" s="205"/>
      <c r="M368" s="206"/>
      <c r="N368" s="207"/>
      <c r="O368" s="207"/>
      <c r="P368" s="207"/>
      <c r="Q368" s="207"/>
      <c r="R368" s="207"/>
      <c r="S368" s="207"/>
      <c r="T368" s="208"/>
      <c r="AT368" s="209" t="s">
        <v>142</v>
      </c>
      <c r="AU368" s="209" t="s">
        <v>82</v>
      </c>
      <c r="AV368" s="13" t="s">
        <v>80</v>
      </c>
      <c r="AW368" s="13" t="s">
        <v>34</v>
      </c>
      <c r="AX368" s="13" t="s">
        <v>73</v>
      </c>
      <c r="AY368" s="209" t="s">
        <v>129</v>
      </c>
    </row>
    <row r="369" spans="2:51" s="14" customFormat="1" ht="10.2">
      <c r="B369" s="210"/>
      <c r="C369" s="211"/>
      <c r="D369" s="194" t="s">
        <v>142</v>
      </c>
      <c r="E369" s="212" t="s">
        <v>28</v>
      </c>
      <c r="F369" s="213" t="s">
        <v>493</v>
      </c>
      <c r="G369" s="211"/>
      <c r="H369" s="214">
        <v>0.051</v>
      </c>
      <c r="I369" s="215"/>
      <c r="J369" s="211"/>
      <c r="K369" s="211"/>
      <c r="L369" s="216"/>
      <c r="M369" s="217"/>
      <c r="N369" s="218"/>
      <c r="O369" s="218"/>
      <c r="P369" s="218"/>
      <c r="Q369" s="218"/>
      <c r="R369" s="218"/>
      <c r="S369" s="218"/>
      <c r="T369" s="219"/>
      <c r="AT369" s="220" t="s">
        <v>142</v>
      </c>
      <c r="AU369" s="220" t="s">
        <v>82</v>
      </c>
      <c r="AV369" s="14" t="s">
        <v>82</v>
      </c>
      <c r="AW369" s="14" t="s">
        <v>34</v>
      </c>
      <c r="AX369" s="14" t="s">
        <v>73</v>
      </c>
      <c r="AY369" s="220" t="s">
        <v>129</v>
      </c>
    </row>
    <row r="370" spans="2:51" s="13" customFormat="1" ht="10.2">
      <c r="B370" s="200"/>
      <c r="C370" s="201"/>
      <c r="D370" s="194" t="s">
        <v>142</v>
      </c>
      <c r="E370" s="202" t="s">
        <v>28</v>
      </c>
      <c r="F370" s="203" t="s">
        <v>494</v>
      </c>
      <c r="G370" s="201"/>
      <c r="H370" s="202" t="s">
        <v>28</v>
      </c>
      <c r="I370" s="204"/>
      <c r="J370" s="201"/>
      <c r="K370" s="201"/>
      <c r="L370" s="205"/>
      <c r="M370" s="206"/>
      <c r="N370" s="207"/>
      <c r="O370" s="207"/>
      <c r="P370" s="207"/>
      <c r="Q370" s="207"/>
      <c r="R370" s="207"/>
      <c r="S370" s="207"/>
      <c r="T370" s="208"/>
      <c r="AT370" s="209" t="s">
        <v>142</v>
      </c>
      <c r="AU370" s="209" t="s">
        <v>82</v>
      </c>
      <c r="AV370" s="13" t="s">
        <v>80</v>
      </c>
      <c r="AW370" s="13" t="s">
        <v>34</v>
      </c>
      <c r="AX370" s="13" t="s">
        <v>73</v>
      </c>
      <c r="AY370" s="209" t="s">
        <v>129</v>
      </c>
    </row>
    <row r="371" spans="2:51" s="14" customFormat="1" ht="10.2">
      <c r="B371" s="210"/>
      <c r="C371" s="211"/>
      <c r="D371" s="194" t="s">
        <v>142</v>
      </c>
      <c r="E371" s="212" t="s">
        <v>28</v>
      </c>
      <c r="F371" s="213" t="s">
        <v>495</v>
      </c>
      <c r="G371" s="211"/>
      <c r="H371" s="214">
        <v>2.51</v>
      </c>
      <c r="I371" s="215"/>
      <c r="J371" s="211"/>
      <c r="K371" s="211"/>
      <c r="L371" s="216"/>
      <c r="M371" s="217"/>
      <c r="N371" s="218"/>
      <c r="O371" s="218"/>
      <c r="P371" s="218"/>
      <c r="Q371" s="218"/>
      <c r="R371" s="218"/>
      <c r="S371" s="218"/>
      <c r="T371" s="219"/>
      <c r="AT371" s="220" t="s">
        <v>142</v>
      </c>
      <c r="AU371" s="220" t="s">
        <v>82</v>
      </c>
      <c r="AV371" s="14" t="s">
        <v>82</v>
      </c>
      <c r="AW371" s="14" t="s">
        <v>34</v>
      </c>
      <c r="AX371" s="14" t="s">
        <v>73</v>
      </c>
      <c r="AY371" s="220" t="s">
        <v>129</v>
      </c>
    </row>
    <row r="372" spans="2:51" s="15" customFormat="1" ht="10.2">
      <c r="B372" s="221"/>
      <c r="C372" s="222"/>
      <c r="D372" s="194" t="s">
        <v>142</v>
      </c>
      <c r="E372" s="223" t="s">
        <v>28</v>
      </c>
      <c r="F372" s="224" t="s">
        <v>172</v>
      </c>
      <c r="G372" s="222"/>
      <c r="H372" s="225">
        <v>20.293</v>
      </c>
      <c r="I372" s="226"/>
      <c r="J372" s="222"/>
      <c r="K372" s="222"/>
      <c r="L372" s="227"/>
      <c r="M372" s="228"/>
      <c r="N372" s="229"/>
      <c r="O372" s="229"/>
      <c r="P372" s="229"/>
      <c r="Q372" s="229"/>
      <c r="R372" s="229"/>
      <c r="S372" s="229"/>
      <c r="T372" s="230"/>
      <c r="AT372" s="231" t="s">
        <v>142</v>
      </c>
      <c r="AU372" s="231" t="s">
        <v>82</v>
      </c>
      <c r="AV372" s="15" t="s">
        <v>136</v>
      </c>
      <c r="AW372" s="15" t="s">
        <v>34</v>
      </c>
      <c r="AX372" s="15" t="s">
        <v>80</v>
      </c>
      <c r="AY372" s="231" t="s">
        <v>129</v>
      </c>
    </row>
    <row r="373" spans="1:65" s="2" customFormat="1" ht="14.4" customHeight="1">
      <c r="A373" s="36"/>
      <c r="B373" s="37"/>
      <c r="C373" s="181" t="s">
        <v>496</v>
      </c>
      <c r="D373" s="181" t="s">
        <v>131</v>
      </c>
      <c r="E373" s="182" t="s">
        <v>497</v>
      </c>
      <c r="F373" s="183" t="s">
        <v>498</v>
      </c>
      <c r="G373" s="184" t="s">
        <v>134</v>
      </c>
      <c r="H373" s="185">
        <v>17.227</v>
      </c>
      <c r="I373" s="186"/>
      <c r="J373" s="187">
        <f>ROUND(I373*H373,2)</f>
        <v>0</v>
      </c>
      <c r="K373" s="183" t="s">
        <v>135</v>
      </c>
      <c r="L373" s="41"/>
      <c r="M373" s="188" t="s">
        <v>28</v>
      </c>
      <c r="N373" s="189" t="s">
        <v>46</v>
      </c>
      <c r="O373" s="67"/>
      <c r="P373" s="190">
        <f>O373*H373</f>
        <v>0</v>
      </c>
      <c r="Q373" s="190">
        <v>0.00144</v>
      </c>
      <c r="R373" s="190">
        <f>Q373*H373</f>
        <v>0.024806880000000003</v>
      </c>
      <c r="S373" s="190">
        <v>0</v>
      </c>
      <c r="T373" s="191">
        <f>S373*H373</f>
        <v>0</v>
      </c>
      <c r="U373" s="36"/>
      <c r="V373" s="36"/>
      <c r="W373" s="36"/>
      <c r="X373" s="36"/>
      <c r="Y373" s="36"/>
      <c r="Z373" s="36"/>
      <c r="AA373" s="36"/>
      <c r="AB373" s="36"/>
      <c r="AC373" s="36"/>
      <c r="AD373" s="36"/>
      <c r="AE373" s="36"/>
      <c r="AR373" s="192" t="s">
        <v>136</v>
      </c>
      <c r="AT373" s="192" t="s">
        <v>131</v>
      </c>
      <c r="AU373" s="192" t="s">
        <v>82</v>
      </c>
      <c r="AY373" s="19" t="s">
        <v>129</v>
      </c>
      <c r="BE373" s="193">
        <f>IF(N373="základní",J373,0)</f>
        <v>0</v>
      </c>
      <c r="BF373" s="193">
        <f>IF(N373="snížená",J373,0)</f>
        <v>0</v>
      </c>
      <c r="BG373" s="193">
        <f>IF(N373="zákl. přenesená",J373,0)</f>
        <v>0</v>
      </c>
      <c r="BH373" s="193">
        <f>IF(N373="sníž. přenesená",J373,0)</f>
        <v>0</v>
      </c>
      <c r="BI373" s="193">
        <f>IF(N373="nulová",J373,0)</f>
        <v>0</v>
      </c>
      <c r="BJ373" s="19" t="s">
        <v>136</v>
      </c>
      <c r="BK373" s="193">
        <f>ROUND(I373*H373,2)</f>
        <v>0</v>
      </c>
      <c r="BL373" s="19" t="s">
        <v>136</v>
      </c>
      <c r="BM373" s="192" t="s">
        <v>499</v>
      </c>
    </row>
    <row r="374" spans="1:47" s="2" customFormat="1" ht="10.2">
      <c r="A374" s="36"/>
      <c r="B374" s="37"/>
      <c r="C374" s="38"/>
      <c r="D374" s="194" t="s">
        <v>138</v>
      </c>
      <c r="E374" s="38"/>
      <c r="F374" s="195" t="s">
        <v>500</v>
      </c>
      <c r="G374" s="38"/>
      <c r="H374" s="38"/>
      <c r="I374" s="196"/>
      <c r="J374" s="38"/>
      <c r="K374" s="38"/>
      <c r="L374" s="41"/>
      <c r="M374" s="197"/>
      <c r="N374" s="198"/>
      <c r="O374" s="67"/>
      <c r="P374" s="67"/>
      <c r="Q374" s="67"/>
      <c r="R374" s="67"/>
      <c r="S374" s="67"/>
      <c r="T374" s="68"/>
      <c r="U374" s="36"/>
      <c r="V374" s="36"/>
      <c r="W374" s="36"/>
      <c r="X374" s="36"/>
      <c r="Y374" s="36"/>
      <c r="Z374" s="36"/>
      <c r="AA374" s="36"/>
      <c r="AB374" s="36"/>
      <c r="AC374" s="36"/>
      <c r="AD374" s="36"/>
      <c r="AE374" s="36"/>
      <c r="AT374" s="19" t="s">
        <v>138</v>
      </c>
      <c r="AU374" s="19" t="s">
        <v>82</v>
      </c>
    </row>
    <row r="375" spans="1:47" s="2" customFormat="1" ht="86.4">
      <c r="A375" s="36"/>
      <c r="B375" s="37"/>
      <c r="C375" s="38"/>
      <c r="D375" s="194" t="s">
        <v>140</v>
      </c>
      <c r="E375" s="38"/>
      <c r="F375" s="199" t="s">
        <v>475</v>
      </c>
      <c r="G375" s="38"/>
      <c r="H375" s="38"/>
      <c r="I375" s="196"/>
      <c r="J375" s="38"/>
      <c r="K375" s="38"/>
      <c r="L375" s="41"/>
      <c r="M375" s="197"/>
      <c r="N375" s="198"/>
      <c r="O375" s="67"/>
      <c r="P375" s="67"/>
      <c r="Q375" s="67"/>
      <c r="R375" s="67"/>
      <c r="S375" s="67"/>
      <c r="T375" s="68"/>
      <c r="U375" s="36"/>
      <c r="V375" s="36"/>
      <c r="W375" s="36"/>
      <c r="X375" s="36"/>
      <c r="Y375" s="36"/>
      <c r="Z375" s="36"/>
      <c r="AA375" s="36"/>
      <c r="AB375" s="36"/>
      <c r="AC375" s="36"/>
      <c r="AD375" s="36"/>
      <c r="AE375" s="36"/>
      <c r="AT375" s="19" t="s">
        <v>140</v>
      </c>
      <c r="AU375" s="19" t="s">
        <v>82</v>
      </c>
    </row>
    <row r="376" spans="2:51" s="13" customFormat="1" ht="10.2">
      <c r="B376" s="200"/>
      <c r="C376" s="201"/>
      <c r="D376" s="194" t="s">
        <v>142</v>
      </c>
      <c r="E376" s="202" t="s">
        <v>28</v>
      </c>
      <c r="F376" s="203" t="s">
        <v>501</v>
      </c>
      <c r="G376" s="201"/>
      <c r="H376" s="202" t="s">
        <v>28</v>
      </c>
      <c r="I376" s="204"/>
      <c r="J376" s="201"/>
      <c r="K376" s="201"/>
      <c r="L376" s="205"/>
      <c r="M376" s="206"/>
      <c r="N376" s="207"/>
      <c r="O376" s="207"/>
      <c r="P376" s="207"/>
      <c r="Q376" s="207"/>
      <c r="R376" s="207"/>
      <c r="S376" s="207"/>
      <c r="T376" s="208"/>
      <c r="AT376" s="209" t="s">
        <v>142</v>
      </c>
      <c r="AU376" s="209" t="s">
        <v>82</v>
      </c>
      <c r="AV376" s="13" t="s">
        <v>80</v>
      </c>
      <c r="AW376" s="13" t="s">
        <v>34</v>
      </c>
      <c r="AX376" s="13" t="s">
        <v>73</v>
      </c>
      <c r="AY376" s="209" t="s">
        <v>129</v>
      </c>
    </row>
    <row r="377" spans="2:51" s="13" customFormat="1" ht="10.2">
      <c r="B377" s="200"/>
      <c r="C377" s="201"/>
      <c r="D377" s="194" t="s">
        <v>142</v>
      </c>
      <c r="E377" s="202" t="s">
        <v>28</v>
      </c>
      <c r="F377" s="203" t="s">
        <v>502</v>
      </c>
      <c r="G377" s="201"/>
      <c r="H377" s="202" t="s">
        <v>28</v>
      </c>
      <c r="I377" s="204"/>
      <c r="J377" s="201"/>
      <c r="K377" s="201"/>
      <c r="L377" s="205"/>
      <c r="M377" s="206"/>
      <c r="N377" s="207"/>
      <c r="O377" s="207"/>
      <c r="P377" s="207"/>
      <c r="Q377" s="207"/>
      <c r="R377" s="207"/>
      <c r="S377" s="207"/>
      <c r="T377" s="208"/>
      <c r="AT377" s="209" t="s">
        <v>142</v>
      </c>
      <c r="AU377" s="209" t="s">
        <v>82</v>
      </c>
      <c r="AV377" s="13" t="s">
        <v>80</v>
      </c>
      <c r="AW377" s="13" t="s">
        <v>34</v>
      </c>
      <c r="AX377" s="13" t="s">
        <v>73</v>
      </c>
      <c r="AY377" s="209" t="s">
        <v>129</v>
      </c>
    </row>
    <row r="378" spans="2:51" s="13" customFormat="1" ht="10.2">
      <c r="B378" s="200"/>
      <c r="C378" s="201"/>
      <c r="D378" s="194" t="s">
        <v>142</v>
      </c>
      <c r="E378" s="202" t="s">
        <v>28</v>
      </c>
      <c r="F378" s="203" t="s">
        <v>217</v>
      </c>
      <c r="G378" s="201"/>
      <c r="H378" s="202" t="s">
        <v>28</v>
      </c>
      <c r="I378" s="204"/>
      <c r="J378" s="201"/>
      <c r="K378" s="201"/>
      <c r="L378" s="205"/>
      <c r="M378" s="206"/>
      <c r="N378" s="207"/>
      <c r="O378" s="207"/>
      <c r="P378" s="207"/>
      <c r="Q378" s="207"/>
      <c r="R378" s="207"/>
      <c r="S378" s="207"/>
      <c r="T378" s="208"/>
      <c r="AT378" s="209" t="s">
        <v>142</v>
      </c>
      <c r="AU378" s="209" t="s">
        <v>82</v>
      </c>
      <c r="AV378" s="13" t="s">
        <v>80</v>
      </c>
      <c r="AW378" s="13" t="s">
        <v>34</v>
      </c>
      <c r="AX378" s="13" t="s">
        <v>73</v>
      </c>
      <c r="AY378" s="209" t="s">
        <v>129</v>
      </c>
    </row>
    <row r="379" spans="2:51" s="14" customFormat="1" ht="10.2">
      <c r="B379" s="210"/>
      <c r="C379" s="211"/>
      <c r="D379" s="194" t="s">
        <v>142</v>
      </c>
      <c r="E379" s="212" t="s">
        <v>28</v>
      </c>
      <c r="F379" s="213" t="s">
        <v>503</v>
      </c>
      <c r="G379" s="211"/>
      <c r="H379" s="214">
        <v>5.11</v>
      </c>
      <c r="I379" s="215"/>
      <c r="J379" s="211"/>
      <c r="K379" s="211"/>
      <c r="L379" s="216"/>
      <c r="M379" s="217"/>
      <c r="N379" s="218"/>
      <c r="O379" s="218"/>
      <c r="P379" s="218"/>
      <c r="Q379" s="218"/>
      <c r="R379" s="218"/>
      <c r="S379" s="218"/>
      <c r="T379" s="219"/>
      <c r="AT379" s="220" t="s">
        <v>142</v>
      </c>
      <c r="AU379" s="220" t="s">
        <v>82</v>
      </c>
      <c r="AV379" s="14" t="s">
        <v>82</v>
      </c>
      <c r="AW379" s="14" t="s">
        <v>34</v>
      </c>
      <c r="AX379" s="14" t="s">
        <v>73</v>
      </c>
      <c r="AY379" s="220" t="s">
        <v>129</v>
      </c>
    </row>
    <row r="380" spans="2:51" s="13" customFormat="1" ht="10.2">
      <c r="B380" s="200"/>
      <c r="C380" s="201"/>
      <c r="D380" s="194" t="s">
        <v>142</v>
      </c>
      <c r="E380" s="202" t="s">
        <v>28</v>
      </c>
      <c r="F380" s="203" t="s">
        <v>504</v>
      </c>
      <c r="G380" s="201"/>
      <c r="H380" s="202" t="s">
        <v>28</v>
      </c>
      <c r="I380" s="204"/>
      <c r="J380" s="201"/>
      <c r="K380" s="201"/>
      <c r="L380" s="205"/>
      <c r="M380" s="206"/>
      <c r="N380" s="207"/>
      <c r="O380" s="207"/>
      <c r="P380" s="207"/>
      <c r="Q380" s="207"/>
      <c r="R380" s="207"/>
      <c r="S380" s="207"/>
      <c r="T380" s="208"/>
      <c r="AT380" s="209" t="s">
        <v>142</v>
      </c>
      <c r="AU380" s="209" t="s">
        <v>82</v>
      </c>
      <c r="AV380" s="13" t="s">
        <v>80</v>
      </c>
      <c r="AW380" s="13" t="s">
        <v>34</v>
      </c>
      <c r="AX380" s="13" t="s">
        <v>73</v>
      </c>
      <c r="AY380" s="209" t="s">
        <v>129</v>
      </c>
    </row>
    <row r="381" spans="2:51" s="14" customFormat="1" ht="10.2">
      <c r="B381" s="210"/>
      <c r="C381" s="211"/>
      <c r="D381" s="194" t="s">
        <v>142</v>
      </c>
      <c r="E381" s="212" t="s">
        <v>28</v>
      </c>
      <c r="F381" s="213" t="s">
        <v>505</v>
      </c>
      <c r="G381" s="211"/>
      <c r="H381" s="214">
        <v>0.91</v>
      </c>
      <c r="I381" s="215"/>
      <c r="J381" s="211"/>
      <c r="K381" s="211"/>
      <c r="L381" s="216"/>
      <c r="M381" s="217"/>
      <c r="N381" s="218"/>
      <c r="O381" s="218"/>
      <c r="P381" s="218"/>
      <c r="Q381" s="218"/>
      <c r="R381" s="218"/>
      <c r="S381" s="218"/>
      <c r="T381" s="219"/>
      <c r="AT381" s="220" t="s">
        <v>142</v>
      </c>
      <c r="AU381" s="220" t="s">
        <v>82</v>
      </c>
      <c r="AV381" s="14" t="s">
        <v>82</v>
      </c>
      <c r="AW381" s="14" t="s">
        <v>34</v>
      </c>
      <c r="AX381" s="14" t="s">
        <v>73</v>
      </c>
      <c r="AY381" s="220" t="s">
        <v>129</v>
      </c>
    </row>
    <row r="382" spans="2:51" s="13" customFormat="1" ht="10.2">
      <c r="B382" s="200"/>
      <c r="C382" s="201"/>
      <c r="D382" s="194" t="s">
        <v>142</v>
      </c>
      <c r="E382" s="202" t="s">
        <v>28</v>
      </c>
      <c r="F382" s="203" t="s">
        <v>219</v>
      </c>
      <c r="G382" s="201"/>
      <c r="H382" s="202" t="s">
        <v>28</v>
      </c>
      <c r="I382" s="204"/>
      <c r="J382" s="201"/>
      <c r="K382" s="201"/>
      <c r="L382" s="205"/>
      <c r="M382" s="206"/>
      <c r="N382" s="207"/>
      <c r="O382" s="207"/>
      <c r="P382" s="207"/>
      <c r="Q382" s="207"/>
      <c r="R382" s="207"/>
      <c r="S382" s="207"/>
      <c r="T382" s="208"/>
      <c r="AT382" s="209" t="s">
        <v>142</v>
      </c>
      <c r="AU382" s="209" t="s">
        <v>82</v>
      </c>
      <c r="AV382" s="13" t="s">
        <v>80</v>
      </c>
      <c r="AW382" s="13" t="s">
        <v>34</v>
      </c>
      <c r="AX382" s="13" t="s">
        <v>73</v>
      </c>
      <c r="AY382" s="209" t="s">
        <v>129</v>
      </c>
    </row>
    <row r="383" spans="2:51" s="14" customFormat="1" ht="10.2">
      <c r="B383" s="210"/>
      <c r="C383" s="211"/>
      <c r="D383" s="194" t="s">
        <v>142</v>
      </c>
      <c r="E383" s="212" t="s">
        <v>28</v>
      </c>
      <c r="F383" s="213" t="s">
        <v>506</v>
      </c>
      <c r="G383" s="211"/>
      <c r="H383" s="214">
        <v>4.9</v>
      </c>
      <c r="I383" s="215"/>
      <c r="J383" s="211"/>
      <c r="K383" s="211"/>
      <c r="L383" s="216"/>
      <c r="M383" s="217"/>
      <c r="N383" s="218"/>
      <c r="O383" s="218"/>
      <c r="P383" s="218"/>
      <c r="Q383" s="218"/>
      <c r="R383" s="218"/>
      <c r="S383" s="218"/>
      <c r="T383" s="219"/>
      <c r="AT383" s="220" t="s">
        <v>142</v>
      </c>
      <c r="AU383" s="220" t="s">
        <v>82</v>
      </c>
      <c r="AV383" s="14" t="s">
        <v>82</v>
      </c>
      <c r="AW383" s="14" t="s">
        <v>34</v>
      </c>
      <c r="AX383" s="14" t="s">
        <v>73</v>
      </c>
      <c r="AY383" s="220" t="s">
        <v>129</v>
      </c>
    </row>
    <row r="384" spans="2:51" s="13" customFormat="1" ht="10.2">
      <c r="B384" s="200"/>
      <c r="C384" s="201"/>
      <c r="D384" s="194" t="s">
        <v>142</v>
      </c>
      <c r="E384" s="202" t="s">
        <v>28</v>
      </c>
      <c r="F384" s="203" t="s">
        <v>504</v>
      </c>
      <c r="G384" s="201"/>
      <c r="H384" s="202" t="s">
        <v>28</v>
      </c>
      <c r="I384" s="204"/>
      <c r="J384" s="201"/>
      <c r="K384" s="201"/>
      <c r="L384" s="205"/>
      <c r="M384" s="206"/>
      <c r="N384" s="207"/>
      <c r="O384" s="207"/>
      <c r="P384" s="207"/>
      <c r="Q384" s="207"/>
      <c r="R384" s="207"/>
      <c r="S384" s="207"/>
      <c r="T384" s="208"/>
      <c r="AT384" s="209" t="s">
        <v>142</v>
      </c>
      <c r="AU384" s="209" t="s">
        <v>82</v>
      </c>
      <c r="AV384" s="13" t="s">
        <v>80</v>
      </c>
      <c r="AW384" s="13" t="s">
        <v>34</v>
      </c>
      <c r="AX384" s="13" t="s">
        <v>73</v>
      </c>
      <c r="AY384" s="209" t="s">
        <v>129</v>
      </c>
    </row>
    <row r="385" spans="2:51" s="14" customFormat="1" ht="10.2">
      <c r="B385" s="210"/>
      <c r="C385" s="211"/>
      <c r="D385" s="194" t="s">
        <v>142</v>
      </c>
      <c r="E385" s="212" t="s">
        <v>28</v>
      </c>
      <c r="F385" s="213" t="s">
        <v>505</v>
      </c>
      <c r="G385" s="211"/>
      <c r="H385" s="214">
        <v>0.91</v>
      </c>
      <c r="I385" s="215"/>
      <c r="J385" s="211"/>
      <c r="K385" s="211"/>
      <c r="L385" s="216"/>
      <c r="M385" s="217"/>
      <c r="N385" s="218"/>
      <c r="O385" s="218"/>
      <c r="P385" s="218"/>
      <c r="Q385" s="218"/>
      <c r="R385" s="218"/>
      <c r="S385" s="218"/>
      <c r="T385" s="219"/>
      <c r="AT385" s="220" t="s">
        <v>142</v>
      </c>
      <c r="AU385" s="220" t="s">
        <v>82</v>
      </c>
      <c r="AV385" s="14" t="s">
        <v>82</v>
      </c>
      <c r="AW385" s="14" t="s">
        <v>34</v>
      </c>
      <c r="AX385" s="14" t="s">
        <v>73</v>
      </c>
      <c r="AY385" s="220" t="s">
        <v>129</v>
      </c>
    </row>
    <row r="386" spans="2:51" s="13" customFormat="1" ht="10.2">
      <c r="B386" s="200"/>
      <c r="C386" s="201"/>
      <c r="D386" s="194" t="s">
        <v>142</v>
      </c>
      <c r="E386" s="202" t="s">
        <v>28</v>
      </c>
      <c r="F386" s="203" t="s">
        <v>492</v>
      </c>
      <c r="G386" s="201"/>
      <c r="H386" s="202" t="s">
        <v>28</v>
      </c>
      <c r="I386" s="204"/>
      <c r="J386" s="201"/>
      <c r="K386" s="201"/>
      <c r="L386" s="205"/>
      <c r="M386" s="206"/>
      <c r="N386" s="207"/>
      <c r="O386" s="207"/>
      <c r="P386" s="207"/>
      <c r="Q386" s="207"/>
      <c r="R386" s="207"/>
      <c r="S386" s="207"/>
      <c r="T386" s="208"/>
      <c r="AT386" s="209" t="s">
        <v>142</v>
      </c>
      <c r="AU386" s="209" t="s">
        <v>82</v>
      </c>
      <c r="AV386" s="13" t="s">
        <v>80</v>
      </c>
      <c r="AW386" s="13" t="s">
        <v>34</v>
      </c>
      <c r="AX386" s="13" t="s">
        <v>73</v>
      </c>
      <c r="AY386" s="209" t="s">
        <v>129</v>
      </c>
    </row>
    <row r="387" spans="2:51" s="14" customFormat="1" ht="10.2">
      <c r="B387" s="210"/>
      <c r="C387" s="211"/>
      <c r="D387" s="194" t="s">
        <v>142</v>
      </c>
      <c r="E387" s="212" t="s">
        <v>28</v>
      </c>
      <c r="F387" s="213" t="s">
        <v>507</v>
      </c>
      <c r="G387" s="211"/>
      <c r="H387" s="214">
        <v>0.378</v>
      </c>
      <c r="I387" s="215"/>
      <c r="J387" s="211"/>
      <c r="K387" s="211"/>
      <c r="L387" s="216"/>
      <c r="M387" s="217"/>
      <c r="N387" s="218"/>
      <c r="O387" s="218"/>
      <c r="P387" s="218"/>
      <c r="Q387" s="218"/>
      <c r="R387" s="218"/>
      <c r="S387" s="218"/>
      <c r="T387" s="219"/>
      <c r="AT387" s="220" t="s">
        <v>142</v>
      </c>
      <c r="AU387" s="220" t="s">
        <v>82</v>
      </c>
      <c r="AV387" s="14" t="s">
        <v>82</v>
      </c>
      <c r="AW387" s="14" t="s">
        <v>34</v>
      </c>
      <c r="AX387" s="14" t="s">
        <v>73</v>
      </c>
      <c r="AY387" s="220" t="s">
        <v>129</v>
      </c>
    </row>
    <row r="388" spans="2:51" s="13" customFormat="1" ht="10.2">
      <c r="B388" s="200"/>
      <c r="C388" s="201"/>
      <c r="D388" s="194" t="s">
        <v>142</v>
      </c>
      <c r="E388" s="202" t="s">
        <v>28</v>
      </c>
      <c r="F388" s="203" t="s">
        <v>494</v>
      </c>
      <c r="G388" s="201"/>
      <c r="H388" s="202" t="s">
        <v>28</v>
      </c>
      <c r="I388" s="204"/>
      <c r="J388" s="201"/>
      <c r="K388" s="201"/>
      <c r="L388" s="205"/>
      <c r="M388" s="206"/>
      <c r="N388" s="207"/>
      <c r="O388" s="207"/>
      <c r="P388" s="207"/>
      <c r="Q388" s="207"/>
      <c r="R388" s="207"/>
      <c r="S388" s="207"/>
      <c r="T388" s="208"/>
      <c r="AT388" s="209" t="s">
        <v>142</v>
      </c>
      <c r="AU388" s="209" t="s">
        <v>82</v>
      </c>
      <c r="AV388" s="13" t="s">
        <v>80</v>
      </c>
      <c r="AW388" s="13" t="s">
        <v>34</v>
      </c>
      <c r="AX388" s="13" t="s">
        <v>73</v>
      </c>
      <c r="AY388" s="209" t="s">
        <v>129</v>
      </c>
    </row>
    <row r="389" spans="2:51" s="14" customFormat="1" ht="10.2">
      <c r="B389" s="210"/>
      <c r="C389" s="211"/>
      <c r="D389" s="194" t="s">
        <v>142</v>
      </c>
      <c r="E389" s="212" t="s">
        <v>28</v>
      </c>
      <c r="F389" s="213" t="s">
        <v>508</v>
      </c>
      <c r="G389" s="211"/>
      <c r="H389" s="214">
        <v>5.019</v>
      </c>
      <c r="I389" s="215"/>
      <c r="J389" s="211"/>
      <c r="K389" s="211"/>
      <c r="L389" s="216"/>
      <c r="M389" s="217"/>
      <c r="N389" s="218"/>
      <c r="O389" s="218"/>
      <c r="P389" s="218"/>
      <c r="Q389" s="218"/>
      <c r="R389" s="218"/>
      <c r="S389" s="218"/>
      <c r="T389" s="219"/>
      <c r="AT389" s="220" t="s">
        <v>142</v>
      </c>
      <c r="AU389" s="220" t="s">
        <v>82</v>
      </c>
      <c r="AV389" s="14" t="s">
        <v>82</v>
      </c>
      <c r="AW389" s="14" t="s">
        <v>34</v>
      </c>
      <c r="AX389" s="14" t="s">
        <v>73</v>
      </c>
      <c r="AY389" s="220" t="s">
        <v>129</v>
      </c>
    </row>
    <row r="390" spans="2:51" s="15" customFormat="1" ht="10.2">
      <c r="B390" s="221"/>
      <c r="C390" s="222"/>
      <c r="D390" s="194" t="s">
        <v>142</v>
      </c>
      <c r="E390" s="223" t="s">
        <v>28</v>
      </c>
      <c r="F390" s="224" t="s">
        <v>172</v>
      </c>
      <c r="G390" s="222"/>
      <c r="H390" s="225">
        <v>17.227</v>
      </c>
      <c r="I390" s="226"/>
      <c r="J390" s="222"/>
      <c r="K390" s="222"/>
      <c r="L390" s="227"/>
      <c r="M390" s="228"/>
      <c r="N390" s="229"/>
      <c r="O390" s="229"/>
      <c r="P390" s="229"/>
      <c r="Q390" s="229"/>
      <c r="R390" s="229"/>
      <c r="S390" s="229"/>
      <c r="T390" s="230"/>
      <c r="AT390" s="231" t="s">
        <v>142</v>
      </c>
      <c r="AU390" s="231" t="s">
        <v>82</v>
      </c>
      <c r="AV390" s="15" t="s">
        <v>136</v>
      </c>
      <c r="AW390" s="15" t="s">
        <v>34</v>
      </c>
      <c r="AX390" s="15" t="s">
        <v>80</v>
      </c>
      <c r="AY390" s="231" t="s">
        <v>129</v>
      </c>
    </row>
    <row r="391" spans="1:65" s="2" customFormat="1" ht="14.4" customHeight="1">
      <c r="A391" s="36"/>
      <c r="B391" s="37"/>
      <c r="C391" s="181" t="s">
        <v>509</v>
      </c>
      <c r="D391" s="181" t="s">
        <v>131</v>
      </c>
      <c r="E391" s="182" t="s">
        <v>510</v>
      </c>
      <c r="F391" s="183" t="s">
        <v>511</v>
      </c>
      <c r="G391" s="184" t="s">
        <v>134</v>
      </c>
      <c r="H391" s="185">
        <v>17.227</v>
      </c>
      <c r="I391" s="186"/>
      <c r="J391" s="187">
        <f>ROUND(I391*H391,2)</f>
        <v>0</v>
      </c>
      <c r="K391" s="183" t="s">
        <v>135</v>
      </c>
      <c r="L391" s="41"/>
      <c r="M391" s="188" t="s">
        <v>28</v>
      </c>
      <c r="N391" s="189" t="s">
        <v>46</v>
      </c>
      <c r="O391" s="67"/>
      <c r="P391" s="190">
        <f>O391*H391</f>
        <v>0</v>
      </c>
      <c r="Q391" s="190">
        <v>4E-05</v>
      </c>
      <c r="R391" s="190">
        <f>Q391*H391</f>
        <v>0.0006890800000000001</v>
      </c>
      <c r="S391" s="190">
        <v>0</v>
      </c>
      <c r="T391" s="191">
        <f>S391*H391</f>
        <v>0</v>
      </c>
      <c r="U391" s="36"/>
      <c r="V391" s="36"/>
      <c r="W391" s="36"/>
      <c r="X391" s="36"/>
      <c r="Y391" s="36"/>
      <c r="Z391" s="36"/>
      <c r="AA391" s="36"/>
      <c r="AB391" s="36"/>
      <c r="AC391" s="36"/>
      <c r="AD391" s="36"/>
      <c r="AE391" s="36"/>
      <c r="AR391" s="192" t="s">
        <v>136</v>
      </c>
      <c r="AT391" s="192" t="s">
        <v>131</v>
      </c>
      <c r="AU391" s="192" t="s">
        <v>82</v>
      </c>
      <c r="AY391" s="19" t="s">
        <v>129</v>
      </c>
      <c r="BE391" s="193">
        <f>IF(N391="základní",J391,0)</f>
        <v>0</v>
      </c>
      <c r="BF391" s="193">
        <f>IF(N391="snížená",J391,0)</f>
        <v>0</v>
      </c>
      <c r="BG391" s="193">
        <f>IF(N391="zákl. přenesená",J391,0)</f>
        <v>0</v>
      </c>
      <c r="BH391" s="193">
        <f>IF(N391="sníž. přenesená",J391,0)</f>
        <v>0</v>
      </c>
      <c r="BI391" s="193">
        <f>IF(N391="nulová",J391,0)</f>
        <v>0</v>
      </c>
      <c r="BJ391" s="19" t="s">
        <v>136</v>
      </c>
      <c r="BK391" s="193">
        <f>ROUND(I391*H391,2)</f>
        <v>0</v>
      </c>
      <c r="BL391" s="19" t="s">
        <v>136</v>
      </c>
      <c r="BM391" s="192" t="s">
        <v>512</v>
      </c>
    </row>
    <row r="392" spans="1:47" s="2" customFormat="1" ht="10.2">
      <c r="A392" s="36"/>
      <c r="B392" s="37"/>
      <c r="C392" s="38"/>
      <c r="D392" s="194" t="s">
        <v>138</v>
      </c>
      <c r="E392" s="38"/>
      <c r="F392" s="195" t="s">
        <v>513</v>
      </c>
      <c r="G392" s="38"/>
      <c r="H392" s="38"/>
      <c r="I392" s="196"/>
      <c r="J392" s="38"/>
      <c r="K392" s="38"/>
      <c r="L392" s="41"/>
      <c r="M392" s="197"/>
      <c r="N392" s="198"/>
      <c r="O392" s="67"/>
      <c r="P392" s="67"/>
      <c r="Q392" s="67"/>
      <c r="R392" s="67"/>
      <c r="S392" s="67"/>
      <c r="T392" s="68"/>
      <c r="U392" s="36"/>
      <c r="V392" s="36"/>
      <c r="W392" s="36"/>
      <c r="X392" s="36"/>
      <c r="Y392" s="36"/>
      <c r="Z392" s="36"/>
      <c r="AA392" s="36"/>
      <c r="AB392" s="36"/>
      <c r="AC392" s="36"/>
      <c r="AD392" s="36"/>
      <c r="AE392" s="36"/>
      <c r="AT392" s="19" t="s">
        <v>138</v>
      </c>
      <c r="AU392" s="19" t="s">
        <v>82</v>
      </c>
    </row>
    <row r="393" spans="1:47" s="2" customFormat="1" ht="86.4">
      <c r="A393" s="36"/>
      <c r="B393" s="37"/>
      <c r="C393" s="38"/>
      <c r="D393" s="194" t="s">
        <v>140</v>
      </c>
      <c r="E393" s="38"/>
      <c r="F393" s="199" t="s">
        <v>475</v>
      </c>
      <c r="G393" s="38"/>
      <c r="H393" s="38"/>
      <c r="I393" s="196"/>
      <c r="J393" s="38"/>
      <c r="K393" s="38"/>
      <c r="L393" s="41"/>
      <c r="M393" s="197"/>
      <c r="N393" s="198"/>
      <c r="O393" s="67"/>
      <c r="P393" s="67"/>
      <c r="Q393" s="67"/>
      <c r="R393" s="67"/>
      <c r="S393" s="67"/>
      <c r="T393" s="68"/>
      <c r="U393" s="36"/>
      <c r="V393" s="36"/>
      <c r="W393" s="36"/>
      <c r="X393" s="36"/>
      <c r="Y393" s="36"/>
      <c r="Z393" s="36"/>
      <c r="AA393" s="36"/>
      <c r="AB393" s="36"/>
      <c r="AC393" s="36"/>
      <c r="AD393" s="36"/>
      <c r="AE393" s="36"/>
      <c r="AT393" s="19" t="s">
        <v>140</v>
      </c>
      <c r="AU393" s="19" t="s">
        <v>82</v>
      </c>
    </row>
    <row r="394" spans="1:65" s="2" customFormat="1" ht="14.4" customHeight="1">
      <c r="A394" s="36"/>
      <c r="B394" s="37"/>
      <c r="C394" s="243" t="s">
        <v>514</v>
      </c>
      <c r="D394" s="243" t="s">
        <v>335</v>
      </c>
      <c r="E394" s="244" t="s">
        <v>515</v>
      </c>
      <c r="F394" s="245" t="s">
        <v>516</v>
      </c>
      <c r="G394" s="246" t="s">
        <v>517</v>
      </c>
      <c r="H394" s="247">
        <v>1</v>
      </c>
      <c r="I394" s="248"/>
      <c r="J394" s="249">
        <f>ROUND(I394*H394,2)</f>
        <v>0</v>
      </c>
      <c r="K394" s="245" t="s">
        <v>28</v>
      </c>
      <c r="L394" s="250"/>
      <c r="M394" s="251" t="s">
        <v>28</v>
      </c>
      <c r="N394" s="252" t="s">
        <v>46</v>
      </c>
      <c r="O394" s="67"/>
      <c r="P394" s="190">
        <f>O394*H394</f>
        <v>0</v>
      </c>
      <c r="Q394" s="190">
        <v>0.00061</v>
      </c>
      <c r="R394" s="190">
        <f>Q394*H394</f>
        <v>0.00061</v>
      </c>
      <c r="S394" s="190">
        <v>0</v>
      </c>
      <c r="T394" s="191">
        <f>S394*H394</f>
        <v>0</v>
      </c>
      <c r="U394" s="36"/>
      <c r="V394" s="36"/>
      <c r="W394" s="36"/>
      <c r="X394" s="36"/>
      <c r="Y394" s="36"/>
      <c r="Z394" s="36"/>
      <c r="AA394" s="36"/>
      <c r="AB394" s="36"/>
      <c r="AC394" s="36"/>
      <c r="AD394" s="36"/>
      <c r="AE394" s="36"/>
      <c r="AR394" s="192" t="s">
        <v>196</v>
      </c>
      <c r="AT394" s="192" t="s">
        <v>335</v>
      </c>
      <c r="AU394" s="192" t="s">
        <v>82</v>
      </c>
      <c r="AY394" s="19" t="s">
        <v>129</v>
      </c>
      <c r="BE394" s="193">
        <f>IF(N394="základní",J394,0)</f>
        <v>0</v>
      </c>
      <c r="BF394" s="193">
        <f>IF(N394="snížená",J394,0)</f>
        <v>0</v>
      </c>
      <c r="BG394" s="193">
        <f>IF(N394="zákl. přenesená",J394,0)</f>
        <v>0</v>
      </c>
      <c r="BH394" s="193">
        <f>IF(N394="sníž. přenesená",J394,0)</f>
        <v>0</v>
      </c>
      <c r="BI394" s="193">
        <f>IF(N394="nulová",J394,0)</f>
        <v>0</v>
      </c>
      <c r="BJ394" s="19" t="s">
        <v>136</v>
      </c>
      <c r="BK394" s="193">
        <f>ROUND(I394*H394,2)</f>
        <v>0</v>
      </c>
      <c r="BL394" s="19" t="s">
        <v>136</v>
      </c>
      <c r="BM394" s="192" t="s">
        <v>518</v>
      </c>
    </row>
    <row r="395" spans="1:47" s="2" customFormat="1" ht="10.2">
      <c r="A395" s="36"/>
      <c r="B395" s="37"/>
      <c r="C395" s="38"/>
      <c r="D395" s="194" t="s">
        <v>138</v>
      </c>
      <c r="E395" s="38"/>
      <c r="F395" s="195" t="s">
        <v>516</v>
      </c>
      <c r="G395" s="38"/>
      <c r="H395" s="38"/>
      <c r="I395" s="196"/>
      <c r="J395" s="38"/>
      <c r="K395" s="38"/>
      <c r="L395" s="41"/>
      <c r="M395" s="197"/>
      <c r="N395" s="198"/>
      <c r="O395" s="67"/>
      <c r="P395" s="67"/>
      <c r="Q395" s="67"/>
      <c r="R395" s="67"/>
      <c r="S395" s="67"/>
      <c r="T395" s="68"/>
      <c r="U395" s="36"/>
      <c r="V395" s="36"/>
      <c r="W395" s="36"/>
      <c r="X395" s="36"/>
      <c r="Y395" s="36"/>
      <c r="Z395" s="36"/>
      <c r="AA395" s="36"/>
      <c r="AB395" s="36"/>
      <c r="AC395" s="36"/>
      <c r="AD395" s="36"/>
      <c r="AE395" s="36"/>
      <c r="AT395" s="19" t="s">
        <v>138</v>
      </c>
      <c r="AU395" s="19" t="s">
        <v>82</v>
      </c>
    </row>
    <row r="396" spans="2:51" s="13" customFormat="1" ht="10.2">
      <c r="B396" s="200"/>
      <c r="C396" s="201"/>
      <c r="D396" s="194" t="s">
        <v>142</v>
      </c>
      <c r="E396" s="202" t="s">
        <v>28</v>
      </c>
      <c r="F396" s="203" t="s">
        <v>519</v>
      </c>
      <c r="G396" s="201"/>
      <c r="H396" s="202" t="s">
        <v>28</v>
      </c>
      <c r="I396" s="204"/>
      <c r="J396" s="201"/>
      <c r="K396" s="201"/>
      <c r="L396" s="205"/>
      <c r="M396" s="206"/>
      <c r="N396" s="207"/>
      <c r="O396" s="207"/>
      <c r="P396" s="207"/>
      <c r="Q396" s="207"/>
      <c r="R396" s="207"/>
      <c r="S396" s="207"/>
      <c r="T396" s="208"/>
      <c r="AT396" s="209" t="s">
        <v>142</v>
      </c>
      <c r="AU396" s="209" t="s">
        <v>82</v>
      </c>
      <c r="AV396" s="13" t="s">
        <v>80</v>
      </c>
      <c r="AW396" s="13" t="s">
        <v>34</v>
      </c>
      <c r="AX396" s="13" t="s">
        <v>73</v>
      </c>
      <c r="AY396" s="209" t="s">
        <v>129</v>
      </c>
    </row>
    <row r="397" spans="2:51" s="13" customFormat="1" ht="20.4">
      <c r="B397" s="200"/>
      <c r="C397" s="201"/>
      <c r="D397" s="194" t="s">
        <v>142</v>
      </c>
      <c r="E397" s="202" t="s">
        <v>28</v>
      </c>
      <c r="F397" s="203" t="s">
        <v>520</v>
      </c>
      <c r="G397" s="201"/>
      <c r="H397" s="202" t="s">
        <v>28</v>
      </c>
      <c r="I397" s="204"/>
      <c r="J397" s="201"/>
      <c r="K397" s="201"/>
      <c r="L397" s="205"/>
      <c r="M397" s="206"/>
      <c r="N397" s="207"/>
      <c r="O397" s="207"/>
      <c r="P397" s="207"/>
      <c r="Q397" s="207"/>
      <c r="R397" s="207"/>
      <c r="S397" s="207"/>
      <c r="T397" s="208"/>
      <c r="AT397" s="209" t="s">
        <v>142</v>
      </c>
      <c r="AU397" s="209" t="s">
        <v>82</v>
      </c>
      <c r="AV397" s="13" t="s">
        <v>80</v>
      </c>
      <c r="AW397" s="13" t="s">
        <v>34</v>
      </c>
      <c r="AX397" s="13" t="s">
        <v>73</v>
      </c>
      <c r="AY397" s="209" t="s">
        <v>129</v>
      </c>
    </row>
    <row r="398" spans="2:51" s="13" customFormat="1" ht="10.2">
      <c r="B398" s="200"/>
      <c r="C398" s="201"/>
      <c r="D398" s="194" t="s">
        <v>142</v>
      </c>
      <c r="E398" s="202" t="s">
        <v>28</v>
      </c>
      <c r="F398" s="203" t="s">
        <v>521</v>
      </c>
      <c r="G398" s="201"/>
      <c r="H398" s="202" t="s">
        <v>28</v>
      </c>
      <c r="I398" s="204"/>
      <c r="J398" s="201"/>
      <c r="K398" s="201"/>
      <c r="L398" s="205"/>
      <c r="M398" s="206"/>
      <c r="N398" s="207"/>
      <c r="O398" s="207"/>
      <c r="P398" s="207"/>
      <c r="Q398" s="207"/>
      <c r="R398" s="207"/>
      <c r="S398" s="207"/>
      <c r="T398" s="208"/>
      <c r="AT398" s="209" t="s">
        <v>142</v>
      </c>
      <c r="AU398" s="209" t="s">
        <v>82</v>
      </c>
      <c r="AV398" s="13" t="s">
        <v>80</v>
      </c>
      <c r="AW398" s="13" t="s">
        <v>34</v>
      </c>
      <c r="AX398" s="13" t="s">
        <v>73</v>
      </c>
      <c r="AY398" s="209" t="s">
        <v>129</v>
      </c>
    </row>
    <row r="399" spans="2:51" s="13" customFormat="1" ht="10.2">
      <c r="B399" s="200"/>
      <c r="C399" s="201"/>
      <c r="D399" s="194" t="s">
        <v>142</v>
      </c>
      <c r="E399" s="202" t="s">
        <v>28</v>
      </c>
      <c r="F399" s="203" t="s">
        <v>522</v>
      </c>
      <c r="G399" s="201"/>
      <c r="H399" s="202" t="s">
        <v>28</v>
      </c>
      <c r="I399" s="204"/>
      <c r="J399" s="201"/>
      <c r="K399" s="201"/>
      <c r="L399" s="205"/>
      <c r="M399" s="206"/>
      <c r="N399" s="207"/>
      <c r="O399" s="207"/>
      <c r="P399" s="207"/>
      <c r="Q399" s="207"/>
      <c r="R399" s="207"/>
      <c r="S399" s="207"/>
      <c r="T399" s="208"/>
      <c r="AT399" s="209" t="s">
        <v>142</v>
      </c>
      <c r="AU399" s="209" t="s">
        <v>82</v>
      </c>
      <c r="AV399" s="13" t="s">
        <v>80</v>
      </c>
      <c r="AW399" s="13" t="s">
        <v>34</v>
      </c>
      <c r="AX399" s="13" t="s">
        <v>73</v>
      </c>
      <c r="AY399" s="209" t="s">
        <v>129</v>
      </c>
    </row>
    <row r="400" spans="2:51" s="13" customFormat="1" ht="10.2">
      <c r="B400" s="200"/>
      <c r="C400" s="201"/>
      <c r="D400" s="194" t="s">
        <v>142</v>
      </c>
      <c r="E400" s="202" t="s">
        <v>28</v>
      </c>
      <c r="F400" s="203" t="s">
        <v>523</v>
      </c>
      <c r="G400" s="201"/>
      <c r="H400" s="202" t="s">
        <v>28</v>
      </c>
      <c r="I400" s="204"/>
      <c r="J400" s="201"/>
      <c r="K400" s="201"/>
      <c r="L400" s="205"/>
      <c r="M400" s="206"/>
      <c r="N400" s="207"/>
      <c r="O400" s="207"/>
      <c r="P400" s="207"/>
      <c r="Q400" s="207"/>
      <c r="R400" s="207"/>
      <c r="S400" s="207"/>
      <c r="T400" s="208"/>
      <c r="AT400" s="209" t="s">
        <v>142</v>
      </c>
      <c r="AU400" s="209" t="s">
        <v>82</v>
      </c>
      <c r="AV400" s="13" t="s">
        <v>80</v>
      </c>
      <c r="AW400" s="13" t="s">
        <v>34</v>
      </c>
      <c r="AX400" s="13" t="s">
        <v>73</v>
      </c>
      <c r="AY400" s="209" t="s">
        <v>129</v>
      </c>
    </row>
    <row r="401" spans="2:51" s="14" customFormat="1" ht="10.2">
      <c r="B401" s="210"/>
      <c r="C401" s="211"/>
      <c r="D401" s="194" t="s">
        <v>142</v>
      </c>
      <c r="E401" s="212" t="s">
        <v>28</v>
      </c>
      <c r="F401" s="213" t="s">
        <v>80</v>
      </c>
      <c r="G401" s="211"/>
      <c r="H401" s="214">
        <v>1</v>
      </c>
      <c r="I401" s="215"/>
      <c r="J401" s="211"/>
      <c r="K401" s="211"/>
      <c r="L401" s="216"/>
      <c r="M401" s="217"/>
      <c r="N401" s="218"/>
      <c r="O401" s="218"/>
      <c r="P401" s="218"/>
      <c r="Q401" s="218"/>
      <c r="R401" s="218"/>
      <c r="S401" s="218"/>
      <c r="T401" s="219"/>
      <c r="AT401" s="220" t="s">
        <v>142</v>
      </c>
      <c r="AU401" s="220" t="s">
        <v>82</v>
      </c>
      <c r="AV401" s="14" t="s">
        <v>82</v>
      </c>
      <c r="AW401" s="14" t="s">
        <v>34</v>
      </c>
      <c r="AX401" s="14" t="s">
        <v>80</v>
      </c>
      <c r="AY401" s="220" t="s">
        <v>129</v>
      </c>
    </row>
    <row r="402" spans="2:63" s="12" customFormat="1" ht="22.8" customHeight="1">
      <c r="B402" s="165"/>
      <c r="C402" s="166"/>
      <c r="D402" s="167" t="s">
        <v>72</v>
      </c>
      <c r="E402" s="179" t="s">
        <v>153</v>
      </c>
      <c r="F402" s="179" t="s">
        <v>524</v>
      </c>
      <c r="G402" s="166"/>
      <c r="H402" s="166"/>
      <c r="I402" s="169"/>
      <c r="J402" s="180">
        <f>BK402</f>
        <v>0</v>
      </c>
      <c r="K402" s="166"/>
      <c r="L402" s="171"/>
      <c r="M402" s="172"/>
      <c r="N402" s="173"/>
      <c r="O402" s="173"/>
      <c r="P402" s="174">
        <f>SUM(P403:P480)</f>
        <v>0</v>
      </c>
      <c r="Q402" s="173"/>
      <c r="R402" s="174">
        <f>SUM(R403:R480)</f>
        <v>28.17334115</v>
      </c>
      <c r="S402" s="173"/>
      <c r="T402" s="175">
        <f>SUM(T403:T480)</f>
        <v>0</v>
      </c>
      <c r="AR402" s="176" t="s">
        <v>80</v>
      </c>
      <c r="AT402" s="177" t="s">
        <v>72</v>
      </c>
      <c r="AU402" s="177" t="s">
        <v>80</v>
      </c>
      <c r="AY402" s="176" t="s">
        <v>129</v>
      </c>
      <c r="BK402" s="178">
        <f>SUM(BK403:BK480)</f>
        <v>0</v>
      </c>
    </row>
    <row r="403" spans="1:65" s="2" customFormat="1" ht="14.4" customHeight="1">
      <c r="A403" s="36"/>
      <c r="B403" s="37"/>
      <c r="C403" s="181" t="s">
        <v>525</v>
      </c>
      <c r="D403" s="181" t="s">
        <v>131</v>
      </c>
      <c r="E403" s="182" t="s">
        <v>526</v>
      </c>
      <c r="F403" s="183" t="s">
        <v>527</v>
      </c>
      <c r="G403" s="184" t="s">
        <v>147</v>
      </c>
      <c r="H403" s="185">
        <v>10.935</v>
      </c>
      <c r="I403" s="186"/>
      <c r="J403" s="187">
        <f>ROUND(I403*H403,2)</f>
        <v>0</v>
      </c>
      <c r="K403" s="183" t="s">
        <v>135</v>
      </c>
      <c r="L403" s="41"/>
      <c r="M403" s="188" t="s">
        <v>28</v>
      </c>
      <c r="N403" s="189" t="s">
        <v>46</v>
      </c>
      <c r="O403" s="67"/>
      <c r="P403" s="190">
        <f>O403*H403</f>
        <v>0</v>
      </c>
      <c r="Q403" s="190">
        <v>0.07955</v>
      </c>
      <c r="R403" s="190">
        <f>Q403*H403</f>
        <v>0.86987925</v>
      </c>
      <c r="S403" s="190">
        <v>0</v>
      </c>
      <c r="T403" s="191">
        <f>S403*H403</f>
        <v>0</v>
      </c>
      <c r="U403" s="36"/>
      <c r="V403" s="36"/>
      <c r="W403" s="36"/>
      <c r="X403" s="36"/>
      <c r="Y403" s="36"/>
      <c r="Z403" s="36"/>
      <c r="AA403" s="36"/>
      <c r="AB403" s="36"/>
      <c r="AC403" s="36"/>
      <c r="AD403" s="36"/>
      <c r="AE403" s="36"/>
      <c r="AR403" s="192" t="s">
        <v>136</v>
      </c>
      <c r="AT403" s="192" t="s">
        <v>131</v>
      </c>
      <c r="AU403" s="192" t="s">
        <v>82</v>
      </c>
      <c r="AY403" s="19" t="s">
        <v>129</v>
      </c>
      <c r="BE403" s="193">
        <f>IF(N403="základní",J403,0)</f>
        <v>0</v>
      </c>
      <c r="BF403" s="193">
        <f>IF(N403="snížená",J403,0)</f>
        <v>0</v>
      </c>
      <c r="BG403" s="193">
        <f>IF(N403="zákl. přenesená",J403,0)</f>
        <v>0</v>
      </c>
      <c r="BH403" s="193">
        <f>IF(N403="sníž. přenesená",J403,0)</f>
        <v>0</v>
      </c>
      <c r="BI403" s="193">
        <f>IF(N403="nulová",J403,0)</f>
        <v>0</v>
      </c>
      <c r="BJ403" s="19" t="s">
        <v>136</v>
      </c>
      <c r="BK403" s="193">
        <f>ROUND(I403*H403,2)</f>
        <v>0</v>
      </c>
      <c r="BL403" s="19" t="s">
        <v>136</v>
      </c>
      <c r="BM403" s="192" t="s">
        <v>528</v>
      </c>
    </row>
    <row r="404" spans="1:47" s="2" customFormat="1" ht="10.2">
      <c r="A404" s="36"/>
      <c r="B404" s="37"/>
      <c r="C404" s="38"/>
      <c r="D404" s="194" t="s">
        <v>138</v>
      </c>
      <c r="E404" s="38"/>
      <c r="F404" s="195" t="s">
        <v>529</v>
      </c>
      <c r="G404" s="38"/>
      <c r="H404" s="38"/>
      <c r="I404" s="196"/>
      <c r="J404" s="38"/>
      <c r="K404" s="38"/>
      <c r="L404" s="41"/>
      <c r="M404" s="197"/>
      <c r="N404" s="198"/>
      <c r="O404" s="67"/>
      <c r="P404" s="67"/>
      <c r="Q404" s="67"/>
      <c r="R404" s="67"/>
      <c r="S404" s="67"/>
      <c r="T404" s="68"/>
      <c r="U404" s="36"/>
      <c r="V404" s="36"/>
      <c r="W404" s="36"/>
      <c r="X404" s="36"/>
      <c r="Y404" s="36"/>
      <c r="Z404" s="36"/>
      <c r="AA404" s="36"/>
      <c r="AB404" s="36"/>
      <c r="AC404" s="36"/>
      <c r="AD404" s="36"/>
      <c r="AE404" s="36"/>
      <c r="AT404" s="19" t="s">
        <v>138</v>
      </c>
      <c r="AU404" s="19" t="s">
        <v>82</v>
      </c>
    </row>
    <row r="405" spans="1:47" s="2" customFormat="1" ht="182.4">
      <c r="A405" s="36"/>
      <c r="B405" s="37"/>
      <c r="C405" s="38"/>
      <c r="D405" s="194" t="s">
        <v>140</v>
      </c>
      <c r="E405" s="38"/>
      <c r="F405" s="199" t="s">
        <v>530</v>
      </c>
      <c r="G405" s="38"/>
      <c r="H405" s="38"/>
      <c r="I405" s="196"/>
      <c r="J405" s="38"/>
      <c r="K405" s="38"/>
      <c r="L405" s="41"/>
      <c r="M405" s="197"/>
      <c r="N405" s="198"/>
      <c r="O405" s="67"/>
      <c r="P405" s="67"/>
      <c r="Q405" s="67"/>
      <c r="R405" s="67"/>
      <c r="S405" s="67"/>
      <c r="T405" s="68"/>
      <c r="U405" s="36"/>
      <c r="V405" s="36"/>
      <c r="W405" s="36"/>
      <c r="X405" s="36"/>
      <c r="Y405" s="36"/>
      <c r="Z405" s="36"/>
      <c r="AA405" s="36"/>
      <c r="AB405" s="36"/>
      <c r="AC405" s="36"/>
      <c r="AD405" s="36"/>
      <c r="AE405" s="36"/>
      <c r="AT405" s="19" t="s">
        <v>140</v>
      </c>
      <c r="AU405" s="19" t="s">
        <v>82</v>
      </c>
    </row>
    <row r="406" spans="2:51" s="13" customFormat="1" ht="10.2">
      <c r="B406" s="200"/>
      <c r="C406" s="201"/>
      <c r="D406" s="194" t="s">
        <v>142</v>
      </c>
      <c r="E406" s="202" t="s">
        <v>28</v>
      </c>
      <c r="F406" s="203" t="s">
        <v>531</v>
      </c>
      <c r="G406" s="201"/>
      <c r="H406" s="202" t="s">
        <v>28</v>
      </c>
      <c r="I406" s="204"/>
      <c r="J406" s="201"/>
      <c r="K406" s="201"/>
      <c r="L406" s="205"/>
      <c r="M406" s="206"/>
      <c r="N406" s="207"/>
      <c r="O406" s="207"/>
      <c r="P406" s="207"/>
      <c r="Q406" s="207"/>
      <c r="R406" s="207"/>
      <c r="S406" s="207"/>
      <c r="T406" s="208"/>
      <c r="AT406" s="209" t="s">
        <v>142</v>
      </c>
      <c r="AU406" s="209" t="s">
        <v>82</v>
      </c>
      <c r="AV406" s="13" t="s">
        <v>80</v>
      </c>
      <c r="AW406" s="13" t="s">
        <v>34</v>
      </c>
      <c r="AX406" s="13" t="s">
        <v>73</v>
      </c>
      <c r="AY406" s="209" t="s">
        <v>129</v>
      </c>
    </row>
    <row r="407" spans="2:51" s="14" customFormat="1" ht="10.2">
      <c r="B407" s="210"/>
      <c r="C407" s="211"/>
      <c r="D407" s="194" t="s">
        <v>142</v>
      </c>
      <c r="E407" s="212" t="s">
        <v>28</v>
      </c>
      <c r="F407" s="213" t="s">
        <v>532</v>
      </c>
      <c r="G407" s="211"/>
      <c r="H407" s="214">
        <v>10.935</v>
      </c>
      <c r="I407" s="215"/>
      <c r="J407" s="211"/>
      <c r="K407" s="211"/>
      <c r="L407" s="216"/>
      <c r="M407" s="217"/>
      <c r="N407" s="218"/>
      <c r="O407" s="218"/>
      <c r="P407" s="218"/>
      <c r="Q407" s="218"/>
      <c r="R407" s="218"/>
      <c r="S407" s="218"/>
      <c r="T407" s="219"/>
      <c r="AT407" s="220" t="s">
        <v>142</v>
      </c>
      <c r="AU407" s="220" t="s">
        <v>82</v>
      </c>
      <c r="AV407" s="14" t="s">
        <v>82</v>
      </c>
      <c r="AW407" s="14" t="s">
        <v>34</v>
      </c>
      <c r="AX407" s="14" t="s">
        <v>80</v>
      </c>
      <c r="AY407" s="220" t="s">
        <v>129</v>
      </c>
    </row>
    <row r="408" spans="1:65" s="2" customFormat="1" ht="14.4" customHeight="1">
      <c r="A408" s="36"/>
      <c r="B408" s="37"/>
      <c r="C408" s="243" t="s">
        <v>533</v>
      </c>
      <c r="D408" s="243" t="s">
        <v>335</v>
      </c>
      <c r="E408" s="244" t="s">
        <v>534</v>
      </c>
      <c r="F408" s="245" t="s">
        <v>535</v>
      </c>
      <c r="G408" s="246" t="s">
        <v>156</v>
      </c>
      <c r="H408" s="247">
        <v>9</v>
      </c>
      <c r="I408" s="248"/>
      <c r="J408" s="249">
        <f>ROUND(I408*H408,2)</f>
        <v>0</v>
      </c>
      <c r="K408" s="245" t="s">
        <v>28</v>
      </c>
      <c r="L408" s="250"/>
      <c r="M408" s="251" t="s">
        <v>28</v>
      </c>
      <c r="N408" s="252" t="s">
        <v>46</v>
      </c>
      <c r="O408" s="67"/>
      <c r="P408" s="190">
        <f>O408*H408</f>
        <v>0</v>
      </c>
      <c r="Q408" s="190">
        <v>2.92901</v>
      </c>
      <c r="R408" s="190">
        <f>Q408*H408</f>
        <v>26.361089999999997</v>
      </c>
      <c r="S408" s="190">
        <v>0</v>
      </c>
      <c r="T408" s="191">
        <f>S408*H408</f>
        <v>0</v>
      </c>
      <c r="U408" s="36"/>
      <c r="V408" s="36"/>
      <c r="W408" s="36"/>
      <c r="X408" s="36"/>
      <c r="Y408" s="36"/>
      <c r="Z408" s="36"/>
      <c r="AA408" s="36"/>
      <c r="AB408" s="36"/>
      <c r="AC408" s="36"/>
      <c r="AD408" s="36"/>
      <c r="AE408" s="36"/>
      <c r="AR408" s="192" t="s">
        <v>196</v>
      </c>
      <c r="AT408" s="192" t="s">
        <v>335</v>
      </c>
      <c r="AU408" s="192" t="s">
        <v>82</v>
      </c>
      <c r="AY408" s="19" t="s">
        <v>129</v>
      </c>
      <c r="BE408" s="193">
        <f>IF(N408="základní",J408,0)</f>
        <v>0</v>
      </c>
      <c r="BF408" s="193">
        <f>IF(N408="snížená",J408,0)</f>
        <v>0</v>
      </c>
      <c r="BG408" s="193">
        <f>IF(N408="zákl. přenesená",J408,0)</f>
        <v>0</v>
      </c>
      <c r="BH408" s="193">
        <f>IF(N408="sníž. přenesená",J408,0)</f>
        <v>0</v>
      </c>
      <c r="BI408" s="193">
        <f>IF(N408="nulová",J408,0)</f>
        <v>0</v>
      </c>
      <c r="BJ408" s="19" t="s">
        <v>136</v>
      </c>
      <c r="BK408" s="193">
        <f>ROUND(I408*H408,2)</f>
        <v>0</v>
      </c>
      <c r="BL408" s="19" t="s">
        <v>136</v>
      </c>
      <c r="BM408" s="192" t="s">
        <v>536</v>
      </c>
    </row>
    <row r="409" spans="1:47" s="2" customFormat="1" ht="10.2">
      <c r="A409" s="36"/>
      <c r="B409" s="37"/>
      <c r="C409" s="38"/>
      <c r="D409" s="194" t="s">
        <v>138</v>
      </c>
      <c r="E409" s="38"/>
      <c r="F409" s="195" t="s">
        <v>535</v>
      </c>
      <c r="G409" s="38"/>
      <c r="H409" s="38"/>
      <c r="I409" s="196"/>
      <c r="J409" s="38"/>
      <c r="K409" s="38"/>
      <c r="L409" s="41"/>
      <c r="M409" s="197"/>
      <c r="N409" s="198"/>
      <c r="O409" s="67"/>
      <c r="P409" s="67"/>
      <c r="Q409" s="67"/>
      <c r="R409" s="67"/>
      <c r="S409" s="67"/>
      <c r="T409" s="68"/>
      <c r="U409" s="36"/>
      <c r="V409" s="36"/>
      <c r="W409" s="36"/>
      <c r="X409" s="36"/>
      <c r="Y409" s="36"/>
      <c r="Z409" s="36"/>
      <c r="AA409" s="36"/>
      <c r="AB409" s="36"/>
      <c r="AC409" s="36"/>
      <c r="AD409" s="36"/>
      <c r="AE409" s="36"/>
      <c r="AT409" s="19" t="s">
        <v>138</v>
      </c>
      <c r="AU409" s="19" t="s">
        <v>82</v>
      </c>
    </row>
    <row r="410" spans="2:51" s="13" customFormat="1" ht="10.2">
      <c r="B410" s="200"/>
      <c r="C410" s="201"/>
      <c r="D410" s="194" t="s">
        <v>142</v>
      </c>
      <c r="E410" s="202" t="s">
        <v>28</v>
      </c>
      <c r="F410" s="203" t="s">
        <v>537</v>
      </c>
      <c r="G410" s="201"/>
      <c r="H410" s="202" t="s">
        <v>28</v>
      </c>
      <c r="I410" s="204"/>
      <c r="J410" s="201"/>
      <c r="K410" s="201"/>
      <c r="L410" s="205"/>
      <c r="M410" s="206"/>
      <c r="N410" s="207"/>
      <c r="O410" s="207"/>
      <c r="P410" s="207"/>
      <c r="Q410" s="207"/>
      <c r="R410" s="207"/>
      <c r="S410" s="207"/>
      <c r="T410" s="208"/>
      <c r="AT410" s="209" t="s">
        <v>142</v>
      </c>
      <c r="AU410" s="209" t="s">
        <v>82</v>
      </c>
      <c r="AV410" s="13" t="s">
        <v>80</v>
      </c>
      <c r="AW410" s="13" t="s">
        <v>34</v>
      </c>
      <c r="AX410" s="13" t="s">
        <v>73</v>
      </c>
      <c r="AY410" s="209" t="s">
        <v>129</v>
      </c>
    </row>
    <row r="411" spans="2:51" s="14" customFormat="1" ht="10.2">
      <c r="B411" s="210"/>
      <c r="C411" s="211"/>
      <c r="D411" s="194" t="s">
        <v>142</v>
      </c>
      <c r="E411" s="212" t="s">
        <v>28</v>
      </c>
      <c r="F411" s="213" t="s">
        <v>204</v>
      </c>
      <c r="G411" s="211"/>
      <c r="H411" s="214">
        <v>9</v>
      </c>
      <c r="I411" s="215"/>
      <c r="J411" s="211"/>
      <c r="K411" s="211"/>
      <c r="L411" s="216"/>
      <c r="M411" s="217"/>
      <c r="N411" s="218"/>
      <c r="O411" s="218"/>
      <c r="P411" s="218"/>
      <c r="Q411" s="218"/>
      <c r="R411" s="218"/>
      <c r="S411" s="218"/>
      <c r="T411" s="219"/>
      <c r="AT411" s="220" t="s">
        <v>142</v>
      </c>
      <c r="AU411" s="220" t="s">
        <v>82</v>
      </c>
      <c r="AV411" s="14" t="s">
        <v>82</v>
      </c>
      <c r="AW411" s="14" t="s">
        <v>34</v>
      </c>
      <c r="AX411" s="14" t="s">
        <v>80</v>
      </c>
      <c r="AY411" s="220" t="s">
        <v>129</v>
      </c>
    </row>
    <row r="412" spans="1:65" s="2" customFormat="1" ht="14.4" customHeight="1">
      <c r="A412" s="36"/>
      <c r="B412" s="37"/>
      <c r="C412" s="181" t="s">
        <v>538</v>
      </c>
      <c r="D412" s="181" t="s">
        <v>131</v>
      </c>
      <c r="E412" s="182" t="s">
        <v>539</v>
      </c>
      <c r="F412" s="183" t="s">
        <v>540</v>
      </c>
      <c r="G412" s="184" t="s">
        <v>147</v>
      </c>
      <c r="H412" s="185">
        <v>0.397</v>
      </c>
      <c r="I412" s="186"/>
      <c r="J412" s="187">
        <f>ROUND(I412*H412,2)</f>
        <v>0</v>
      </c>
      <c r="K412" s="183" t="s">
        <v>28</v>
      </c>
      <c r="L412" s="41"/>
      <c r="M412" s="188" t="s">
        <v>28</v>
      </c>
      <c r="N412" s="189" t="s">
        <v>46</v>
      </c>
      <c r="O412" s="67"/>
      <c r="P412" s="190">
        <f>O412*H412</f>
        <v>0</v>
      </c>
      <c r="Q412" s="190">
        <v>0.07955</v>
      </c>
      <c r="R412" s="190">
        <f>Q412*H412</f>
        <v>0.03158135</v>
      </c>
      <c r="S412" s="190">
        <v>0</v>
      </c>
      <c r="T412" s="191">
        <f>S412*H412</f>
        <v>0</v>
      </c>
      <c r="U412" s="36"/>
      <c r="V412" s="36"/>
      <c r="W412" s="36"/>
      <c r="X412" s="36"/>
      <c r="Y412" s="36"/>
      <c r="Z412" s="36"/>
      <c r="AA412" s="36"/>
      <c r="AB412" s="36"/>
      <c r="AC412" s="36"/>
      <c r="AD412" s="36"/>
      <c r="AE412" s="36"/>
      <c r="AR412" s="192" t="s">
        <v>136</v>
      </c>
      <c r="AT412" s="192" t="s">
        <v>131</v>
      </c>
      <c r="AU412" s="192" t="s">
        <v>82</v>
      </c>
      <c r="AY412" s="19" t="s">
        <v>129</v>
      </c>
      <c r="BE412" s="193">
        <f>IF(N412="základní",J412,0)</f>
        <v>0</v>
      </c>
      <c r="BF412" s="193">
        <f>IF(N412="snížená",J412,0)</f>
        <v>0</v>
      </c>
      <c r="BG412" s="193">
        <f>IF(N412="zákl. přenesená",J412,0)</f>
        <v>0</v>
      </c>
      <c r="BH412" s="193">
        <f>IF(N412="sníž. přenesená",J412,0)</f>
        <v>0</v>
      </c>
      <c r="BI412" s="193">
        <f>IF(N412="nulová",J412,0)</f>
        <v>0</v>
      </c>
      <c r="BJ412" s="19" t="s">
        <v>136</v>
      </c>
      <c r="BK412" s="193">
        <f>ROUND(I412*H412,2)</f>
        <v>0</v>
      </c>
      <c r="BL412" s="19" t="s">
        <v>136</v>
      </c>
      <c r="BM412" s="192" t="s">
        <v>541</v>
      </c>
    </row>
    <row r="413" spans="1:47" s="2" customFormat="1" ht="10.2">
      <c r="A413" s="36"/>
      <c r="B413" s="37"/>
      <c r="C413" s="38"/>
      <c r="D413" s="194" t="s">
        <v>138</v>
      </c>
      <c r="E413" s="38"/>
      <c r="F413" s="195" t="s">
        <v>540</v>
      </c>
      <c r="G413" s="38"/>
      <c r="H413" s="38"/>
      <c r="I413" s="196"/>
      <c r="J413" s="38"/>
      <c r="K413" s="38"/>
      <c r="L413" s="41"/>
      <c r="M413" s="197"/>
      <c r="N413" s="198"/>
      <c r="O413" s="67"/>
      <c r="P413" s="67"/>
      <c r="Q413" s="67"/>
      <c r="R413" s="67"/>
      <c r="S413" s="67"/>
      <c r="T413" s="68"/>
      <c r="U413" s="36"/>
      <c r="V413" s="36"/>
      <c r="W413" s="36"/>
      <c r="X413" s="36"/>
      <c r="Y413" s="36"/>
      <c r="Z413" s="36"/>
      <c r="AA413" s="36"/>
      <c r="AB413" s="36"/>
      <c r="AC413" s="36"/>
      <c r="AD413" s="36"/>
      <c r="AE413" s="36"/>
      <c r="AT413" s="19" t="s">
        <v>138</v>
      </c>
      <c r="AU413" s="19" t="s">
        <v>82</v>
      </c>
    </row>
    <row r="414" spans="2:51" s="13" customFormat="1" ht="10.2">
      <c r="B414" s="200"/>
      <c r="C414" s="201"/>
      <c r="D414" s="194" t="s">
        <v>142</v>
      </c>
      <c r="E414" s="202" t="s">
        <v>28</v>
      </c>
      <c r="F414" s="203" t="s">
        <v>542</v>
      </c>
      <c r="G414" s="201"/>
      <c r="H414" s="202" t="s">
        <v>28</v>
      </c>
      <c r="I414" s="204"/>
      <c r="J414" s="201"/>
      <c r="K414" s="201"/>
      <c r="L414" s="205"/>
      <c r="M414" s="206"/>
      <c r="N414" s="207"/>
      <c r="O414" s="207"/>
      <c r="P414" s="207"/>
      <c r="Q414" s="207"/>
      <c r="R414" s="207"/>
      <c r="S414" s="207"/>
      <c r="T414" s="208"/>
      <c r="AT414" s="209" t="s">
        <v>142</v>
      </c>
      <c r="AU414" s="209" t="s">
        <v>82</v>
      </c>
      <c r="AV414" s="13" t="s">
        <v>80</v>
      </c>
      <c r="AW414" s="13" t="s">
        <v>34</v>
      </c>
      <c r="AX414" s="13" t="s">
        <v>73</v>
      </c>
      <c r="AY414" s="209" t="s">
        <v>129</v>
      </c>
    </row>
    <row r="415" spans="2:51" s="14" customFormat="1" ht="10.2">
      <c r="B415" s="210"/>
      <c r="C415" s="211"/>
      <c r="D415" s="194" t="s">
        <v>142</v>
      </c>
      <c r="E415" s="212" t="s">
        <v>28</v>
      </c>
      <c r="F415" s="213" t="s">
        <v>543</v>
      </c>
      <c r="G415" s="211"/>
      <c r="H415" s="214">
        <v>0.397</v>
      </c>
      <c r="I415" s="215"/>
      <c r="J415" s="211"/>
      <c r="K415" s="211"/>
      <c r="L415" s="216"/>
      <c r="M415" s="217"/>
      <c r="N415" s="218"/>
      <c r="O415" s="218"/>
      <c r="P415" s="218"/>
      <c r="Q415" s="218"/>
      <c r="R415" s="218"/>
      <c r="S415" s="218"/>
      <c r="T415" s="219"/>
      <c r="AT415" s="220" t="s">
        <v>142</v>
      </c>
      <c r="AU415" s="220" t="s">
        <v>82</v>
      </c>
      <c r="AV415" s="14" t="s">
        <v>82</v>
      </c>
      <c r="AW415" s="14" t="s">
        <v>34</v>
      </c>
      <c r="AX415" s="14" t="s">
        <v>80</v>
      </c>
      <c r="AY415" s="220" t="s">
        <v>129</v>
      </c>
    </row>
    <row r="416" spans="1:65" s="2" customFormat="1" ht="14.4" customHeight="1">
      <c r="A416" s="36"/>
      <c r="B416" s="37"/>
      <c r="C416" s="181" t="s">
        <v>544</v>
      </c>
      <c r="D416" s="181" t="s">
        <v>131</v>
      </c>
      <c r="E416" s="182" t="s">
        <v>545</v>
      </c>
      <c r="F416" s="183" t="s">
        <v>546</v>
      </c>
      <c r="G416" s="184" t="s">
        <v>147</v>
      </c>
      <c r="H416" s="185">
        <v>18.446</v>
      </c>
      <c r="I416" s="186"/>
      <c r="J416" s="187">
        <f>ROUND(I416*H416,2)</f>
        <v>0</v>
      </c>
      <c r="K416" s="183" t="s">
        <v>135</v>
      </c>
      <c r="L416" s="41"/>
      <c r="M416" s="188" t="s">
        <v>28</v>
      </c>
      <c r="N416" s="189" t="s">
        <v>46</v>
      </c>
      <c r="O416" s="67"/>
      <c r="P416" s="190">
        <f>O416*H416</f>
        <v>0</v>
      </c>
      <c r="Q416" s="190">
        <v>0</v>
      </c>
      <c r="R416" s="190">
        <f>Q416*H416</f>
        <v>0</v>
      </c>
      <c r="S416" s="190">
        <v>0</v>
      </c>
      <c r="T416" s="191">
        <f>S416*H416</f>
        <v>0</v>
      </c>
      <c r="U416" s="36"/>
      <c r="V416" s="36"/>
      <c r="W416" s="36"/>
      <c r="X416" s="36"/>
      <c r="Y416" s="36"/>
      <c r="Z416" s="36"/>
      <c r="AA416" s="36"/>
      <c r="AB416" s="36"/>
      <c r="AC416" s="36"/>
      <c r="AD416" s="36"/>
      <c r="AE416" s="36"/>
      <c r="AR416" s="192" t="s">
        <v>136</v>
      </c>
      <c r="AT416" s="192" t="s">
        <v>131</v>
      </c>
      <c r="AU416" s="192" t="s">
        <v>82</v>
      </c>
      <c r="AY416" s="19" t="s">
        <v>129</v>
      </c>
      <c r="BE416" s="193">
        <f>IF(N416="základní",J416,0)</f>
        <v>0</v>
      </c>
      <c r="BF416" s="193">
        <f>IF(N416="snížená",J416,0)</f>
        <v>0</v>
      </c>
      <c r="BG416" s="193">
        <f>IF(N416="zákl. přenesená",J416,0)</f>
        <v>0</v>
      </c>
      <c r="BH416" s="193">
        <f>IF(N416="sníž. přenesená",J416,0)</f>
        <v>0</v>
      </c>
      <c r="BI416" s="193">
        <f>IF(N416="nulová",J416,0)</f>
        <v>0</v>
      </c>
      <c r="BJ416" s="19" t="s">
        <v>136</v>
      </c>
      <c r="BK416" s="193">
        <f>ROUND(I416*H416,2)</f>
        <v>0</v>
      </c>
      <c r="BL416" s="19" t="s">
        <v>136</v>
      </c>
      <c r="BM416" s="192" t="s">
        <v>547</v>
      </c>
    </row>
    <row r="417" spans="1:47" s="2" customFormat="1" ht="28.8">
      <c r="A417" s="36"/>
      <c r="B417" s="37"/>
      <c r="C417" s="38"/>
      <c r="D417" s="194" t="s">
        <v>138</v>
      </c>
      <c r="E417" s="38"/>
      <c r="F417" s="195" t="s">
        <v>548</v>
      </c>
      <c r="G417" s="38"/>
      <c r="H417" s="38"/>
      <c r="I417" s="196"/>
      <c r="J417" s="38"/>
      <c r="K417" s="38"/>
      <c r="L417" s="41"/>
      <c r="M417" s="197"/>
      <c r="N417" s="198"/>
      <c r="O417" s="67"/>
      <c r="P417" s="67"/>
      <c r="Q417" s="67"/>
      <c r="R417" s="67"/>
      <c r="S417" s="67"/>
      <c r="T417" s="68"/>
      <c r="U417" s="36"/>
      <c r="V417" s="36"/>
      <c r="W417" s="36"/>
      <c r="X417" s="36"/>
      <c r="Y417" s="36"/>
      <c r="Z417" s="36"/>
      <c r="AA417" s="36"/>
      <c r="AB417" s="36"/>
      <c r="AC417" s="36"/>
      <c r="AD417" s="36"/>
      <c r="AE417" s="36"/>
      <c r="AT417" s="19" t="s">
        <v>138</v>
      </c>
      <c r="AU417" s="19" t="s">
        <v>82</v>
      </c>
    </row>
    <row r="418" spans="1:47" s="2" customFormat="1" ht="230.4">
      <c r="A418" s="36"/>
      <c r="B418" s="37"/>
      <c r="C418" s="38"/>
      <c r="D418" s="194" t="s">
        <v>140</v>
      </c>
      <c r="E418" s="38"/>
      <c r="F418" s="199" t="s">
        <v>549</v>
      </c>
      <c r="G418" s="38"/>
      <c r="H418" s="38"/>
      <c r="I418" s="196"/>
      <c r="J418" s="38"/>
      <c r="K418" s="38"/>
      <c r="L418" s="41"/>
      <c r="M418" s="197"/>
      <c r="N418" s="198"/>
      <c r="O418" s="67"/>
      <c r="P418" s="67"/>
      <c r="Q418" s="67"/>
      <c r="R418" s="67"/>
      <c r="S418" s="67"/>
      <c r="T418" s="68"/>
      <c r="U418" s="36"/>
      <c r="V418" s="36"/>
      <c r="W418" s="36"/>
      <c r="X418" s="36"/>
      <c r="Y418" s="36"/>
      <c r="Z418" s="36"/>
      <c r="AA418" s="36"/>
      <c r="AB418" s="36"/>
      <c r="AC418" s="36"/>
      <c r="AD418" s="36"/>
      <c r="AE418" s="36"/>
      <c r="AT418" s="19" t="s">
        <v>140</v>
      </c>
      <c r="AU418" s="19" t="s">
        <v>82</v>
      </c>
    </row>
    <row r="419" spans="2:51" s="13" customFormat="1" ht="10.2">
      <c r="B419" s="200"/>
      <c r="C419" s="201"/>
      <c r="D419" s="194" t="s">
        <v>142</v>
      </c>
      <c r="E419" s="202" t="s">
        <v>28</v>
      </c>
      <c r="F419" s="203" t="s">
        <v>550</v>
      </c>
      <c r="G419" s="201"/>
      <c r="H419" s="202" t="s">
        <v>28</v>
      </c>
      <c r="I419" s="204"/>
      <c r="J419" s="201"/>
      <c r="K419" s="201"/>
      <c r="L419" s="205"/>
      <c r="M419" s="206"/>
      <c r="N419" s="207"/>
      <c r="O419" s="207"/>
      <c r="P419" s="207"/>
      <c r="Q419" s="207"/>
      <c r="R419" s="207"/>
      <c r="S419" s="207"/>
      <c r="T419" s="208"/>
      <c r="AT419" s="209" t="s">
        <v>142</v>
      </c>
      <c r="AU419" s="209" t="s">
        <v>82</v>
      </c>
      <c r="AV419" s="13" t="s">
        <v>80</v>
      </c>
      <c r="AW419" s="13" t="s">
        <v>34</v>
      </c>
      <c r="AX419" s="13" t="s">
        <v>73</v>
      </c>
      <c r="AY419" s="209" t="s">
        <v>129</v>
      </c>
    </row>
    <row r="420" spans="2:51" s="13" customFormat="1" ht="10.2">
      <c r="B420" s="200"/>
      <c r="C420" s="201"/>
      <c r="D420" s="194" t="s">
        <v>142</v>
      </c>
      <c r="E420" s="202" t="s">
        <v>28</v>
      </c>
      <c r="F420" s="203" t="s">
        <v>217</v>
      </c>
      <c r="G420" s="201"/>
      <c r="H420" s="202" t="s">
        <v>28</v>
      </c>
      <c r="I420" s="204"/>
      <c r="J420" s="201"/>
      <c r="K420" s="201"/>
      <c r="L420" s="205"/>
      <c r="M420" s="206"/>
      <c r="N420" s="207"/>
      <c r="O420" s="207"/>
      <c r="P420" s="207"/>
      <c r="Q420" s="207"/>
      <c r="R420" s="207"/>
      <c r="S420" s="207"/>
      <c r="T420" s="208"/>
      <c r="AT420" s="209" t="s">
        <v>142</v>
      </c>
      <c r="AU420" s="209" t="s">
        <v>82</v>
      </c>
      <c r="AV420" s="13" t="s">
        <v>80</v>
      </c>
      <c r="AW420" s="13" t="s">
        <v>34</v>
      </c>
      <c r="AX420" s="13" t="s">
        <v>73</v>
      </c>
      <c r="AY420" s="209" t="s">
        <v>129</v>
      </c>
    </row>
    <row r="421" spans="2:51" s="14" customFormat="1" ht="10.2">
      <c r="B421" s="210"/>
      <c r="C421" s="211"/>
      <c r="D421" s="194" t="s">
        <v>142</v>
      </c>
      <c r="E421" s="212" t="s">
        <v>28</v>
      </c>
      <c r="F421" s="213" t="s">
        <v>551</v>
      </c>
      <c r="G421" s="211"/>
      <c r="H421" s="214">
        <v>7.665</v>
      </c>
      <c r="I421" s="215"/>
      <c r="J421" s="211"/>
      <c r="K421" s="211"/>
      <c r="L421" s="216"/>
      <c r="M421" s="217"/>
      <c r="N421" s="218"/>
      <c r="O421" s="218"/>
      <c r="P421" s="218"/>
      <c r="Q421" s="218"/>
      <c r="R421" s="218"/>
      <c r="S421" s="218"/>
      <c r="T421" s="219"/>
      <c r="AT421" s="220" t="s">
        <v>142</v>
      </c>
      <c r="AU421" s="220" t="s">
        <v>82</v>
      </c>
      <c r="AV421" s="14" t="s">
        <v>82</v>
      </c>
      <c r="AW421" s="14" t="s">
        <v>34</v>
      </c>
      <c r="AX421" s="14" t="s">
        <v>73</v>
      </c>
      <c r="AY421" s="220" t="s">
        <v>129</v>
      </c>
    </row>
    <row r="422" spans="2:51" s="13" customFormat="1" ht="10.2">
      <c r="B422" s="200"/>
      <c r="C422" s="201"/>
      <c r="D422" s="194" t="s">
        <v>142</v>
      </c>
      <c r="E422" s="202" t="s">
        <v>28</v>
      </c>
      <c r="F422" s="203" t="s">
        <v>219</v>
      </c>
      <c r="G422" s="201"/>
      <c r="H422" s="202" t="s">
        <v>28</v>
      </c>
      <c r="I422" s="204"/>
      <c r="J422" s="201"/>
      <c r="K422" s="201"/>
      <c r="L422" s="205"/>
      <c r="M422" s="206"/>
      <c r="N422" s="207"/>
      <c r="O422" s="207"/>
      <c r="P422" s="207"/>
      <c r="Q422" s="207"/>
      <c r="R422" s="207"/>
      <c r="S422" s="207"/>
      <c r="T422" s="208"/>
      <c r="AT422" s="209" t="s">
        <v>142</v>
      </c>
      <c r="AU422" s="209" t="s">
        <v>82</v>
      </c>
      <c r="AV422" s="13" t="s">
        <v>80</v>
      </c>
      <c r="AW422" s="13" t="s">
        <v>34</v>
      </c>
      <c r="AX422" s="13" t="s">
        <v>73</v>
      </c>
      <c r="AY422" s="209" t="s">
        <v>129</v>
      </c>
    </row>
    <row r="423" spans="2:51" s="14" customFormat="1" ht="10.2">
      <c r="B423" s="210"/>
      <c r="C423" s="211"/>
      <c r="D423" s="194" t="s">
        <v>142</v>
      </c>
      <c r="E423" s="212" t="s">
        <v>28</v>
      </c>
      <c r="F423" s="213" t="s">
        <v>552</v>
      </c>
      <c r="G423" s="211"/>
      <c r="H423" s="214">
        <v>7.35</v>
      </c>
      <c r="I423" s="215"/>
      <c r="J423" s="211"/>
      <c r="K423" s="211"/>
      <c r="L423" s="216"/>
      <c r="M423" s="217"/>
      <c r="N423" s="218"/>
      <c r="O423" s="218"/>
      <c r="P423" s="218"/>
      <c r="Q423" s="218"/>
      <c r="R423" s="218"/>
      <c r="S423" s="218"/>
      <c r="T423" s="219"/>
      <c r="AT423" s="220" t="s">
        <v>142</v>
      </c>
      <c r="AU423" s="220" t="s">
        <v>82</v>
      </c>
      <c r="AV423" s="14" t="s">
        <v>82</v>
      </c>
      <c r="AW423" s="14" t="s">
        <v>34</v>
      </c>
      <c r="AX423" s="14" t="s">
        <v>73</v>
      </c>
      <c r="AY423" s="220" t="s">
        <v>129</v>
      </c>
    </row>
    <row r="424" spans="2:51" s="16" customFormat="1" ht="10.2">
      <c r="B424" s="232"/>
      <c r="C424" s="233"/>
      <c r="D424" s="194" t="s">
        <v>142</v>
      </c>
      <c r="E424" s="234" t="s">
        <v>28</v>
      </c>
      <c r="F424" s="235" t="s">
        <v>248</v>
      </c>
      <c r="G424" s="233"/>
      <c r="H424" s="236">
        <v>15.015</v>
      </c>
      <c r="I424" s="237"/>
      <c r="J424" s="233"/>
      <c r="K424" s="233"/>
      <c r="L424" s="238"/>
      <c r="M424" s="239"/>
      <c r="N424" s="240"/>
      <c r="O424" s="240"/>
      <c r="P424" s="240"/>
      <c r="Q424" s="240"/>
      <c r="R424" s="240"/>
      <c r="S424" s="240"/>
      <c r="T424" s="241"/>
      <c r="AT424" s="242" t="s">
        <v>142</v>
      </c>
      <c r="AU424" s="242" t="s">
        <v>82</v>
      </c>
      <c r="AV424" s="16" t="s">
        <v>153</v>
      </c>
      <c r="AW424" s="16" t="s">
        <v>34</v>
      </c>
      <c r="AX424" s="16" t="s">
        <v>73</v>
      </c>
      <c r="AY424" s="242" t="s">
        <v>129</v>
      </c>
    </row>
    <row r="425" spans="2:51" s="13" customFormat="1" ht="10.2">
      <c r="B425" s="200"/>
      <c r="C425" s="201"/>
      <c r="D425" s="194" t="s">
        <v>142</v>
      </c>
      <c r="E425" s="202" t="s">
        <v>28</v>
      </c>
      <c r="F425" s="203" t="s">
        <v>494</v>
      </c>
      <c r="G425" s="201"/>
      <c r="H425" s="202" t="s">
        <v>28</v>
      </c>
      <c r="I425" s="204"/>
      <c r="J425" s="201"/>
      <c r="K425" s="201"/>
      <c r="L425" s="205"/>
      <c r="M425" s="206"/>
      <c r="N425" s="207"/>
      <c r="O425" s="207"/>
      <c r="P425" s="207"/>
      <c r="Q425" s="207"/>
      <c r="R425" s="207"/>
      <c r="S425" s="207"/>
      <c r="T425" s="208"/>
      <c r="AT425" s="209" t="s">
        <v>142</v>
      </c>
      <c r="AU425" s="209" t="s">
        <v>82</v>
      </c>
      <c r="AV425" s="13" t="s">
        <v>80</v>
      </c>
      <c r="AW425" s="13" t="s">
        <v>34</v>
      </c>
      <c r="AX425" s="13" t="s">
        <v>73</v>
      </c>
      <c r="AY425" s="209" t="s">
        <v>129</v>
      </c>
    </row>
    <row r="426" spans="2:51" s="14" customFormat="1" ht="10.2">
      <c r="B426" s="210"/>
      <c r="C426" s="211"/>
      <c r="D426" s="194" t="s">
        <v>142</v>
      </c>
      <c r="E426" s="212" t="s">
        <v>28</v>
      </c>
      <c r="F426" s="213" t="s">
        <v>553</v>
      </c>
      <c r="G426" s="211"/>
      <c r="H426" s="214">
        <v>2.252</v>
      </c>
      <c r="I426" s="215"/>
      <c r="J426" s="211"/>
      <c r="K426" s="211"/>
      <c r="L426" s="216"/>
      <c r="M426" s="217"/>
      <c r="N426" s="218"/>
      <c r="O426" s="218"/>
      <c r="P426" s="218"/>
      <c r="Q426" s="218"/>
      <c r="R426" s="218"/>
      <c r="S426" s="218"/>
      <c r="T426" s="219"/>
      <c r="AT426" s="220" t="s">
        <v>142</v>
      </c>
      <c r="AU426" s="220" t="s">
        <v>82</v>
      </c>
      <c r="AV426" s="14" t="s">
        <v>82</v>
      </c>
      <c r="AW426" s="14" t="s">
        <v>34</v>
      </c>
      <c r="AX426" s="14" t="s">
        <v>73</v>
      </c>
      <c r="AY426" s="220" t="s">
        <v>129</v>
      </c>
    </row>
    <row r="427" spans="2:51" s="14" customFormat="1" ht="10.2">
      <c r="B427" s="210"/>
      <c r="C427" s="211"/>
      <c r="D427" s="194" t="s">
        <v>142</v>
      </c>
      <c r="E427" s="212" t="s">
        <v>28</v>
      </c>
      <c r="F427" s="213" t="s">
        <v>554</v>
      </c>
      <c r="G427" s="211"/>
      <c r="H427" s="214">
        <v>1.179</v>
      </c>
      <c r="I427" s="215"/>
      <c r="J427" s="211"/>
      <c r="K427" s="211"/>
      <c r="L427" s="216"/>
      <c r="M427" s="217"/>
      <c r="N427" s="218"/>
      <c r="O427" s="218"/>
      <c r="P427" s="218"/>
      <c r="Q427" s="218"/>
      <c r="R427" s="218"/>
      <c r="S427" s="218"/>
      <c r="T427" s="219"/>
      <c r="AT427" s="220" t="s">
        <v>142</v>
      </c>
      <c r="AU427" s="220" t="s">
        <v>82</v>
      </c>
      <c r="AV427" s="14" t="s">
        <v>82</v>
      </c>
      <c r="AW427" s="14" t="s">
        <v>34</v>
      </c>
      <c r="AX427" s="14" t="s">
        <v>73</v>
      </c>
      <c r="AY427" s="220" t="s">
        <v>129</v>
      </c>
    </row>
    <row r="428" spans="2:51" s="15" customFormat="1" ht="10.2">
      <c r="B428" s="221"/>
      <c r="C428" s="222"/>
      <c r="D428" s="194" t="s">
        <v>142</v>
      </c>
      <c r="E428" s="223" t="s">
        <v>28</v>
      </c>
      <c r="F428" s="224" t="s">
        <v>172</v>
      </c>
      <c r="G428" s="222"/>
      <c r="H428" s="225">
        <v>18.446</v>
      </c>
      <c r="I428" s="226"/>
      <c r="J428" s="222"/>
      <c r="K428" s="222"/>
      <c r="L428" s="227"/>
      <c r="M428" s="228"/>
      <c r="N428" s="229"/>
      <c r="O428" s="229"/>
      <c r="P428" s="229"/>
      <c r="Q428" s="229"/>
      <c r="R428" s="229"/>
      <c r="S428" s="229"/>
      <c r="T428" s="230"/>
      <c r="AT428" s="231" t="s">
        <v>142</v>
      </c>
      <c r="AU428" s="231" t="s">
        <v>82</v>
      </c>
      <c r="AV428" s="15" t="s">
        <v>136</v>
      </c>
      <c r="AW428" s="15" t="s">
        <v>34</v>
      </c>
      <c r="AX428" s="15" t="s">
        <v>80</v>
      </c>
      <c r="AY428" s="231" t="s">
        <v>129</v>
      </c>
    </row>
    <row r="429" spans="1:65" s="2" customFormat="1" ht="14.4" customHeight="1">
      <c r="A429" s="36"/>
      <c r="B429" s="37"/>
      <c r="C429" s="181" t="s">
        <v>555</v>
      </c>
      <c r="D429" s="181" t="s">
        <v>131</v>
      </c>
      <c r="E429" s="182" t="s">
        <v>556</v>
      </c>
      <c r="F429" s="183" t="s">
        <v>557</v>
      </c>
      <c r="G429" s="184" t="s">
        <v>134</v>
      </c>
      <c r="H429" s="185">
        <v>59.587</v>
      </c>
      <c r="I429" s="186"/>
      <c r="J429" s="187">
        <f>ROUND(I429*H429,2)</f>
        <v>0</v>
      </c>
      <c r="K429" s="183" t="s">
        <v>135</v>
      </c>
      <c r="L429" s="41"/>
      <c r="M429" s="188" t="s">
        <v>28</v>
      </c>
      <c r="N429" s="189" t="s">
        <v>46</v>
      </c>
      <c r="O429" s="67"/>
      <c r="P429" s="190">
        <f>O429*H429</f>
        <v>0</v>
      </c>
      <c r="Q429" s="190">
        <v>0.00726</v>
      </c>
      <c r="R429" s="190">
        <f>Q429*H429</f>
        <v>0.43260162</v>
      </c>
      <c r="S429" s="190">
        <v>0</v>
      </c>
      <c r="T429" s="191">
        <f>S429*H429</f>
        <v>0</v>
      </c>
      <c r="U429" s="36"/>
      <c r="V429" s="36"/>
      <c r="W429" s="36"/>
      <c r="X429" s="36"/>
      <c r="Y429" s="36"/>
      <c r="Z429" s="36"/>
      <c r="AA429" s="36"/>
      <c r="AB429" s="36"/>
      <c r="AC429" s="36"/>
      <c r="AD429" s="36"/>
      <c r="AE429" s="36"/>
      <c r="AR429" s="192" t="s">
        <v>136</v>
      </c>
      <c r="AT429" s="192" t="s">
        <v>131</v>
      </c>
      <c r="AU429" s="192" t="s">
        <v>82</v>
      </c>
      <c r="AY429" s="19" t="s">
        <v>129</v>
      </c>
      <c r="BE429" s="193">
        <f>IF(N429="základní",J429,0)</f>
        <v>0</v>
      </c>
      <c r="BF429" s="193">
        <f>IF(N429="snížená",J429,0)</f>
        <v>0</v>
      </c>
      <c r="BG429" s="193">
        <f>IF(N429="zákl. přenesená",J429,0)</f>
        <v>0</v>
      </c>
      <c r="BH429" s="193">
        <f>IF(N429="sníž. přenesená",J429,0)</f>
        <v>0</v>
      </c>
      <c r="BI429" s="193">
        <f>IF(N429="nulová",J429,0)</f>
        <v>0</v>
      </c>
      <c r="BJ429" s="19" t="s">
        <v>136</v>
      </c>
      <c r="BK429" s="193">
        <f>ROUND(I429*H429,2)</f>
        <v>0</v>
      </c>
      <c r="BL429" s="19" t="s">
        <v>136</v>
      </c>
      <c r="BM429" s="192" t="s">
        <v>558</v>
      </c>
    </row>
    <row r="430" spans="1:47" s="2" customFormat="1" ht="28.8">
      <c r="A430" s="36"/>
      <c r="B430" s="37"/>
      <c r="C430" s="38"/>
      <c r="D430" s="194" t="s">
        <v>138</v>
      </c>
      <c r="E430" s="38"/>
      <c r="F430" s="195" t="s">
        <v>559</v>
      </c>
      <c r="G430" s="38"/>
      <c r="H430" s="38"/>
      <c r="I430" s="196"/>
      <c r="J430" s="38"/>
      <c r="K430" s="38"/>
      <c r="L430" s="41"/>
      <c r="M430" s="197"/>
      <c r="N430" s="198"/>
      <c r="O430" s="67"/>
      <c r="P430" s="67"/>
      <c r="Q430" s="67"/>
      <c r="R430" s="67"/>
      <c r="S430" s="67"/>
      <c r="T430" s="68"/>
      <c r="U430" s="36"/>
      <c r="V430" s="36"/>
      <c r="W430" s="36"/>
      <c r="X430" s="36"/>
      <c r="Y430" s="36"/>
      <c r="Z430" s="36"/>
      <c r="AA430" s="36"/>
      <c r="AB430" s="36"/>
      <c r="AC430" s="36"/>
      <c r="AD430" s="36"/>
      <c r="AE430" s="36"/>
      <c r="AT430" s="19" t="s">
        <v>138</v>
      </c>
      <c r="AU430" s="19" t="s">
        <v>82</v>
      </c>
    </row>
    <row r="431" spans="1:47" s="2" customFormat="1" ht="192">
      <c r="A431" s="36"/>
      <c r="B431" s="37"/>
      <c r="C431" s="38"/>
      <c r="D431" s="194" t="s">
        <v>140</v>
      </c>
      <c r="E431" s="38"/>
      <c r="F431" s="199" t="s">
        <v>560</v>
      </c>
      <c r="G431" s="38"/>
      <c r="H431" s="38"/>
      <c r="I431" s="196"/>
      <c r="J431" s="38"/>
      <c r="K431" s="38"/>
      <c r="L431" s="41"/>
      <c r="M431" s="197"/>
      <c r="N431" s="198"/>
      <c r="O431" s="67"/>
      <c r="P431" s="67"/>
      <c r="Q431" s="67"/>
      <c r="R431" s="67"/>
      <c r="S431" s="67"/>
      <c r="T431" s="68"/>
      <c r="U431" s="36"/>
      <c r="V431" s="36"/>
      <c r="W431" s="36"/>
      <c r="X431" s="36"/>
      <c r="Y431" s="36"/>
      <c r="Z431" s="36"/>
      <c r="AA431" s="36"/>
      <c r="AB431" s="36"/>
      <c r="AC431" s="36"/>
      <c r="AD431" s="36"/>
      <c r="AE431" s="36"/>
      <c r="AT431" s="19" t="s">
        <v>140</v>
      </c>
      <c r="AU431" s="19" t="s">
        <v>82</v>
      </c>
    </row>
    <row r="432" spans="2:51" s="13" customFormat="1" ht="10.2">
      <c r="B432" s="200"/>
      <c r="C432" s="201"/>
      <c r="D432" s="194" t="s">
        <v>142</v>
      </c>
      <c r="E432" s="202" t="s">
        <v>28</v>
      </c>
      <c r="F432" s="203" t="s">
        <v>550</v>
      </c>
      <c r="G432" s="201"/>
      <c r="H432" s="202" t="s">
        <v>28</v>
      </c>
      <c r="I432" s="204"/>
      <c r="J432" s="201"/>
      <c r="K432" s="201"/>
      <c r="L432" s="205"/>
      <c r="M432" s="206"/>
      <c r="N432" s="207"/>
      <c r="O432" s="207"/>
      <c r="P432" s="207"/>
      <c r="Q432" s="207"/>
      <c r="R432" s="207"/>
      <c r="S432" s="207"/>
      <c r="T432" s="208"/>
      <c r="AT432" s="209" t="s">
        <v>142</v>
      </c>
      <c r="AU432" s="209" t="s">
        <v>82</v>
      </c>
      <c r="AV432" s="13" t="s">
        <v>80</v>
      </c>
      <c r="AW432" s="13" t="s">
        <v>34</v>
      </c>
      <c r="AX432" s="13" t="s">
        <v>73</v>
      </c>
      <c r="AY432" s="209" t="s">
        <v>129</v>
      </c>
    </row>
    <row r="433" spans="2:51" s="13" customFormat="1" ht="10.2">
      <c r="B433" s="200"/>
      <c r="C433" s="201"/>
      <c r="D433" s="194" t="s">
        <v>142</v>
      </c>
      <c r="E433" s="202" t="s">
        <v>28</v>
      </c>
      <c r="F433" s="203" t="s">
        <v>561</v>
      </c>
      <c r="G433" s="201"/>
      <c r="H433" s="202" t="s">
        <v>28</v>
      </c>
      <c r="I433" s="204"/>
      <c r="J433" s="201"/>
      <c r="K433" s="201"/>
      <c r="L433" s="205"/>
      <c r="M433" s="206"/>
      <c r="N433" s="207"/>
      <c r="O433" s="207"/>
      <c r="P433" s="207"/>
      <c r="Q433" s="207"/>
      <c r="R433" s="207"/>
      <c r="S433" s="207"/>
      <c r="T433" s="208"/>
      <c r="AT433" s="209" t="s">
        <v>142</v>
      </c>
      <c r="AU433" s="209" t="s">
        <v>82</v>
      </c>
      <c r="AV433" s="13" t="s">
        <v>80</v>
      </c>
      <c r="AW433" s="13" t="s">
        <v>34</v>
      </c>
      <c r="AX433" s="13" t="s">
        <v>73</v>
      </c>
      <c r="AY433" s="209" t="s">
        <v>129</v>
      </c>
    </row>
    <row r="434" spans="2:51" s="14" customFormat="1" ht="10.2">
      <c r="B434" s="210"/>
      <c r="C434" s="211"/>
      <c r="D434" s="194" t="s">
        <v>142</v>
      </c>
      <c r="E434" s="212" t="s">
        <v>28</v>
      </c>
      <c r="F434" s="213" t="s">
        <v>562</v>
      </c>
      <c r="G434" s="211"/>
      <c r="H434" s="214">
        <v>21.9</v>
      </c>
      <c r="I434" s="215"/>
      <c r="J434" s="211"/>
      <c r="K434" s="211"/>
      <c r="L434" s="216"/>
      <c r="M434" s="217"/>
      <c r="N434" s="218"/>
      <c r="O434" s="218"/>
      <c r="P434" s="218"/>
      <c r="Q434" s="218"/>
      <c r="R434" s="218"/>
      <c r="S434" s="218"/>
      <c r="T434" s="219"/>
      <c r="AT434" s="220" t="s">
        <v>142</v>
      </c>
      <c r="AU434" s="220" t="s">
        <v>82</v>
      </c>
      <c r="AV434" s="14" t="s">
        <v>82</v>
      </c>
      <c r="AW434" s="14" t="s">
        <v>34</v>
      </c>
      <c r="AX434" s="14" t="s">
        <v>73</v>
      </c>
      <c r="AY434" s="220" t="s">
        <v>129</v>
      </c>
    </row>
    <row r="435" spans="2:51" s="14" customFormat="1" ht="10.2">
      <c r="B435" s="210"/>
      <c r="C435" s="211"/>
      <c r="D435" s="194" t="s">
        <v>142</v>
      </c>
      <c r="E435" s="212" t="s">
        <v>28</v>
      </c>
      <c r="F435" s="213" t="s">
        <v>563</v>
      </c>
      <c r="G435" s="211"/>
      <c r="H435" s="214">
        <v>0.805</v>
      </c>
      <c r="I435" s="215"/>
      <c r="J435" s="211"/>
      <c r="K435" s="211"/>
      <c r="L435" s="216"/>
      <c r="M435" s="217"/>
      <c r="N435" s="218"/>
      <c r="O435" s="218"/>
      <c r="P435" s="218"/>
      <c r="Q435" s="218"/>
      <c r="R435" s="218"/>
      <c r="S435" s="218"/>
      <c r="T435" s="219"/>
      <c r="AT435" s="220" t="s">
        <v>142</v>
      </c>
      <c r="AU435" s="220" t="s">
        <v>82</v>
      </c>
      <c r="AV435" s="14" t="s">
        <v>82</v>
      </c>
      <c r="AW435" s="14" t="s">
        <v>34</v>
      </c>
      <c r="AX435" s="14" t="s">
        <v>73</v>
      </c>
      <c r="AY435" s="220" t="s">
        <v>129</v>
      </c>
    </row>
    <row r="436" spans="2:51" s="13" customFormat="1" ht="10.2">
      <c r="B436" s="200"/>
      <c r="C436" s="201"/>
      <c r="D436" s="194" t="s">
        <v>142</v>
      </c>
      <c r="E436" s="202" t="s">
        <v>28</v>
      </c>
      <c r="F436" s="203" t="s">
        <v>564</v>
      </c>
      <c r="G436" s="201"/>
      <c r="H436" s="202" t="s">
        <v>28</v>
      </c>
      <c r="I436" s="204"/>
      <c r="J436" s="201"/>
      <c r="K436" s="201"/>
      <c r="L436" s="205"/>
      <c r="M436" s="206"/>
      <c r="N436" s="207"/>
      <c r="O436" s="207"/>
      <c r="P436" s="207"/>
      <c r="Q436" s="207"/>
      <c r="R436" s="207"/>
      <c r="S436" s="207"/>
      <c r="T436" s="208"/>
      <c r="AT436" s="209" t="s">
        <v>142</v>
      </c>
      <c r="AU436" s="209" t="s">
        <v>82</v>
      </c>
      <c r="AV436" s="13" t="s">
        <v>80</v>
      </c>
      <c r="AW436" s="13" t="s">
        <v>34</v>
      </c>
      <c r="AX436" s="13" t="s">
        <v>73</v>
      </c>
      <c r="AY436" s="209" t="s">
        <v>129</v>
      </c>
    </row>
    <row r="437" spans="2:51" s="14" customFormat="1" ht="10.2">
      <c r="B437" s="210"/>
      <c r="C437" s="211"/>
      <c r="D437" s="194" t="s">
        <v>142</v>
      </c>
      <c r="E437" s="212" t="s">
        <v>28</v>
      </c>
      <c r="F437" s="213" t="s">
        <v>565</v>
      </c>
      <c r="G437" s="211"/>
      <c r="H437" s="214">
        <v>21</v>
      </c>
      <c r="I437" s="215"/>
      <c r="J437" s="211"/>
      <c r="K437" s="211"/>
      <c r="L437" s="216"/>
      <c r="M437" s="217"/>
      <c r="N437" s="218"/>
      <c r="O437" s="218"/>
      <c r="P437" s="218"/>
      <c r="Q437" s="218"/>
      <c r="R437" s="218"/>
      <c r="S437" s="218"/>
      <c r="T437" s="219"/>
      <c r="AT437" s="220" t="s">
        <v>142</v>
      </c>
      <c r="AU437" s="220" t="s">
        <v>82</v>
      </c>
      <c r="AV437" s="14" t="s">
        <v>82</v>
      </c>
      <c r="AW437" s="14" t="s">
        <v>34</v>
      </c>
      <c r="AX437" s="14" t="s">
        <v>73</v>
      </c>
      <c r="AY437" s="220" t="s">
        <v>129</v>
      </c>
    </row>
    <row r="438" spans="2:51" s="14" customFormat="1" ht="10.2">
      <c r="B438" s="210"/>
      <c r="C438" s="211"/>
      <c r="D438" s="194" t="s">
        <v>142</v>
      </c>
      <c r="E438" s="212" t="s">
        <v>28</v>
      </c>
      <c r="F438" s="213" t="s">
        <v>563</v>
      </c>
      <c r="G438" s="211"/>
      <c r="H438" s="214">
        <v>0.805</v>
      </c>
      <c r="I438" s="215"/>
      <c r="J438" s="211"/>
      <c r="K438" s="211"/>
      <c r="L438" s="216"/>
      <c r="M438" s="217"/>
      <c r="N438" s="218"/>
      <c r="O438" s="218"/>
      <c r="P438" s="218"/>
      <c r="Q438" s="218"/>
      <c r="R438" s="218"/>
      <c r="S438" s="218"/>
      <c r="T438" s="219"/>
      <c r="AT438" s="220" t="s">
        <v>142</v>
      </c>
      <c r="AU438" s="220" t="s">
        <v>82</v>
      </c>
      <c r="AV438" s="14" t="s">
        <v>82</v>
      </c>
      <c r="AW438" s="14" t="s">
        <v>34</v>
      </c>
      <c r="AX438" s="14" t="s">
        <v>73</v>
      </c>
      <c r="AY438" s="220" t="s">
        <v>129</v>
      </c>
    </row>
    <row r="439" spans="2:51" s="13" customFormat="1" ht="10.2">
      <c r="B439" s="200"/>
      <c r="C439" s="201"/>
      <c r="D439" s="194" t="s">
        <v>142</v>
      </c>
      <c r="E439" s="202" t="s">
        <v>28</v>
      </c>
      <c r="F439" s="203" t="s">
        <v>566</v>
      </c>
      <c r="G439" s="201"/>
      <c r="H439" s="202" t="s">
        <v>28</v>
      </c>
      <c r="I439" s="204"/>
      <c r="J439" s="201"/>
      <c r="K439" s="201"/>
      <c r="L439" s="205"/>
      <c r="M439" s="206"/>
      <c r="N439" s="207"/>
      <c r="O439" s="207"/>
      <c r="P439" s="207"/>
      <c r="Q439" s="207"/>
      <c r="R439" s="207"/>
      <c r="S439" s="207"/>
      <c r="T439" s="208"/>
      <c r="AT439" s="209" t="s">
        <v>142</v>
      </c>
      <c r="AU439" s="209" t="s">
        <v>82</v>
      </c>
      <c r="AV439" s="13" t="s">
        <v>80</v>
      </c>
      <c r="AW439" s="13" t="s">
        <v>34</v>
      </c>
      <c r="AX439" s="13" t="s">
        <v>73</v>
      </c>
      <c r="AY439" s="209" t="s">
        <v>129</v>
      </c>
    </row>
    <row r="440" spans="2:51" s="14" customFormat="1" ht="10.2">
      <c r="B440" s="210"/>
      <c r="C440" s="211"/>
      <c r="D440" s="194" t="s">
        <v>142</v>
      </c>
      <c r="E440" s="212" t="s">
        <v>28</v>
      </c>
      <c r="F440" s="213" t="s">
        <v>567</v>
      </c>
      <c r="G440" s="211"/>
      <c r="H440" s="214">
        <v>9.01</v>
      </c>
      <c r="I440" s="215"/>
      <c r="J440" s="211"/>
      <c r="K440" s="211"/>
      <c r="L440" s="216"/>
      <c r="M440" s="217"/>
      <c r="N440" s="218"/>
      <c r="O440" s="218"/>
      <c r="P440" s="218"/>
      <c r="Q440" s="218"/>
      <c r="R440" s="218"/>
      <c r="S440" s="218"/>
      <c r="T440" s="219"/>
      <c r="AT440" s="220" t="s">
        <v>142</v>
      </c>
      <c r="AU440" s="220" t="s">
        <v>82</v>
      </c>
      <c r="AV440" s="14" t="s">
        <v>82</v>
      </c>
      <c r="AW440" s="14" t="s">
        <v>34</v>
      </c>
      <c r="AX440" s="14" t="s">
        <v>73</v>
      </c>
      <c r="AY440" s="220" t="s">
        <v>129</v>
      </c>
    </row>
    <row r="441" spans="2:51" s="14" customFormat="1" ht="10.2">
      <c r="B441" s="210"/>
      <c r="C441" s="211"/>
      <c r="D441" s="194" t="s">
        <v>142</v>
      </c>
      <c r="E441" s="212" t="s">
        <v>28</v>
      </c>
      <c r="F441" s="213" t="s">
        <v>568</v>
      </c>
      <c r="G441" s="211"/>
      <c r="H441" s="214">
        <v>4.717</v>
      </c>
      <c r="I441" s="215"/>
      <c r="J441" s="211"/>
      <c r="K441" s="211"/>
      <c r="L441" s="216"/>
      <c r="M441" s="217"/>
      <c r="N441" s="218"/>
      <c r="O441" s="218"/>
      <c r="P441" s="218"/>
      <c r="Q441" s="218"/>
      <c r="R441" s="218"/>
      <c r="S441" s="218"/>
      <c r="T441" s="219"/>
      <c r="AT441" s="220" t="s">
        <v>142</v>
      </c>
      <c r="AU441" s="220" t="s">
        <v>82</v>
      </c>
      <c r="AV441" s="14" t="s">
        <v>82</v>
      </c>
      <c r="AW441" s="14" t="s">
        <v>34</v>
      </c>
      <c r="AX441" s="14" t="s">
        <v>73</v>
      </c>
      <c r="AY441" s="220" t="s">
        <v>129</v>
      </c>
    </row>
    <row r="442" spans="2:51" s="14" customFormat="1" ht="10.2">
      <c r="B442" s="210"/>
      <c r="C442" s="211"/>
      <c r="D442" s="194" t="s">
        <v>142</v>
      </c>
      <c r="E442" s="212" t="s">
        <v>28</v>
      </c>
      <c r="F442" s="213" t="s">
        <v>569</v>
      </c>
      <c r="G442" s="211"/>
      <c r="H442" s="214">
        <v>1.35</v>
      </c>
      <c r="I442" s="215"/>
      <c r="J442" s="211"/>
      <c r="K442" s="211"/>
      <c r="L442" s="216"/>
      <c r="M442" s="217"/>
      <c r="N442" s="218"/>
      <c r="O442" s="218"/>
      <c r="P442" s="218"/>
      <c r="Q442" s="218"/>
      <c r="R442" s="218"/>
      <c r="S442" s="218"/>
      <c r="T442" s="219"/>
      <c r="AT442" s="220" t="s">
        <v>142</v>
      </c>
      <c r="AU442" s="220" t="s">
        <v>82</v>
      </c>
      <c r="AV442" s="14" t="s">
        <v>82</v>
      </c>
      <c r="AW442" s="14" t="s">
        <v>34</v>
      </c>
      <c r="AX442" s="14" t="s">
        <v>73</v>
      </c>
      <c r="AY442" s="220" t="s">
        <v>129</v>
      </c>
    </row>
    <row r="443" spans="2:51" s="15" customFormat="1" ht="10.2">
      <c r="B443" s="221"/>
      <c r="C443" s="222"/>
      <c r="D443" s="194" t="s">
        <v>142</v>
      </c>
      <c r="E443" s="223" t="s">
        <v>28</v>
      </c>
      <c r="F443" s="224" t="s">
        <v>172</v>
      </c>
      <c r="G443" s="222"/>
      <c r="H443" s="225">
        <v>59.587</v>
      </c>
      <c r="I443" s="226"/>
      <c r="J443" s="222"/>
      <c r="K443" s="222"/>
      <c r="L443" s="227"/>
      <c r="M443" s="228"/>
      <c r="N443" s="229"/>
      <c r="O443" s="229"/>
      <c r="P443" s="229"/>
      <c r="Q443" s="229"/>
      <c r="R443" s="229"/>
      <c r="S443" s="229"/>
      <c r="T443" s="230"/>
      <c r="AT443" s="231" t="s">
        <v>142</v>
      </c>
      <c r="AU443" s="231" t="s">
        <v>82</v>
      </c>
      <c r="AV443" s="15" t="s">
        <v>136</v>
      </c>
      <c r="AW443" s="15" t="s">
        <v>34</v>
      </c>
      <c r="AX443" s="15" t="s">
        <v>80</v>
      </c>
      <c r="AY443" s="231" t="s">
        <v>129</v>
      </c>
    </row>
    <row r="444" spans="1:65" s="2" customFormat="1" ht="14.4" customHeight="1">
      <c r="A444" s="36"/>
      <c r="B444" s="37"/>
      <c r="C444" s="181" t="s">
        <v>570</v>
      </c>
      <c r="D444" s="181" t="s">
        <v>131</v>
      </c>
      <c r="E444" s="182" t="s">
        <v>571</v>
      </c>
      <c r="F444" s="183" t="s">
        <v>572</v>
      </c>
      <c r="G444" s="184" t="s">
        <v>134</v>
      </c>
      <c r="H444" s="185">
        <v>59.587</v>
      </c>
      <c r="I444" s="186"/>
      <c r="J444" s="187">
        <f>ROUND(I444*H444,2)</f>
        <v>0</v>
      </c>
      <c r="K444" s="183" t="s">
        <v>135</v>
      </c>
      <c r="L444" s="41"/>
      <c r="M444" s="188" t="s">
        <v>28</v>
      </c>
      <c r="N444" s="189" t="s">
        <v>46</v>
      </c>
      <c r="O444" s="67"/>
      <c r="P444" s="190">
        <f>O444*H444</f>
        <v>0</v>
      </c>
      <c r="Q444" s="190">
        <v>0.00086</v>
      </c>
      <c r="R444" s="190">
        <f>Q444*H444</f>
        <v>0.05124482</v>
      </c>
      <c r="S444" s="190">
        <v>0</v>
      </c>
      <c r="T444" s="191">
        <f>S444*H444</f>
        <v>0</v>
      </c>
      <c r="U444" s="36"/>
      <c r="V444" s="36"/>
      <c r="W444" s="36"/>
      <c r="X444" s="36"/>
      <c r="Y444" s="36"/>
      <c r="Z444" s="36"/>
      <c r="AA444" s="36"/>
      <c r="AB444" s="36"/>
      <c r="AC444" s="36"/>
      <c r="AD444" s="36"/>
      <c r="AE444" s="36"/>
      <c r="AR444" s="192" t="s">
        <v>136</v>
      </c>
      <c r="AT444" s="192" t="s">
        <v>131</v>
      </c>
      <c r="AU444" s="192" t="s">
        <v>82</v>
      </c>
      <c r="AY444" s="19" t="s">
        <v>129</v>
      </c>
      <c r="BE444" s="193">
        <f>IF(N444="základní",J444,0)</f>
        <v>0</v>
      </c>
      <c r="BF444" s="193">
        <f>IF(N444="snížená",J444,0)</f>
        <v>0</v>
      </c>
      <c r="BG444" s="193">
        <f>IF(N444="zákl. přenesená",J444,0)</f>
        <v>0</v>
      </c>
      <c r="BH444" s="193">
        <f>IF(N444="sníž. přenesená",J444,0)</f>
        <v>0</v>
      </c>
      <c r="BI444" s="193">
        <f>IF(N444="nulová",J444,0)</f>
        <v>0</v>
      </c>
      <c r="BJ444" s="19" t="s">
        <v>136</v>
      </c>
      <c r="BK444" s="193">
        <f>ROUND(I444*H444,2)</f>
        <v>0</v>
      </c>
      <c r="BL444" s="19" t="s">
        <v>136</v>
      </c>
      <c r="BM444" s="192" t="s">
        <v>573</v>
      </c>
    </row>
    <row r="445" spans="1:47" s="2" customFormat="1" ht="28.8">
      <c r="A445" s="36"/>
      <c r="B445" s="37"/>
      <c r="C445" s="38"/>
      <c r="D445" s="194" t="s">
        <v>138</v>
      </c>
      <c r="E445" s="38"/>
      <c r="F445" s="195" t="s">
        <v>574</v>
      </c>
      <c r="G445" s="38"/>
      <c r="H445" s="38"/>
      <c r="I445" s="196"/>
      <c r="J445" s="38"/>
      <c r="K445" s="38"/>
      <c r="L445" s="41"/>
      <c r="M445" s="197"/>
      <c r="N445" s="198"/>
      <c r="O445" s="67"/>
      <c r="P445" s="67"/>
      <c r="Q445" s="67"/>
      <c r="R445" s="67"/>
      <c r="S445" s="67"/>
      <c r="T445" s="68"/>
      <c r="U445" s="36"/>
      <c r="V445" s="36"/>
      <c r="W445" s="36"/>
      <c r="X445" s="36"/>
      <c r="Y445" s="36"/>
      <c r="Z445" s="36"/>
      <c r="AA445" s="36"/>
      <c r="AB445" s="36"/>
      <c r="AC445" s="36"/>
      <c r="AD445" s="36"/>
      <c r="AE445" s="36"/>
      <c r="AT445" s="19" t="s">
        <v>138</v>
      </c>
      <c r="AU445" s="19" t="s">
        <v>82</v>
      </c>
    </row>
    <row r="446" spans="1:47" s="2" customFormat="1" ht="192">
      <c r="A446" s="36"/>
      <c r="B446" s="37"/>
      <c r="C446" s="38"/>
      <c r="D446" s="194" t="s">
        <v>140</v>
      </c>
      <c r="E446" s="38"/>
      <c r="F446" s="199" t="s">
        <v>560</v>
      </c>
      <c r="G446" s="38"/>
      <c r="H446" s="38"/>
      <c r="I446" s="196"/>
      <c r="J446" s="38"/>
      <c r="K446" s="38"/>
      <c r="L446" s="41"/>
      <c r="M446" s="197"/>
      <c r="N446" s="198"/>
      <c r="O446" s="67"/>
      <c r="P446" s="67"/>
      <c r="Q446" s="67"/>
      <c r="R446" s="67"/>
      <c r="S446" s="67"/>
      <c r="T446" s="68"/>
      <c r="U446" s="36"/>
      <c r="V446" s="36"/>
      <c r="W446" s="36"/>
      <c r="X446" s="36"/>
      <c r="Y446" s="36"/>
      <c r="Z446" s="36"/>
      <c r="AA446" s="36"/>
      <c r="AB446" s="36"/>
      <c r="AC446" s="36"/>
      <c r="AD446" s="36"/>
      <c r="AE446" s="36"/>
      <c r="AT446" s="19" t="s">
        <v>140</v>
      </c>
      <c r="AU446" s="19" t="s">
        <v>82</v>
      </c>
    </row>
    <row r="447" spans="1:65" s="2" customFormat="1" ht="14.4" customHeight="1">
      <c r="A447" s="36"/>
      <c r="B447" s="37"/>
      <c r="C447" s="181" t="s">
        <v>575</v>
      </c>
      <c r="D447" s="181" t="s">
        <v>131</v>
      </c>
      <c r="E447" s="182" t="s">
        <v>576</v>
      </c>
      <c r="F447" s="183" t="s">
        <v>577</v>
      </c>
      <c r="G447" s="184" t="s">
        <v>134</v>
      </c>
      <c r="H447" s="185">
        <v>28.313</v>
      </c>
      <c r="I447" s="186"/>
      <c r="J447" s="187">
        <f>ROUND(I447*H447,2)</f>
        <v>0</v>
      </c>
      <c r="K447" s="183" t="s">
        <v>135</v>
      </c>
      <c r="L447" s="41"/>
      <c r="M447" s="188" t="s">
        <v>28</v>
      </c>
      <c r="N447" s="189" t="s">
        <v>46</v>
      </c>
      <c r="O447" s="67"/>
      <c r="P447" s="190">
        <f>O447*H447</f>
        <v>0</v>
      </c>
      <c r="Q447" s="190">
        <v>0.0025</v>
      </c>
      <c r="R447" s="190">
        <f>Q447*H447</f>
        <v>0.0707825</v>
      </c>
      <c r="S447" s="190">
        <v>0</v>
      </c>
      <c r="T447" s="191">
        <f>S447*H447</f>
        <v>0</v>
      </c>
      <c r="U447" s="36"/>
      <c r="V447" s="36"/>
      <c r="W447" s="36"/>
      <c r="X447" s="36"/>
      <c r="Y447" s="36"/>
      <c r="Z447" s="36"/>
      <c r="AA447" s="36"/>
      <c r="AB447" s="36"/>
      <c r="AC447" s="36"/>
      <c r="AD447" s="36"/>
      <c r="AE447" s="36"/>
      <c r="AR447" s="192" t="s">
        <v>136</v>
      </c>
      <c r="AT447" s="192" t="s">
        <v>131</v>
      </c>
      <c r="AU447" s="192" t="s">
        <v>82</v>
      </c>
      <c r="AY447" s="19" t="s">
        <v>129</v>
      </c>
      <c r="BE447" s="193">
        <f>IF(N447="základní",J447,0)</f>
        <v>0</v>
      </c>
      <c r="BF447" s="193">
        <f>IF(N447="snížená",J447,0)</f>
        <v>0</v>
      </c>
      <c r="BG447" s="193">
        <f>IF(N447="zákl. přenesená",J447,0)</f>
        <v>0</v>
      </c>
      <c r="BH447" s="193">
        <f>IF(N447="sníž. přenesená",J447,0)</f>
        <v>0</v>
      </c>
      <c r="BI447" s="193">
        <f>IF(N447="nulová",J447,0)</f>
        <v>0</v>
      </c>
      <c r="BJ447" s="19" t="s">
        <v>136</v>
      </c>
      <c r="BK447" s="193">
        <f>ROUND(I447*H447,2)</f>
        <v>0</v>
      </c>
      <c r="BL447" s="19" t="s">
        <v>136</v>
      </c>
      <c r="BM447" s="192" t="s">
        <v>578</v>
      </c>
    </row>
    <row r="448" spans="1:47" s="2" customFormat="1" ht="10.2">
      <c r="A448" s="36"/>
      <c r="B448" s="37"/>
      <c r="C448" s="38"/>
      <c r="D448" s="194" t="s">
        <v>138</v>
      </c>
      <c r="E448" s="38"/>
      <c r="F448" s="195" t="s">
        <v>579</v>
      </c>
      <c r="G448" s="38"/>
      <c r="H448" s="38"/>
      <c r="I448" s="196"/>
      <c r="J448" s="38"/>
      <c r="K448" s="38"/>
      <c r="L448" s="41"/>
      <c r="M448" s="197"/>
      <c r="N448" s="198"/>
      <c r="O448" s="67"/>
      <c r="P448" s="67"/>
      <c r="Q448" s="67"/>
      <c r="R448" s="67"/>
      <c r="S448" s="67"/>
      <c r="T448" s="68"/>
      <c r="U448" s="36"/>
      <c r="V448" s="36"/>
      <c r="W448" s="36"/>
      <c r="X448" s="36"/>
      <c r="Y448" s="36"/>
      <c r="Z448" s="36"/>
      <c r="AA448" s="36"/>
      <c r="AB448" s="36"/>
      <c r="AC448" s="36"/>
      <c r="AD448" s="36"/>
      <c r="AE448" s="36"/>
      <c r="AT448" s="19" t="s">
        <v>138</v>
      </c>
      <c r="AU448" s="19" t="s">
        <v>82</v>
      </c>
    </row>
    <row r="449" spans="1:47" s="2" customFormat="1" ht="96">
      <c r="A449" s="36"/>
      <c r="B449" s="37"/>
      <c r="C449" s="38"/>
      <c r="D449" s="194" t="s">
        <v>140</v>
      </c>
      <c r="E449" s="38"/>
      <c r="F449" s="199" t="s">
        <v>580</v>
      </c>
      <c r="G449" s="38"/>
      <c r="H449" s="38"/>
      <c r="I449" s="196"/>
      <c r="J449" s="38"/>
      <c r="K449" s="38"/>
      <c r="L449" s="41"/>
      <c r="M449" s="197"/>
      <c r="N449" s="198"/>
      <c r="O449" s="67"/>
      <c r="P449" s="67"/>
      <c r="Q449" s="67"/>
      <c r="R449" s="67"/>
      <c r="S449" s="67"/>
      <c r="T449" s="68"/>
      <c r="U449" s="36"/>
      <c r="V449" s="36"/>
      <c r="W449" s="36"/>
      <c r="X449" s="36"/>
      <c r="Y449" s="36"/>
      <c r="Z449" s="36"/>
      <c r="AA449" s="36"/>
      <c r="AB449" s="36"/>
      <c r="AC449" s="36"/>
      <c r="AD449" s="36"/>
      <c r="AE449" s="36"/>
      <c r="AT449" s="19" t="s">
        <v>140</v>
      </c>
      <c r="AU449" s="19" t="s">
        <v>82</v>
      </c>
    </row>
    <row r="450" spans="2:51" s="13" customFormat="1" ht="10.2">
      <c r="B450" s="200"/>
      <c r="C450" s="201"/>
      <c r="D450" s="194" t="s">
        <v>142</v>
      </c>
      <c r="E450" s="202" t="s">
        <v>28</v>
      </c>
      <c r="F450" s="203" t="s">
        <v>550</v>
      </c>
      <c r="G450" s="201"/>
      <c r="H450" s="202" t="s">
        <v>28</v>
      </c>
      <c r="I450" s="204"/>
      <c r="J450" s="201"/>
      <c r="K450" s="201"/>
      <c r="L450" s="205"/>
      <c r="M450" s="206"/>
      <c r="N450" s="207"/>
      <c r="O450" s="207"/>
      <c r="P450" s="207"/>
      <c r="Q450" s="207"/>
      <c r="R450" s="207"/>
      <c r="S450" s="207"/>
      <c r="T450" s="208"/>
      <c r="AT450" s="209" t="s">
        <v>142</v>
      </c>
      <c r="AU450" s="209" t="s">
        <v>82</v>
      </c>
      <c r="AV450" s="13" t="s">
        <v>80</v>
      </c>
      <c r="AW450" s="13" t="s">
        <v>34</v>
      </c>
      <c r="AX450" s="13" t="s">
        <v>73</v>
      </c>
      <c r="AY450" s="209" t="s">
        <v>129</v>
      </c>
    </row>
    <row r="451" spans="2:51" s="13" customFormat="1" ht="10.2">
      <c r="B451" s="200"/>
      <c r="C451" s="201"/>
      <c r="D451" s="194" t="s">
        <v>142</v>
      </c>
      <c r="E451" s="202" t="s">
        <v>28</v>
      </c>
      <c r="F451" s="203" t="s">
        <v>581</v>
      </c>
      <c r="G451" s="201"/>
      <c r="H451" s="202" t="s">
        <v>28</v>
      </c>
      <c r="I451" s="204"/>
      <c r="J451" s="201"/>
      <c r="K451" s="201"/>
      <c r="L451" s="205"/>
      <c r="M451" s="206"/>
      <c r="N451" s="207"/>
      <c r="O451" s="207"/>
      <c r="P451" s="207"/>
      <c r="Q451" s="207"/>
      <c r="R451" s="207"/>
      <c r="S451" s="207"/>
      <c r="T451" s="208"/>
      <c r="AT451" s="209" t="s">
        <v>142</v>
      </c>
      <c r="AU451" s="209" t="s">
        <v>82</v>
      </c>
      <c r="AV451" s="13" t="s">
        <v>80</v>
      </c>
      <c r="AW451" s="13" t="s">
        <v>34</v>
      </c>
      <c r="AX451" s="13" t="s">
        <v>73</v>
      </c>
      <c r="AY451" s="209" t="s">
        <v>129</v>
      </c>
    </row>
    <row r="452" spans="2:51" s="14" customFormat="1" ht="10.2">
      <c r="B452" s="210"/>
      <c r="C452" s="211"/>
      <c r="D452" s="194" t="s">
        <v>142</v>
      </c>
      <c r="E452" s="212" t="s">
        <v>28</v>
      </c>
      <c r="F452" s="213" t="s">
        <v>582</v>
      </c>
      <c r="G452" s="211"/>
      <c r="H452" s="214">
        <v>10.95</v>
      </c>
      <c r="I452" s="215"/>
      <c r="J452" s="211"/>
      <c r="K452" s="211"/>
      <c r="L452" s="216"/>
      <c r="M452" s="217"/>
      <c r="N452" s="218"/>
      <c r="O452" s="218"/>
      <c r="P452" s="218"/>
      <c r="Q452" s="218"/>
      <c r="R452" s="218"/>
      <c r="S452" s="218"/>
      <c r="T452" s="219"/>
      <c r="AT452" s="220" t="s">
        <v>142</v>
      </c>
      <c r="AU452" s="220" t="s">
        <v>82</v>
      </c>
      <c r="AV452" s="14" t="s">
        <v>82</v>
      </c>
      <c r="AW452" s="14" t="s">
        <v>34</v>
      </c>
      <c r="AX452" s="14" t="s">
        <v>73</v>
      </c>
      <c r="AY452" s="220" t="s">
        <v>129</v>
      </c>
    </row>
    <row r="453" spans="2:51" s="13" customFormat="1" ht="10.2">
      <c r="B453" s="200"/>
      <c r="C453" s="201"/>
      <c r="D453" s="194" t="s">
        <v>142</v>
      </c>
      <c r="E453" s="202" t="s">
        <v>28</v>
      </c>
      <c r="F453" s="203" t="s">
        <v>583</v>
      </c>
      <c r="G453" s="201"/>
      <c r="H453" s="202" t="s">
        <v>28</v>
      </c>
      <c r="I453" s="204"/>
      <c r="J453" s="201"/>
      <c r="K453" s="201"/>
      <c r="L453" s="205"/>
      <c r="M453" s="206"/>
      <c r="N453" s="207"/>
      <c r="O453" s="207"/>
      <c r="P453" s="207"/>
      <c r="Q453" s="207"/>
      <c r="R453" s="207"/>
      <c r="S453" s="207"/>
      <c r="T453" s="208"/>
      <c r="AT453" s="209" t="s">
        <v>142</v>
      </c>
      <c r="AU453" s="209" t="s">
        <v>82</v>
      </c>
      <c r="AV453" s="13" t="s">
        <v>80</v>
      </c>
      <c r="AW453" s="13" t="s">
        <v>34</v>
      </c>
      <c r="AX453" s="13" t="s">
        <v>73</v>
      </c>
      <c r="AY453" s="209" t="s">
        <v>129</v>
      </c>
    </row>
    <row r="454" spans="2:51" s="14" customFormat="1" ht="10.2">
      <c r="B454" s="210"/>
      <c r="C454" s="211"/>
      <c r="D454" s="194" t="s">
        <v>142</v>
      </c>
      <c r="E454" s="212" t="s">
        <v>28</v>
      </c>
      <c r="F454" s="213" t="s">
        <v>584</v>
      </c>
      <c r="G454" s="211"/>
      <c r="H454" s="214">
        <v>10.5</v>
      </c>
      <c r="I454" s="215"/>
      <c r="J454" s="211"/>
      <c r="K454" s="211"/>
      <c r="L454" s="216"/>
      <c r="M454" s="217"/>
      <c r="N454" s="218"/>
      <c r="O454" s="218"/>
      <c r="P454" s="218"/>
      <c r="Q454" s="218"/>
      <c r="R454" s="218"/>
      <c r="S454" s="218"/>
      <c r="T454" s="219"/>
      <c r="AT454" s="220" t="s">
        <v>142</v>
      </c>
      <c r="AU454" s="220" t="s">
        <v>82</v>
      </c>
      <c r="AV454" s="14" t="s">
        <v>82</v>
      </c>
      <c r="AW454" s="14" t="s">
        <v>34</v>
      </c>
      <c r="AX454" s="14" t="s">
        <v>73</v>
      </c>
      <c r="AY454" s="220" t="s">
        <v>129</v>
      </c>
    </row>
    <row r="455" spans="2:51" s="13" customFormat="1" ht="10.2">
      <c r="B455" s="200"/>
      <c r="C455" s="201"/>
      <c r="D455" s="194" t="s">
        <v>142</v>
      </c>
      <c r="E455" s="202" t="s">
        <v>28</v>
      </c>
      <c r="F455" s="203" t="s">
        <v>585</v>
      </c>
      <c r="G455" s="201"/>
      <c r="H455" s="202" t="s">
        <v>28</v>
      </c>
      <c r="I455" s="204"/>
      <c r="J455" s="201"/>
      <c r="K455" s="201"/>
      <c r="L455" s="205"/>
      <c r="M455" s="206"/>
      <c r="N455" s="207"/>
      <c r="O455" s="207"/>
      <c r="P455" s="207"/>
      <c r="Q455" s="207"/>
      <c r="R455" s="207"/>
      <c r="S455" s="207"/>
      <c r="T455" s="208"/>
      <c r="AT455" s="209" t="s">
        <v>142</v>
      </c>
      <c r="AU455" s="209" t="s">
        <v>82</v>
      </c>
      <c r="AV455" s="13" t="s">
        <v>80</v>
      </c>
      <c r="AW455" s="13" t="s">
        <v>34</v>
      </c>
      <c r="AX455" s="13" t="s">
        <v>73</v>
      </c>
      <c r="AY455" s="209" t="s">
        <v>129</v>
      </c>
    </row>
    <row r="456" spans="2:51" s="14" customFormat="1" ht="10.2">
      <c r="B456" s="210"/>
      <c r="C456" s="211"/>
      <c r="D456" s="194" t="s">
        <v>142</v>
      </c>
      <c r="E456" s="212" t="s">
        <v>28</v>
      </c>
      <c r="F456" s="213" t="s">
        <v>586</v>
      </c>
      <c r="G456" s="211"/>
      <c r="H456" s="214">
        <v>4.505</v>
      </c>
      <c r="I456" s="215"/>
      <c r="J456" s="211"/>
      <c r="K456" s="211"/>
      <c r="L456" s="216"/>
      <c r="M456" s="217"/>
      <c r="N456" s="218"/>
      <c r="O456" s="218"/>
      <c r="P456" s="218"/>
      <c r="Q456" s="218"/>
      <c r="R456" s="218"/>
      <c r="S456" s="218"/>
      <c r="T456" s="219"/>
      <c r="AT456" s="220" t="s">
        <v>142</v>
      </c>
      <c r="AU456" s="220" t="s">
        <v>82</v>
      </c>
      <c r="AV456" s="14" t="s">
        <v>82</v>
      </c>
      <c r="AW456" s="14" t="s">
        <v>34</v>
      </c>
      <c r="AX456" s="14" t="s">
        <v>73</v>
      </c>
      <c r="AY456" s="220" t="s">
        <v>129</v>
      </c>
    </row>
    <row r="457" spans="2:51" s="14" customFormat="1" ht="10.2">
      <c r="B457" s="210"/>
      <c r="C457" s="211"/>
      <c r="D457" s="194" t="s">
        <v>142</v>
      </c>
      <c r="E457" s="212" t="s">
        <v>28</v>
      </c>
      <c r="F457" s="213" t="s">
        <v>587</v>
      </c>
      <c r="G457" s="211"/>
      <c r="H457" s="214">
        <v>2.358</v>
      </c>
      <c r="I457" s="215"/>
      <c r="J457" s="211"/>
      <c r="K457" s="211"/>
      <c r="L457" s="216"/>
      <c r="M457" s="217"/>
      <c r="N457" s="218"/>
      <c r="O457" s="218"/>
      <c r="P457" s="218"/>
      <c r="Q457" s="218"/>
      <c r="R457" s="218"/>
      <c r="S457" s="218"/>
      <c r="T457" s="219"/>
      <c r="AT457" s="220" t="s">
        <v>142</v>
      </c>
      <c r="AU457" s="220" t="s">
        <v>82</v>
      </c>
      <c r="AV457" s="14" t="s">
        <v>82</v>
      </c>
      <c r="AW457" s="14" t="s">
        <v>34</v>
      </c>
      <c r="AX457" s="14" t="s">
        <v>73</v>
      </c>
      <c r="AY457" s="220" t="s">
        <v>129</v>
      </c>
    </row>
    <row r="458" spans="2:51" s="15" customFormat="1" ht="10.2">
      <c r="B458" s="221"/>
      <c r="C458" s="222"/>
      <c r="D458" s="194" t="s">
        <v>142</v>
      </c>
      <c r="E458" s="223" t="s">
        <v>28</v>
      </c>
      <c r="F458" s="224" t="s">
        <v>172</v>
      </c>
      <c r="G458" s="222"/>
      <c r="H458" s="225">
        <v>28.313</v>
      </c>
      <c r="I458" s="226"/>
      <c r="J458" s="222"/>
      <c r="K458" s="222"/>
      <c r="L458" s="227"/>
      <c r="M458" s="228"/>
      <c r="N458" s="229"/>
      <c r="O458" s="229"/>
      <c r="P458" s="229"/>
      <c r="Q458" s="229"/>
      <c r="R458" s="229"/>
      <c r="S458" s="229"/>
      <c r="T458" s="230"/>
      <c r="AT458" s="231" t="s">
        <v>142</v>
      </c>
      <c r="AU458" s="231" t="s">
        <v>82</v>
      </c>
      <c r="AV458" s="15" t="s">
        <v>136</v>
      </c>
      <c r="AW458" s="15" t="s">
        <v>34</v>
      </c>
      <c r="AX458" s="15" t="s">
        <v>80</v>
      </c>
      <c r="AY458" s="231" t="s">
        <v>129</v>
      </c>
    </row>
    <row r="459" spans="1:65" s="2" customFormat="1" ht="14.4" customHeight="1">
      <c r="A459" s="36"/>
      <c r="B459" s="37"/>
      <c r="C459" s="181" t="s">
        <v>588</v>
      </c>
      <c r="D459" s="181" t="s">
        <v>131</v>
      </c>
      <c r="E459" s="182" t="s">
        <v>589</v>
      </c>
      <c r="F459" s="183" t="s">
        <v>590</v>
      </c>
      <c r="G459" s="184" t="s">
        <v>338</v>
      </c>
      <c r="H459" s="185">
        <v>0.03</v>
      </c>
      <c r="I459" s="186"/>
      <c r="J459" s="187">
        <f>ROUND(I459*H459,2)</f>
        <v>0</v>
      </c>
      <c r="K459" s="183" t="s">
        <v>135</v>
      </c>
      <c r="L459" s="41"/>
      <c r="M459" s="188" t="s">
        <v>28</v>
      </c>
      <c r="N459" s="189" t="s">
        <v>46</v>
      </c>
      <c r="O459" s="67"/>
      <c r="P459" s="190">
        <f>O459*H459</f>
        <v>0</v>
      </c>
      <c r="Q459" s="190">
        <v>1.0958</v>
      </c>
      <c r="R459" s="190">
        <f>Q459*H459</f>
        <v>0.032874</v>
      </c>
      <c r="S459" s="190">
        <v>0</v>
      </c>
      <c r="T459" s="191">
        <f>S459*H459</f>
        <v>0</v>
      </c>
      <c r="U459" s="36"/>
      <c r="V459" s="36"/>
      <c r="W459" s="36"/>
      <c r="X459" s="36"/>
      <c r="Y459" s="36"/>
      <c r="Z459" s="36"/>
      <c r="AA459" s="36"/>
      <c r="AB459" s="36"/>
      <c r="AC459" s="36"/>
      <c r="AD459" s="36"/>
      <c r="AE459" s="36"/>
      <c r="AR459" s="192" t="s">
        <v>136</v>
      </c>
      <c r="AT459" s="192" t="s">
        <v>131</v>
      </c>
      <c r="AU459" s="192" t="s">
        <v>82</v>
      </c>
      <c r="AY459" s="19" t="s">
        <v>129</v>
      </c>
      <c r="BE459" s="193">
        <f>IF(N459="základní",J459,0)</f>
        <v>0</v>
      </c>
      <c r="BF459" s="193">
        <f>IF(N459="snížená",J459,0)</f>
        <v>0</v>
      </c>
      <c r="BG459" s="193">
        <f>IF(N459="zákl. přenesená",J459,0)</f>
        <v>0</v>
      </c>
      <c r="BH459" s="193">
        <f>IF(N459="sníž. přenesená",J459,0)</f>
        <v>0</v>
      </c>
      <c r="BI459" s="193">
        <f>IF(N459="nulová",J459,0)</f>
        <v>0</v>
      </c>
      <c r="BJ459" s="19" t="s">
        <v>136</v>
      </c>
      <c r="BK459" s="193">
        <f>ROUND(I459*H459,2)</f>
        <v>0</v>
      </c>
      <c r="BL459" s="19" t="s">
        <v>136</v>
      </c>
      <c r="BM459" s="192" t="s">
        <v>591</v>
      </c>
    </row>
    <row r="460" spans="1:47" s="2" customFormat="1" ht="28.8">
      <c r="A460" s="36"/>
      <c r="B460" s="37"/>
      <c r="C460" s="38"/>
      <c r="D460" s="194" t="s">
        <v>138</v>
      </c>
      <c r="E460" s="38"/>
      <c r="F460" s="195" t="s">
        <v>592</v>
      </c>
      <c r="G460" s="38"/>
      <c r="H460" s="38"/>
      <c r="I460" s="196"/>
      <c r="J460" s="38"/>
      <c r="K460" s="38"/>
      <c r="L460" s="41"/>
      <c r="M460" s="197"/>
      <c r="N460" s="198"/>
      <c r="O460" s="67"/>
      <c r="P460" s="67"/>
      <c r="Q460" s="67"/>
      <c r="R460" s="67"/>
      <c r="S460" s="67"/>
      <c r="T460" s="68"/>
      <c r="U460" s="36"/>
      <c r="V460" s="36"/>
      <c r="W460" s="36"/>
      <c r="X460" s="36"/>
      <c r="Y460" s="36"/>
      <c r="Z460" s="36"/>
      <c r="AA460" s="36"/>
      <c r="AB460" s="36"/>
      <c r="AC460" s="36"/>
      <c r="AD460" s="36"/>
      <c r="AE460" s="36"/>
      <c r="AT460" s="19" t="s">
        <v>138</v>
      </c>
      <c r="AU460" s="19" t="s">
        <v>82</v>
      </c>
    </row>
    <row r="461" spans="1:47" s="2" customFormat="1" ht="96">
      <c r="A461" s="36"/>
      <c r="B461" s="37"/>
      <c r="C461" s="38"/>
      <c r="D461" s="194" t="s">
        <v>140</v>
      </c>
      <c r="E461" s="38"/>
      <c r="F461" s="199" t="s">
        <v>593</v>
      </c>
      <c r="G461" s="38"/>
      <c r="H461" s="38"/>
      <c r="I461" s="196"/>
      <c r="J461" s="38"/>
      <c r="K461" s="38"/>
      <c r="L461" s="41"/>
      <c r="M461" s="197"/>
      <c r="N461" s="198"/>
      <c r="O461" s="67"/>
      <c r="P461" s="67"/>
      <c r="Q461" s="67"/>
      <c r="R461" s="67"/>
      <c r="S461" s="67"/>
      <c r="T461" s="68"/>
      <c r="U461" s="36"/>
      <c r="V461" s="36"/>
      <c r="W461" s="36"/>
      <c r="X461" s="36"/>
      <c r="Y461" s="36"/>
      <c r="Z461" s="36"/>
      <c r="AA461" s="36"/>
      <c r="AB461" s="36"/>
      <c r="AC461" s="36"/>
      <c r="AD461" s="36"/>
      <c r="AE461" s="36"/>
      <c r="AT461" s="19" t="s">
        <v>140</v>
      </c>
      <c r="AU461" s="19" t="s">
        <v>82</v>
      </c>
    </row>
    <row r="462" spans="2:51" s="13" customFormat="1" ht="10.2">
      <c r="B462" s="200"/>
      <c r="C462" s="201"/>
      <c r="D462" s="194" t="s">
        <v>142</v>
      </c>
      <c r="E462" s="202" t="s">
        <v>28</v>
      </c>
      <c r="F462" s="203" t="s">
        <v>594</v>
      </c>
      <c r="G462" s="201"/>
      <c r="H462" s="202" t="s">
        <v>28</v>
      </c>
      <c r="I462" s="204"/>
      <c r="J462" s="201"/>
      <c r="K462" s="201"/>
      <c r="L462" s="205"/>
      <c r="M462" s="206"/>
      <c r="N462" s="207"/>
      <c r="O462" s="207"/>
      <c r="P462" s="207"/>
      <c r="Q462" s="207"/>
      <c r="R462" s="207"/>
      <c r="S462" s="207"/>
      <c r="T462" s="208"/>
      <c r="AT462" s="209" t="s">
        <v>142</v>
      </c>
      <c r="AU462" s="209" t="s">
        <v>82</v>
      </c>
      <c r="AV462" s="13" t="s">
        <v>80</v>
      </c>
      <c r="AW462" s="13" t="s">
        <v>34</v>
      </c>
      <c r="AX462" s="13" t="s">
        <v>73</v>
      </c>
      <c r="AY462" s="209" t="s">
        <v>129</v>
      </c>
    </row>
    <row r="463" spans="2:51" s="13" customFormat="1" ht="10.2">
      <c r="B463" s="200"/>
      <c r="C463" s="201"/>
      <c r="D463" s="194" t="s">
        <v>142</v>
      </c>
      <c r="E463" s="202" t="s">
        <v>28</v>
      </c>
      <c r="F463" s="203" t="s">
        <v>595</v>
      </c>
      <c r="G463" s="201"/>
      <c r="H463" s="202" t="s">
        <v>28</v>
      </c>
      <c r="I463" s="204"/>
      <c r="J463" s="201"/>
      <c r="K463" s="201"/>
      <c r="L463" s="205"/>
      <c r="M463" s="206"/>
      <c r="N463" s="207"/>
      <c r="O463" s="207"/>
      <c r="P463" s="207"/>
      <c r="Q463" s="207"/>
      <c r="R463" s="207"/>
      <c r="S463" s="207"/>
      <c r="T463" s="208"/>
      <c r="AT463" s="209" t="s">
        <v>142</v>
      </c>
      <c r="AU463" s="209" t="s">
        <v>82</v>
      </c>
      <c r="AV463" s="13" t="s">
        <v>80</v>
      </c>
      <c r="AW463" s="13" t="s">
        <v>34</v>
      </c>
      <c r="AX463" s="13" t="s">
        <v>73</v>
      </c>
      <c r="AY463" s="209" t="s">
        <v>129</v>
      </c>
    </row>
    <row r="464" spans="2:51" s="13" customFormat="1" ht="10.2">
      <c r="B464" s="200"/>
      <c r="C464" s="201"/>
      <c r="D464" s="194" t="s">
        <v>142</v>
      </c>
      <c r="E464" s="202" t="s">
        <v>28</v>
      </c>
      <c r="F464" s="203" t="s">
        <v>596</v>
      </c>
      <c r="G464" s="201"/>
      <c r="H464" s="202" t="s">
        <v>28</v>
      </c>
      <c r="I464" s="204"/>
      <c r="J464" s="201"/>
      <c r="K464" s="201"/>
      <c r="L464" s="205"/>
      <c r="M464" s="206"/>
      <c r="N464" s="207"/>
      <c r="O464" s="207"/>
      <c r="P464" s="207"/>
      <c r="Q464" s="207"/>
      <c r="R464" s="207"/>
      <c r="S464" s="207"/>
      <c r="T464" s="208"/>
      <c r="AT464" s="209" t="s">
        <v>142</v>
      </c>
      <c r="AU464" s="209" t="s">
        <v>82</v>
      </c>
      <c r="AV464" s="13" t="s">
        <v>80</v>
      </c>
      <c r="AW464" s="13" t="s">
        <v>34</v>
      </c>
      <c r="AX464" s="13" t="s">
        <v>73</v>
      </c>
      <c r="AY464" s="209" t="s">
        <v>129</v>
      </c>
    </row>
    <row r="465" spans="2:51" s="14" customFormat="1" ht="10.2">
      <c r="B465" s="210"/>
      <c r="C465" s="211"/>
      <c r="D465" s="194" t="s">
        <v>142</v>
      </c>
      <c r="E465" s="212" t="s">
        <v>28</v>
      </c>
      <c r="F465" s="213" t="s">
        <v>597</v>
      </c>
      <c r="G465" s="211"/>
      <c r="H465" s="214">
        <v>0.03</v>
      </c>
      <c r="I465" s="215"/>
      <c r="J465" s="211"/>
      <c r="K465" s="211"/>
      <c r="L465" s="216"/>
      <c r="M465" s="217"/>
      <c r="N465" s="218"/>
      <c r="O465" s="218"/>
      <c r="P465" s="218"/>
      <c r="Q465" s="218"/>
      <c r="R465" s="218"/>
      <c r="S465" s="218"/>
      <c r="T465" s="219"/>
      <c r="AT465" s="220" t="s">
        <v>142</v>
      </c>
      <c r="AU465" s="220" t="s">
        <v>82</v>
      </c>
      <c r="AV465" s="14" t="s">
        <v>82</v>
      </c>
      <c r="AW465" s="14" t="s">
        <v>34</v>
      </c>
      <c r="AX465" s="14" t="s">
        <v>80</v>
      </c>
      <c r="AY465" s="220" t="s">
        <v>129</v>
      </c>
    </row>
    <row r="466" spans="1:65" s="2" customFormat="1" ht="14.4" customHeight="1">
      <c r="A466" s="36"/>
      <c r="B466" s="37"/>
      <c r="C466" s="181" t="s">
        <v>598</v>
      </c>
      <c r="D466" s="181" t="s">
        <v>131</v>
      </c>
      <c r="E466" s="182" t="s">
        <v>599</v>
      </c>
      <c r="F466" s="183" t="s">
        <v>600</v>
      </c>
      <c r="G466" s="184" t="s">
        <v>338</v>
      </c>
      <c r="H466" s="185">
        <v>0.311</v>
      </c>
      <c r="I466" s="186"/>
      <c r="J466" s="187">
        <f>ROUND(I466*H466,2)</f>
        <v>0</v>
      </c>
      <c r="K466" s="183" t="s">
        <v>135</v>
      </c>
      <c r="L466" s="41"/>
      <c r="M466" s="188" t="s">
        <v>28</v>
      </c>
      <c r="N466" s="189" t="s">
        <v>46</v>
      </c>
      <c r="O466" s="67"/>
      <c r="P466" s="190">
        <f>O466*H466</f>
        <v>0</v>
      </c>
      <c r="Q466" s="190">
        <v>1.03951</v>
      </c>
      <c r="R466" s="190">
        <f>Q466*H466</f>
        <v>0.32328761</v>
      </c>
      <c r="S466" s="190">
        <v>0</v>
      </c>
      <c r="T466" s="191">
        <f>S466*H466</f>
        <v>0</v>
      </c>
      <c r="U466" s="36"/>
      <c r="V466" s="36"/>
      <c r="W466" s="36"/>
      <c r="X466" s="36"/>
      <c r="Y466" s="36"/>
      <c r="Z466" s="36"/>
      <c r="AA466" s="36"/>
      <c r="AB466" s="36"/>
      <c r="AC466" s="36"/>
      <c r="AD466" s="36"/>
      <c r="AE466" s="36"/>
      <c r="AR466" s="192" t="s">
        <v>136</v>
      </c>
      <c r="AT466" s="192" t="s">
        <v>131</v>
      </c>
      <c r="AU466" s="192" t="s">
        <v>82</v>
      </c>
      <c r="AY466" s="19" t="s">
        <v>129</v>
      </c>
      <c r="BE466" s="193">
        <f>IF(N466="základní",J466,0)</f>
        <v>0</v>
      </c>
      <c r="BF466" s="193">
        <f>IF(N466="snížená",J466,0)</f>
        <v>0</v>
      </c>
      <c r="BG466" s="193">
        <f>IF(N466="zákl. přenesená",J466,0)</f>
        <v>0</v>
      </c>
      <c r="BH466" s="193">
        <f>IF(N466="sníž. přenesená",J466,0)</f>
        <v>0</v>
      </c>
      <c r="BI466" s="193">
        <f>IF(N466="nulová",J466,0)</f>
        <v>0</v>
      </c>
      <c r="BJ466" s="19" t="s">
        <v>136</v>
      </c>
      <c r="BK466" s="193">
        <f>ROUND(I466*H466,2)</f>
        <v>0</v>
      </c>
      <c r="BL466" s="19" t="s">
        <v>136</v>
      </c>
      <c r="BM466" s="192" t="s">
        <v>601</v>
      </c>
    </row>
    <row r="467" spans="1:47" s="2" customFormat="1" ht="28.8">
      <c r="A467" s="36"/>
      <c r="B467" s="37"/>
      <c r="C467" s="38"/>
      <c r="D467" s="194" t="s">
        <v>138</v>
      </c>
      <c r="E467" s="38"/>
      <c r="F467" s="195" t="s">
        <v>602</v>
      </c>
      <c r="G467" s="38"/>
      <c r="H467" s="38"/>
      <c r="I467" s="196"/>
      <c r="J467" s="38"/>
      <c r="K467" s="38"/>
      <c r="L467" s="41"/>
      <c r="M467" s="197"/>
      <c r="N467" s="198"/>
      <c r="O467" s="67"/>
      <c r="P467" s="67"/>
      <c r="Q467" s="67"/>
      <c r="R467" s="67"/>
      <c r="S467" s="67"/>
      <c r="T467" s="68"/>
      <c r="U467" s="36"/>
      <c r="V467" s="36"/>
      <c r="W467" s="36"/>
      <c r="X467" s="36"/>
      <c r="Y467" s="36"/>
      <c r="Z467" s="36"/>
      <c r="AA467" s="36"/>
      <c r="AB467" s="36"/>
      <c r="AC467" s="36"/>
      <c r="AD467" s="36"/>
      <c r="AE467" s="36"/>
      <c r="AT467" s="19" t="s">
        <v>138</v>
      </c>
      <c r="AU467" s="19" t="s">
        <v>82</v>
      </c>
    </row>
    <row r="468" spans="1:47" s="2" customFormat="1" ht="96">
      <c r="A468" s="36"/>
      <c r="B468" s="37"/>
      <c r="C468" s="38"/>
      <c r="D468" s="194" t="s">
        <v>140</v>
      </c>
      <c r="E468" s="38"/>
      <c r="F468" s="199" t="s">
        <v>593</v>
      </c>
      <c r="G468" s="38"/>
      <c r="H468" s="38"/>
      <c r="I468" s="196"/>
      <c r="J468" s="38"/>
      <c r="K468" s="38"/>
      <c r="L468" s="41"/>
      <c r="M468" s="197"/>
      <c r="N468" s="198"/>
      <c r="O468" s="67"/>
      <c r="P468" s="67"/>
      <c r="Q468" s="67"/>
      <c r="R468" s="67"/>
      <c r="S468" s="67"/>
      <c r="T468" s="68"/>
      <c r="U468" s="36"/>
      <c r="V468" s="36"/>
      <c r="W468" s="36"/>
      <c r="X468" s="36"/>
      <c r="Y468" s="36"/>
      <c r="Z468" s="36"/>
      <c r="AA468" s="36"/>
      <c r="AB468" s="36"/>
      <c r="AC468" s="36"/>
      <c r="AD468" s="36"/>
      <c r="AE468" s="36"/>
      <c r="AT468" s="19" t="s">
        <v>140</v>
      </c>
      <c r="AU468" s="19" t="s">
        <v>82</v>
      </c>
    </row>
    <row r="469" spans="2:51" s="13" customFormat="1" ht="10.2">
      <c r="B469" s="200"/>
      <c r="C469" s="201"/>
      <c r="D469" s="194" t="s">
        <v>142</v>
      </c>
      <c r="E469" s="202" t="s">
        <v>28</v>
      </c>
      <c r="F469" s="203" t="s">
        <v>594</v>
      </c>
      <c r="G469" s="201"/>
      <c r="H469" s="202" t="s">
        <v>28</v>
      </c>
      <c r="I469" s="204"/>
      <c r="J469" s="201"/>
      <c r="K469" s="201"/>
      <c r="L469" s="205"/>
      <c r="M469" s="206"/>
      <c r="N469" s="207"/>
      <c r="O469" s="207"/>
      <c r="P469" s="207"/>
      <c r="Q469" s="207"/>
      <c r="R469" s="207"/>
      <c r="S469" s="207"/>
      <c r="T469" s="208"/>
      <c r="AT469" s="209" t="s">
        <v>142</v>
      </c>
      <c r="AU469" s="209" t="s">
        <v>82</v>
      </c>
      <c r="AV469" s="13" t="s">
        <v>80</v>
      </c>
      <c r="AW469" s="13" t="s">
        <v>34</v>
      </c>
      <c r="AX469" s="13" t="s">
        <v>73</v>
      </c>
      <c r="AY469" s="209" t="s">
        <v>129</v>
      </c>
    </row>
    <row r="470" spans="2:51" s="13" customFormat="1" ht="10.2">
      <c r="B470" s="200"/>
      <c r="C470" s="201"/>
      <c r="D470" s="194" t="s">
        <v>142</v>
      </c>
      <c r="E470" s="202" t="s">
        <v>28</v>
      </c>
      <c r="F470" s="203" t="s">
        <v>603</v>
      </c>
      <c r="G470" s="201"/>
      <c r="H470" s="202" t="s">
        <v>28</v>
      </c>
      <c r="I470" s="204"/>
      <c r="J470" s="201"/>
      <c r="K470" s="201"/>
      <c r="L470" s="205"/>
      <c r="M470" s="206"/>
      <c r="N470" s="207"/>
      <c r="O470" s="207"/>
      <c r="P470" s="207"/>
      <c r="Q470" s="207"/>
      <c r="R470" s="207"/>
      <c r="S470" s="207"/>
      <c r="T470" s="208"/>
      <c r="AT470" s="209" t="s">
        <v>142</v>
      </c>
      <c r="AU470" s="209" t="s">
        <v>82</v>
      </c>
      <c r="AV470" s="13" t="s">
        <v>80</v>
      </c>
      <c r="AW470" s="13" t="s">
        <v>34</v>
      </c>
      <c r="AX470" s="13" t="s">
        <v>73</v>
      </c>
      <c r="AY470" s="209" t="s">
        <v>129</v>
      </c>
    </row>
    <row r="471" spans="2:51" s="13" customFormat="1" ht="10.2">
      <c r="B471" s="200"/>
      <c r="C471" s="201"/>
      <c r="D471" s="194" t="s">
        <v>142</v>
      </c>
      <c r="E471" s="202" t="s">
        <v>28</v>
      </c>
      <c r="F471" s="203" t="s">
        <v>604</v>
      </c>
      <c r="G471" s="201"/>
      <c r="H471" s="202" t="s">
        <v>28</v>
      </c>
      <c r="I471" s="204"/>
      <c r="J471" s="201"/>
      <c r="K471" s="201"/>
      <c r="L471" s="205"/>
      <c r="M471" s="206"/>
      <c r="N471" s="207"/>
      <c r="O471" s="207"/>
      <c r="P471" s="207"/>
      <c r="Q471" s="207"/>
      <c r="R471" s="207"/>
      <c r="S471" s="207"/>
      <c r="T471" s="208"/>
      <c r="AT471" s="209" t="s">
        <v>142</v>
      </c>
      <c r="AU471" s="209" t="s">
        <v>82</v>
      </c>
      <c r="AV471" s="13" t="s">
        <v>80</v>
      </c>
      <c r="AW471" s="13" t="s">
        <v>34</v>
      </c>
      <c r="AX471" s="13" t="s">
        <v>73</v>
      </c>
      <c r="AY471" s="209" t="s">
        <v>129</v>
      </c>
    </row>
    <row r="472" spans="2:51" s="14" customFormat="1" ht="10.2">
      <c r="B472" s="210"/>
      <c r="C472" s="211"/>
      <c r="D472" s="194" t="s">
        <v>142</v>
      </c>
      <c r="E472" s="212" t="s">
        <v>28</v>
      </c>
      <c r="F472" s="213" t="s">
        <v>605</v>
      </c>
      <c r="G472" s="211"/>
      <c r="H472" s="214">
        <v>0.131</v>
      </c>
      <c r="I472" s="215"/>
      <c r="J472" s="211"/>
      <c r="K472" s="211"/>
      <c r="L472" s="216"/>
      <c r="M472" s="217"/>
      <c r="N472" s="218"/>
      <c r="O472" s="218"/>
      <c r="P472" s="218"/>
      <c r="Q472" s="218"/>
      <c r="R472" s="218"/>
      <c r="S472" s="218"/>
      <c r="T472" s="219"/>
      <c r="AT472" s="220" t="s">
        <v>142</v>
      </c>
      <c r="AU472" s="220" t="s">
        <v>82</v>
      </c>
      <c r="AV472" s="14" t="s">
        <v>82</v>
      </c>
      <c r="AW472" s="14" t="s">
        <v>34</v>
      </c>
      <c r="AX472" s="14" t="s">
        <v>73</v>
      </c>
      <c r="AY472" s="220" t="s">
        <v>129</v>
      </c>
    </row>
    <row r="473" spans="2:51" s="13" customFormat="1" ht="10.2">
      <c r="B473" s="200"/>
      <c r="C473" s="201"/>
      <c r="D473" s="194" t="s">
        <v>142</v>
      </c>
      <c r="E473" s="202" t="s">
        <v>28</v>
      </c>
      <c r="F473" s="203" t="s">
        <v>606</v>
      </c>
      <c r="G473" s="201"/>
      <c r="H473" s="202" t="s">
        <v>28</v>
      </c>
      <c r="I473" s="204"/>
      <c r="J473" s="201"/>
      <c r="K473" s="201"/>
      <c r="L473" s="205"/>
      <c r="M473" s="206"/>
      <c r="N473" s="207"/>
      <c r="O473" s="207"/>
      <c r="P473" s="207"/>
      <c r="Q473" s="207"/>
      <c r="R473" s="207"/>
      <c r="S473" s="207"/>
      <c r="T473" s="208"/>
      <c r="AT473" s="209" t="s">
        <v>142</v>
      </c>
      <c r="AU473" s="209" t="s">
        <v>82</v>
      </c>
      <c r="AV473" s="13" t="s">
        <v>80</v>
      </c>
      <c r="AW473" s="13" t="s">
        <v>34</v>
      </c>
      <c r="AX473" s="13" t="s">
        <v>73</v>
      </c>
      <c r="AY473" s="209" t="s">
        <v>129</v>
      </c>
    </row>
    <row r="474" spans="2:51" s="14" customFormat="1" ht="10.2">
      <c r="B474" s="210"/>
      <c r="C474" s="211"/>
      <c r="D474" s="194" t="s">
        <v>142</v>
      </c>
      <c r="E474" s="212" t="s">
        <v>28</v>
      </c>
      <c r="F474" s="213" t="s">
        <v>607</v>
      </c>
      <c r="G474" s="211"/>
      <c r="H474" s="214">
        <v>0.125</v>
      </c>
      <c r="I474" s="215"/>
      <c r="J474" s="211"/>
      <c r="K474" s="211"/>
      <c r="L474" s="216"/>
      <c r="M474" s="217"/>
      <c r="N474" s="218"/>
      <c r="O474" s="218"/>
      <c r="P474" s="218"/>
      <c r="Q474" s="218"/>
      <c r="R474" s="218"/>
      <c r="S474" s="218"/>
      <c r="T474" s="219"/>
      <c r="AT474" s="220" t="s">
        <v>142</v>
      </c>
      <c r="AU474" s="220" t="s">
        <v>82</v>
      </c>
      <c r="AV474" s="14" t="s">
        <v>82</v>
      </c>
      <c r="AW474" s="14" t="s">
        <v>34</v>
      </c>
      <c r="AX474" s="14" t="s">
        <v>73</v>
      </c>
      <c r="AY474" s="220" t="s">
        <v>129</v>
      </c>
    </row>
    <row r="475" spans="2:51" s="13" customFormat="1" ht="10.2">
      <c r="B475" s="200"/>
      <c r="C475" s="201"/>
      <c r="D475" s="194" t="s">
        <v>142</v>
      </c>
      <c r="E475" s="202" t="s">
        <v>28</v>
      </c>
      <c r="F475" s="203" t="s">
        <v>608</v>
      </c>
      <c r="G475" s="201"/>
      <c r="H475" s="202" t="s">
        <v>28</v>
      </c>
      <c r="I475" s="204"/>
      <c r="J475" s="201"/>
      <c r="K475" s="201"/>
      <c r="L475" s="205"/>
      <c r="M475" s="206"/>
      <c r="N475" s="207"/>
      <c r="O475" s="207"/>
      <c r="P475" s="207"/>
      <c r="Q475" s="207"/>
      <c r="R475" s="207"/>
      <c r="S475" s="207"/>
      <c r="T475" s="208"/>
      <c r="AT475" s="209" t="s">
        <v>142</v>
      </c>
      <c r="AU475" s="209" t="s">
        <v>82</v>
      </c>
      <c r="AV475" s="13" t="s">
        <v>80</v>
      </c>
      <c r="AW475" s="13" t="s">
        <v>34</v>
      </c>
      <c r="AX475" s="13" t="s">
        <v>73</v>
      </c>
      <c r="AY475" s="209" t="s">
        <v>129</v>
      </c>
    </row>
    <row r="476" spans="2:51" s="13" customFormat="1" ht="10.2">
      <c r="B476" s="200"/>
      <c r="C476" s="201"/>
      <c r="D476" s="194" t="s">
        <v>142</v>
      </c>
      <c r="E476" s="202" t="s">
        <v>28</v>
      </c>
      <c r="F476" s="203" t="s">
        <v>566</v>
      </c>
      <c r="G476" s="201"/>
      <c r="H476" s="202" t="s">
        <v>28</v>
      </c>
      <c r="I476" s="204"/>
      <c r="J476" s="201"/>
      <c r="K476" s="201"/>
      <c r="L476" s="205"/>
      <c r="M476" s="206"/>
      <c r="N476" s="207"/>
      <c r="O476" s="207"/>
      <c r="P476" s="207"/>
      <c r="Q476" s="207"/>
      <c r="R476" s="207"/>
      <c r="S476" s="207"/>
      <c r="T476" s="208"/>
      <c r="AT476" s="209" t="s">
        <v>142</v>
      </c>
      <c r="AU476" s="209" t="s">
        <v>82</v>
      </c>
      <c r="AV476" s="13" t="s">
        <v>80</v>
      </c>
      <c r="AW476" s="13" t="s">
        <v>34</v>
      </c>
      <c r="AX476" s="13" t="s">
        <v>73</v>
      </c>
      <c r="AY476" s="209" t="s">
        <v>129</v>
      </c>
    </row>
    <row r="477" spans="2:51" s="14" customFormat="1" ht="10.2">
      <c r="B477" s="210"/>
      <c r="C477" s="211"/>
      <c r="D477" s="194" t="s">
        <v>142</v>
      </c>
      <c r="E477" s="212" t="s">
        <v>28</v>
      </c>
      <c r="F477" s="213" t="s">
        <v>609</v>
      </c>
      <c r="G477" s="211"/>
      <c r="H477" s="214">
        <v>0.034</v>
      </c>
      <c r="I477" s="215"/>
      <c r="J477" s="211"/>
      <c r="K477" s="211"/>
      <c r="L477" s="216"/>
      <c r="M477" s="217"/>
      <c r="N477" s="218"/>
      <c r="O477" s="218"/>
      <c r="P477" s="218"/>
      <c r="Q477" s="218"/>
      <c r="R477" s="218"/>
      <c r="S477" s="218"/>
      <c r="T477" s="219"/>
      <c r="AT477" s="220" t="s">
        <v>142</v>
      </c>
      <c r="AU477" s="220" t="s">
        <v>82</v>
      </c>
      <c r="AV477" s="14" t="s">
        <v>82</v>
      </c>
      <c r="AW477" s="14" t="s">
        <v>34</v>
      </c>
      <c r="AX477" s="14" t="s">
        <v>73</v>
      </c>
      <c r="AY477" s="220" t="s">
        <v>129</v>
      </c>
    </row>
    <row r="478" spans="2:51" s="14" customFormat="1" ht="10.2">
      <c r="B478" s="210"/>
      <c r="C478" s="211"/>
      <c r="D478" s="194" t="s">
        <v>142</v>
      </c>
      <c r="E478" s="212" t="s">
        <v>28</v>
      </c>
      <c r="F478" s="213" t="s">
        <v>610</v>
      </c>
      <c r="G478" s="211"/>
      <c r="H478" s="214">
        <v>0.017</v>
      </c>
      <c r="I478" s="215"/>
      <c r="J478" s="211"/>
      <c r="K478" s="211"/>
      <c r="L478" s="216"/>
      <c r="M478" s="217"/>
      <c r="N478" s="218"/>
      <c r="O478" s="218"/>
      <c r="P478" s="218"/>
      <c r="Q478" s="218"/>
      <c r="R478" s="218"/>
      <c r="S478" s="218"/>
      <c r="T478" s="219"/>
      <c r="AT478" s="220" t="s">
        <v>142</v>
      </c>
      <c r="AU478" s="220" t="s">
        <v>82</v>
      </c>
      <c r="AV478" s="14" t="s">
        <v>82</v>
      </c>
      <c r="AW478" s="14" t="s">
        <v>34</v>
      </c>
      <c r="AX478" s="14" t="s">
        <v>73</v>
      </c>
      <c r="AY478" s="220" t="s">
        <v>129</v>
      </c>
    </row>
    <row r="479" spans="2:51" s="14" customFormat="1" ht="10.2">
      <c r="B479" s="210"/>
      <c r="C479" s="211"/>
      <c r="D479" s="194" t="s">
        <v>142</v>
      </c>
      <c r="E479" s="212" t="s">
        <v>28</v>
      </c>
      <c r="F479" s="213" t="s">
        <v>611</v>
      </c>
      <c r="G479" s="211"/>
      <c r="H479" s="214">
        <v>0.004</v>
      </c>
      <c r="I479" s="215"/>
      <c r="J479" s="211"/>
      <c r="K479" s="211"/>
      <c r="L479" s="216"/>
      <c r="M479" s="217"/>
      <c r="N479" s="218"/>
      <c r="O479" s="218"/>
      <c r="P479" s="218"/>
      <c r="Q479" s="218"/>
      <c r="R479" s="218"/>
      <c r="S479" s="218"/>
      <c r="T479" s="219"/>
      <c r="AT479" s="220" t="s">
        <v>142</v>
      </c>
      <c r="AU479" s="220" t="s">
        <v>82</v>
      </c>
      <c r="AV479" s="14" t="s">
        <v>82</v>
      </c>
      <c r="AW479" s="14" t="s">
        <v>34</v>
      </c>
      <c r="AX479" s="14" t="s">
        <v>73</v>
      </c>
      <c r="AY479" s="220" t="s">
        <v>129</v>
      </c>
    </row>
    <row r="480" spans="2:51" s="15" customFormat="1" ht="10.2">
      <c r="B480" s="221"/>
      <c r="C480" s="222"/>
      <c r="D480" s="194" t="s">
        <v>142</v>
      </c>
      <c r="E480" s="223" t="s">
        <v>28</v>
      </c>
      <c r="F480" s="224" t="s">
        <v>172</v>
      </c>
      <c r="G480" s="222"/>
      <c r="H480" s="225">
        <v>0.311</v>
      </c>
      <c r="I480" s="226"/>
      <c r="J480" s="222"/>
      <c r="K480" s="222"/>
      <c r="L480" s="227"/>
      <c r="M480" s="228"/>
      <c r="N480" s="229"/>
      <c r="O480" s="229"/>
      <c r="P480" s="229"/>
      <c r="Q480" s="229"/>
      <c r="R480" s="229"/>
      <c r="S480" s="229"/>
      <c r="T480" s="230"/>
      <c r="AT480" s="231" t="s">
        <v>142</v>
      </c>
      <c r="AU480" s="231" t="s">
        <v>82</v>
      </c>
      <c r="AV480" s="15" t="s">
        <v>136</v>
      </c>
      <c r="AW480" s="15" t="s">
        <v>34</v>
      </c>
      <c r="AX480" s="15" t="s">
        <v>80</v>
      </c>
      <c r="AY480" s="231" t="s">
        <v>129</v>
      </c>
    </row>
    <row r="481" spans="2:63" s="12" customFormat="1" ht="22.8" customHeight="1">
      <c r="B481" s="165"/>
      <c r="C481" s="166"/>
      <c r="D481" s="167" t="s">
        <v>72</v>
      </c>
      <c r="E481" s="179" t="s">
        <v>136</v>
      </c>
      <c r="F481" s="179" t="s">
        <v>612</v>
      </c>
      <c r="G481" s="166"/>
      <c r="H481" s="166"/>
      <c r="I481" s="169"/>
      <c r="J481" s="180">
        <f>BK481</f>
        <v>0</v>
      </c>
      <c r="K481" s="166"/>
      <c r="L481" s="171"/>
      <c r="M481" s="172"/>
      <c r="N481" s="173"/>
      <c r="O481" s="173"/>
      <c r="P481" s="174">
        <f>SUM(P482:P507)</f>
        <v>0</v>
      </c>
      <c r="Q481" s="173"/>
      <c r="R481" s="174">
        <f>SUM(R482:R507)</f>
        <v>41.258037</v>
      </c>
      <c r="S481" s="173"/>
      <c r="T481" s="175">
        <f>SUM(T482:T507)</f>
        <v>0</v>
      </c>
      <c r="AR481" s="176" t="s">
        <v>80</v>
      </c>
      <c r="AT481" s="177" t="s">
        <v>72</v>
      </c>
      <c r="AU481" s="177" t="s">
        <v>80</v>
      </c>
      <c r="AY481" s="176" t="s">
        <v>129</v>
      </c>
      <c r="BK481" s="178">
        <f>SUM(BK482:BK507)</f>
        <v>0</v>
      </c>
    </row>
    <row r="482" spans="1:65" s="2" customFormat="1" ht="14.4" customHeight="1">
      <c r="A482" s="36"/>
      <c r="B482" s="37"/>
      <c r="C482" s="181" t="s">
        <v>613</v>
      </c>
      <c r="D482" s="181" t="s">
        <v>131</v>
      </c>
      <c r="E482" s="182" t="s">
        <v>614</v>
      </c>
      <c r="F482" s="183" t="s">
        <v>615</v>
      </c>
      <c r="G482" s="184" t="s">
        <v>147</v>
      </c>
      <c r="H482" s="185">
        <v>4.652</v>
      </c>
      <c r="I482" s="186"/>
      <c r="J482" s="187">
        <f>ROUND(I482*H482,2)</f>
        <v>0</v>
      </c>
      <c r="K482" s="183" t="s">
        <v>135</v>
      </c>
      <c r="L482" s="41"/>
      <c r="M482" s="188" t="s">
        <v>28</v>
      </c>
      <c r="N482" s="189" t="s">
        <v>46</v>
      </c>
      <c r="O482" s="67"/>
      <c r="P482" s="190">
        <f>O482*H482</f>
        <v>0</v>
      </c>
      <c r="Q482" s="190">
        <v>1.89</v>
      </c>
      <c r="R482" s="190">
        <f>Q482*H482</f>
        <v>8.79228</v>
      </c>
      <c r="S482" s="190">
        <v>0</v>
      </c>
      <c r="T482" s="191">
        <f>S482*H482</f>
        <v>0</v>
      </c>
      <c r="U482" s="36"/>
      <c r="V482" s="36"/>
      <c r="W482" s="36"/>
      <c r="X482" s="36"/>
      <c r="Y482" s="36"/>
      <c r="Z482" s="36"/>
      <c r="AA482" s="36"/>
      <c r="AB482" s="36"/>
      <c r="AC482" s="36"/>
      <c r="AD482" s="36"/>
      <c r="AE482" s="36"/>
      <c r="AR482" s="192" t="s">
        <v>136</v>
      </c>
      <c r="AT482" s="192" t="s">
        <v>131</v>
      </c>
      <c r="AU482" s="192" t="s">
        <v>82</v>
      </c>
      <c r="AY482" s="19" t="s">
        <v>129</v>
      </c>
      <c r="BE482" s="193">
        <f>IF(N482="základní",J482,0)</f>
        <v>0</v>
      </c>
      <c r="BF482" s="193">
        <f>IF(N482="snížená",J482,0)</f>
        <v>0</v>
      </c>
      <c r="BG482" s="193">
        <f>IF(N482="zákl. přenesená",J482,0)</f>
        <v>0</v>
      </c>
      <c r="BH482" s="193">
        <f>IF(N482="sníž. přenesená",J482,0)</f>
        <v>0</v>
      </c>
      <c r="BI482" s="193">
        <f>IF(N482="nulová",J482,0)</f>
        <v>0</v>
      </c>
      <c r="BJ482" s="19" t="s">
        <v>136</v>
      </c>
      <c r="BK482" s="193">
        <f>ROUND(I482*H482,2)</f>
        <v>0</v>
      </c>
      <c r="BL482" s="19" t="s">
        <v>136</v>
      </c>
      <c r="BM482" s="192" t="s">
        <v>616</v>
      </c>
    </row>
    <row r="483" spans="1:47" s="2" customFormat="1" ht="10.2">
      <c r="A483" s="36"/>
      <c r="B483" s="37"/>
      <c r="C483" s="38"/>
      <c r="D483" s="194" t="s">
        <v>138</v>
      </c>
      <c r="E483" s="38"/>
      <c r="F483" s="195" t="s">
        <v>617</v>
      </c>
      <c r="G483" s="38"/>
      <c r="H483" s="38"/>
      <c r="I483" s="196"/>
      <c r="J483" s="38"/>
      <c r="K483" s="38"/>
      <c r="L483" s="41"/>
      <c r="M483" s="197"/>
      <c r="N483" s="198"/>
      <c r="O483" s="67"/>
      <c r="P483" s="67"/>
      <c r="Q483" s="67"/>
      <c r="R483" s="67"/>
      <c r="S483" s="67"/>
      <c r="T483" s="68"/>
      <c r="U483" s="36"/>
      <c r="V483" s="36"/>
      <c r="W483" s="36"/>
      <c r="X483" s="36"/>
      <c r="Y483" s="36"/>
      <c r="Z483" s="36"/>
      <c r="AA483" s="36"/>
      <c r="AB483" s="36"/>
      <c r="AC483" s="36"/>
      <c r="AD483" s="36"/>
      <c r="AE483" s="36"/>
      <c r="AT483" s="19" t="s">
        <v>138</v>
      </c>
      <c r="AU483" s="19" t="s">
        <v>82</v>
      </c>
    </row>
    <row r="484" spans="1:47" s="2" customFormat="1" ht="86.4">
      <c r="A484" s="36"/>
      <c r="B484" s="37"/>
      <c r="C484" s="38"/>
      <c r="D484" s="194" t="s">
        <v>140</v>
      </c>
      <c r="E484" s="38"/>
      <c r="F484" s="199" t="s">
        <v>618</v>
      </c>
      <c r="G484" s="38"/>
      <c r="H484" s="38"/>
      <c r="I484" s="196"/>
      <c r="J484" s="38"/>
      <c r="K484" s="38"/>
      <c r="L484" s="41"/>
      <c r="M484" s="197"/>
      <c r="N484" s="198"/>
      <c r="O484" s="67"/>
      <c r="P484" s="67"/>
      <c r="Q484" s="67"/>
      <c r="R484" s="67"/>
      <c r="S484" s="67"/>
      <c r="T484" s="68"/>
      <c r="U484" s="36"/>
      <c r="V484" s="36"/>
      <c r="W484" s="36"/>
      <c r="X484" s="36"/>
      <c r="Y484" s="36"/>
      <c r="Z484" s="36"/>
      <c r="AA484" s="36"/>
      <c r="AB484" s="36"/>
      <c r="AC484" s="36"/>
      <c r="AD484" s="36"/>
      <c r="AE484" s="36"/>
      <c r="AT484" s="19" t="s">
        <v>140</v>
      </c>
      <c r="AU484" s="19" t="s">
        <v>82</v>
      </c>
    </row>
    <row r="485" spans="2:51" s="13" customFormat="1" ht="10.2">
      <c r="B485" s="200"/>
      <c r="C485" s="201"/>
      <c r="D485" s="194" t="s">
        <v>142</v>
      </c>
      <c r="E485" s="202" t="s">
        <v>28</v>
      </c>
      <c r="F485" s="203" t="s">
        <v>619</v>
      </c>
      <c r="G485" s="201"/>
      <c r="H485" s="202" t="s">
        <v>28</v>
      </c>
      <c r="I485" s="204"/>
      <c r="J485" s="201"/>
      <c r="K485" s="201"/>
      <c r="L485" s="205"/>
      <c r="M485" s="206"/>
      <c r="N485" s="207"/>
      <c r="O485" s="207"/>
      <c r="P485" s="207"/>
      <c r="Q485" s="207"/>
      <c r="R485" s="207"/>
      <c r="S485" s="207"/>
      <c r="T485" s="208"/>
      <c r="AT485" s="209" t="s">
        <v>142</v>
      </c>
      <c r="AU485" s="209" t="s">
        <v>82</v>
      </c>
      <c r="AV485" s="13" t="s">
        <v>80</v>
      </c>
      <c r="AW485" s="13" t="s">
        <v>34</v>
      </c>
      <c r="AX485" s="13" t="s">
        <v>73</v>
      </c>
      <c r="AY485" s="209" t="s">
        <v>129</v>
      </c>
    </row>
    <row r="486" spans="2:51" s="14" customFormat="1" ht="10.2">
      <c r="B486" s="210"/>
      <c r="C486" s="211"/>
      <c r="D486" s="194" t="s">
        <v>142</v>
      </c>
      <c r="E486" s="212" t="s">
        <v>28</v>
      </c>
      <c r="F486" s="213" t="s">
        <v>620</v>
      </c>
      <c r="G486" s="211"/>
      <c r="H486" s="214">
        <v>4.652</v>
      </c>
      <c r="I486" s="215"/>
      <c r="J486" s="211"/>
      <c r="K486" s="211"/>
      <c r="L486" s="216"/>
      <c r="M486" s="217"/>
      <c r="N486" s="218"/>
      <c r="O486" s="218"/>
      <c r="P486" s="218"/>
      <c r="Q486" s="218"/>
      <c r="R486" s="218"/>
      <c r="S486" s="218"/>
      <c r="T486" s="219"/>
      <c r="AT486" s="220" t="s">
        <v>142</v>
      </c>
      <c r="AU486" s="220" t="s">
        <v>82</v>
      </c>
      <c r="AV486" s="14" t="s">
        <v>82</v>
      </c>
      <c r="AW486" s="14" t="s">
        <v>34</v>
      </c>
      <c r="AX486" s="14" t="s">
        <v>80</v>
      </c>
      <c r="AY486" s="220" t="s">
        <v>129</v>
      </c>
    </row>
    <row r="487" spans="1:65" s="2" customFormat="1" ht="14.4" customHeight="1">
      <c r="A487" s="36"/>
      <c r="B487" s="37"/>
      <c r="C487" s="181" t="s">
        <v>621</v>
      </c>
      <c r="D487" s="181" t="s">
        <v>131</v>
      </c>
      <c r="E487" s="182" t="s">
        <v>622</v>
      </c>
      <c r="F487" s="183" t="s">
        <v>623</v>
      </c>
      <c r="G487" s="184" t="s">
        <v>156</v>
      </c>
      <c r="H487" s="185">
        <v>5</v>
      </c>
      <c r="I487" s="186"/>
      <c r="J487" s="187">
        <f>ROUND(I487*H487,2)</f>
        <v>0</v>
      </c>
      <c r="K487" s="183" t="s">
        <v>28</v>
      </c>
      <c r="L487" s="41"/>
      <c r="M487" s="188" t="s">
        <v>28</v>
      </c>
      <c r="N487" s="189" t="s">
        <v>46</v>
      </c>
      <c r="O487" s="67"/>
      <c r="P487" s="190">
        <f>O487*H487</f>
        <v>0</v>
      </c>
      <c r="Q487" s="190">
        <v>0.1</v>
      </c>
      <c r="R487" s="190">
        <f>Q487*H487</f>
        <v>0.5</v>
      </c>
      <c r="S487" s="190">
        <v>0</v>
      </c>
      <c r="T487" s="191">
        <f>S487*H487</f>
        <v>0</v>
      </c>
      <c r="U487" s="36"/>
      <c r="V487" s="36"/>
      <c r="W487" s="36"/>
      <c r="X487" s="36"/>
      <c r="Y487" s="36"/>
      <c r="Z487" s="36"/>
      <c r="AA487" s="36"/>
      <c r="AB487" s="36"/>
      <c r="AC487" s="36"/>
      <c r="AD487" s="36"/>
      <c r="AE487" s="36"/>
      <c r="AR487" s="192" t="s">
        <v>136</v>
      </c>
      <c r="AT487" s="192" t="s">
        <v>131</v>
      </c>
      <c r="AU487" s="192" t="s">
        <v>82</v>
      </c>
      <c r="AY487" s="19" t="s">
        <v>129</v>
      </c>
      <c r="BE487" s="193">
        <f>IF(N487="základní",J487,0)</f>
        <v>0</v>
      </c>
      <c r="BF487" s="193">
        <f>IF(N487="snížená",J487,0)</f>
        <v>0</v>
      </c>
      <c r="BG487" s="193">
        <f>IF(N487="zákl. přenesená",J487,0)</f>
        <v>0</v>
      </c>
      <c r="BH487" s="193">
        <f>IF(N487="sníž. přenesená",J487,0)</f>
        <v>0</v>
      </c>
      <c r="BI487" s="193">
        <f>IF(N487="nulová",J487,0)</f>
        <v>0</v>
      </c>
      <c r="BJ487" s="19" t="s">
        <v>136</v>
      </c>
      <c r="BK487" s="193">
        <f>ROUND(I487*H487,2)</f>
        <v>0</v>
      </c>
      <c r="BL487" s="19" t="s">
        <v>136</v>
      </c>
      <c r="BM487" s="192" t="s">
        <v>624</v>
      </c>
    </row>
    <row r="488" spans="1:47" s="2" customFormat="1" ht="10.2">
      <c r="A488" s="36"/>
      <c r="B488" s="37"/>
      <c r="C488" s="38"/>
      <c r="D488" s="194" t="s">
        <v>138</v>
      </c>
      <c r="E488" s="38"/>
      <c r="F488" s="195" t="s">
        <v>623</v>
      </c>
      <c r="G488" s="38"/>
      <c r="H488" s="38"/>
      <c r="I488" s="196"/>
      <c r="J488" s="38"/>
      <c r="K488" s="38"/>
      <c r="L488" s="41"/>
      <c r="M488" s="197"/>
      <c r="N488" s="198"/>
      <c r="O488" s="67"/>
      <c r="P488" s="67"/>
      <c r="Q488" s="67"/>
      <c r="R488" s="67"/>
      <c r="S488" s="67"/>
      <c r="T488" s="68"/>
      <c r="U488" s="36"/>
      <c r="V488" s="36"/>
      <c r="W488" s="36"/>
      <c r="X488" s="36"/>
      <c r="Y488" s="36"/>
      <c r="Z488" s="36"/>
      <c r="AA488" s="36"/>
      <c r="AB488" s="36"/>
      <c r="AC488" s="36"/>
      <c r="AD488" s="36"/>
      <c r="AE488" s="36"/>
      <c r="AT488" s="19" t="s">
        <v>138</v>
      </c>
      <c r="AU488" s="19" t="s">
        <v>82</v>
      </c>
    </row>
    <row r="489" spans="1:47" s="2" customFormat="1" ht="96">
      <c r="A489" s="36"/>
      <c r="B489" s="37"/>
      <c r="C489" s="38"/>
      <c r="D489" s="194" t="s">
        <v>140</v>
      </c>
      <c r="E489" s="38"/>
      <c r="F489" s="199" t="s">
        <v>625</v>
      </c>
      <c r="G489" s="38"/>
      <c r="H489" s="38"/>
      <c r="I489" s="196"/>
      <c r="J489" s="38"/>
      <c r="K489" s="38"/>
      <c r="L489" s="41"/>
      <c r="M489" s="197"/>
      <c r="N489" s="198"/>
      <c r="O489" s="67"/>
      <c r="P489" s="67"/>
      <c r="Q489" s="67"/>
      <c r="R489" s="67"/>
      <c r="S489" s="67"/>
      <c r="T489" s="68"/>
      <c r="U489" s="36"/>
      <c r="V489" s="36"/>
      <c r="W489" s="36"/>
      <c r="X489" s="36"/>
      <c r="Y489" s="36"/>
      <c r="Z489" s="36"/>
      <c r="AA489" s="36"/>
      <c r="AB489" s="36"/>
      <c r="AC489" s="36"/>
      <c r="AD489" s="36"/>
      <c r="AE489" s="36"/>
      <c r="AT489" s="19" t="s">
        <v>140</v>
      </c>
      <c r="AU489" s="19" t="s">
        <v>82</v>
      </c>
    </row>
    <row r="490" spans="2:51" s="13" customFormat="1" ht="20.4">
      <c r="B490" s="200"/>
      <c r="C490" s="201"/>
      <c r="D490" s="194" t="s">
        <v>142</v>
      </c>
      <c r="E490" s="202" t="s">
        <v>28</v>
      </c>
      <c r="F490" s="203" t="s">
        <v>626</v>
      </c>
      <c r="G490" s="201"/>
      <c r="H490" s="202" t="s">
        <v>28</v>
      </c>
      <c r="I490" s="204"/>
      <c r="J490" s="201"/>
      <c r="K490" s="201"/>
      <c r="L490" s="205"/>
      <c r="M490" s="206"/>
      <c r="N490" s="207"/>
      <c r="O490" s="207"/>
      <c r="P490" s="207"/>
      <c r="Q490" s="207"/>
      <c r="R490" s="207"/>
      <c r="S490" s="207"/>
      <c r="T490" s="208"/>
      <c r="AT490" s="209" t="s">
        <v>142</v>
      </c>
      <c r="AU490" s="209" t="s">
        <v>82</v>
      </c>
      <c r="AV490" s="13" t="s">
        <v>80</v>
      </c>
      <c r="AW490" s="13" t="s">
        <v>34</v>
      </c>
      <c r="AX490" s="13" t="s">
        <v>73</v>
      </c>
      <c r="AY490" s="209" t="s">
        <v>129</v>
      </c>
    </row>
    <row r="491" spans="2:51" s="14" customFormat="1" ht="10.2">
      <c r="B491" s="210"/>
      <c r="C491" s="211"/>
      <c r="D491" s="194" t="s">
        <v>142</v>
      </c>
      <c r="E491" s="212" t="s">
        <v>28</v>
      </c>
      <c r="F491" s="213" t="s">
        <v>173</v>
      </c>
      <c r="G491" s="211"/>
      <c r="H491" s="214">
        <v>5</v>
      </c>
      <c r="I491" s="215"/>
      <c r="J491" s="211"/>
      <c r="K491" s="211"/>
      <c r="L491" s="216"/>
      <c r="M491" s="217"/>
      <c r="N491" s="218"/>
      <c r="O491" s="218"/>
      <c r="P491" s="218"/>
      <c r="Q491" s="218"/>
      <c r="R491" s="218"/>
      <c r="S491" s="218"/>
      <c r="T491" s="219"/>
      <c r="AT491" s="220" t="s">
        <v>142</v>
      </c>
      <c r="AU491" s="220" t="s">
        <v>82</v>
      </c>
      <c r="AV491" s="14" t="s">
        <v>82</v>
      </c>
      <c r="AW491" s="14" t="s">
        <v>34</v>
      </c>
      <c r="AX491" s="14" t="s">
        <v>80</v>
      </c>
      <c r="AY491" s="220" t="s">
        <v>129</v>
      </c>
    </row>
    <row r="492" spans="1:65" s="2" customFormat="1" ht="14.4" customHeight="1">
      <c r="A492" s="36"/>
      <c r="B492" s="37"/>
      <c r="C492" s="181" t="s">
        <v>627</v>
      </c>
      <c r="D492" s="181" t="s">
        <v>131</v>
      </c>
      <c r="E492" s="182" t="s">
        <v>628</v>
      </c>
      <c r="F492" s="183" t="s">
        <v>629</v>
      </c>
      <c r="G492" s="184" t="s">
        <v>147</v>
      </c>
      <c r="H492" s="185">
        <v>5.79</v>
      </c>
      <c r="I492" s="186"/>
      <c r="J492" s="187">
        <f>ROUND(I492*H492,2)</f>
        <v>0</v>
      </c>
      <c r="K492" s="183" t="s">
        <v>135</v>
      </c>
      <c r="L492" s="41"/>
      <c r="M492" s="188" t="s">
        <v>28</v>
      </c>
      <c r="N492" s="189" t="s">
        <v>46</v>
      </c>
      <c r="O492" s="67"/>
      <c r="P492" s="190">
        <f>O492*H492</f>
        <v>0</v>
      </c>
      <c r="Q492" s="190">
        <v>2.4143</v>
      </c>
      <c r="R492" s="190">
        <f>Q492*H492</f>
        <v>13.978797</v>
      </c>
      <c r="S492" s="190">
        <v>0</v>
      </c>
      <c r="T492" s="191">
        <f>S492*H492</f>
        <v>0</v>
      </c>
      <c r="U492" s="36"/>
      <c r="V492" s="36"/>
      <c r="W492" s="36"/>
      <c r="X492" s="36"/>
      <c r="Y492" s="36"/>
      <c r="Z492" s="36"/>
      <c r="AA492" s="36"/>
      <c r="AB492" s="36"/>
      <c r="AC492" s="36"/>
      <c r="AD492" s="36"/>
      <c r="AE492" s="36"/>
      <c r="AR492" s="192" t="s">
        <v>136</v>
      </c>
      <c r="AT492" s="192" t="s">
        <v>131</v>
      </c>
      <c r="AU492" s="192" t="s">
        <v>82</v>
      </c>
      <c r="AY492" s="19" t="s">
        <v>129</v>
      </c>
      <c r="BE492" s="193">
        <f>IF(N492="základní",J492,0)</f>
        <v>0</v>
      </c>
      <c r="BF492" s="193">
        <f>IF(N492="snížená",J492,0)</f>
        <v>0</v>
      </c>
      <c r="BG492" s="193">
        <f>IF(N492="zákl. přenesená",J492,0)</f>
        <v>0</v>
      </c>
      <c r="BH492" s="193">
        <f>IF(N492="sníž. přenesená",J492,0)</f>
        <v>0</v>
      </c>
      <c r="BI492" s="193">
        <f>IF(N492="nulová",J492,0)</f>
        <v>0</v>
      </c>
      <c r="BJ492" s="19" t="s">
        <v>136</v>
      </c>
      <c r="BK492" s="193">
        <f>ROUND(I492*H492,2)</f>
        <v>0</v>
      </c>
      <c r="BL492" s="19" t="s">
        <v>136</v>
      </c>
      <c r="BM492" s="192" t="s">
        <v>630</v>
      </c>
    </row>
    <row r="493" spans="1:47" s="2" customFormat="1" ht="19.2">
      <c r="A493" s="36"/>
      <c r="B493" s="37"/>
      <c r="C493" s="38"/>
      <c r="D493" s="194" t="s">
        <v>138</v>
      </c>
      <c r="E493" s="38"/>
      <c r="F493" s="195" t="s">
        <v>631</v>
      </c>
      <c r="G493" s="38"/>
      <c r="H493" s="38"/>
      <c r="I493" s="196"/>
      <c r="J493" s="38"/>
      <c r="K493" s="38"/>
      <c r="L493" s="41"/>
      <c r="M493" s="197"/>
      <c r="N493" s="198"/>
      <c r="O493" s="67"/>
      <c r="P493" s="67"/>
      <c r="Q493" s="67"/>
      <c r="R493" s="67"/>
      <c r="S493" s="67"/>
      <c r="T493" s="68"/>
      <c r="U493" s="36"/>
      <c r="V493" s="36"/>
      <c r="W493" s="36"/>
      <c r="X493" s="36"/>
      <c r="Y493" s="36"/>
      <c r="Z493" s="36"/>
      <c r="AA493" s="36"/>
      <c r="AB493" s="36"/>
      <c r="AC493" s="36"/>
      <c r="AD493" s="36"/>
      <c r="AE493" s="36"/>
      <c r="AT493" s="19" t="s">
        <v>138</v>
      </c>
      <c r="AU493" s="19" t="s">
        <v>82</v>
      </c>
    </row>
    <row r="494" spans="1:47" s="2" customFormat="1" ht="86.4">
      <c r="A494" s="36"/>
      <c r="B494" s="37"/>
      <c r="C494" s="38"/>
      <c r="D494" s="194" t="s">
        <v>140</v>
      </c>
      <c r="E494" s="38"/>
      <c r="F494" s="199" t="s">
        <v>632</v>
      </c>
      <c r="G494" s="38"/>
      <c r="H494" s="38"/>
      <c r="I494" s="196"/>
      <c r="J494" s="38"/>
      <c r="K494" s="38"/>
      <c r="L494" s="41"/>
      <c r="M494" s="197"/>
      <c r="N494" s="198"/>
      <c r="O494" s="67"/>
      <c r="P494" s="67"/>
      <c r="Q494" s="67"/>
      <c r="R494" s="67"/>
      <c r="S494" s="67"/>
      <c r="T494" s="68"/>
      <c r="U494" s="36"/>
      <c r="V494" s="36"/>
      <c r="W494" s="36"/>
      <c r="X494" s="36"/>
      <c r="Y494" s="36"/>
      <c r="Z494" s="36"/>
      <c r="AA494" s="36"/>
      <c r="AB494" s="36"/>
      <c r="AC494" s="36"/>
      <c r="AD494" s="36"/>
      <c r="AE494" s="36"/>
      <c r="AT494" s="19" t="s">
        <v>140</v>
      </c>
      <c r="AU494" s="19" t="s">
        <v>82</v>
      </c>
    </row>
    <row r="495" spans="2:51" s="13" customFormat="1" ht="20.4">
      <c r="B495" s="200"/>
      <c r="C495" s="201"/>
      <c r="D495" s="194" t="s">
        <v>142</v>
      </c>
      <c r="E495" s="202" t="s">
        <v>28</v>
      </c>
      <c r="F495" s="203" t="s">
        <v>633</v>
      </c>
      <c r="G495" s="201"/>
      <c r="H495" s="202" t="s">
        <v>28</v>
      </c>
      <c r="I495" s="204"/>
      <c r="J495" s="201"/>
      <c r="K495" s="201"/>
      <c r="L495" s="205"/>
      <c r="M495" s="206"/>
      <c r="N495" s="207"/>
      <c r="O495" s="207"/>
      <c r="P495" s="207"/>
      <c r="Q495" s="207"/>
      <c r="R495" s="207"/>
      <c r="S495" s="207"/>
      <c r="T495" s="208"/>
      <c r="AT495" s="209" t="s">
        <v>142</v>
      </c>
      <c r="AU495" s="209" t="s">
        <v>82</v>
      </c>
      <c r="AV495" s="13" t="s">
        <v>80</v>
      </c>
      <c r="AW495" s="13" t="s">
        <v>34</v>
      </c>
      <c r="AX495" s="13" t="s">
        <v>73</v>
      </c>
      <c r="AY495" s="209" t="s">
        <v>129</v>
      </c>
    </row>
    <row r="496" spans="2:51" s="13" customFormat="1" ht="10.2">
      <c r="B496" s="200"/>
      <c r="C496" s="201"/>
      <c r="D496" s="194" t="s">
        <v>142</v>
      </c>
      <c r="E496" s="202" t="s">
        <v>28</v>
      </c>
      <c r="F496" s="203" t="s">
        <v>634</v>
      </c>
      <c r="G496" s="201"/>
      <c r="H496" s="202" t="s">
        <v>28</v>
      </c>
      <c r="I496" s="204"/>
      <c r="J496" s="201"/>
      <c r="K496" s="201"/>
      <c r="L496" s="205"/>
      <c r="M496" s="206"/>
      <c r="N496" s="207"/>
      <c r="O496" s="207"/>
      <c r="P496" s="207"/>
      <c r="Q496" s="207"/>
      <c r="R496" s="207"/>
      <c r="S496" s="207"/>
      <c r="T496" s="208"/>
      <c r="AT496" s="209" t="s">
        <v>142</v>
      </c>
      <c r="AU496" s="209" t="s">
        <v>82</v>
      </c>
      <c r="AV496" s="13" t="s">
        <v>80</v>
      </c>
      <c r="AW496" s="13" t="s">
        <v>34</v>
      </c>
      <c r="AX496" s="13" t="s">
        <v>73</v>
      </c>
      <c r="AY496" s="209" t="s">
        <v>129</v>
      </c>
    </row>
    <row r="497" spans="2:51" s="14" customFormat="1" ht="10.2">
      <c r="B497" s="210"/>
      <c r="C497" s="211"/>
      <c r="D497" s="194" t="s">
        <v>142</v>
      </c>
      <c r="E497" s="212" t="s">
        <v>28</v>
      </c>
      <c r="F497" s="213" t="s">
        <v>171</v>
      </c>
      <c r="G497" s="211"/>
      <c r="H497" s="214">
        <v>5.79</v>
      </c>
      <c r="I497" s="215"/>
      <c r="J497" s="211"/>
      <c r="K497" s="211"/>
      <c r="L497" s="216"/>
      <c r="M497" s="217"/>
      <c r="N497" s="218"/>
      <c r="O497" s="218"/>
      <c r="P497" s="218"/>
      <c r="Q497" s="218"/>
      <c r="R497" s="218"/>
      <c r="S497" s="218"/>
      <c r="T497" s="219"/>
      <c r="AT497" s="220" t="s">
        <v>142</v>
      </c>
      <c r="AU497" s="220" t="s">
        <v>82</v>
      </c>
      <c r="AV497" s="14" t="s">
        <v>82</v>
      </c>
      <c r="AW497" s="14" t="s">
        <v>34</v>
      </c>
      <c r="AX497" s="14" t="s">
        <v>80</v>
      </c>
      <c r="AY497" s="220" t="s">
        <v>129</v>
      </c>
    </row>
    <row r="498" spans="1:65" s="2" customFormat="1" ht="14.4" customHeight="1">
      <c r="A498" s="36"/>
      <c r="B498" s="37"/>
      <c r="C498" s="181" t="s">
        <v>635</v>
      </c>
      <c r="D498" s="181" t="s">
        <v>131</v>
      </c>
      <c r="E498" s="182" t="s">
        <v>636</v>
      </c>
      <c r="F498" s="183" t="s">
        <v>637</v>
      </c>
      <c r="G498" s="184" t="s">
        <v>134</v>
      </c>
      <c r="H498" s="185">
        <v>19.48</v>
      </c>
      <c r="I498" s="186"/>
      <c r="J498" s="187">
        <f>ROUND(I498*H498,2)</f>
        <v>0</v>
      </c>
      <c r="K498" s="183" t="s">
        <v>135</v>
      </c>
      <c r="L498" s="41"/>
      <c r="M498" s="188" t="s">
        <v>28</v>
      </c>
      <c r="N498" s="189" t="s">
        <v>46</v>
      </c>
      <c r="O498" s="67"/>
      <c r="P498" s="190">
        <f>O498*H498</f>
        <v>0</v>
      </c>
      <c r="Q498" s="190">
        <v>0</v>
      </c>
      <c r="R498" s="190">
        <f>Q498*H498</f>
        <v>0</v>
      </c>
      <c r="S498" s="190">
        <v>0</v>
      </c>
      <c r="T498" s="191">
        <f>S498*H498</f>
        <v>0</v>
      </c>
      <c r="U498" s="36"/>
      <c r="V498" s="36"/>
      <c r="W498" s="36"/>
      <c r="X498" s="36"/>
      <c r="Y498" s="36"/>
      <c r="Z498" s="36"/>
      <c r="AA498" s="36"/>
      <c r="AB498" s="36"/>
      <c r="AC498" s="36"/>
      <c r="AD498" s="36"/>
      <c r="AE498" s="36"/>
      <c r="AR498" s="192" t="s">
        <v>136</v>
      </c>
      <c r="AT498" s="192" t="s">
        <v>131</v>
      </c>
      <c r="AU498" s="192" t="s">
        <v>82</v>
      </c>
      <c r="AY498" s="19" t="s">
        <v>129</v>
      </c>
      <c r="BE498" s="193">
        <f>IF(N498="základní",J498,0)</f>
        <v>0</v>
      </c>
      <c r="BF498" s="193">
        <f>IF(N498="snížená",J498,0)</f>
        <v>0</v>
      </c>
      <c r="BG498" s="193">
        <f>IF(N498="zákl. přenesená",J498,0)</f>
        <v>0</v>
      </c>
      <c r="BH498" s="193">
        <f>IF(N498="sníž. přenesená",J498,0)</f>
        <v>0</v>
      </c>
      <c r="BI498" s="193">
        <f>IF(N498="nulová",J498,0)</f>
        <v>0</v>
      </c>
      <c r="BJ498" s="19" t="s">
        <v>136</v>
      </c>
      <c r="BK498" s="193">
        <f>ROUND(I498*H498,2)</f>
        <v>0</v>
      </c>
      <c r="BL498" s="19" t="s">
        <v>136</v>
      </c>
      <c r="BM498" s="192" t="s">
        <v>638</v>
      </c>
    </row>
    <row r="499" spans="1:47" s="2" customFormat="1" ht="10.2">
      <c r="A499" s="36"/>
      <c r="B499" s="37"/>
      <c r="C499" s="38"/>
      <c r="D499" s="194" t="s">
        <v>138</v>
      </c>
      <c r="E499" s="38"/>
      <c r="F499" s="195" t="s">
        <v>639</v>
      </c>
      <c r="G499" s="38"/>
      <c r="H499" s="38"/>
      <c r="I499" s="196"/>
      <c r="J499" s="38"/>
      <c r="K499" s="38"/>
      <c r="L499" s="41"/>
      <c r="M499" s="197"/>
      <c r="N499" s="198"/>
      <c r="O499" s="67"/>
      <c r="P499" s="67"/>
      <c r="Q499" s="67"/>
      <c r="R499" s="67"/>
      <c r="S499" s="67"/>
      <c r="T499" s="68"/>
      <c r="U499" s="36"/>
      <c r="V499" s="36"/>
      <c r="W499" s="36"/>
      <c r="X499" s="36"/>
      <c r="Y499" s="36"/>
      <c r="Z499" s="36"/>
      <c r="AA499" s="36"/>
      <c r="AB499" s="36"/>
      <c r="AC499" s="36"/>
      <c r="AD499" s="36"/>
      <c r="AE499" s="36"/>
      <c r="AT499" s="19" t="s">
        <v>138</v>
      </c>
      <c r="AU499" s="19" t="s">
        <v>82</v>
      </c>
    </row>
    <row r="500" spans="1:47" s="2" customFormat="1" ht="86.4">
      <c r="A500" s="36"/>
      <c r="B500" s="37"/>
      <c r="C500" s="38"/>
      <c r="D500" s="194" t="s">
        <v>140</v>
      </c>
      <c r="E500" s="38"/>
      <c r="F500" s="199" t="s">
        <v>632</v>
      </c>
      <c r="G500" s="38"/>
      <c r="H500" s="38"/>
      <c r="I500" s="196"/>
      <c r="J500" s="38"/>
      <c r="K500" s="38"/>
      <c r="L500" s="41"/>
      <c r="M500" s="197"/>
      <c r="N500" s="198"/>
      <c r="O500" s="67"/>
      <c r="P500" s="67"/>
      <c r="Q500" s="67"/>
      <c r="R500" s="67"/>
      <c r="S500" s="67"/>
      <c r="T500" s="68"/>
      <c r="U500" s="36"/>
      <c r="V500" s="36"/>
      <c r="W500" s="36"/>
      <c r="X500" s="36"/>
      <c r="Y500" s="36"/>
      <c r="Z500" s="36"/>
      <c r="AA500" s="36"/>
      <c r="AB500" s="36"/>
      <c r="AC500" s="36"/>
      <c r="AD500" s="36"/>
      <c r="AE500" s="36"/>
      <c r="AT500" s="19" t="s">
        <v>140</v>
      </c>
      <c r="AU500" s="19" t="s">
        <v>82</v>
      </c>
    </row>
    <row r="501" spans="2:51" s="13" customFormat="1" ht="10.2">
      <c r="B501" s="200"/>
      <c r="C501" s="201"/>
      <c r="D501" s="194" t="s">
        <v>142</v>
      </c>
      <c r="E501" s="202" t="s">
        <v>28</v>
      </c>
      <c r="F501" s="203" t="s">
        <v>640</v>
      </c>
      <c r="G501" s="201"/>
      <c r="H501" s="202" t="s">
        <v>28</v>
      </c>
      <c r="I501" s="204"/>
      <c r="J501" s="201"/>
      <c r="K501" s="201"/>
      <c r="L501" s="205"/>
      <c r="M501" s="206"/>
      <c r="N501" s="207"/>
      <c r="O501" s="207"/>
      <c r="P501" s="207"/>
      <c r="Q501" s="207"/>
      <c r="R501" s="207"/>
      <c r="S501" s="207"/>
      <c r="T501" s="208"/>
      <c r="AT501" s="209" t="s">
        <v>142</v>
      </c>
      <c r="AU501" s="209" t="s">
        <v>82</v>
      </c>
      <c r="AV501" s="13" t="s">
        <v>80</v>
      </c>
      <c r="AW501" s="13" t="s">
        <v>34</v>
      </c>
      <c r="AX501" s="13" t="s">
        <v>73</v>
      </c>
      <c r="AY501" s="209" t="s">
        <v>129</v>
      </c>
    </row>
    <row r="502" spans="2:51" s="14" customFormat="1" ht="10.2">
      <c r="B502" s="210"/>
      <c r="C502" s="211"/>
      <c r="D502" s="194" t="s">
        <v>142</v>
      </c>
      <c r="E502" s="212" t="s">
        <v>28</v>
      </c>
      <c r="F502" s="213" t="s">
        <v>641</v>
      </c>
      <c r="G502" s="211"/>
      <c r="H502" s="214">
        <v>19.48</v>
      </c>
      <c r="I502" s="215"/>
      <c r="J502" s="211"/>
      <c r="K502" s="211"/>
      <c r="L502" s="216"/>
      <c r="M502" s="217"/>
      <c r="N502" s="218"/>
      <c r="O502" s="218"/>
      <c r="P502" s="218"/>
      <c r="Q502" s="218"/>
      <c r="R502" s="218"/>
      <c r="S502" s="218"/>
      <c r="T502" s="219"/>
      <c r="AT502" s="220" t="s">
        <v>142</v>
      </c>
      <c r="AU502" s="220" t="s">
        <v>82</v>
      </c>
      <c r="AV502" s="14" t="s">
        <v>82</v>
      </c>
      <c r="AW502" s="14" t="s">
        <v>34</v>
      </c>
      <c r="AX502" s="14" t="s">
        <v>80</v>
      </c>
      <c r="AY502" s="220" t="s">
        <v>129</v>
      </c>
    </row>
    <row r="503" spans="1:65" s="2" customFormat="1" ht="14.4" customHeight="1">
      <c r="A503" s="36"/>
      <c r="B503" s="37"/>
      <c r="C503" s="181" t="s">
        <v>642</v>
      </c>
      <c r="D503" s="181" t="s">
        <v>131</v>
      </c>
      <c r="E503" s="182" t="s">
        <v>643</v>
      </c>
      <c r="F503" s="183" t="s">
        <v>644</v>
      </c>
      <c r="G503" s="184" t="s">
        <v>147</v>
      </c>
      <c r="H503" s="185">
        <v>7.753</v>
      </c>
      <c r="I503" s="186"/>
      <c r="J503" s="187">
        <f>ROUND(I503*H503,2)</f>
        <v>0</v>
      </c>
      <c r="K503" s="183" t="s">
        <v>135</v>
      </c>
      <c r="L503" s="41"/>
      <c r="M503" s="188" t="s">
        <v>28</v>
      </c>
      <c r="N503" s="189" t="s">
        <v>46</v>
      </c>
      <c r="O503" s="67"/>
      <c r="P503" s="190">
        <f>O503*H503</f>
        <v>0</v>
      </c>
      <c r="Q503" s="190">
        <v>2.32</v>
      </c>
      <c r="R503" s="190">
        <f>Q503*H503</f>
        <v>17.98696</v>
      </c>
      <c r="S503" s="190">
        <v>0</v>
      </c>
      <c r="T503" s="191">
        <f>S503*H503</f>
        <v>0</v>
      </c>
      <c r="U503" s="36"/>
      <c r="V503" s="36"/>
      <c r="W503" s="36"/>
      <c r="X503" s="36"/>
      <c r="Y503" s="36"/>
      <c r="Z503" s="36"/>
      <c r="AA503" s="36"/>
      <c r="AB503" s="36"/>
      <c r="AC503" s="36"/>
      <c r="AD503" s="36"/>
      <c r="AE503" s="36"/>
      <c r="AR503" s="192" t="s">
        <v>136</v>
      </c>
      <c r="AT503" s="192" t="s">
        <v>131</v>
      </c>
      <c r="AU503" s="192" t="s">
        <v>82</v>
      </c>
      <c r="AY503" s="19" t="s">
        <v>129</v>
      </c>
      <c r="BE503" s="193">
        <f>IF(N503="základní",J503,0)</f>
        <v>0</v>
      </c>
      <c r="BF503" s="193">
        <f>IF(N503="snížená",J503,0)</f>
        <v>0</v>
      </c>
      <c r="BG503" s="193">
        <f>IF(N503="zákl. přenesená",J503,0)</f>
        <v>0</v>
      </c>
      <c r="BH503" s="193">
        <f>IF(N503="sníž. přenesená",J503,0)</f>
        <v>0</v>
      </c>
      <c r="BI503" s="193">
        <f>IF(N503="nulová",J503,0)</f>
        <v>0</v>
      </c>
      <c r="BJ503" s="19" t="s">
        <v>136</v>
      </c>
      <c r="BK503" s="193">
        <f>ROUND(I503*H503,2)</f>
        <v>0</v>
      </c>
      <c r="BL503" s="19" t="s">
        <v>136</v>
      </c>
      <c r="BM503" s="192" t="s">
        <v>645</v>
      </c>
    </row>
    <row r="504" spans="1:47" s="2" customFormat="1" ht="19.2">
      <c r="A504" s="36"/>
      <c r="B504" s="37"/>
      <c r="C504" s="38"/>
      <c r="D504" s="194" t="s">
        <v>138</v>
      </c>
      <c r="E504" s="38"/>
      <c r="F504" s="195" t="s">
        <v>646</v>
      </c>
      <c r="G504" s="38"/>
      <c r="H504" s="38"/>
      <c r="I504" s="196"/>
      <c r="J504" s="38"/>
      <c r="K504" s="38"/>
      <c r="L504" s="41"/>
      <c r="M504" s="197"/>
      <c r="N504" s="198"/>
      <c r="O504" s="67"/>
      <c r="P504" s="67"/>
      <c r="Q504" s="67"/>
      <c r="R504" s="67"/>
      <c r="S504" s="67"/>
      <c r="T504" s="68"/>
      <c r="U504" s="36"/>
      <c r="V504" s="36"/>
      <c r="W504" s="36"/>
      <c r="X504" s="36"/>
      <c r="Y504" s="36"/>
      <c r="Z504" s="36"/>
      <c r="AA504" s="36"/>
      <c r="AB504" s="36"/>
      <c r="AC504" s="36"/>
      <c r="AD504" s="36"/>
      <c r="AE504" s="36"/>
      <c r="AT504" s="19" t="s">
        <v>138</v>
      </c>
      <c r="AU504" s="19" t="s">
        <v>82</v>
      </c>
    </row>
    <row r="505" spans="1:47" s="2" customFormat="1" ht="57.6">
      <c r="A505" s="36"/>
      <c r="B505" s="37"/>
      <c r="C505" s="38"/>
      <c r="D505" s="194" t="s">
        <v>140</v>
      </c>
      <c r="E505" s="38"/>
      <c r="F505" s="199" t="s">
        <v>647</v>
      </c>
      <c r="G505" s="38"/>
      <c r="H505" s="38"/>
      <c r="I505" s="196"/>
      <c r="J505" s="38"/>
      <c r="K505" s="38"/>
      <c r="L505" s="41"/>
      <c r="M505" s="197"/>
      <c r="N505" s="198"/>
      <c r="O505" s="67"/>
      <c r="P505" s="67"/>
      <c r="Q505" s="67"/>
      <c r="R505" s="67"/>
      <c r="S505" s="67"/>
      <c r="T505" s="68"/>
      <c r="U505" s="36"/>
      <c r="V505" s="36"/>
      <c r="W505" s="36"/>
      <c r="X505" s="36"/>
      <c r="Y505" s="36"/>
      <c r="Z505" s="36"/>
      <c r="AA505" s="36"/>
      <c r="AB505" s="36"/>
      <c r="AC505" s="36"/>
      <c r="AD505" s="36"/>
      <c r="AE505" s="36"/>
      <c r="AT505" s="19" t="s">
        <v>140</v>
      </c>
      <c r="AU505" s="19" t="s">
        <v>82</v>
      </c>
    </row>
    <row r="506" spans="2:51" s="13" customFormat="1" ht="10.2">
      <c r="B506" s="200"/>
      <c r="C506" s="201"/>
      <c r="D506" s="194" t="s">
        <v>142</v>
      </c>
      <c r="E506" s="202" t="s">
        <v>28</v>
      </c>
      <c r="F506" s="203" t="s">
        <v>648</v>
      </c>
      <c r="G506" s="201"/>
      <c r="H506" s="202" t="s">
        <v>28</v>
      </c>
      <c r="I506" s="204"/>
      <c r="J506" s="201"/>
      <c r="K506" s="201"/>
      <c r="L506" s="205"/>
      <c r="M506" s="206"/>
      <c r="N506" s="207"/>
      <c r="O506" s="207"/>
      <c r="P506" s="207"/>
      <c r="Q506" s="207"/>
      <c r="R506" s="207"/>
      <c r="S506" s="207"/>
      <c r="T506" s="208"/>
      <c r="AT506" s="209" t="s">
        <v>142</v>
      </c>
      <c r="AU506" s="209" t="s">
        <v>82</v>
      </c>
      <c r="AV506" s="13" t="s">
        <v>80</v>
      </c>
      <c r="AW506" s="13" t="s">
        <v>34</v>
      </c>
      <c r="AX506" s="13" t="s">
        <v>73</v>
      </c>
      <c r="AY506" s="209" t="s">
        <v>129</v>
      </c>
    </row>
    <row r="507" spans="2:51" s="14" customFormat="1" ht="10.2">
      <c r="B507" s="210"/>
      <c r="C507" s="211"/>
      <c r="D507" s="194" t="s">
        <v>142</v>
      </c>
      <c r="E507" s="212" t="s">
        <v>28</v>
      </c>
      <c r="F507" s="213" t="s">
        <v>649</v>
      </c>
      <c r="G507" s="211"/>
      <c r="H507" s="214">
        <v>7.753</v>
      </c>
      <c r="I507" s="215"/>
      <c r="J507" s="211"/>
      <c r="K507" s="211"/>
      <c r="L507" s="216"/>
      <c r="M507" s="217"/>
      <c r="N507" s="218"/>
      <c r="O507" s="218"/>
      <c r="P507" s="218"/>
      <c r="Q507" s="218"/>
      <c r="R507" s="218"/>
      <c r="S507" s="218"/>
      <c r="T507" s="219"/>
      <c r="AT507" s="220" t="s">
        <v>142</v>
      </c>
      <c r="AU507" s="220" t="s">
        <v>82</v>
      </c>
      <c r="AV507" s="14" t="s">
        <v>82</v>
      </c>
      <c r="AW507" s="14" t="s">
        <v>34</v>
      </c>
      <c r="AX507" s="14" t="s">
        <v>80</v>
      </c>
      <c r="AY507" s="220" t="s">
        <v>129</v>
      </c>
    </row>
    <row r="508" spans="2:63" s="12" customFormat="1" ht="22.8" customHeight="1">
      <c r="B508" s="165"/>
      <c r="C508" s="166"/>
      <c r="D508" s="167" t="s">
        <v>72</v>
      </c>
      <c r="E508" s="179" t="s">
        <v>173</v>
      </c>
      <c r="F508" s="179" t="s">
        <v>650</v>
      </c>
      <c r="G508" s="166"/>
      <c r="H508" s="166"/>
      <c r="I508" s="169"/>
      <c r="J508" s="180">
        <f>BK508</f>
        <v>0</v>
      </c>
      <c r="K508" s="166"/>
      <c r="L508" s="171"/>
      <c r="M508" s="172"/>
      <c r="N508" s="173"/>
      <c r="O508" s="173"/>
      <c r="P508" s="174">
        <f>SUM(P509:P513)</f>
        <v>0</v>
      </c>
      <c r="Q508" s="173"/>
      <c r="R508" s="174">
        <f>SUM(R509:R513)</f>
        <v>0</v>
      </c>
      <c r="S508" s="173"/>
      <c r="T508" s="175">
        <f>SUM(T509:T513)</f>
        <v>0</v>
      </c>
      <c r="AR508" s="176" t="s">
        <v>80</v>
      </c>
      <c r="AT508" s="177" t="s">
        <v>72</v>
      </c>
      <c r="AU508" s="177" t="s">
        <v>80</v>
      </c>
      <c r="AY508" s="176" t="s">
        <v>129</v>
      </c>
      <c r="BK508" s="178">
        <f>SUM(BK509:BK513)</f>
        <v>0</v>
      </c>
    </row>
    <row r="509" spans="1:65" s="2" customFormat="1" ht="14.4" customHeight="1">
      <c r="A509" s="36"/>
      <c r="B509" s="37"/>
      <c r="C509" s="181" t="s">
        <v>651</v>
      </c>
      <c r="D509" s="181" t="s">
        <v>131</v>
      </c>
      <c r="E509" s="182" t="s">
        <v>652</v>
      </c>
      <c r="F509" s="183" t="s">
        <v>653</v>
      </c>
      <c r="G509" s="184" t="s">
        <v>134</v>
      </c>
      <c r="H509" s="185">
        <v>63</v>
      </c>
      <c r="I509" s="186"/>
      <c r="J509" s="187">
        <f>ROUND(I509*H509,2)</f>
        <v>0</v>
      </c>
      <c r="K509" s="183" t="s">
        <v>28</v>
      </c>
      <c r="L509" s="41"/>
      <c r="M509" s="188" t="s">
        <v>28</v>
      </c>
      <c r="N509" s="189" t="s">
        <v>46</v>
      </c>
      <c r="O509" s="67"/>
      <c r="P509" s="190">
        <f>O509*H509</f>
        <v>0</v>
      </c>
      <c r="Q509" s="190">
        <v>0</v>
      </c>
      <c r="R509" s="190">
        <f>Q509*H509</f>
        <v>0</v>
      </c>
      <c r="S509" s="190">
        <v>0</v>
      </c>
      <c r="T509" s="191">
        <f>S509*H509</f>
        <v>0</v>
      </c>
      <c r="U509" s="36"/>
      <c r="V509" s="36"/>
      <c r="W509" s="36"/>
      <c r="X509" s="36"/>
      <c r="Y509" s="36"/>
      <c r="Z509" s="36"/>
      <c r="AA509" s="36"/>
      <c r="AB509" s="36"/>
      <c r="AC509" s="36"/>
      <c r="AD509" s="36"/>
      <c r="AE509" s="36"/>
      <c r="AR509" s="192" t="s">
        <v>136</v>
      </c>
      <c r="AT509" s="192" t="s">
        <v>131</v>
      </c>
      <c r="AU509" s="192" t="s">
        <v>82</v>
      </c>
      <c r="AY509" s="19" t="s">
        <v>129</v>
      </c>
      <c r="BE509" s="193">
        <f>IF(N509="základní",J509,0)</f>
        <v>0</v>
      </c>
      <c r="BF509" s="193">
        <f>IF(N509="snížená",J509,0)</f>
        <v>0</v>
      </c>
      <c r="BG509" s="193">
        <f>IF(N509="zákl. přenesená",J509,0)</f>
        <v>0</v>
      </c>
      <c r="BH509" s="193">
        <f>IF(N509="sníž. přenesená",J509,0)</f>
        <v>0</v>
      </c>
      <c r="BI509" s="193">
        <f>IF(N509="nulová",J509,0)</f>
        <v>0</v>
      </c>
      <c r="BJ509" s="19" t="s">
        <v>136</v>
      </c>
      <c r="BK509" s="193">
        <f>ROUND(I509*H509,2)</f>
        <v>0</v>
      </c>
      <c r="BL509" s="19" t="s">
        <v>136</v>
      </c>
      <c r="BM509" s="192" t="s">
        <v>654</v>
      </c>
    </row>
    <row r="510" spans="1:47" s="2" customFormat="1" ht="10.2">
      <c r="A510" s="36"/>
      <c r="B510" s="37"/>
      <c r="C510" s="38"/>
      <c r="D510" s="194" t="s">
        <v>138</v>
      </c>
      <c r="E510" s="38"/>
      <c r="F510" s="195" t="s">
        <v>653</v>
      </c>
      <c r="G510" s="38"/>
      <c r="H510" s="38"/>
      <c r="I510" s="196"/>
      <c r="J510" s="38"/>
      <c r="K510" s="38"/>
      <c r="L510" s="41"/>
      <c r="M510" s="197"/>
      <c r="N510" s="198"/>
      <c r="O510" s="67"/>
      <c r="P510" s="67"/>
      <c r="Q510" s="67"/>
      <c r="R510" s="67"/>
      <c r="S510" s="67"/>
      <c r="T510" s="68"/>
      <c r="U510" s="36"/>
      <c r="V510" s="36"/>
      <c r="W510" s="36"/>
      <c r="X510" s="36"/>
      <c r="Y510" s="36"/>
      <c r="Z510" s="36"/>
      <c r="AA510" s="36"/>
      <c r="AB510" s="36"/>
      <c r="AC510" s="36"/>
      <c r="AD510" s="36"/>
      <c r="AE510" s="36"/>
      <c r="AT510" s="19" t="s">
        <v>138</v>
      </c>
      <c r="AU510" s="19" t="s">
        <v>82</v>
      </c>
    </row>
    <row r="511" spans="2:51" s="13" customFormat="1" ht="10.2">
      <c r="B511" s="200"/>
      <c r="C511" s="201"/>
      <c r="D511" s="194" t="s">
        <v>142</v>
      </c>
      <c r="E511" s="202" t="s">
        <v>28</v>
      </c>
      <c r="F511" s="203" t="s">
        <v>655</v>
      </c>
      <c r="G511" s="201"/>
      <c r="H511" s="202" t="s">
        <v>28</v>
      </c>
      <c r="I511" s="204"/>
      <c r="J511" s="201"/>
      <c r="K511" s="201"/>
      <c r="L511" s="205"/>
      <c r="M511" s="206"/>
      <c r="N511" s="207"/>
      <c r="O511" s="207"/>
      <c r="P511" s="207"/>
      <c r="Q511" s="207"/>
      <c r="R511" s="207"/>
      <c r="S511" s="207"/>
      <c r="T511" s="208"/>
      <c r="AT511" s="209" t="s">
        <v>142</v>
      </c>
      <c r="AU511" s="209" t="s">
        <v>82</v>
      </c>
      <c r="AV511" s="13" t="s">
        <v>80</v>
      </c>
      <c r="AW511" s="13" t="s">
        <v>34</v>
      </c>
      <c r="AX511" s="13" t="s">
        <v>73</v>
      </c>
      <c r="AY511" s="209" t="s">
        <v>129</v>
      </c>
    </row>
    <row r="512" spans="2:51" s="13" customFormat="1" ht="10.2">
      <c r="B512" s="200"/>
      <c r="C512" s="201"/>
      <c r="D512" s="194" t="s">
        <v>142</v>
      </c>
      <c r="E512" s="202" t="s">
        <v>28</v>
      </c>
      <c r="F512" s="203" t="s">
        <v>656</v>
      </c>
      <c r="G512" s="201"/>
      <c r="H512" s="202" t="s">
        <v>28</v>
      </c>
      <c r="I512" s="204"/>
      <c r="J512" s="201"/>
      <c r="K512" s="201"/>
      <c r="L512" s="205"/>
      <c r="M512" s="206"/>
      <c r="N512" s="207"/>
      <c r="O512" s="207"/>
      <c r="P512" s="207"/>
      <c r="Q512" s="207"/>
      <c r="R512" s="207"/>
      <c r="S512" s="207"/>
      <c r="T512" s="208"/>
      <c r="AT512" s="209" t="s">
        <v>142</v>
      </c>
      <c r="AU512" s="209" t="s">
        <v>82</v>
      </c>
      <c r="AV512" s="13" t="s">
        <v>80</v>
      </c>
      <c r="AW512" s="13" t="s">
        <v>34</v>
      </c>
      <c r="AX512" s="13" t="s">
        <v>73</v>
      </c>
      <c r="AY512" s="209" t="s">
        <v>129</v>
      </c>
    </row>
    <row r="513" spans="2:51" s="14" customFormat="1" ht="10.2">
      <c r="B513" s="210"/>
      <c r="C513" s="211"/>
      <c r="D513" s="194" t="s">
        <v>142</v>
      </c>
      <c r="E513" s="212" t="s">
        <v>28</v>
      </c>
      <c r="F513" s="213" t="s">
        <v>657</v>
      </c>
      <c r="G513" s="211"/>
      <c r="H513" s="214">
        <v>63</v>
      </c>
      <c r="I513" s="215"/>
      <c r="J513" s="211"/>
      <c r="K513" s="211"/>
      <c r="L513" s="216"/>
      <c r="M513" s="217"/>
      <c r="N513" s="218"/>
      <c r="O513" s="218"/>
      <c r="P513" s="218"/>
      <c r="Q513" s="218"/>
      <c r="R513" s="218"/>
      <c r="S513" s="218"/>
      <c r="T513" s="219"/>
      <c r="AT513" s="220" t="s">
        <v>142</v>
      </c>
      <c r="AU513" s="220" t="s">
        <v>82</v>
      </c>
      <c r="AV513" s="14" t="s">
        <v>82</v>
      </c>
      <c r="AW513" s="14" t="s">
        <v>34</v>
      </c>
      <c r="AX513" s="14" t="s">
        <v>80</v>
      </c>
      <c r="AY513" s="220" t="s">
        <v>129</v>
      </c>
    </row>
    <row r="514" spans="2:63" s="12" customFormat="1" ht="22.8" customHeight="1">
      <c r="B514" s="165"/>
      <c r="C514" s="166"/>
      <c r="D514" s="167" t="s">
        <v>72</v>
      </c>
      <c r="E514" s="179" t="s">
        <v>196</v>
      </c>
      <c r="F514" s="179" t="s">
        <v>658</v>
      </c>
      <c r="G514" s="166"/>
      <c r="H514" s="166"/>
      <c r="I514" s="169"/>
      <c r="J514" s="180">
        <f>BK514</f>
        <v>0</v>
      </c>
      <c r="K514" s="166"/>
      <c r="L514" s="171"/>
      <c r="M514" s="172"/>
      <c r="N514" s="173"/>
      <c r="O514" s="173"/>
      <c r="P514" s="174">
        <f>SUM(P515:P519)</f>
        <v>0</v>
      </c>
      <c r="Q514" s="173"/>
      <c r="R514" s="174">
        <f>SUM(R515:R519)</f>
        <v>0.008320000000000001</v>
      </c>
      <c r="S514" s="173"/>
      <c r="T514" s="175">
        <f>SUM(T515:T519)</f>
        <v>0</v>
      </c>
      <c r="AR514" s="176" t="s">
        <v>80</v>
      </c>
      <c r="AT514" s="177" t="s">
        <v>72</v>
      </c>
      <c r="AU514" s="177" t="s">
        <v>80</v>
      </c>
      <c r="AY514" s="176" t="s">
        <v>129</v>
      </c>
      <c r="BK514" s="178">
        <f>SUM(BK515:BK519)</f>
        <v>0</v>
      </c>
    </row>
    <row r="515" spans="1:65" s="2" customFormat="1" ht="14.4" customHeight="1">
      <c r="A515" s="36"/>
      <c r="B515" s="37"/>
      <c r="C515" s="181" t="s">
        <v>659</v>
      </c>
      <c r="D515" s="181" t="s">
        <v>131</v>
      </c>
      <c r="E515" s="182" t="s">
        <v>660</v>
      </c>
      <c r="F515" s="183" t="s">
        <v>661</v>
      </c>
      <c r="G515" s="184" t="s">
        <v>449</v>
      </c>
      <c r="H515" s="185">
        <v>6.5</v>
      </c>
      <c r="I515" s="186"/>
      <c r="J515" s="187">
        <f>ROUND(I515*H515,2)</f>
        <v>0</v>
      </c>
      <c r="K515" s="183" t="s">
        <v>135</v>
      </c>
      <c r="L515" s="41"/>
      <c r="M515" s="188" t="s">
        <v>28</v>
      </c>
      <c r="N515" s="189" t="s">
        <v>46</v>
      </c>
      <c r="O515" s="67"/>
      <c r="P515" s="190">
        <f>O515*H515</f>
        <v>0</v>
      </c>
      <c r="Q515" s="190">
        <v>0.00128</v>
      </c>
      <c r="R515" s="190">
        <f>Q515*H515</f>
        <v>0.008320000000000001</v>
      </c>
      <c r="S515" s="190">
        <v>0</v>
      </c>
      <c r="T515" s="191">
        <f>S515*H515</f>
        <v>0</v>
      </c>
      <c r="U515" s="36"/>
      <c r="V515" s="36"/>
      <c r="W515" s="36"/>
      <c r="X515" s="36"/>
      <c r="Y515" s="36"/>
      <c r="Z515" s="36"/>
      <c r="AA515" s="36"/>
      <c r="AB515" s="36"/>
      <c r="AC515" s="36"/>
      <c r="AD515" s="36"/>
      <c r="AE515" s="36"/>
      <c r="AR515" s="192" t="s">
        <v>136</v>
      </c>
      <c r="AT515" s="192" t="s">
        <v>131</v>
      </c>
      <c r="AU515" s="192" t="s">
        <v>82</v>
      </c>
      <c r="AY515" s="19" t="s">
        <v>129</v>
      </c>
      <c r="BE515" s="193">
        <f>IF(N515="základní",J515,0)</f>
        <v>0</v>
      </c>
      <c r="BF515" s="193">
        <f>IF(N515="snížená",J515,0)</f>
        <v>0</v>
      </c>
      <c r="BG515" s="193">
        <f>IF(N515="zákl. přenesená",J515,0)</f>
        <v>0</v>
      </c>
      <c r="BH515" s="193">
        <f>IF(N515="sníž. přenesená",J515,0)</f>
        <v>0</v>
      </c>
      <c r="BI515" s="193">
        <f>IF(N515="nulová",J515,0)</f>
        <v>0</v>
      </c>
      <c r="BJ515" s="19" t="s">
        <v>136</v>
      </c>
      <c r="BK515" s="193">
        <f>ROUND(I515*H515,2)</f>
        <v>0</v>
      </c>
      <c r="BL515" s="19" t="s">
        <v>136</v>
      </c>
      <c r="BM515" s="192" t="s">
        <v>662</v>
      </c>
    </row>
    <row r="516" spans="1:47" s="2" customFormat="1" ht="19.2">
      <c r="A516" s="36"/>
      <c r="B516" s="37"/>
      <c r="C516" s="38"/>
      <c r="D516" s="194" t="s">
        <v>138</v>
      </c>
      <c r="E516" s="38"/>
      <c r="F516" s="195" t="s">
        <v>663</v>
      </c>
      <c r="G516" s="38"/>
      <c r="H516" s="38"/>
      <c r="I516" s="196"/>
      <c r="J516" s="38"/>
      <c r="K516" s="38"/>
      <c r="L516" s="41"/>
      <c r="M516" s="197"/>
      <c r="N516" s="198"/>
      <c r="O516" s="67"/>
      <c r="P516" s="67"/>
      <c r="Q516" s="67"/>
      <c r="R516" s="67"/>
      <c r="S516" s="67"/>
      <c r="T516" s="68"/>
      <c r="U516" s="36"/>
      <c r="V516" s="36"/>
      <c r="W516" s="36"/>
      <c r="X516" s="36"/>
      <c r="Y516" s="36"/>
      <c r="Z516" s="36"/>
      <c r="AA516" s="36"/>
      <c r="AB516" s="36"/>
      <c r="AC516" s="36"/>
      <c r="AD516" s="36"/>
      <c r="AE516" s="36"/>
      <c r="AT516" s="19" t="s">
        <v>138</v>
      </c>
      <c r="AU516" s="19" t="s">
        <v>82</v>
      </c>
    </row>
    <row r="517" spans="1:47" s="2" customFormat="1" ht="105.6">
      <c r="A517" s="36"/>
      <c r="B517" s="37"/>
      <c r="C517" s="38"/>
      <c r="D517" s="194" t="s">
        <v>140</v>
      </c>
      <c r="E517" s="38"/>
      <c r="F517" s="199" t="s">
        <v>664</v>
      </c>
      <c r="G517" s="38"/>
      <c r="H517" s="38"/>
      <c r="I517" s="196"/>
      <c r="J517" s="38"/>
      <c r="K517" s="38"/>
      <c r="L517" s="41"/>
      <c r="M517" s="197"/>
      <c r="N517" s="198"/>
      <c r="O517" s="67"/>
      <c r="P517" s="67"/>
      <c r="Q517" s="67"/>
      <c r="R517" s="67"/>
      <c r="S517" s="67"/>
      <c r="T517" s="68"/>
      <c r="U517" s="36"/>
      <c r="V517" s="36"/>
      <c r="W517" s="36"/>
      <c r="X517" s="36"/>
      <c r="Y517" s="36"/>
      <c r="Z517" s="36"/>
      <c r="AA517" s="36"/>
      <c r="AB517" s="36"/>
      <c r="AC517" s="36"/>
      <c r="AD517" s="36"/>
      <c r="AE517" s="36"/>
      <c r="AT517" s="19" t="s">
        <v>140</v>
      </c>
      <c r="AU517" s="19" t="s">
        <v>82</v>
      </c>
    </row>
    <row r="518" spans="2:51" s="13" customFormat="1" ht="10.2">
      <c r="B518" s="200"/>
      <c r="C518" s="201"/>
      <c r="D518" s="194" t="s">
        <v>142</v>
      </c>
      <c r="E518" s="202" t="s">
        <v>28</v>
      </c>
      <c r="F518" s="203" t="s">
        <v>665</v>
      </c>
      <c r="G518" s="201"/>
      <c r="H518" s="202" t="s">
        <v>28</v>
      </c>
      <c r="I518" s="204"/>
      <c r="J518" s="201"/>
      <c r="K518" s="201"/>
      <c r="L518" s="205"/>
      <c r="M518" s="206"/>
      <c r="N518" s="207"/>
      <c r="O518" s="207"/>
      <c r="P518" s="207"/>
      <c r="Q518" s="207"/>
      <c r="R518" s="207"/>
      <c r="S518" s="207"/>
      <c r="T518" s="208"/>
      <c r="AT518" s="209" t="s">
        <v>142</v>
      </c>
      <c r="AU518" s="209" t="s">
        <v>82</v>
      </c>
      <c r="AV518" s="13" t="s">
        <v>80</v>
      </c>
      <c r="AW518" s="13" t="s">
        <v>34</v>
      </c>
      <c r="AX518" s="13" t="s">
        <v>73</v>
      </c>
      <c r="AY518" s="209" t="s">
        <v>129</v>
      </c>
    </row>
    <row r="519" spans="2:51" s="14" customFormat="1" ht="10.2">
      <c r="B519" s="210"/>
      <c r="C519" s="211"/>
      <c r="D519" s="194" t="s">
        <v>142</v>
      </c>
      <c r="E519" s="212" t="s">
        <v>28</v>
      </c>
      <c r="F519" s="213" t="s">
        <v>666</v>
      </c>
      <c r="G519" s="211"/>
      <c r="H519" s="214">
        <v>6.5</v>
      </c>
      <c r="I519" s="215"/>
      <c r="J519" s="211"/>
      <c r="K519" s="211"/>
      <c r="L519" s="216"/>
      <c r="M519" s="217"/>
      <c r="N519" s="218"/>
      <c r="O519" s="218"/>
      <c r="P519" s="218"/>
      <c r="Q519" s="218"/>
      <c r="R519" s="218"/>
      <c r="S519" s="218"/>
      <c r="T519" s="219"/>
      <c r="AT519" s="220" t="s">
        <v>142</v>
      </c>
      <c r="AU519" s="220" t="s">
        <v>82</v>
      </c>
      <c r="AV519" s="14" t="s">
        <v>82</v>
      </c>
      <c r="AW519" s="14" t="s">
        <v>34</v>
      </c>
      <c r="AX519" s="14" t="s">
        <v>80</v>
      </c>
      <c r="AY519" s="220" t="s">
        <v>129</v>
      </c>
    </row>
    <row r="520" spans="2:63" s="12" customFormat="1" ht="22.8" customHeight="1">
      <c r="B520" s="165"/>
      <c r="C520" s="166"/>
      <c r="D520" s="167" t="s">
        <v>72</v>
      </c>
      <c r="E520" s="179" t="s">
        <v>204</v>
      </c>
      <c r="F520" s="179" t="s">
        <v>667</v>
      </c>
      <c r="G520" s="166"/>
      <c r="H520" s="166"/>
      <c r="I520" s="169"/>
      <c r="J520" s="180">
        <f>BK520</f>
        <v>0</v>
      </c>
      <c r="K520" s="166"/>
      <c r="L520" s="171"/>
      <c r="M520" s="172"/>
      <c r="N520" s="173"/>
      <c r="O520" s="173"/>
      <c r="P520" s="174">
        <f>SUM(P521:P627)</f>
        <v>0</v>
      </c>
      <c r="Q520" s="173"/>
      <c r="R520" s="174">
        <f>SUM(R521:R627)</f>
        <v>0.014608340000000001</v>
      </c>
      <c r="S520" s="173"/>
      <c r="T520" s="175">
        <f>SUM(T521:T627)</f>
        <v>49.4854</v>
      </c>
      <c r="AR520" s="176" t="s">
        <v>80</v>
      </c>
      <c r="AT520" s="177" t="s">
        <v>72</v>
      </c>
      <c r="AU520" s="177" t="s">
        <v>80</v>
      </c>
      <c r="AY520" s="176" t="s">
        <v>129</v>
      </c>
      <c r="BK520" s="178">
        <f>SUM(BK521:BK627)</f>
        <v>0</v>
      </c>
    </row>
    <row r="521" spans="1:65" s="2" customFormat="1" ht="14.4" customHeight="1">
      <c r="A521" s="36"/>
      <c r="B521" s="37"/>
      <c r="C521" s="181" t="s">
        <v>668</v>
      </c>
      <c r="D521" s="181" t="s">
        <v>131</v>
      </c>
      <c r="E521" s="182" t="s">
        <v>669</v>
      </c>
      <c r="F521" s="183" t="s">
        <v>670</v>
      </c>
      <c r="G521" s="184" t="s">
        <v>449</v>
      </c>
      <c r="H521" s="185">
        <v>0.5</v>
      </c>
      <c r="I521" s="186"/>
      <c r="J521" s="187">
        <f>ROUND(I521*H521,2)</f>
        <v>0</v>
      </c>
      <c r="K521" s="183" t="s">
        <v>135</v>
      </c>
      <c r="L521" s="41"/>
      <c r="M521" s="188" t="s">
        <v>28</v>
      </c>
      <c r="N521" s="189" t="s">
        <v>46</v>
      </c>
      <c r="O521" s="67"/>
      <c r="P521" s="190">
        <f>O521*H521</f>
        <v>0</v>
      </c>
      <c r="Q521" s="190">
        <v>2E-05</v>
      </c>
      <c r="R521" s="190">
        <f>Q521*H521</f>
        <v>1E-05</v>
      </c>
      <c r="S521" s="190">
        <v>0</v>
      </c>
      <c r="T521" s="191">
        <f>S521*H521</f>
        <v>0</v>
      </c>
      <c r="U521" s="36"/>
      <c r="V521" s="36"/>
      <c r="W521" s="36"/>
      <c r="X521" s="36"/>
      <c r="Y521" s="36"/>
      <c r="Z521" s="36"/>
      <c r="AA521" s="36"/>
      <c r="AB521" s="36"/>
      <c r="AC521" s="36"/>
      <c r="AD521" s="36"/>
      <c r="AE521" s="36"/>
      <c r="AR521" s="192" t="s">
        <v>136</v>
      </c>
      <c r="AT521" s="192" t="s">
        <v>131</v>
      </c>
      <c r="AU521" s="192" t="s">
        <v>82</v>
      </c>
      <c r="AY521" s="19" t="s">
        <v>129</v>
      </c>
      <c r="BE521" s="193">
        <f>IF(N521="základní",J521,0)</f>
        <v>0</v>
      </c>
      <c r="BF521" s="193">
        <f>IF(N521="snížená",J521,0)</f>
        <v>0</v>
      </c>
      <c r="BG521" s="193">
        <f>IF(N521="zákl. přenesená",J521,0)</f>
        <v>0</v>
      </c>
      <c r="BH521" s="193">
        <f>IF(N521="sníž. přenesená",J521,0)</f>
        <v>0</v>
      </c>
      <c r="BI521" s="193">
        <f>IF(N521="nulová",J521,0)</f>
        <v>0</v>
      </c>
      <c r="BJ521" s="19" t="s">
        <v>136</v>
      </c>
      <c r="BK521" s="193">
        <f>ROUND(I521*H521,2)</f>
        <v>0</v>
      </c>
      <c r="BL521" s="19" t="s">
        <v>136</v>
      </c>
      <c r="BM521" s="192" t="s">
        <v>671</v>
      </c>
    </row>
    <row r="522" spans="1:47" s="2" customFormat="1" ht="10.2">
      <c r="A522" s="36"/>
      <c r="B522" s="37"/>
      <c r="C522" s="38"/>
      <c r="D522" s="194" t="s">
        <v>138</v>
      </c>
      <c r="E522" s="38"/>
      <c r="F522" s="195" t="s">
        <v>672</v>
      </c>
      <c r="G522" s="38"/>
      <c r="H522" s="38"/>
      <c r="I522" s="196"/>
      <c r="J522" s="38"/>
      <c r="K522" s="38"/>
      <c r="L522" s="41"/>
      <c r="M522" s="197"/>
      <c r="N522" s="198"/>
      <c r="O522" s="67"/>
      <c r="P522" s="67"/>
      <c r="Q522" s="67"/>
      <c r="R522" s="67"/>
      <c r="S522" s="67"/>
      <c r="T522" s="68"/>
      <c r="U522" s="36"/>
      <c r="V522" s="36"/>
      <c r="W522" s="36"/>
      <c r="X522" s="36"/>
      <c r="Y522" s="36"/>
      <c r="Z522" s="36"/>
      <c r="AA522" s="36"/>
      <c r="AB522" s="36"/>
      <c r="AC522" s="36"/>
      <c r="AD522" s="36"/>
      <c r="AE522" s="36"/>
      <c r="AT522" s="19" t="s">
        <v>138</v>
      </c>
      <c r="AU522" s="19" t="s">
        <v>82</v>
      </c>
    </row>
    <row r="523" spans="1:47" s="2" customFormat="1" ht="28.8">
      <c r="A523" s="36"/>
      <c r="B523" s="37"/>
      <c r="C523" s="38"/>
      <c r="D523" s="194" t="s">
        <v>140</v>
      </c>
      <c r="E523" s="38"/>
      <c r="F523" s="199" t="s">
        <v>673</v>
      </c>
      <c r="G523" s="38"/>
      <c r="H523" s="38"/>
      <c r="I523" s="196"/>
      <c r="J523" s="38"/>
      <c r="K523" s="38"/>
      <c r="L523" s="41"/>
      <c r="M523" s="197"/>
      <c r="N523" s="198"/>
      <c r="O523" s="67"/>
      <c r="P523" s="67"/>
      <c r="Q523" s="67"/>
      <c r="R523" s="67"/>
      <c r="S523" s="67"/>
      <c r="T523" s="68"/>
      <c r="U523" s="36"/>
      <c r="V523" s="36"/>
      <c r="W523" s="36"/>
      <c r="X523" s="36"/>
      <c r="Y523" s="36"/>
      <c r="Z523" s="36"/>
      <c r="AA523" s="36"/>
      <c r="AB523" s="36"/>
      <c r="AC523" s="36"/>
      <c r="AD523" s="36"/>
      <c r="AE523" s="36"/>
      <c r="AT523" s="19" t="s">
        <v>140</v>
      </c>
      <c r="AU523" s="19" t="s">
        <v>82</v>
      </c>
    </row>
    <row r="524" spans="2:51" s="13" customFormat="1" ht="10.2">
      <c r="B524" s="200"/>
      <c r="C524" s="201"/>
      <c r="D524" s="194" t="s">
        <v>142</v>
      </c>
      <c r="E524" s="202" t="s">
        <v>28</v>
      </c>
      <c r="F524" s="203" t="s">
        <v>674</v>
      </c>
      <c r="G524" s="201"/>
      <c r="H524" s="202" t="s">
        <v>28</v>
      </c>
      <c r="I524" s="204"/>
      <c r="J524" s="201"/>
      <c r="K524" s="201"/>
      <c r="L524" s="205"/>
      <c r="M524" s="206"/>
      <c r="N524" s="207"/>
      <c r="O524" s="207"/>
      <c r="P524" s="207"/>
      <c r="Q524" s="207"/>
      <c r="R524" s="207"/>
      <c r="S524" s="207"/>
      <c r="T524" s="208"/>
      <c r="AT524" s="209" t="s">
        <v>142</v>
      </c>
      <c r="AU524" s="209" t="s">
        <v>82</v>
      </c>
      <c r="AV524" s="13" t="s">
        <v>80</v>
      </c>
      <c r="AW524" s="13" t="s">
        <v>34</v>
      </c>
      <c r="AX524" s="13" t="s">
        <v>73</v>
      </c>
      <c r="AY524" s="209" t="s">
        <v>129</v>
      </c>
    </row>
    <row r="525" spans="2:51" s="14" customFormat="1" ht="10.2">
      <c r="B525" s="210"/>
      <c r="C525" s="211"/>
      <c r="D525" s="194" t="s">
        <v>142</v>
      </c>
      <c r="E525" s="212" t="s">
        <v>28</v>
      </c>
      <c r="F525" s="213" t="s">
        <v>675</v>
      </c>
      <c r="G525" s="211"/>
      <c r="H525" s="214">
        <v>0.5</v>
      </c>
      <c r="I525" s="215"/>
      <c r="J525" s="211"/>
      <c r="K525" s="211"/>
      <c r="L525" s="216"/>
      <c r="M525" s="217"/>
      <c r="N525" s="218"/>
      <c r="O525" s="218"/>
      <c r="P525" s="218"/>
      <c r="Q525" s="218"/>
      <c r="R525" s="218"/>
      <c r="S525" s="218"/>
      <c r="T525" s="219"/>
      <c r="AT525" s="220" t="s">
        <v>142</v>
      </c>
      <c r="AU525" s="220" t="s">
        <v>82</v>
      </c>
      <c r="AV525" s="14" t="s">
        <v>82</v>
      </c>
      <c r="AW525" s="14" t="s">
        <v>34</v>
      </c>
      <c r="AX525" s="14" t="s">
        <v>80</v>
      </c>
      <c r="AY525" s="220" t="s">
        <v>129</v>
      </c>
    </row>
    <row r="526" spans="1:65" s="2" customFormat="1" ht="14.4" customHeight="1">
      <c r="A526" s="36"/>
      <c r="B526" s="37"/>
      <c r="C526" s="181" t="s">
        <v>676</v>
      </c>
      <c r="D526" s="181" t="s">
        <v>131</v>
      </c>
      <c r="E526" s="182" t="s">
        <v>677</v>
      </c>
      <c r="F526" s="183" t="s">
        <v>678</v>
      </c>
      <c r="G526" s="184" t="s">
        <v>449</v>
      </c>
      <c r="H526" s="185">
        <v>0.5</v>
      </c>
      <c r="I526" s="186"/>
      <c r="J526" s="187">
        <f>ROUND(I526*H526,2)</f>
        <v>0</v>
      </c>
      <c r="K526" s="183" t="s">
        <v>135</v>
      </c>
      <c r="L526" s="41"/>
      <c r="M526" s="188" t="s">
        <v>28</v>
      </c>
      <c r="N526" s="189" t="s">
        <v>46</v>
      </c>
      <c r="O526" s="67"/>
      <c r="P526" s="190">
        <f>O526*H526</f>
        <v>0</v>
      </c>
      <c r="Q526" s="190">
        <v>0.00014</v>
      </c>
      <c r="R526" s="190">
        <f>Q526*H526</f>
        <v>7E-05</v>
      </c>
      <c r="S526" s="190">
        <v>0</v>
      </c>
      <c r="T526" s="191">
        <f>S526*H526</f>
        <v>0</v>
      </c>
      <c r="U526" s="36"/>
      <c r="V526" s="36"/>
      <c r="W526" s="36"/>
      <c r="X526" s="36"/>
      <c r="Y526" s="36"/>
      <c r="Z526" s="36"/>
      <c r="AA526" s="36"/>
      <c r="AB526" s="36"/>
      <c r="AC526" s="36"/>
      <c r="AD526" s="36"/>
      <c r="AE526" s="36"/>
      <c r="AR526" s="192" t="s">
        <v>136</v>
      </c>
      <c r="AT526" s="192" t="s">
        <v>131</v>
      </c>
      <c r="AU526" s="192" t="s">
        <v>82</v>
      </c>
      <c r="AY526" s="19" t="s">
        <v>129</v>
      </c>
      <c r="BE526" s="193">
        <f>IF(N526="základní",J526,0)</f>
        <v>0</v>
      </c>
      <c r="BF526" s="193">
        <f>IF(N526="snížená",J526,0)</f>
        <v>0</v>
      </c>
      <c r="BG526" s="193">
        <f>IF(N526="zákl. přenesená",J526,0)</f>
        <v>0</v>
      </c>
      <c r="BH526" s="193">
        <f>IF(N526="sníž. přenesená",J526,0)</f>
        <v>0</v>
      </c>
      <c r="BI526" s="193">
        <f>IF(N526="nulová",J526,0)</f>
        <v>0</v>
      </c>
      <c r="BJ526" s="19" t="s">
        <v>136</v>
      </c>
      <c r="BK526" s="193">
        <f>ROUND(I526*H526,2)</f>
        <v>0</v>
      </c>
      <c r="BL526" s="19" t="s">
        <v>136</v>
      </c>
      <c r="BM526" s="192" t="s">
        <v>679</v>
      </c>
    </row>
    <row r="527" spans="1:47" s="2" customFormat="1" ht="10.2">
      <c r="A527" s="36"/>
      <c r="B527" s="37"/>
      <c r="C527" s="38"/>
      <c r="D527" s="194" t="s">
        <v>138</v>
      </c>
      <c r="E527" s="38"/>
      <c r="F527" s="195" t="s">
        <v>680</v>
      </c>
      <c r="G527" s="38"/>
      <c r="H527" s="38"/>
      <c r="I527" s="196"/>
      <c r="J527" s="38"/>
      <c r="K527" s="38"/>
      <c r="L527" s="41"/>
      <c r="M527" s="197"/>
      <c r="N527" s="198"/>
      <c r="O527" s="67"/>
      <c r="P527" s="67"/>
      <c r="Q527" s="67"/>
      <c r="R527" s="67"/>
      <c r="S527" s="67"/>
      <c r="T527" s="68"/>
      <c r="U527" s="36"/>
      <c r="V527" s="36"/>
      <c r="W527" s="36"/>
      <c r="X527" s="36"/>
      <c r="Y527" s="36"/>
      <c r="Z527" s="36"/>
      <c r="AA527" s="36"/>
      <c r="AB527" s="36"/>
      <c r="AC527" s="36"/>
      <c r="AD527" s="36"/>
      <c r="AE527" s="36"/>
      <c r="AT527" s="19" t="s">
        <v>138</v>
      </c>
      <c r="AU527" s="19" t="s">
        <v>82</v>
      </c>
    </row>
    <row r="528" spans="1:47" s="2" customFormat="1" ht="28.8">
      <c r="A528" s="36"/>
      <c r="B528" s="37"/>
      <c r="C528" s="38"/>
      <c r="D528" s="194" t="s">
        <v>140</v>
      </c>
      <c r="E528" s="38"/>
      <c r="F528" s="199" t="s">
        <v>673</v>
      </c>
      <c r="G528" s="38"/>
      <c r="H528" s="38"/>
      <c r="I528" s="196"/>
      <c r="J528" s="38"/>
      <c r="K528" s="38"/>
      <c r="L528" s="41"/>
      <c r="M528" s="197"/>
      <c r="N528" s="198"/>
      <c r="O528" s="67"/>
      <c r="P528" s="67"/>
      <c r="Q528" s="67"/>
      <c r="R528" s="67"/>
      <c r="S528" s="67"/>
      <c r="T528" s="68"/>
      <c r="U528" s="36"/>
      <c r="V528" s="36"/>
      <c r="W528" s="36"/>
      <c r="X528" s="36"/>
      <c r="Y528" s="36"/>
      <c r="Z528" s="36"/>
      <c r="AA528" s="36"/>
      <c r="AB528" s="36"/>
      <c r="AC528" s="36"/>
      <c r="AD528" s="36"/>
      <c r="AE528" s="36"/>
      <c r="AT528" s="19" t="s">
        <v>140</v>
      </c>
      <c r="AU528" s="19" t="s">
        <v>82</v>
      </c>
    </row>
    <row r="529" spans="2:51" s="13" customFormat="1" ht="10.2">
      <c r="B529" s="200"/>
      <c r="C529" s="201"/>
      <c r="D529" s="194" t="s">
        <v>142</v>
      </c>
      <c r="E529" s="202" t="s">
        <v>28</v>
      </c>
      <c r="F529" s="203" t="s">
        <v>681</v>
      </c>
      <c r="G529" s="201"/>
      <c r="H529" s="202" t="s">
        <v>28</v>
      </c>
      <c r="I529" s="204"/>
      <c r="J529" s="201"/>
      <c r="K529" s="201"/>
      <c r="L529" s="205"/>
      <c r="M529" s="206"/>
      <c r="N529" s="207"/>
      <c r="O529" s="207"/>
      <c r="P529" s="207"/>
      <c r="Q529" s="207"/>
      <c r="R529" s="207"/>
      <c r="S529" s="207"/>
      <c r="T529" s="208"/>
      <c r="AT529" s="209" t="s">
        <v>142</v>
      </c>
      <c r="AU529" s="209" t="s">
        <v>82</v>
      </c>
      <c r="AV529" s="13" t="s">
        <v>80</v>
      </c>
      <c r="AW529" s="13" t="s">
        <v>34</v>
      </c>
      <c r="AX529" s="13" t="s">
        <v>73</v>
      </c>
      <c r="AY529" s="209" t="s">
        <v>129</v>
      </c>
    </row>
    <row r="530" spans="2:51" s="14" customFormat="1" ht="10.2">
      <c r="B530" s="210"/>
      <c r="C530" s="211"/>
      <c r="D530" s="194" t="s">
        <v>142</v>
      </c>
      <c r="E530" s="212" t="s">
        <v>28</v>
      </c>
      <c r="F530" s="213" t="s">
        <v>675</v>
      </c>
      <c r="G530" s="211"/>
      <c r="H530" s="214">
        <v>0.5</v>
      </c>
      <c r="I530" s="215"/>
      <c r="J530" s="211"/>
      <c r="K530" s="211"/>
      <c r="L530" s="216"/>
      <c r="M530" s="217"/>
      <c r="N530" s="218"/>
      <c r="O530" s="218"/>
      <c r="P530" s="218"/>
      <c r="Q530" s="218"/>
      <c r="R530" s="218"/>
      <c r="S530" s="218"/>
      <c r="T530" s="219"/>
      <c r="AT530" s="220" t="s">
        <v>142</v>
      </c>
      <c r="AU530" s="220" t="s">
        <v>82</v>
      </c>
      <c r="AV530" s="14" t="s">
        <v>82</v>
      </c>
      <c r="AW530" s="14" t="s">
        <v>34</v>
      </c>
      <c r="AX530" s="14" t="s">
        <v>80</v>
      </c>
      <c r="AY530" s="220" t="s">
        <v>129</v>
      </c>
    </row>
    <row r="531" spans="1:65" s="2" customFormat="1" ht="14.4" customHeight="1">
      <c r="A531" s="36"/>
      <c r="B531" s="37"/>
      <c r="C531" s="181" t="s">
        <v>682</v>
      </c>
      <c r="D531" s="181" t="s">
        <v>131</v>
      </c>
      <c r="E531" s="182" t="s">
        <v>683</v>
      </c>
      <c r="F531" s="183" t="s">
        <v>684</v>
      </c>
      <c r="G531" s="184" t="s">
        <v>134</v>
      </c>
      <c r="H531" s="185">
        <v>0.688</v>
      </c>
      <c r="I531" s="186"/>
      <c r="J531" s="187">
        <f>ROUND(I531*H531,2)</f>
        <v>0</v>
      </c>
      <c r="K531" s="183" t="s">
        <v>135</v>
      </c>
      <c r="L531" s="41"/>
      <c r="M531" s="188" t="s">
        <v>28</v>
      </c>
      <c r="N531" s="189" t="s">
        <v>46</v>
      </c>
      <c r="O531" s="67"/>
      <c r="P531" s="190">
        <f>O531*H531</f>
        <v>0</v>
      </c>
      <c r="Q531" s="190">
        <v>0.00552</v>
      </c>
      <c r="R531" s="190">
        <f>Q531*H531</f>
        <v>0.0037977599999999994</v>
      </c>
      <c r="S531" s="190">
        <v>0</v>
      </c>
      <c r="T531" s="191">
        <f>S531*H531</f>
        <v>0</v>
      </c>
      <c r="U531" s="36"/>
      <c r="V531" s="36"/>
      <c r="W531" s="36"/>
      <c r="X531" s="36"/>
      <c r="Y531" s="36"/>
      <c r="Z531" s="36"/>
      <c r="AA531" s="36"/>
      <c r="AB531" s="36"/>
      <c r="AC531" s="36"/>
      <c r="AD531" s="36"/>
      <c r="AE531" s="36"/>
      <c r="AR531" s="192" t="s">
        <v>136</v>
      </c>
      <c r="AT531" s="192" t="s">
        <v>131</v>
      </c>
      <c r="AU531" s="192" t="s">
        <v>82</v>
      </c>
      <c r="AY531" s="19" t="s">
        <v>129</v>
      </c>
      <c r="BE531" s="193">
        <f>IF(N531="základní",J531,0)</f>
        <v>0</v>
      </c>
      <c r="BF531" s="193">
        <f>IF(N531="snížená",J531,0)</f>
        <v>0</v>
      </c>
      <c r="BG531" s="193">
        <f>IF(N531="zákl. přenesená",J531,0)</f>
        <v>0</v>
      </c>
      <c r="BH531" s="193">
        <f>IF(N531="sníž. přenesená",J531,0)</f>
        <v>0</v>
      </c>
      <c r="BI531" s="193">
        <f>IF(N531="nulová",J531,0)</f>
        <v>0</v>
      </c>
      <c r="BJ531" s="19" t="s">
        <v>136</v>
      </c>
      <c r="BK531" s="193">
        <f>ROUND(I531*H531,2)</f>
        <v>0</v>
      </c>
      <c r="BL531" s="19" t="s">
        <v>136</v>
      </c>
      <c r="BM531" s="192" t="s">
        <v>685</v>
      </c>
    </row>
    <row r="532" spans="1:47" s="2" customFormat="1" ht="19.2">
      <c r="A532" s="36"/>
      <c r="B532" s="37"/>
      <c r="C532" s="38"/>
      <c r="D532" s="194" t="s">
        <v>138</v>
      </c>
      <c r="E532" s="38"/>
      <c r="F532" s="195" t="s">
        <v>686</v>
      </c>
      <c r="G532" s="38"/>
      <c r="H532" s="38"/>
      <c r="I532" s="196"/>
      <c r="J532" s="38"/>
      <c r="K532" s="38"/>
      <c r="L532" s="41"/>
      <c r="M532" s="197"/>
      <c r="N532" s="198"/>
      <c r="O532" s="67"/>
      <c r="P532" s="67"/>
      <c r="Q532" s="67"/>
      <c r="R532" s="67"/>
      <c r="S532" s="67"/>
      <c r="T532" s="68"/>
      <c r="U532" s="36"/>
      <c r="V532" s="36"/>
      <c r="W532" s="36"/>
      <c r="X532" s="36"/>
      <c r="Y532" s="36"/>
      <c r="Z532" s="36"/>
      <c r="AA532" s="36"/>
      <c r="AB532" s="36"/>
      <c r="AC532" s="36"/>
      <c r="AD532" s="36"/>
      <c r="AE532" s="36"/>
      <c r="AT532" s="19" t="s">
        <v>138</v>
      </c>
      <c r="AU532" s="19" t="s">
        <v>82</v>
      </c>
    </row>
    <row r="533" spans="1:47" s="2" customFormat="1" ht="115.2">
      <c r="A533" s="36"/>
      <c r="B533" s="37"/>
      <c r="C533" s="38"/>
      <c r="D533" s="194" t="s">
        <v>140</v>
      </c>
      <c r="E533" s="38"/>
      <c r="F533" s="199" t="s">
        <v>687</v>
      </c>
      <c r="G533" s="38"/>
      <c r="H533" s="38"/>
      <c r="I533" s="196"/>
      <c r="J533" s="38"/>
      <c r="K533" s="38"/>
      <c r="L533" s="41"/>
      <c r="M533" s="197"/>
      <c r="N533" s="198"/>
      <c r="O533" s="67"/>
      <c r="P533" s="67"/>
      <c r="Q533" s="67"/>
      <c r="R533" s="67"/>
      <c r="S533" s="67"/>
      <c r="T533" s="68"/>
      <c r="U533" s="36"/>
      <c r="V533" s="36"/>
      <c r="W533" s="36"/>
      <c r="X533" s="36"/>
      <c r="Y533" s="36"/>
      <c r="Z533" s="36"/>
      <c r="AA533" s="36"/>
      <c r="AB533" s="36"/>
      <c r="AC533" s="36"/>
      <c r="AD533" s="36"/>
      <c r="AE533" s="36"/>
      <c r="AT533" s="19" t="s">
        <v>140</v>
      </c>
      <c r="AU533" s="19" t="s">
        <v>82</v>
      </c>
    </row>
    <row r="534" spans="2:51" s="13" customFormat="1" ht="10.2">
      <c r="B534" s="200"/>
      <c r="C534" s="201"/>
      <c r="D534" s="194" t="s">
        <v>142</v>
      </c>
      <c r="E534" s="202" t="s">
        <v>28</v>
      </c>
      <c r="F534" s="203" t="s">
        <v>688</v>
      </c>
      <c r="G534" s="201"/>
      <c r="H534" s="202" t="s">
        <v>28</v>
      </c>
      <c r="I534" s="204"/>
      <c r="J534" s="201"/>
      <c r="K534" s="201"/>
      <c r="L534" s="205"/>
      <c r="M534" s="206"/>
      <c r="N534" s="207"/>
      <c r="O534" s="207"/>
      <c r="P534" s="207"/>
      <c r="Q534" s="207"/>
      <c r="R534" s="207"/>
      <c r="S534" s="207"/>
      <c r="T534" s="208"/>
      <c r="AT534" s="209" t="s">
        <v>142</v>
      </c>
      <c r="AU534" s="209" t="s">
        <v>82</v>
      </c>
      <c r="AV534" s="13" t="s">
        <v>80</v>
      </c>
      <c r="AW534" s="13" t="s">
        <v>34</v>
      </c>
      <c r="AX534" s="13" t="s">
        <v>73</v>
      </c>
      <c r="AY534" s="209" t="s">
        <v>129</v>
      </c>
    </row>
    <row r="535" spans="2:51" s="14" customFormat="1" ht="10.2">
      <c r="B535" s="210"/>
      <c r="C535" s="211"/>
      <c r="D535" s="194" t="s">
        <v>142</v>
      </c>
      <c r="E535" s="212" t="s">
        <v>28</v>
      </c>
      <c r="F535" s="213" t="s">
        <v>689</v>
      </c>
      <c r="G535" s="211"/>
      <c r="H535" s="214">
        <v>0.688</v>
      </c>
      <c r="I535" s="215"/>
      <c r="J535" s="211"/>
      <c r="K535" s="211"/>
      <c r="L535" s="216"/>
      <c r="M535" s="217"/>
      <c r="N535" s="218"/>
      <c r="O535" s="218"/>
      <c r="P535" s="218"/>
      <c r="Q535" s="218"/>
      <c r="R535" s="218"/>
      <c r="S535" s="218"/>
      <c r="T535" s="219"/>
      <c r="AT535" s="220" t="s">
        <v>142</v>
      </c>
      <c r="AU535" s="220" t="s">
        <v>82</v>
      </c>
      <c r="AV535" s="14" t="s">
        <v>82</v>
      </c>
      <c r="AW535" s="14" t="s">
        <v>34</v>
      </c>
      <c r="AX535" s="14" t="s">
        <v>80</v>
      </c>
      <c r="AY535" s="220" t="s">
        <v>129</v>
      </c>
    </row>
    <row r="536" spans="1:65" s="2" customFormat="1" ht="14.4" customHeight="1">
      <c r="A536" s="36"/>
      <c r="B536" s="37"/>
      <c r="C536" s="181" t="s">
        <v>690</v>
      </c>
      <c r="D536" s="181" t="s">
        <v>131</v>
      </c>
      <c r="E536" s="182" t="s">
        <v>691</v>
      </c>
      <c r="F536" s="183" t="s">
        <v>692</v>
      </c>
      <c r="G536" s="184" t="s">
        <v>134</v>
      </c>
      <c r="H536" s="185">
        <v>3.166</v>
      </c>
      <c r="I536" s="186"/>
      <c r="J536" s="187">
        <f>ROUND(I536*H536,2)</f>
        <v>0</v>
      </c>
      <c r="K536" s="183" t="s">
        <v>135</v>
      </c>
      <c r="L536" s="41"/>
      <c r="M536" s="188" t="s">
        <v>28</v>
      </c>
      <c r="N536" s="189" t="s">
        <v>46</v>
      </c>
      <c r="O536" s="67"/>
      <c r="P536" s="190">
        <f>O536*H536</f>
        <v>0</v>
      </c>
      <c r="Q536" s="190">
        <v>0.00063</v>
      </c>
      <c r="R536" s="190">
        <f>Q536*H536</f>
        <v>0.00199458</v>
      </c>
      <c r="S536" s="190">
        <v>0</v>
      </c>
      <c r="T536" s="191">
        <f>S536*H536</f>
        <v>0</v>
      </c>
      <c r="U536" s="36"/>
      <c r="V536" s="36"/>
      <c r="W536" s="36"/>
      <c r="X536" s="36"/>
      <c r="Y536" s="36"/>
      <c r="Z536" s="36"/>
      <c r="AA536" s="36"/>
      <c r="AB536" s="36"/>
      <c r="AC536" s="36"/>
      <c r="AD536" s="36"/>
      <c r="AE536" s="36"/>
      <c r="AR536" s="192" t="s">
        <v>136</v>
      </c>
      <c r="AT536" s="192" t="s">
        <v>131</v>
      </c>
      <c r="AU536" s="192" t="s">
        <v>82</v>
      </c>
      <c r="AY536" s="19" t="s">
        <v>129</v>
      </c>
      <c r="BE536" s="193">
        <f>IF(N536="základní",J536,0)</f>
        <v>0</v>
      </c>
      <c r="BF536" s="193">
        <f>IF(N536="snížená",J536,0)</f>
        <v>0</v>
      </c>
      <c r="BG536" s="193">
        <f>IF(N536="zákl. přenesená",J536,0)</f>
        <v>0</v>
      </c>
      <c r="BH536" s="193">
        <f>IF(N536="sníž. přenesená",J536,0)</f>
        <v>0</v>
      </c>
      <c r="BI536" s="193">
        <f>IF(N536="nulová",J536,0)</f>
        <v>0</v>
      </c>
      <c r="BJ536" s="19" t="s">
        <v>136</v>
      </c>
      <c r="BK536" s="193">
        <f>ROUND(I536*H536,2)</f>
        <v>0</v>
      </c>
      <c r="BL536" s="19" t="s">
        <v>136</v>
      </c>
      <c r="BM536" s="192" t="s">
        <v>693</v>
      </c>
    </row>
    <row r="537" spans="1:47" s="2" customFormat="1" ht="10.2">
      <c r="A537" s="36"/>
      <c r="B537" s="37"/>
      <c r="C537" s="38"/>
      <c r="D537" s="194" t="s">
        <v>138</v>
      </c>
      <c r="E537" s="38"/>
      <c r="F537" s="195" t="s">
        <v>694</v>
      </c>
      <c r="G537" s="38"/>
      <c r="H537" s="38"/>
      <c r="I537" s="196"/>
      <c r="J537" s="38"/>
      <c r="K537" s="38"/>
      <c r="L537" s="41"/>
      <c r="M537" s="197"/>
      <c r="N537" s="198"/>
      <c r="O537" s="67"/>
      <c r="P537" s="67"/>
      <c r="Q537" s="67"/>
      <c r="R537" s="67"/>
      <c r="S537" s="67"/>
      <c r="T537" s="68"/>
      <c r="U537" s="36"/>
      <c r="V537" s="36"/>
      <c r="W537" s="36"/>
      <c r="X537" s="36"/>
      <c r="Y537" s="36"/>
      <c r="Z537" s="36"/>
      <c r="AA537" s="36"/>
      <c r="AB537" s="36"/>
      <c r="AC537" s="36"/>
      <c r="AD537" s="36"/>
      <c r="AE537" s="36"/>
      <c r="AT537" s="19" t="s">
        <v>138</v>
      </c>
      <c r="AU537" s="19" t="s">
        <v>82</v>
      </c>
    </row>
    <row r="538" spans="1:47" s="2" customFormat="1" ht="57.6">
      <c r="A538" s="36"/>
      <c r="B538" s="37"/>
      <c r="C538" s="38"/>
      <c r="D538" s="194" t="s">
        <v>140</v>
      </c>
      <c r="E538" s="38"/>
      <c r="F538" s="199" t="s">
        <v>695</v>
      </c>
      <c r="G538" s="38"/>
      <c r="H538" s="38"/>
      <c r="I538" s="196"/>
      <c r="J538" s="38"/>
      <c r="K538" s="38"/>
      <c r="L538" s="41"/>
      <c r="M538" s="197"/>
      <c r="N538" s="198"/>
      <c r="O538" s="67"/>
      <c r="P538" s="67"/>
      <c r="Q538" s="67"/>
      <c r="R538" s="67"/>
      <c r="S538" s="67"/>
      <c r="T538" s="68"/>
      <c r="U538" s="36"/>
      <c r="V538" s="36"/>
      <c r="W538" s="36"/>
      <c r="X538" s="36"/>
      <c r="Y538" s="36"/>
      <c r="Z538" s="36"/>
      <c r="AA538" s="36"/>
      <c r="AB538" s="36"/>
      <c r="AC538" s="36"/>
      <c r="AD538" s="36"/>
      <c r="AE538" s="36"/>
      <c r="AT538" s="19" t="s">
        <v>140</v>
      </c>
      <c r="AU538" s="19" t="s">
        <v>82</v>
      </c>
    </row>
    <row r="539" spans="2:51" s="13" customFormat="1" ht="10.2">
      <c r="B539" s="200"/>
      <c r="C539" s="201"/>
      <c r="D539" s="194" t="s">
        <v>142</v>
      </c>
      <c r="E539" s="202" t="s">
        <v>28</v>
      </c>
      <c r="F539" s="203" t="s">
        <v>696</v>
      </c>
      <c r="G539" s="201"/>
      <c r="H539" s="202" t="s">
        <v>28</v>
      </c>
      <c r="I539" s="204"/>
      <c r="J539" s="201"/>
      <c r="K539" s="201"/>
      <c r="L539" s="205"/>
      <c r="M539" s="206"/>
      <c r="N539" s="207"/>
      <c r="O539" s="207"/>
      <c r="P539" s="207"/>
      <c r="Q539" s="207"/>
      <c r="R539" s="207"/>
      <c r="S539" s="207"/>
      <c r="T539" s="208"/>
      <c r="AT539" s="209" t="s">
        <v>142</v>
      </c>
      <c r="AU539" s="209" t="s">
        <v>82</v>
      </c>
      <c r="AV539" s="13" t="s">
        <v>80</v>
      </c>
      <c r="AW539" s="13" t="s">
        <v>34</v>
      </c>
      <c r="AX539" s="13" t="s">
        <v>73</v>
      </c>
      <c r="AY539" s="209" t="s">
        <v>129</v>
      </c>
    </row>
    <row r="540" spans="2:51" s="13" customFormat="1" ht="10.2">
      <c r="B540" s="200"/>
      <c r="C540" s="201"/>
      <c r="D540" s="194" t="s">
        <v>142</v>
      </c>
      <c r="E540" s="202" t="s">
        <v>28</v>
      </c>
      <c r="F540" s="203" t="s">
        <v>217</v>
      </c>
      <c r="G540" s="201"/>
      <c r="H540" s="202" t="s">
        <v>28</v>
      </c>
      <c r="I540" s="204"/>
      <c r="J540" s="201"/>
      <c r="K540" s="201"/>
      <c r="L540" s="205"/>
      <c r="M540" s="206"/>
      <c r="N540" s="207"/>
      <c r="O540" s="207"/>
      <c r="P540" s="207"/>
      <c r="Q540" s="207"/>
      <c r="R540" s="207"/>
      <c r="S540" s="207"/>
      <c r="T540" s="208"/>
      <c r="AT540" s="209" t="s">
        <v>142</v>
      </c>
      <c r="AU540" s="209" t="s">
        <v>82</v>
      </c>
      <c r="AV540" s="13" t="s">
        <v>80</v>
      </c>
      <c r="AW540" s="13" t="s">
        <v>34</v>
      </c>
      <c r="AX540" s="13" t="s">
        <v>73</v>
      </c>
      <c r="AY540" s="209" t="s">
        <v>129</v>
      </c>
    </row>
    <row r="541" spans="2:51" s="14" customFormat="1" ht="10.2">
      <c r="B541" s="210"/>
      <c r="C541" s="211"/>
      <c r="D541" s="194" t="s">
        <v>142</v>
      </c>
      <c r="E541" s="212" t="s">
        <v>28</v>
      </c>
      <c r="F541" s="213" t="s">
        <v>697</v>
      </c>
      <c r="G541" s="211"/>
      <c r="H541" s="214">
        <v>1.583</v>
      </c>
      <c r="I541" s="215"/>
      <c r="J541" s="211"/>
      <c r="K541" s="211"/>
      <c r="L541" s="216"/>
      <c r="M541" s="217"/>
      <c r="N541" s="218"/>
      <c r="O541" s="218"/>
      <c r="P541" s="218"/>
      <c r="Q541" s="218"/>
      <c r="R541" s="218"/>
      <c r="S541" s="218"/>
      <c r="T541" s="219"/>
      <c r="AT541" s="220" t="s">
        <v>142</v>
      </c>
      <c r="AU541" s="220" t="s">
        <v>82</v>
      </c>
      <c r="AV541" s="14" t="s">
        <v>82</v>
      </c>
      <c r="AW541" s="14" t="s">
        <v>34</v>
      </c>
      <c r="AX541" s="14" t="s">
        <v>73</v>
      </c>
      <c r="AY541" s="220" t="s">
        <v>129</v>
      </c>
    </row>
    <row r="542" spans="2:51" s="13" customFormat="1" ht="10.2">
      <c r="B542" s="200"/>
      <c r="C542" s="201"/>
      <c r="D542" s="194" t="s">
        <v>142</v>
      </c>
      <c r="E542" s="202" t="s">
        <v>28</v>
      </c>
      <c r="F542" s="203" t="s">
        <v>219</v>
      </c>
      <c r="G542" s="201"/>
      <c r="H542" s="202" t="s">
        <v>28</v>
      </c>
      <c r="I542" s="204"/>
      <c r="J542" s="201"/>
      <c r="K542" s="201"/>
      <c r="L542" s="205"/>
      <c r="M542" s="206"/>
      <c r="N542" s="207"/>
      <c r="O542" s="207"/>
      <c r="P542" s="207"/>
      <c r="Q542" s="207"/>
      <c r="R542" s="207"/>
      <c r="S542" s="207"/>
      <c r="T542" s="208"/>
      <c r="AT542" s="209" t="s">
        <v>142</v>
      </c>
      <c r="AU542" s="209" t="s">
        <v>82</v>
      </c>
      <c r="AV542" s="13" t="s">
        <v>80</v>
      </c>
      <c r="AW542" s="13" t="s">
        <v>34</v>
      </c>
      <c r="AX542" s="13" t="s">
        <v>73</v>
      </c>
      <c r="AY542" s="209" t="s">
        <v>129</v>
      </c>
    </row>
    <row r="543" spans="2:51" s="14" customFormat="1" ht="10.2">
      <c r="B543" s="210"/>
      <c r="C543" s="211"/>
      <c r="D543" s="194" t="s">
        <v>142</v>
      </c>
      <c r="E543" s="212" t="s">
        <v>28</v>
      </c>
      <c r="F543" s="213" t="s">
        <v>697</v>
      </c>
      <c r="G543" s="211"/>
      <c r="H543" s="214">
        <v>1.583</v>
      </c>
      <c r="I543" s="215"/>
      <c r="J543" s="211"/>
      <c r="K543" s="211"/>
      <c r="L543" s="216"/>
      <c r="M543" s="217"/>
      <c r="N543" s="218"/>
      <c r="O543" s="218"/>
      <c r="P543" s="218"/>
      <c r="Q543" s="218"/>
      <c r="R543" s="218"/>
      <c r="S543" s="218"/>
      <c r="T543" s="219"/>
      <c r="AT543" s="220" t="s">
        <v>142</v>
      </c>
      <c r="AU543" s="220" t="s">
        <v>82</v>
      </c>
      <c r="AV543" s="14" t="s">
        <v>82</v>
      </c>
      <c r="AW543" s="14" t="s">
        <v>34</v>
      </c>
      <c r="AX543" s="14" t="s">
        <v>73</v>
      </c>
      <c r="AY543" s="220" t="s">
        <v>129</v>
      </c>
    </row>
    <row r="544" spans="2:51" s="15" customFormat="1" ht="10.2">
      <c r="B544" s="221"/>
      <c r="C544" s="222"/>
      <c r="D544" s="194" t="s">
        <v>142</v>
      </c>
      <c r="E544" s="223" t="s">
        <v>28</v>
      </c>
      <c r="F544" s="224" t="s">
        <v>172</v>
      </c>
      <c r="G544" s="222"/>
      <c r="H544" s="225">
        <v>3.166</v>
      </c>
      <c r="I544" s="226"/>
      <c r="J544" s="222"/>
      <c r="K544" s="222"/>
      <c r="L544" s="227"/>
      <c r="M544" s="228"/>
      <c r="N544" s="229"/>
      <c r="O544" s="229"/>
      <c r="P544" s="229"/>
      <c r="Q544" s="229"/>
      <c r="R544" s="229"/>
      <c r="S544" s="229"/>
      <c r="T544" s="230"/>
      <c r="AT544" s="231" t="s">
        <v>142</v>
      </c>
      <c r="AU544" s="231" t="s">
        <v>82</v>
      </c>
      <c r="AV544" s="15" t="s">
        <v>136</v>
      </c>
      <c r="AW544" s="15" t="s">
        <v>34</v>
      </c>
      <c r="AX544" s="15" t="s">
        <v>80</v>
      </c>
      <c r="AY544" s="231" t="s">
        <v>129</v>
      </c>
    </row>
    <row r="545" spans="1:65" s="2" customFormat="1" ht="14.4" customHeight="1">
      <c r="A545" s="36"/>
      <c r="B545" s="37"/>
      <c r="C545" s="181" t="s">
        <v>698</v>
      </c>
      <c r="D545" s="181" t="s">
        <v>131</v>
      </c>
      <c r="E545" s="182" t="s">
        <v>699</v>
      </c>
      <c r="F545" s="183" t="s">
        <v>700</v>
      </c>
      <c r="G545" s="184" t="s">
        <v>449</v>
      </c>
      <c r="H545" s="185">
        <v>36</v>
      </c>
      <c r="I545" s="186"/>
      <c r="J545" s="187">
        <f>ROUND(I545*H545,2)</f>
        <v>0</v>
      </c>
      <c r="K545" s="183" t="s">
        <v>135</v>
      </c>
      <c r="L545" s="41"/>
      <c r="M545" s="188" t="s">
        <v>28</v>
      </c>
      <c r="N545" s="189" t="s">
        <v>46</v>
      </c>
      <c r="O545" s="67"/>
      <c r="P545" s="190">
        <f>O545*H545</f>
        <v>0</v>
      </c>
      <c r="Q545" s="190">
        <v>0.00018</v>
      </c>
      <c r="R545" s="190">
        <f>Q545*H545</f>
        <v>0.0064800000000000005</v>
      </c>
      <c r="S545" s="190">
        <v>0</v>
      </c>
      <c r="T545" s="191">
        <f>S545*H545</f>
        <v>0</v>
      </c>
      <c r="U545" s="36"/>
      <c r="V545" s="36"/>
      <c r="W545" s="36"/>
      <c r="X545" s="36"/>
      <c r="Y545" s="36"/>
      <c r="Z545" s="36"/>
      <c r="AA545" s="36"/>
      <c r="AB545" s="36"/>
      <c r="AC545" s="36"/>
      <c r="AD545" s="36"/>
      <c r="AE545" s="36"/>
      <c r="AR545" s="192" t="s">
        <v>136</v>
      </c>
      <c r="AT545" s="192" t="s">
        <v>131</v>
      </c>
      <c r="AU545" s="192" t="s">
        <v>82</v>
      </c>
      <c r="AY545" s="19" t="s">
        <v>129</v>
      </c>
      <c r="BE545" s="193">
        <f>IF(N545="základní",J545,0)</f>
        <v>0</v>
      </c>
      <c r="BF545" s="193">
        <f>IF(N545="snížená",J545,0)</f>
        <v>0</v>
      </c>
      <c r="BG545" s="193">
        <f>IF(N545="zákl. přenesená",J545,0)</f>
        <v>0</v>
      </c>
      <c r="BH545" s="193">
        <f>IF(N545="sníž. přenesená",J545,0)</f>
        <v>0</v>
      </c>
      <c r="BI545" s="193">
        <f>IF(N545="nulová",J545,0)</f>
        <v>0</v>
      </c>
      <c r="BJ545" s="19" t="s">
        <v>136</v>
      </c>
      <c r="BK545" s="193">
        <f>ROUND(I545*H545,2)</f>
        <v>0</v>
      </c>
      <c r="BL545" s="19" t="s">
        <v>136</v>
      </c>
      <c r="BM545" s="192" t="s">
        <v>701</v>
      </c>
    </row>
    <row r="546" spans="1:47" s="2" customFormat="1" ht="10.2">
      <c r="A546" s="36"/>
      <c r="B546" s="37"/>
      <c r="C546" s="38"/>
      <c r="D546" s="194" t="s">
        <v>138</v>
      </c>
      <c r="E546" s="38"/>
      <c r="F546" s="195" t="s">
        <v>702</v>
      </c>
      <c r="G546" s="38"/>
      <c r="H546" s="38"/>
      <c r="I546" s="196"/>
      <c r="J546" s="38"/>
      <c r="K546" s="38"/>
      <c r="L546" s="41"/>
      <c r="M546" s="197"/>
      <c r="N546" s="198"/>
      <c r="O546" s="67"/>
      <c r="P546" s="67"/>
      <c r="Q546" s="67"/>
      <c r="R546" s="67"/>
      <c r="S546" s="67"/>
      <c r="T546" s="68"/>
      <c r="U546" s="36"/>
      <c r="V546" s="36"/>
      <c r="W546" s="36"/>
      <c r="X546" s="36"/>
      <c r="Y546" s="36"/>
      <c r="Z546" s="36"/>
      <c r="AA546" s="36"/>
      <c r="AB546" s="36"/>
      <c r="AC546" s="36"/>
      <c r="AD546" s="36"/>
      <c r="AE546" s="36"/>
      <c r="AT546" s="19" t="s">
        <v>138</v>
      </c>
      <c r="AU546" s="19" t="s">
        <v>82</v>
      </c>
    </row>
    <row r="547" spans="1:47" s="2" customFormat="1" ht="240">
      <c r="A547" s="36"/>
      <c r="B547" s="37"/>
      <c r="C547" s="38"/>
      <c r="D547" s="194" t="s">
        <v>140</v>
      </c>
      <c r="E547" s="38"/>
      <c r="F547" s="199" t="s">
        <v>703</v>
      </c>
      <c r="G547" s="38"/>
      <c r="H547" s="38"/>
      <c r="I547" s="196"/>
      <c r="J547" s="38"/>
      <c r="K547" s="38"/>
      <c r="L547" s="41"/>
      <c r="M547" s="197"/>
      <c r="N547" s="198"/>
      <c r="O547" s="67"/>
      <c r="P547" s="67"/>
      <c r="Q547" s="67"/>
      <c r="R547" s="67"/>
      <c r="S547" s="67"/>
      <c r="T547" s="68"/>
      <c r="U547" s="36"/>
      <c r="V547" s="36"/>
      <c r="W547" s="36"/>
      <c r="X547" s="36"/>
      <c r="Y547" s="36"/>
      <c r="Z547" s="36"/>
      <c r="AA547" s="36"/>
      <c r="AB547" s="36"/>
      <c r="AC547" s="36"/>
      <c r="AD547" s="36"/>
      <c r="AE547" s="36"/>
      <c r="AT547" s="19" t="s">
        <v>140</v>
      </c>
      <c r="AU547" s="19" t="s">
        <v>82</v>
      </c>
    </row>
    <row r="548" spans="2:51" s="13" customFormat="1" ht="10.2">
      <c r="B548" s="200"/>
      <c r="C548" s="201"/>
      <c r="D548" s="194" t="s">
        <v>142</v>
      </c>
      <c r="E548" s="202" t="s">
        <v>28</v>
      </c>
      <c r="F548" s="203" t="s">
        <v>704</v>
      </c>
      <c r="G548" s="201"/>
      <c r="H548" s="202" t="s">
        <v>28</v>
      </c>
      <c r="I548" s="204"/>
      <c r="J548" s="201"/>
      <c r="K548" s="201"/>
      <c r="L548" s="205"/>
      <c r="M548" s="206"/>
      <c r="N548" s="207"/>
      <c r="O548" s="207"/>
      <c r="P548" s="207"/>
      <c r="Q548" s="207"/>
      <c r="R548" s="207"/>
      <c r="S548" s="207"/>
      <c r="T548" s="208"/>
      <c r="AT548" s="209" t="s">
        <v>142</v>
      </c>
      <c r="AU548" s="209" t="s">
        <v>82</v>
      </c>
      <c r="AV548" s="13" t="s">
        <v>80</v>
      </c>
      <c r="AW548" s="13" t="s">
        <v>34</v>
      </c>
      <c r="AX548" s="13" t="s">
        <v>73</v>
      </c>
      <c r="AY548" s="209" t="s">
        <v>129</v>
      </c>
    </row>
    <row r="549" spans="2:51" s="14" customFormat="1" ht="10.2">
      <c r="B549" s="210"/>
      <c r="C549" s="211"/>
      <c r="D549" s="194" t="s">
        <v>142</v>
      </c>
      <c r="E549" s="212" t="s">
        <v>28</v>
      </c>
      <c r="F549" s="213" t="s">
        <v>705</v>
      </c>
      <c r="G549" s="211"/>
      <c r="H549" s="214">
        <v>36</v>
      </c>
      <c r="I549" s="215"/>
      <c r="J549" s="211"/>
      <c r="K549" s="211"/>
      <c r="L549" s="216"/>
      <c r="M549" s="217"/>
      <c r="N549" s="218"/>
      <c r="O549" s="218"/>
      <c r="P549" s="218"/>
      <c r="Q549" s="218"/>
      <c r="R549" s="218"/>
      <c r="S549" s="218"/>
      <c r="T549" s="219"/>
      <c r="AT549" s="220" t="s">
        <v>142</v>
      </c>
      <c r="AU549" s="220" t="s">
        <v>82</v>
      </c>
      <c r="AV549" s="14" t="s">
        <v>82</v>
      </c>
      <c r="AW549" s="14" t="s">
        <v>34</v>
      </c>
      <c r="AX549" s="14" t="s">
        <v>80</v>
      </c>
      <c r="AY549" s="220" t="s">
        <v>129</v>
      </c>
    </row>
    <row r="550" spans="1:65" s="2" customFormat="1" ht="14.4" customHeight="1">
      <c r="A550" s="36"/>
      <c r="B550" s="37"/>
      <c r="C550" s="181" t="s">
        <v>706</v>
      </c>
      <c r="D550" s="181" t="s">
        <v>131</v>
      </c>
      <c r="E550" s="182" t="s">
        <v>707</v>
      </c>
      <c r="F550" s="183" t="s">
        <v>708</v>
      </c>
      <c r="G550" s="184" t="s">
        <v>449</v>
      </c>
      <c r="H550" s="185">
        <v>7.9</v>
      </c>
      <c r="I550" s="186"/>
      <c r="J550" s="187">
        <f>ROUND(I550*H550,2)</f>
        <v>0</v>
      </c>
      <c r="K550" s="183" t="s">
        <v>135</v>
      </c>
      <c r="L550" s="41"/>
      <c r="M550" s="188" t="s">
        <v>28</v>
      </c>
      <c r="N550" s="189" t="s">
        <v>46</v>
      </c>
      <c r="O550" s="67"/>
      <c r="P550" s="190">
        <f>O550*H550</f>
        <v>0</v>
      </c>
      <c r="Q550" s="190">
        <v>0.00017</v>
      </c>
      <c r="R550" s="190">
        <f>Q550*H550</f>
        <v>0.0013430000000000002</v>
      </c>
      <c r="S550" s="190">
        <v>0</v>
      </c>
      <c r="T550" s="191">
        <f>S550*H550</f>
        <v>0</v>
      </c>
      <c r="U550" s="36"/>
      <c r="V550" s="36"/>
      <c r="W550" s="36"/>
      <c r="X550" s="36"/>
      <c r="Y550" s="36"/>
      <c r="Z550" s="36"/>
      <c r="AA550" s="36"/>
      <c r="AB550" s="36"/>
      <c r="AC550" s="36"/>
      <c r="AD550" s="36"/>
      <c r="AE550" s="36"/>
      <c r="AR550" s="192" t="s">
        <v>136</v>
      </c>
      <c r="AT550" s="192" t="s">
        <v>131</v>
      </c>
      <c r="AU550" s="192" t="s">
        <v>82</v>
      </c>
      <c r="AY550" s="19" t="s">
        <v>129</v>
      </c>
      <c r="BE550" s="193">
        <f>IF(N550="základní",J550,0)</f>
        <v>0</v>
      </c>
      <c r="BF550" s="193">
        <f>IF(N550="snížená",J550,0)</f>
        <v>0</v>
      </c>
      <c r="BG550" s="193">
        <f>IF(N550="zákl. přenesená",J550,0)</f>
        <v>0</v>
      </c>
      <c r="BH550" s="193">
        <f>IF(N550="sníž. přenesená",J550,0)</f>
        <v>0</v>
      </c>
      <c r="BI550" s="193">
        <f>IF(N550="nulová",J550,0)</f>
        <v>0</v>
      </c>
      <c r="BJ550" s="19" t="s">
        <v>136</v>
      </c>
      <c r="BK550" s="193">
        <f>ROUND(I550*H550,2)</f>
        <v>0</v>
      </c>
      <c r="BL550" s="19" t="s">
        <v>136</v>
      </c>
      <c r="BM550" s="192" t="s">
        <v>709</v>
      </c>
    </row>
    <row r="551" spans="1:47" s="2" customFormat="1" ht="10.2">
      <c r="A551" s="36"/>
      <c r="B551" s="37"/>
      <c r="C551" s="38"/>
      <c r="D551" s="194" t="s">
        <v>138</v>
      </c>
      <c r="E551" s="38"/>
      <c r="F551" s="195" t="s">
        <v>710</v>
      </c>
      <c r="G551" s="38"/>
      <c r="H551" s="38"/>
      <c r="I551" s="196"/>
      <c r="J551" s="38"/>
      <c r="K551" s="38"/>
      <c r="L551" s="41"/>
      <c r="M551" s="197"/>
      <c r="N551" s="198"/>
      <c r="O551" s="67"/>
      <c r="P551" s="67"/>
      <c r="Q551" s="67"/>
      <c r="R551" s="67"/>
      <c r="S551" s="67"/>
      <c r="T551" s="68"/>
      <c r="U551" s="36"/>
      <c r="V551" s="36"/>
      <c r="W551" s="36"/>
      <c r="X551" s="36"/>
      <c r="Y551" s="36"/>
      <c r="Z551" s="36"/>
      <c r="AA551" s="36"/>
      <c r="AB551" s="36"/>
      <c r="AC551" s="36"/>
      <c r="AD551" s="36"/>
      <c r="AE551" s="36"/>
      <c r="AT551" s="19" t="s">
        <v>138</v>
      </c>
      <c r="AU551" s="19" t="s">
        <v>82</v>
      </c>
    </row>
    <row r="552" spans="1:47" s="2" customFormat="1" ht="240">
      <c r="A552" s="36"/>
      <c r="B552" s="37"/>
      <c r="C552" s="38"/>
      <c r="D552" s="194" t="s">
        <v>140</v>
      </c>
      <c r="E552" s="38"/>
      <c r="F552" s="199" t="s">
        <v>703</v>
      </c>
      <c r="G552" s="38"/>
      <c r="H552" s="38"/>
      <c r="I552" s="196"/>
      <c r="J552" s="38"/>
      <c r="K552" s="38"/>
      <c r="L552" s="41"/>
      <c r="M552" s="197"/>
      <c r="N552" s="198"/>
      <c r="O552" s="67"/>
      <c r="P552" s="67"/>
      <c r="Q552" s="67"/>
      <c r="R552" s="67"/>
      <c r="S552" s="67"/>
      <c r="T552" s="68"/>
      <c r="U552" s="36"/>
      <c r="V552" s="36"/>
      <c r="W552" s="36"/>
      <c r="X552" s="36"/>
      <c r="Y552" s="36"/>
      <c r="Z552" s="36"/>
      <c r="AA552" s="36"/>
      <c r="AB552" s="36"/>
      <c r="AC552" s="36"/>
      <c r="AD552" s="36"/>
      <c r="AE552" s="36"/>
      <c r="AT552" s="19" t="s">
        <v>140</v>
      </c>
      <c r="AU552" s="19" t="s">
        <v>82</v>
      </c>
    </row>
    <row r="553" spans="2:51" s="13" customFormat="1" ht="10.2">
      <c r="B553" s="200"/>
      <c r="C553" s="201"/>
      <c r="D553" s="194" t="s">
        <v>142</v>
      </c>
      <c r="E553" s="202" t="s">
        <v>28</v>
      </c>
      <c r="F553" s="203" t="s">
        <v>711</v>
      </c>
      <c r="G553" s="201"/>
      <c r="H553" s="202" t="s">
        <v>28</v>
      </c>
      <c r="I553" s="204"/>
      <c r="J553" s="201"/>
      <c r="K553" s="201"/>
      <c r="L553" s="205"/>
      <c r="M553" s="206"/>
      <c r="N553" s="207"/>
      <c r="O553" s="207"/>
      <c r="P553" s="207"/>
      <c r="Q553" s="207"/>
      <c r="R553" s="207"/>
      <c r="S553" s="207"/>
      <c r="T553" s="208"/>
      <c r="AT553" s="209" t="s">
        <v>142</v>
      </c>
      <c r="AU553" s="209" t="s">
        <v>82</v>
      </c>
      <c r="AV553" s="13" t="s">
        <v>80</v>
      </c>
      <c r="AW553" s="13" t="s">
        <v>34</v>
      </c>
      <c r="AX553" s="13" t="s">
        <v>73</v>
      </c>
      <c r="AY553" s="209" t="s">
        <v>129</v>
      </c>
    </row>
    <row r="554" spans="2:51" s="13" customFormat="1" ht="10.2">
      <c r="B554" s="200"/>
      <c r="C554" s="201"/>
      <c r="D554" s="194" t="s">
        <v>142</v>
      </c>
      <c r="E554" s="202" t="s">
        <v>28</v>
      </c>
      <c r="F554" s="203" t="s">
        <v>217</v>
      </c>
      <c r="G554" s="201"/>
      <c r="H554" s="202" t="s">
        <v>28</v>
      </c>
      <c r="I554" s="204"/>
      <c r="J554" s="201"/>
      <c r="K554" s="201"/>
      <c r="L554" s="205"/>
      <c r="M554" s="206"/>
      <c r="N554" s="207"/>
      <c r="O554" s="207"/>
      <c r="P554" s="207"/>
      <c r="Q554" s="207"/>
      <c r="R554" s="207"/>
      <c r="S554" s="207"/>
      <c r="T554" s="208"/>
      <c r="AT554" s="209" t="s">
        <v>142</v>
      </c>
      <c r="AU554" s="209" t="s">
        <v>82</v>
      </c>
      <c r="AV554" s="13" t="s">
        <v>80</v>
      </c>
      <c r="AW554" s="13" t="s">
        <v>34</v>
      </c>
      <c r="AX554" s="13" t="s">
        <v>73</v>
      </c>
      <c r="AY554" s="209" t="s">
        <v>129</v>
      </c>
    </row>
    <row r="555" spans="2:51" s="14" customFormat="1" ht="10.2">
      <c r="B555" s="210"/>
      <c r="C555" s="211"/>
      <c r="D555" s="194" t="s">
        <v>142</v>
      </c>
      <c r="E555" s="212" t="s">
        <v>28</v>
      </c>
      <c r="F555" s="213" t="s">
        <v>712</v>
      </c>
      <c r="G555" s="211"/>
      <c r="H555" s="214">
        <v>2.55</v>
      </c>
      <c r="I555" s="215"/>
      <c r="J555" s="211"/>
      <c r="K555" s="211"/>
      <c r="L555" s="216"/>
      <c r="M555" s="217"/>
      <c r="N555" s="218"/>
      <c r="O555" s="218"/>
      <c r="P555" s="218"/>
      <c r="Q555" s="218"/>
      <c r="R555" s="218"/>
      <c r="S555" s="218"/>
      <c r="T555" s="219"/>
      <c r="AT555" s="220" t="s">
        <v>142</v>
      </c>
      <c r="AU555" s="220" t="s">
        <v>82</v>
      </c>
      <c r="AV555" s="14" t="s">
        <v>82</v>
      </c>
      <c r="AW555" s="14" t="s">
        <v>34</v>
      </c>
      <c r="AX555" s="14" t="s">
        <v>73</v>
      </c>
      <c r="AY555" s="220" t="s">
        <v>129</v>
      </c>
    </row>
    <row r="556" spans="2:51" s="14" customFormat="1" ht="10.2">
      <c r="B556" s="210"/>
      <c r="C556" s="211"/>
      <c r="D556" s="194" t="s">
        <v>142</v>
      </c>
      <c r="E556" s="212" t="s">
        <v>28</v>
      </c>
      <c r="F556" s="213" t="s">
        <v>713</v>
      </c>
      <c r="G556" s="211"/>
      <c r="H556" s="214">
        <v>1.4</v>
      </c>
      <c r="I556" s="215"/>
      <c r="J556" s="211"/>
      <c r="K556" s="211"/>
      <c r="L556" s="216"/>
      <c r="M556" s="217"/>
      <c r="N556" s="218"/>
      <c r="O556" s="218"/>
      <c r="P556" s="218"/>
      <c r="Q556" s="218"/>
      <c r="R556" s="218"/>
      <c r="S556" s="218"/>
      <c r="T556" s="219"/>
      <c r="AT556" s="220" t="s">
        <v>142</v>
      </c>
      <c r="AU556" s="220" t="s">
        <v>82</v>
      </c>
      <c r="AV556" s="14" t="s">
        <v>82</v>
      </c>
      <c r="AW556" s="14" t="s">
        <v>34</v>
      </c>
      <c r="AX556" s="14" t="s">
        <v>73</v>
      </c>
      <c r="AY556" s="220" t="s">
        <v>129</v>
      </c>
    </row>
    <row r="557" spans="2:51" s="13" customFormat="1" ht="10.2">
      <c r="B557" s="200"/>
      <c r="C557" s="201"/>
      <c r="D557" s="194" t="s">
        <v>142</v>
      </c>
      <c r="E557" s="202" t="s">
        <v>28</v>
      </c>
      <c r="F557" s="203" t="s">
        <v>219</v>
      </c>
      <c r="G557" s="201"/>
      <c r="H557" s="202" t="s">
        <v>28</v>
      </c>
      <c r="I557" s="204"/>
      <c r="J557" s="201"/>
      <c r="K557" s="201"/>
      <c r="L557" s="205"/>
      <c r="M557" s="206"/>
      <c r="N557" s="207"/>
      <c r="O557" s="207"/>
      <c r="P557" s="207"/>
      <c r="Q557" s="207"/>
      <c r="R557" s="207"/>
      <c r="S557" s="207"/>
      <c r="T557" s="208"/>
      <c r="AT557" s="209" t="s">
        <v>142</v>
      </c>
      <c r="AU557" s="209" t="s">
        <v>82</v>
      </c>
      <c r="AV557" s="13" t="s">
        <v>80</v>
      </c>
      <c r="AW557" s="13" t="s">
        <v>34</v>
      </c>
      <c r="AX557" s="13" t="s">
        <v>73</v>
      </c>
      <c r="AY557" s="209" t="s">
        <v>129</v>
      </c>
    </row>
    <row r="558" spans="2:51" s="14" customFormat="1" ht="10.2">
      <c r="B558" s="210"/>
      <c r="C558" s="211"/>
      <c r="D558" s="194" t="s">
        <v>142</v>
      </c>
      <c r="E558" s="212" t="s">
        <v>28</v>
      </c>
      <c r="F558" s="213" t="s">
        <v>712</v>
      </c>
      <c r="G558" s="211"/>
      <c r="H558" s="214">
        <v>2.55</v>
      </c>
      <c r="I558" s="215"/>
      <c r="J558" s="211"/>
      <c r="K558" s="211"/>
      <c r="L558" s="216"/>
      <c r="M558" s="217"/>
      <c r="N558" s="218"/>
      <c r="O558" s="218"/>
      <c r="P558" s="218"/>
      <c r="Q558" s="218"/>
      <c r="R558" s="218"/>
      <c r="S558" s="218"/>
      <c r="T558" s="219"/>
      <c r="AT558" s="220" t="s">
        <v>142</v>
      </c>
      <c r="AU558" s="220" t="s">
        <v>82</v>
      </c>
      <c r="AV558" s="14" t="s">
        <v>82</v>
      </c>
      <c r="AW558" s="14" t="s">
        <v>34</v>
      </c>
      <c r="AX558" s="14" t="s">
        <v>73</v>
      </c>
      <c r="AY558" s="220" t="s">
        <v>129</v>
      </c>
    </row>
    <row r="559" spans="2:51" s="14" customFormat="1" ht="10.2">
      <c r="B559" s="210"/>
      <c r="C559" s="211"/>
      <c r="D559" s="194" t="s">
        <v>142</v>
      </c>
      <c r="E559" s="212" t="s">
        <v>28</v>
      </c>
      <c r="F559" s="213" t="s">
        <v>713</v>
      </c>
      <c r="G559" s="211"/>
      <c r="H559" s="214">
        <v>1.4</v>
      </c>
      <c r="I559" s="215"/>
      <c r="J559" s="211"/>
      <c r="K559" s="211"/>
      <c r="L559" s="216"/>
      <c r="M559" s="217"/>
      <c r="N559" s="218"/>
      <c r="O559" s="218"/>
      <c r="P559" s="218"/>
      <c r="Q559" s="218"/>
      <c r="R559" s="218"/>
      <c r="S559" s="218"/>
      <c r="T559" s="219"/>
      <c r="AT559" s="220" t="s">
        <v>142</v>
      </c>
      <c r="AU559" s="220" t="s">
        <v>82</v>
      </c>
      <c r="AV559" s="14" t="s">
        <v>82</v>
      </c>
      <c r="AW559" s="14" t="s">
        <v>34</v>
      </c>
      <c r="AX559" s="14" t="s">
        <v>73</v>
      </c>
      <c r="AY559" s="220" t="s">
        <v>129</v>
      </c>
    </row>
    <row r="560" spans="2:51" s="15" customFormat="1" ht="10.2">
      <c r="B560" s="221"/>
      <c r="C560" s="222"/>
      <c r="D560" s="194" t="s">
        <v>142</v>
      </c>
      <c r="E560" s="223" t="s">
        <v>28</v>
      </c>
      <c r="F560" s="224" t="s">
        <v>172</v>
      </c>
      <c r="G560" s="222"/>
      <c r="H560" s="225">
        <v>7.9</v>
      </c>
      <c r="I560" s="226"/>
      <c r="J560" s="222"/>
      <c r="K560" s="222"/>
      <c r="L560" s="227"/>
      <c r="M560" s="228"/>
      <c r="N560" s="229"/>
      <c r="O560" s="229"/>
      <c r="P560" s="229"/>
      <c r="Q560" s="229"/>
      <c r="R560" s="229"/>
      <c r="S560" s="229"/>
      <c r="T560" s="230"/>
      <c r="AT560" s="231" t="s">
        <v>142</v>
      </c>
      <c r="AU560" s="231" t="s">
        <v>82</v>
      </c>
      <c r="AV560" s="15" t="s">
        <v>136</v>
      </c>
      <c r="AW560" s="15" t="s">
        <v>34</v>
      </c>
      <c r="AX560" s="15" t="s">
        <v>80</v>
      </c>
      <c r="AY560" s="231" t="s">
        <v>129</v>
      </c>
    </row>
    <row r="561" spans="1:65" s="2" customFormat="1" ht="14.4" customHeight="1">
      <c r="A561" s="36"/>
      <c r="B561" s="37"/>
      <c r="C561" s="181" t="s">
        <v>714</v>
      </c>
      <c r="D561" s="181" t="s">
        <v>131</v>
      </c>
      <c r="E561" s="182" t="s">
        <v>715</v>
      </c>
      <c r="F561" s="183" t="s">
        <v>716</v>
      </c>
      <c r="G561" s="184" t="s">
        <v>147</v>
      </c>
      <c r="H561" s="185">
        <v>0.042</v>
      </c>
      <c r="I561" s="186"/>
      <c r="J561" s="187">
        <f>ROUND(I561*H561,2)</f>
        <v>0</v>
      </c>
      <c r="K561" s="183" t="s">
        <v>135</v>
      </c>
      <c r="L561" s="41"/>
      <c r="M561" s="188" t="s">
        <v>28</v>
      </c>
      <c r="N561" s="189" t="s">
        <v>46</v>
      </c>
      <c r="O561" s="67"/>
      <c r="P561" s="190">
        <f>O561*H561</f>
        <v>0</v>
      </c>
      <c r="Q561" s="190">
        <v>0</v>
      </c>
      <c r="R561" s="190">
        <f>Q561*H561</f>
        <v>0</v>
      </c>
      <c r="S561" s="190">
        <v>0</v>
      </c>
      <c r="T561" s="191">
        <f>S561*H561</f>
        <v>0</v>
      </c>
      <c r="U561" s="36"/>
      <c r="V561" s="36"/>
      <c r="W561" s="36"/>
      <c r="X561" s="36"/>
      <c r="Y561" s="36"/>
      <c r="Z561" s="36"/>
      <c r="AA561" s="36"/>
      <c r="AB561" s="36"/>
      <c r="AC561" s="36"/>
      <c r="AD561" s="36"/>
      <c r="AE561" s="36"/>
      <c r="AR561" s="192" t="s">
        <v>136</v>
      </c>
      <c r="AT561" s="192" t="s">
        <v>131</v>
      </c>
      <c r="AU561" s="192" t="s">
        <v>82</v>
      </c>
      <c r="AY561" s="19" t="s">
        <v>129</v>
      </c>
      <c r="BE561" s="193">
        <f>IF(N561="základní",J561,0)</f>
        <v>0</v>
      </c>
      <c r="BF561" s="193">
        <f>IF(N561="snížená",J561,0)</f>
        <v>0</v>
      </c>
      <c r="BG561" s="193">
        <f>IF(N561="zákl. přenesená",J561,0)</f>
        <v>0</v>
      </c>
      <c r="BH561" s="193">
        <f>IF(N561="sníž. přenesená",J561,0)</f>
        <v>0</v>
      </c>
      <c r="BI561" s="193">
        <f>IF(N561="nulová",J561,0)</f>
        <v>0</v>
      </c>
      <c r="BJ561" s="19" t="s">
        <v>136</v>
      </c>
      <c r="BK561" s="193">
        <f>ROUND(I561*H561,2)</f>
        <v>0</v>
      </c>
      <c r="BL561" s="19" t="s">
        <v>136</v>
      </c>
      <c r="BM561" s="192" t="s">
        <v>717</v>
      </c>
    </row>
    <row r="562" spans="1:47" s="2" customFormat="1" ht="19.2">
      <c r="A562" s="36"/>
      <c r="B562" s="37"/>
      <c r="C562" s="38"/>
      <c r="D562" s="194" t="s">
        <v>138</v>
      </c>
      <c r="E562" s="38"/>
      <c r="F562" s="195" t="s">
        <v>718</v>
      </c>
      <c r="G562" s="38"/>
      <c r="H562" s="38"/>
      <c r="I562" s="196"/>
      <c r="J562" s="38"/>
      <c r="K562" s="38"/>
      <c r="L562" s="41"/>
      <c r="M562" s="197"/>
      <c r="N562" s="198"/>
      <c r="O562" s="67"/>
      <c r="P562" s="67"/>
      <c r="Q562" s="67"/>
      <c r="R562" s="67"/>
      <c r="S562" s="67"/>
      <c r="T562" s="68"/>
      <c r="U562" s="36"/>
      <c r="V562" s="36"/>
      <c r="W562" s="36"/>
      <c r="X562" s="36"/>
      <c r="Y562" s="36"/>
      <c r="Z562" s="36"/>
      <c r="AA562" s="36"/>
      <c r="AB562" s="36"/>
      <c r="AC562" s="36"/>
      <c r="AD562" s="36"/>
      <c r="AE562" s="36"/>
      <c r="AT562" s="19" t="s">
        <v>138</v>
      </c>
      <c r="AU562" s="19" t="s">
        <v>82</v>
      </c>
    </row>
    <row r="563" spans="1:47" s="2" customFormat="1" ht="134.4">
      <c r="A563" s="36"/>
      <c r="B563" s="37"/>
      <c r="C563" s="38"/>
      <c r="D563" s="194" t="s">
        <v>140</v>
      </c>
      <c r="E563" s="38"/>
      <c r="F563" s="199" t="s">
        <v>719</v>
      </c>
      <c r="G563" s="38"/>
      <c r="H563" s="38"/>
      <c r="I563" s="196"/>
      <c r="J563" s="38"/>
      <c r="K563" s="38"/>
      <c r="L563" s="41"/>
      <c r="M563" s="197"/>
      <c r="N563" s="198"/>
      <c r="O563" s="67"/>
      <c r="P563" s="67"/>
      <c r="Q563" s="67"/>
      <c r="R563" s="67"/>
      <c r="S563" s="67"/>
      <c r="T563" s="68"/>
      <c r="U563" s="36"/>
      <c r="V563" s="36"/>
      <c r="W563" s="36"/>
      <c r="X563" s="36"/>
      <c r="Y563" s="36"/>
      <c r="Z563" s="36"/>
      <c r="AA563" s="36"/>
      <c r="AB563" s="36"/>
      <c r="AC563" s="36"/>
      <c r="AD563" s="36"/>
      <c r="AE563" s="36"/>
      <c r="AT563" s="19" t="s">
        <v>140</v>
      </c>
      <c r="AU563" s="19" t="s">
        <v>82</v>
      </c>
    </row>
    <row r="564" spans="2:51" s="13" customFormat="1" ht="10.2">
      <c r="B564" s="200"/>
      <c r="C564" s="201"/>
      <c r="D564" s="194" t="s">
        <v>142</v>
      </c>
      <c r="E564" s="202" t="s">
        <v>28</v>
      </c>
      <c r="F564" s="203" t="s">
        <v>720</v>
      </c>
      <c r="G564" s="201"/>
      <c r="H564" s="202" t="s">
        <v>28</v>
      </c>
      <c r="I564" s="204"/>
      <c r="J564" s="201"/>
      <c r="K564" s="201"/>
      <c r="L564" s="205"/>
      <c r="M564" s="206"/>
      <c r="N564" s="207"/>
      <c r="O564" s="207"/>
      <c r="P564" s="207"/>
      <c r="Q564" s="207"/>
      <c r="R564" s="207"/>
      <c r="S564" s="207"/>
      <c r="T564" s="208"/>
      <c r="AT564" s="209" t="s">
        <v>142</v>
      </c>
      <c r="AU564" s="209" t="s">
        <v>82</v>
      </c>
      <c r="AV564" s="13" t="s">
        <v>80</v>
      </c>
      <c r="AW564" s="13" t="s">
        <v>34</v>
      </c>
      <c r="AX564" s="13" t="s">
        <v>73</v>
      </c>
      <c r="AY564" s="209" t="s">
        <v>129</v>
      </c>
    </row>
    <row r="565" spans="2:51" s="13" customFormat="1" ht="10.2">
      <c r="B565" s="200"/>
      <c r="C565" s="201"/>
      <c r="D565" s="194" t="s">
        <v>142</v>
      </c>
      <c r="E565" s="202" t="s">
        <v>28</v>
      </c>
      <c r="F565" s="203" t="s">
        <v>721</v>
      </c>
      <c r="G565" s="201"/>
      <c r="H565" s="202" t="s">
        <v>28</v>
      </c>
      <c r="I565" s="204"/>
      <c r="J565" s="201"/>
      <c r="K565" s="201"/>
      <c r="L565" s="205"/>
      <c r="M565" s="206"/>
      <c r="N565" s="207"/>
      <c r="O565" s="207"/>
      <c r="P565" s="207"/>
      <c r="Q565" s="207"/>
      <c r="R565" s="207"/>
      <c r="S565" s="207"/>
      <c r="T565" s="208"/>
      <c r="AT565" s="209" t="s">
        <v>142</v>
      </c>
      <c r="AU565" s="209" t="s">
        <v>82</v>
      </c>
      <c r="AV565" s="13" t="s">
        <v>80</v>
      </c>
      <c r="AW565" s="13" t="s">
        <v>34</v>
      </c>
      <c r="AX565" s="13" t="s">
        <v>73</v>
      </c>
      <c r="AY565" s="209" t="s">
        <v>129</v>
      </c>
    </row>
    <row r="566" spans="2:51" s="14" customFormat="1" ht="10.2">
      <c r="B566" s="210"/>
      <c r="C566" s="211"/>
      <c r="D566" s="194" t="s">
        <v>142</v>
      </c>
      <c r="E566" s="212" t="s">
        <v>28</v>
      </c>
      <c r="F566" s="213" t="s">
        <v>722</v>
      </c>
      <c r="G566" s="211"/>
      <c r="H566" s="214">
        <v>0.016</v>
      </c>
      <c r="I566" s="215"/>
      <c r="J566" s="211"/>
      <c r="K566" s="211"/>
      <c r="L566" s="216"/>
      <c r="M566" s="217"/>
      <c r="N566" s="218"/>
      <c r="O566" s="218"/>
      <c r="P566" s="218"/>
      <c r="Q566" s="218"/>
      <c r="R566" s="218"/>
      <c r="S566" s="218"/>
      <c r="T566" s="219"/>
      <c r="AT566" s="220" t="s">
        <v>142</v>
      </c>
      <c r="AU566" s="220" t="s">
        <v>82</v>
      </c>
      <c r="AV566" s="14" t="s">
        <v>82</v>
      </c>
      <c r="AW566" s="14" t="s">
        <v>34</v>
      </c>
      <c r="AX566" s="14" t="s">
        <v>73</v>
      </c>
      <c r="AY566" s="220" t="s">
        <v>129</v>
      </c>
    </row>
    <row r="567" spans="2:51" s="13" customFormat="1" ht="10.2">
      <c r="B567" s="200"/>
      <c r="C567" s="201"/>
      <c r="D567" s="194" t="s">
        <v>142</v>
      </c>
      <c r="E567" s="202" t="s">
        <v>28</v>
      </c>
      <c r="F567" s="203" t="s">
        <v>721</v>
      </c>
      <c r="G567" s="201"/>
      <c r="H567" s="202" t="s">
        <v>28</v>
      </c>
      <c r="I567" s="204"/>
      <c r="J567" s="201"/>
      <c r="K567" s="201"/>
      <c r="L567" s="205"/>
      <c r="M567" s="206"/>
      <c r="N567" s="207"/>
      <c r="O567" s="207"/>
      <c r="P567" s="207"/>
      <c r="Q567" s="207"/>
      <c r="R567" s="207"/>
      <c r="S567" s="207"/>
      <c r="T567" s="208"/>
      <c r="AT567" s="209" t="s">
        <v>142</v>
      </c>
      <c r="AU567" s="209" t="s">
        <v>82</v>
      </c>
      <c r="AV567" s="13" t="s">
        <v>80</v>
      </c>
      <c r="AW567" s="13" t="s">
        <v>34</v>
      </c>
      <c r="AX567" s="13" t="s">
        <v>73</v>
      </c>
      <c r="AY567" s="209" t="s">
        <v>129</v>
      </c>
    </row>
    <row r="568" spans="2:51" s="14" customFormat="1" ht="10.2">
      <c r="B568" s="210"/>
      <c r="C568" s="211"/>
      <c r="D568" s="194" t="s">
        <v>142</v>
      </c>
      <c r="E568" s="212" t="s">
        <v>28</v>
      </c>
      <c r="F568" s="213" t="s">
        <v>723</v>
      </c>
      <c r="G568" s="211"/>
      <c r="H568" s="214">
        <v>0.015</v>
      </c>
      <c r="I568" s="215"/>
      <c r="J568" s="211"/>
      <c r="K568" s="211"/>
      <c r="L568" s="216"/>
      <c r="M568" s="217"/>
      <c r="N568" s="218"/>
      <c r="O568" s="218"/>
      <c r="P568" s="218"/>
      <c r="Q568" s="218"/>
      <c r="R568" s="218"/>
      <c r="S568" s="218"/>
      <c r="T568" s="219"/>
      <c r="AT568" s="220" t="s">
        <v>142</v>
      </c>
      <c r="AU568" s="220" t="s">
        <v>82</v>
      </c>
      <c r="AV568" s="14" t="s">
        <v>82</v>
      </c>
      <c r="AW568" s="14" t="s">
        <v>34</v>
      </c>
      <c r="AX568" s="14" t="s">
        <v>73</v>
      </c>
      <c r="AY568" s="220" t="s">
        <v>129</v>
      </c>
    </row>
    <row r="569" spans="2:51" s="13" customFormat="1" ht="10.2">
      <c r="B569" s="200"/>
      <c r="C569" s="201"/>
      <c r="D569" s="194" t="s">
        <v>142</v>
      </c>
      <c r="E569" s="202" t="s">
        <v>28</v>
      </c>
      <c r="F569" s="203" t="s">
        <v>724</v>
      </c>
      <c r="G569" s="201"/>
      <c r="H569" s="202" t="s">
        <v>28</v>
      </c>
      <c r="I569" s="204"/>
      <c r="J569" s="201"/>
      <c r="K569" s="201"/>
      <c r="L569" s="205"/>
      <c r="M569" s="206"/>
      <c r="N569" s="207"/>
      <c r="O569" s="207"/>
      <c r="P569" s="207"/>
      <c r="Q569" s="207"/>
      <c r="R569" s="207"/>
      <c r="S569" s="207"/>
      <c r="T569" s="208"/>
      <c r="AT569" s="209" t="s">
        <v>142</v>
      </c>
      <c r="AU569" s="209" t="s">
        <v>82</v>
      </c>
      <c r="AV569" s="13" t="s">
        <v>80</v>
      </c>
      <c r="AW569" s="13" t="s">
        <v>34</v>
      </c>
      <c r="AX569" s="13" t="s">
        <v>73</v>
      </c>
      <c r="AY569" s="209" t="s">
        <v>129</v>
      </c>
    </row>
    <row r="570" spans="2:51" s="13" customFormat="1" ht="10.2">
      <c r="B570" s="200"/>
      <c r="C570" s="201"/>
      <c r="D570" s="194" t="s">
        <v>142</v>
      </c>
      <c r="E570" s="202" t="s">
        <v>28</v>
      </c>
      <c r="F570" s="203" t="s">
        <v>725</v>
      </c>
      <c r="G570" s="201"/>
      <c r="H570" s="202" t="s">
        <v>28</v>
      </c>
      <c r="I570" s="204"/>
      <c r="J570" s="201"/>
      <c r="K570" s="201"/>
      <c r="L570" s="205"/>
      <c r="M570" s="206"/>
      <c r="N570" s="207"/>
      <c r="O570" s="207"/>
      <c r="P570" s="207"/>
      <c r="Q570" s="207"/>
      <c r="R570" s="207"/>
      <c r="S570" s="207"/>
      <c r="T570" s="208"/>
      <c r="AT570" s="209" t="s">
        <v>142</v>
      </c>
      <c r="AU570" s="209" t="s">
        <v>82</v>
      </c>
      <c r="AV570" s="13" t="s">
        <v>80</v>
      </c>
      <c r="AW570" s="13" t="s">
        <v>34</v>
      </c>
      <c r="AX570" s="13" t="s">
        <v>73</v>
      </c>
      <c r="AY570" s="209" t="s">
        <v>129</v>
      </c>
    </row>
    <row r="571" spans="2:51" s="14" customFormat="1" ht="10.2">
      <c r="B571" s="210"/>
      <c r="C571" s="211"/>
      <c r="D571" s="194" t="s">
        <v>142</v>
      </c>
      <c r="E571" s="212" t="s">
        <v>28</v>
      </c>
      <c r="F571" s="213" t="s">
        <v>726</v>
      </c>
      <c r="G571" s="211"/>
      <c r="H571" s="214">
        <v>0.007</v>
      </c>
      <c r="I571" s="215"/>
      <c r="J571" s="211"/>
      <c r="K571" s="211"/>
      <c r="L571" s="216"/>
      <c r="M571" s="217"/>
      <c r="N571" s="218"/>
      <c r="O571" s="218"/>
      <c r="P571" s="218"/>
      <c r="Q571" s="218"/>
      <c r="R571" s="218"/>
      <c r="S571" s="218"/>
      <c r="T571" s="219"/>
      <c r="AT571" s="220" t="s">
        <v>142</v>
      </c>
      <c r="AU571" s="220" t="s">
        <v>82</v>
      </c>
      <c r="AV571" s="14" t="s">
        <v>82</v>
      </c>
      <c r="AW571" s="14" t="s">
        <v>34</v>
      </c>
      <c r="AX571" s="14" t="s">
        <v>73</v>
      </c>
      <c r="AY571" s="220" t="s">
        <v>129</v>
      </c>
    </row>
    <row r="572" spans="2:51" s="13" customFormat="1" ht="10.2">
      <c r="B572" s="200"/>
      <c r="C572" s="201"/>
      <c r="D572" s="194" t="s">
        <v>142</v>
      </c>
      <c r="E572" s="202" t="s">
        <v>28</v>
      </c>
      <c r="F572" s="203" t="s">
        <v>727</v>
      </c>
      <c r="G572" s="201"/>
      <c r="H572" s="202" t="s">
        <v>28</v>
      </c>
      <c r="I572" s="204"/>
      <c r="J572" s="201"/>
      <c r="K572" s="201"/>
      <c r="L572" s="205"/>
      <c r="M572" s="206"/>
      <c r="N572" s="207"/>
      <c r="O572" s="207"/>
      <c r="P572" s="207"/>
      <c r="Q572" s="207"/>
      <c r="R572" s="207"/>
      <c r="S572" s="207"/>
      <c r="T572" s="208"/>
      <c r="AT572" s="209" t="s">
        <v>142</v>
      </c>
      <c r="AU572" s="209" t="s">
        <v>82</v>
      </c>
      <c r="AV572" s="13" t="s">
        <v>80</v>
      </c>
      <c r="AW572" s="13" t="s">
        <v>34</v>
      </c>
      <c r="AX572" s="13" t="s">
        <v>73</v>
      </c>
      <c r="AY572" s="209" t="s">
        <v>129</v>
      </c>
    </row>
    <row r="573" spans="2:51" s="14" customFormat="1" ht="10.2">
      <c r="B573" s="210"/>
      <c r="C573" s="211"/>
      <c r="D573" s="194" t="s">
        <v>142</v>
      </c>
      <c r="E573" s="212" t="s">
        <v>28</v>
      </c>
      <c r="F573" s="213" t="s">
        <v>728</v>
      </c>
      <c r="G573" s="211"/>
      <c r="H573" s="214">
        <v>0.004</v>
      </c>
      <c r="I573" s="215"/>
      <c r="J573" s="211"/>
      <c r="K573" s="211"/>
      <c r="L573" s="216"/>
      <c r="M573" s="217"/>
      <c r="N573" s="218"/>
      <c r="O573" s="218"/>
      <c r="P573" s="218"/>
      <c r="Q573" s="218"/>
      <c r="R573" s="218"/>
      <c r="S573" s="218"/>
      <c r="T573" s="219"/>
      <c r="AT573" s="220" t="s">
        <v>142</v>
      </c>
      <c r="AU573" s="220" t="s">
        <v>82</v>
      </c>
      <c r="AV573" s="14" t="s">
        <v>82</v>
      </c>
      <c r="AW573" s="14" t="s">
        <v>34</v>
      </c>
      <c r="AX573" s="14" t="s">
        <v>73</v>
      </c>
      <c r="AY573" s="220" t="s">
        <v>129</v>
      </c>
    </row>
    <row r="574" spans="2:51" s="15" customFormat="1" ht="10.2">
      <c r="B574" s="221"/>
      <c r="C574" s="222"/>
      <c r="D574" s="194" t="s">
        <v>142</v>
      </c>
      <c r="E574" s="223" t="s">
        <v>28</v>
      </c>
      <c r="F574" s="224" t="s">
        <v>172</v>
      </c>
      <c r="G574" s="222"/>
      <c r="H574" s="225">
        <v>0.042</v>
      </c>
      <c r="I574" s="226"/>
      <c r="J574" s="222"/>
      <c r="K574" s="222"/>
      <c r="L574" s="227"/>
      <c r="M574" s="228"/>
      <c r="N574" s="229"/>
      <c r="O574" s="229"/>
      <c r="P574" s="229"/>
      <c r="Q574" s="229"/>
      <c r="R574" s="229"/>
      <c r="S574" s="229"/>
      <c r="T574" s="230"/>
      <c r="AT574" s="231" t="s">
        <v>142</v>
      </c>
      <c r="AU574" s="231" t="s">
        <v>82</v>
      </c>
      <c r="AV574" s="15" t="s">
        <v>136</v>
      </c>
      <c r="AW574" s="15" t="s">
        <v>34</v>
      </c>
      <c r="AX574" s="15" t="s">
        <v>80</v>
      </c>
      <c r="AY574" s="231" t="s">
        <v>129</v>
      </c>
    </row>
    <row r="575" spans="1:65" s="2" customFormat="1" ht="14.4" customHeight="1">
      <c r="A575" s="36"/>
      <c r="B575" s="37"/>
      <c r="C575" s="181" t="s">
        <v>729</v>
      </c>
      <c r="D575" s="181" t="s">
        <v>131</v>
      </c>
      <c r="E575" s="182" t="s">
        <v>730</v>
      </c>
      <c r="F575" s="183" t="s">
        <v>731</v>
      </c>
      <c r="G575" s="184" t="s">
        <v>147</v>
      </c>
      <c r="H575" s="185">
        <v>2.91</v>
      </c>
      <c r="I575" s="186"/>
      <c r="J575" s="187">
        <f>ROUND(I575*H575,2)</f>
        <v>0</v>
      </c>
      <c r="K575" s="183" t="s">
        <v>135</v>
      </c>
      <c r="L575" s="41"/>
      <c r="M575" s="188" t="s">
        <v>28</v>
      </c>
      <c r="N575" s="189" t="s">
        <v>46</v>
      </c>
      <c r="O575" s="67"/>
      <c r="P575" s="190">
        <f>O575*H575</f>
        <v>0</v>
      </c>
      <c r="Q575" s="190">
        <v>0</v>
      </c>
      <c r="R575" s="190">
        <f>Q575*H575</f>
        <v>0</v>
      </c>
      <c r="S575" s="190">
        <v>2.9</v>
      </c>
      <c r="T575" s="191">
        <f>S575*H575</f>
        <v>8.439</v>
      </c>
      <c r="U575" s="36"/>
      <c r="V575" s="36"/>
      <c r="W575" s="36"/>
      <c r="X575" s="36"/>
      <c r="Y575" s="36"/>
      <c r="Z575" s="36"/>
      <c r="AA575" s="36"/>
      <c r="AB575" s="36"/>
      <c r="AC575" s="36"/>
      <c r="AD575" s="36"/>
      <c r="AE575" s="36"/>
      <c r="AR575" s="192" t="s">
        <v>136</v>
      </c>
      <c r="AT575" s="192" t="s">
        <v>131</v>
      </c>
      <c r="AU575" s="192" t="s">
        <v>82</v>
      </c>
      <c r="AY575" s="19" t="s">
        <v>129</v>
      </c>
      <c r="BE575" s="193">
        <f>IF(N575="základní",J575,0)</f>
        <v>0</v>
      </c>
      <c r="BF575" s="193">
        <f>IF(N575="snížená",J575,0)</f>
        <v>0</v>
      </c>
      <c r="BG575" s="193">
        <f>IF(N575="zákl. přenesená",J575,0)</f>
        <v>0</v>
      </c>
      <c r="BH575" s="193">
        <f>IF(N575="sníž. přenesená",J575,0)</f>
        <v>0</v>
      </c>
      <c r="BI575" s="193">
        <f>IF(N575="nulová",J575,0)</f>
        <v>0</v>
      </c>
      <c r="BJ575" s="19" t="s">
        <v>136</v>
      </c>
      <c r="BK575" s="193">
        <f>ROUND(I575*H575,2)</f>
        <v>0</v>
      </c>
      <c r="BL575" s="19" t="s">
        <v>136</v>
      </c>
      <c r="BM575" s="192" t="s">
        <v>732</v>
      </c>
    </row>
    <row r="576" spans="1:47" s="2" customFormat="1" ht="19.2">
      <c r="A576" s="36"/>
      <c r="B576" s="37"/>
      <c r="C576" s="38"/>
      <c r="D576" s="194" t="s">
        <v>138</v>
      </c>
      <c r="E576" s="38"/>
      <c r="F576" s="195" t="s">
        <v>733</v>
      </c>
      <c r="G576" s="38"/>
      <c r="H576" s="38"/>
      <c r="I576" s="196"/>
      <c r="J576" s="38"/>
      <c r="K576" s="38"/>
      <c r="L576" s="41"/>
      <c r="M576" s="197"/>
      <c r="N576" s="198"/>
      <c r="O576" s="67"/>
      <c r="P576" s="67"/>
      <c r="Q576" s="67"/>
      <c r="R576" s="67"/>
      <c r="S576" s="67"/>
      <c r="T576" s="68"/>
      <c r="U576" s="36"/>
      <c r="V576" s="36"/>
      <c r="W576" s="36"/>
      <c r="X576" s="36"/>
      <c r="Y576" s="36"/>
      <c r="Z576" s="36"/>
      <c r="AA576" s="36"/>
      <c r="AB576" s="36"/>
      <c r="AC576" s="36"/>
      <c r="AD576" s="36"/>
      <c r="AE576" s="36"/>
      <c r="AT576" s="19" t="s">
        <v>138</v>
      </c>
      <c r="AU576" s="19" t="s">
        <v>82</v>
      </c>
    </row>
    <row r="577" spans="1:47" s="2" customFormat="1" ht="38.4">
      <c r="A577" s="36"/>
      <c r="B577" s="37"/>
      <c r="C577" s="38"/>
      <c r="D577" s="194" t="s">
        <v>140</v>
      </c>
      <c r="E577" s="38"/>
      <c r="F577" s="199" t="s">
        <v>734</v>
      </c>
      <c r="G577" s="38"/>
      <c r="H577" s="38"/>
      <c r="I577" s="196"/>
      <c r="J577" s="38"/>
      <c r="K577" s="38"/>
      <c r="L577" s="41"/>
      <c r="M577" s="197"/>
      <c r="N577" s="198"/>
      <c r="O577" s="67"/>
      <c r="P577" s="67"/>
      <c r="Q577" s="67"/>
      <c r="R577" s="67"/>
      <c r="S577" s="67"/>
      <c r="T577" s="68"/>
      <c r="U577" s="36"/>
      <c r="V577" s="36"/>
      <c r="W577" s="36"/>
      <c r="X577" s="36"/>
      <c r="Y577" s="36"/>
      <c r="Z577" s="36"/>
      <c r="AA577" s="36"/>
      <c r="AB577" s="36"/>
      <c r="AC577" s="36"/>
      <c r="AD577" s="36"/>
      <c r="AE577" s="36"/>
      <c r="AT577" s="19" t="s">
        <v>140</v>
      </c>
      <c r="AU577" s="19" t="s">
        <v>82</v>
      </c>
    </row>
    <row r="578" spans="2:51" s="13" customFormat="1" ht="10.2">
      <c r="B578" s="200"/>
      <c r="C578" s="201"/>
      <c r="D578" s="194" t="s">
        <v>142</v>
      </c>
      <c r="E578" s="202" t="s">
        <v>28</v>
      </c>
      <c r="F578" s="203" t="s">
        <v>735</v>
      </c>
      <c r="G578" s="201"/>
      <c r="H578" s="202" t="s">
        <v>28</v>
      </c>
      <c r="I578" s="204"/>
      <c r="J578" s="201"/>
      <c r="K578" s="201"/>
      <c r="L578" s="205"/>
      <c r="M578" s="206"/>
      <c r="N578" s="207"/>
      <c r="O578" s="207"/>
      <c r="P578" s="207"/>
      <c r="Q578" s="207"/>
      <c r="R578" s="207"/>
      <c r="S578" s="207"/>
      <c r="T578" s="208"/>
      <c r="AT578" s="209" t="s">
        <v>142</v>
      </c>
      <c r="AU578" s="209" t="s">
        <v>82</v>
      </c>
      <c r="AV578" s="13" t="s">
        <v>80</v>
      </c>
      <c r="AW578" s="13" t="s">
        <v>34</v>
      </c>
      <c r="AX578" s="13" t="s">
        <v>73</v>
      </c>
      <c r="AY578" s="209" t="s">
        <v>129</v>
      </c>
    </row>
    <row r="579" spans="2:51" s="13" customFormat="1" ht="10.2">
      <c r="B579" s="200"/>
      <c r="C579" s="201"/>
      <c r="D579" s="194" t="s">
        <v>142</v>
      </c>
      <c r="E579" s="202" t="s">
        <v>28</v>
      </c>
      <c r="F579" s="203" t="s">
        <v>736</v>
      </c>
      <c r="G579" s="201"/>
      <c r="H579" s="202" t="s">
        <v>28</v>
      </c>
      <c r="I579" s="204"/>
      <c r="J579" s="201"/>
      <c r="K579" s="201"/>
      <c r="L579" s="205"/>
      <c r="M579" s="206"/>
      <c r="N579" s="207"/>
      <c r="O579" s="207"/>
      <c r="P579" s="207"/>
      <c r="Q579" s="207"/>
      <c r="R579" s="207"/>
      <c r="S579" s="207"/>
      <c r="T579" s="208"/>
      <c r="AT579" s="209" t="s">
        <v>142</v>
      </c>
      <c r="AU579" s="209" t="s">
        <v>82</v>
      </c>
      <c r="AV579" s="13" t="s">
        <v>80</v>
      </c>
      <c r="AW579" s="13" t="s">
        <v>34</v>
      </c>
      <c r="AX579" s="13" t="s">
        <v>73</v>
      </c>
      <c r="AY579" s="209" t="s">
        <v>129</v>
      </c>
    </row>
    <row r="580" spans="2:51" s="14" customFormat="1" ht="10.2">
      <c r="B580" s="210"/>
      <c r="C580" s="211"/>
      <c r="D580" s="194" t="s">
        <v>142</v>
      </c>
      <c r="E580" s="212" t="s">
        <v>28</v>
      </c>
      <c r="F580" s="213" t="s">
        <v>737</v>
      </c>
      <c r="G580" s="211"/>
      <c r="H580" s="214">
        <v>1.71</v>
      </c>
      <c r="I580" s="215"/>
      <c r="J580" s="211"/>
      <c r="K580" s="211"/>
      <c r="L580" s="216"/>
      <c r="M580" s="217"/>
      <c r="N580" s="218"/>
      <c r="O580" s="218"/>
      <c r="P580" s="218"/>
      <c r="Q580" s="218"/>
      <c r="R580" s="218"/>
      <c r="S580" s="218"/>
      <c r="T580" s="219"/>
      <c r="AT580" s="220" t="s">
        <v>142</v>
      </c>
      <c r="AU580" s="220" t="s">
        <v>82</v>
      </c>
      <c r="AV580" s="14" t="s">
        <v>82</v>
      </c>
      <c r="AW580" s="14" t="s">
        <v>34</v>
      </c>
      <c r="AX580" s="14" t="s">
        <v>73</v>
      </c>
      <c r="AY580" s="220" t="s">
        <v>129</v>
      </c>
    </row>
    <row r="581" spans="2:51" s="13" customFormat="1" ht="10.2">
      <c r="B581" s="200"/>
      <c r="C581" s="201"/>
      <c r="D581" s="194" t="s">
        <v>142</v>
      </c>
      <c r="E581" s="202" t="s">
        <v>28</v>
      </c>
      <c r="F581" s="203" t="s">
        <v>738</v>
      </c>
      <c r="G581" s="201"/>
      <c r="H581" s="202" t="s">
        <v>28</v>
      </c>
      <c r="I581" s="204"/>
      <c r="J581" s="201"/>
      <c r="K581" s="201"/>
      <c r="L581" s="205"/>
      <c r="M581" s="206"/>
      <c r="N581" s="207"/>
      <c r="O581" s="207"/>
      <c r="P581" s="207"/>
      <c r="Q581" s="207"/>
      <c r="R581" s="207"/>
      <c r="S581" s="207"/>
      <c r="T581" s="208"/>
      <c r="AT581" s="209" t="s">
        <v>142</v>
      </c>
      <c r="AU581" s="209" t="s">
        <v>82</v>
      </c>
      <c r="AV581" s="13" t="s">
        <v>80</v>
      </c>
      <c r="AW581" s="13" t="s">
        <v>34</v>
      </c>
      <c r="AX581" s="13" t="s">
        <v>73</v>
      </c>
      <c r="AY581" s="209" t="s">
        <v>129</v>
      </c>
    </row>
    <row r="582" spans="2:51" s="14" customFormat="1" ht="10.2">
      <c r="B582" s="210"/>
      <c r="C582" s="211"/>
      <c r="D582" s="194" t="s">
        <v>142</v>
      </c>
      <c r="E582" s="212" t="s">
        <v>28</v>
      </c>
      <c r="F582" s="213" t="s">
        <v>739</v>
      </c>
      <c r="G582" s="211"/>
      <c r="H582" s="214">
        <v>1.2</v>
      </c>
      <c r="I582" s="215"/>
      <c r="J582" s="211"/>
      <c r="K582" s="211"/>
      <c r="L582" s="216"/>
      <c r="M582" s="217"/>
      <c r="N582" s="218"/>
      <c r="O582" s="218"/>
      <c r="P582" s="218"/>
      <c r="Q582" s="218"/>
      <c r="R582" s="218"/>
      <c r="S582" s="218"/>
      <c r="T582" s="219"/>
      <c r="AT582" s="220" t="s">
        <v>142</v>
      </c>
      <c r="AU582" s="220" t="s">
        <v>82</v>
      </c>
      <c r="AV582" s="14" t="s">
        <v>82</v>
      </c>
      <c r="AW582" s="14" t="s">
        <v>34</v>
      </c>
      <c r="AX582" s="14" t="s">
        <v>73</v>
      </c>
      <c r="AY582" s="220" t="s">
        <v>129</v>
      </c>
    </row>
    <row r="583" spans="2:51" s="15" customFormat="1" ht="10.2">
      <c r="B583" s="221"/>
      <c r="C583" s="222"/>
      <c r="D583" s="194" t="s">
        <v>142</v>
      </c>
      <c r="E583" s="223" t="s">
        <v>28</v>
      </c>
      <c r="F583" s="224" t="s">
        <v>172</v>
      </c>
      <c r="G583" s="222"/>
      <c r="H583" s="225">
        <v>2.91</v>
      </c>
      <c r="I583" s="226"/>
      <c r="J583" s="222"/>
      <c r="K583" s="222"/>
      <c r="L583" s="227"/>
      <c r="M583" s="228"/>
      <c r="N583" s="229"/>
      <c r="O583" s="229"/>
      <c r="P583" s="229"/>
      <c r="Q583" s="229"/>
      <c r="R583" s="229"/>
      <c r="S583" s="229"/>
      <c r="T583" s="230"/>
      <c r="AT583" s="231" t="s">
        <v>142</v>
      </c>
      <c r="AU583" s="231" t="s">
        <v>82</v>
      </c>
      <c r="AV583" s="15" t="s">
        <v>136</v>
      </c>
      <c r="AW583" s="15" t="s">
        <v>34</v>
      </c>
      <c r="AX583" s="15" t="s">
        <v>80</v>
      </c>
      <c r="AY583" s="231" t="s">
        <v>129</v>
      </c>
    </row>
    <row r="584" spans="1:65" s="2" customFormat="1" ht="14.4" customHeight="1">
      <c r="A584" s="36"/>
      <c r="B584" s="37"/>
      <c r="C584" s="181" t="s">
        <v>740</v>
      </c>
      <c r="D584" s="181" t="s">
        <v>131</v>
      </c>
      <c r="E584" s="182" t="s">
        <v>741</v>
      </c>
      <c r="F584" s="183" t="s">
        <v>742</v>
      </c>
      <c r="G584" s="184" t="s">
        <v>147</v>
      </c>
      <c r="H584" s="185">
        <v>14.147</v>
      </c>
      <c r="I584" s="186"/>
      <c r="J584" s="187">
        <f>ROUND(I584*H584,2)</f>
        <v>0</v>
      </c>
      <c r="K584" s="183" t="s">
        <v>135</v>
      </c>
      <c r="L584" s="41"/>
      <c r="M584" s="188" t="s">
        <v>28</v>
      </c>
      <c r="N584" s="189" t="s">
        <v>46</v>
      </c>
      <c r="O584" s="67"/>
      <c r="P584" s="190">
        <f>O584*H584</f>
        <v>0</v>
      </c>
      <c r="Q584" s="190">
        <v>0</v>
      </c>
      <c r="R584" s="190">
        <f>Q584*H584</f>
        <v>0</v>
      </c>
      <c r="S584" s="190">
        <v>2.9</v>
      </c>
      <c r="T584" s="191">
        <f>S584*H584</f>
        <v>41.0263</v>
      </c>
      <c r="U584" s="36"/>
      <c r="V584" s="36"/>
      <c r="W584" s="36"/>
      <c r="X584" s="36"/>
      <c r="Y584" s="36"/>
      <c r="Z584" s="36"/>
      <c r="AA584" s="36"/>
      <c r="AB584" s="36"/>
      <c r="AC584" s="36"/>
      <c r="AD584" s="36"/>
      <c r="AE584" s="36"/>
      <c r="AR584" s="192" t="s">
        <v>136</v>
      </c>
      <c r="AT584" s="192" t="s">
        <v>131</v>
      </c>
      <c r="AU584" s="192" t="s">
        <v>82</v>
      </c>
      <c r="AY584" s="19" t="s">
        <v>129</v>
      </c>
      <c r="BE584" s="193">
        <f>IF(N584="základní",J584,0)</f>
        <v>0</v>
      </c>
      <c r="BF584" s="193">
        <f>IF(N584="snížená",J584,0)</f>
        <v>0</v>
      </c>
      <c r="BG584" s="193">
        <f>IF(N584="zákl. přenesená",J584,0)</f>
        <v>0</v>
      </c>
      <c r="BH584" s="193">
        <f>IF(N584="sníž. přenesená",J584,0)</f>
        <v>0</v>
      </c>
      <c r="BI584" s="193">
        <f>IF(N584="nulová",J584,0)</f>
        <v>0</v>
      </c>
      <c r="BJ584" s="19" t="s">
        <v>136</v>
      </c>
      <c r="BK584" s="193">
        <f>ROUND(I584*H584,2)</f>
        <v>0</v>
      </c>
      <c r="BL584" s="19" t="s">
        <v>136</v>
      </c>
      <c r="BM584" s="192" t="s">
        <v>743</v>
      </c>
    </row>
    <row r="585" spans="1:47" s="2" customFormat="1" ht="19.2">
      <c r="A585" s="36"/>
      <c r="B585" s="37"/>
      <c r="C585" s="38"/>
      <c r="D585" s="194" t="s">
        <v>138</v>
      </c>
      <c r="E585" s="38"/>
      <c r="F585" s="195" t="s">
        <v>744</v>
      </c>
      <c r="G585" s="38"/>
      <c r="H585" s="38"/>
      <c r="I585" s="196"/>
      <c r="J585" s="38"/>
      <c r="K585" s="38"/>
      <c r="L585" s="41"/>
      <c r="M585" s="197"/>
      <c r="N585" s="198"/>
      <c r="O585" s="67"/>
      <c r="P585" s="67"/>
      <c r="Q585" s="67"/>
      <c r="R585" s="67"/>
      <c r="S585" s="67"/>
      <c r="T585" s="68"/>
      <c r="U585" s="36"/>
      <c r="V585" s="36"/>
      <c r="W585" s="36"/>
      <c r="X585" s="36"/>
      <c r="Y585" s="36"/>
      <c r="Z585" s="36"/>
      <c r="AA585" s="36"/>
      <c r="AB585" s="36"/>
      <c r="AC585" s="36"/>
      <c r="AD585" s="36"/>
      <c r="AE585" s="36"/>
      <c r="AT585" s="19" t="s">
        <v>138</v>
      </c>
      <c r="AU585" s="19" t="s">
        <v>82</v>
      </c>
    </row>
    <row r="586" spans="1:47" s="2" customFormat="1" ht="38.4">
      <c r="A586" s="36"/>
      <c r="B586" s="37"/>
      <c r="C586" s="38"/>
      <c r="D586" s="194" t="s">
        <v>140</v>
      </c>
      <c r="E586" s="38"/>
      <c r="F586" s="199" t="s">
        <v>734</v>
      </c>
      <c r="G586" s="38"/>
      <c r="H586" s="38"/>
      <c r="I586" s="196"/>
      <c r="J586" s="38"/>
      <c r="K586" s="38"/>
      <c r="L586" s="41"/>
      <c r="M586" s="197"/>
      <c r="N586" s="198"/>
      <c r="O586" s="67"/>
      <c r="P586" s="67"/>
      <c r="Q586" s="67"/>
      <c r="R586" s="67"/>
      <c r="S586" s="67"/>
      <c r="T586" s="68"/>
      <c r="U586" s="36"/>
      <c r="V586" s="36"/>
      <c r="W586" s="36"/>
      <c r="X586" s="36"/>
      <c r="Y586" s="36"/>
      <c r="Z586" s="36"/>
      <c r="AA586" s="36"/>
      <c r="AB586" s="36"/>
      <c r="AC586" s="36"/>
      <c r="AD586" s="36"/>
      <c r="AE586" s="36"/>
      <c r="AT586" s="19" t="s">
        <v>140</v>
      </c>
      <c r="AU586" s="19" t="s">
        <v>82</v>
      </c>
    </row>
    <row r="587" spans="2:51" s="13" customFormat="1" ht="10.2">
      <c r="B587" s="200"/>
      <c r="C587" s="201"/>
      <c r="D587" s="194" t="s">
        <v>142</v>
      </c>
      <c r="E587" s="202" t="s">
        <v>28</v>
      </c>
      <c r="F587" s="203" t="s">
        <v>745</v>
      </c>
      <c r="G587" s="201"/>
      <c r="H587" s="202" t="s">
        <v>28</v>
      </c>
      <c r="I587" s="204"/>
      <c r="J587" s="201"/>
      <c r="K587" s="201"/>
      <c r="L587" s="205"/>
      <c r="M587" s="206"/>
      <c r="N587" s="207"/>
      <c r="O587" s="207"/>
      <c r="P587" s="207"/>
      <c r="Q587" s="207"/>
      <c r="R587" s="207"/>
      <c r="S587" s="207"/>
      <c r="T587" s="208"/>
      <c r="AT587" s="209" t="s">
        <v>142</v>
      </c>
      <c r="AU587" s="209" t="s">
        <v>82</v>
      </c>
      <c r="AV587" s="13" t="s">
        <v>80</v>
      </c>
      <c r="AW587" s="13" t="s">
        <v>34</v>
      </c>
      <c r="AX587" s="13" t="s">
        <v>73</v>
      </c>
      <c r="AY587" s="209" t="s">
        <v>129</v>
      </c>
    </row>
    <row r="588" spans="2:51" s="13" customFormat="1" ht="10.2">
      <c r="B588" s="200"/>
      <c r="C588" s="201"/>
      <c r="D588" s="194" t="s">
        <v>142</v>
      </c>
      <c r="E588" s="202" t="s">
        <v>28</v>
      </c>
      <c r="F588" s="203" t="s">
        <v>180</v>
      </c>
      <c r="G588" s="201"/>
      <c r="H588" s="202" t="s">
        <v>28</v>
      </c>
      <c r="I588" s="204"/>
      <c r="J588" s="201"/>
      <c r="K588" s="201"/>
      <c r="L588" s="205"/>
      <c r="M588" s="206"/>
      <c r="N588" s="207"/>
      <c r="O588" s="207"/>
      <c r="P588" s="207"/>
      <c r="Q588" s="207"/>
      <c r="R588" s="207"/>
      <c r="S588" s="207"/>
      <c r="T588" s="208"/>
      <c r="AT588" s="209" t="s">
        <v>142</v>
      </c>
      <c r="AU588" s="209" t="s">
        <v>82</v>
      </c>
      <c r="AV588" s="13" t="s">
        <v>80</v>
      </c>
      <c r="AW588" s="13" t="s">
        <v>34</v>
      </c>
      <c r="AX588" s="13" t="s">
        <v>73</v>
      </c>
      <c r="AY588" s="209" t="s">
        <v>129</v>
      </c>
    </row>
    <row r="589" spans="2:51" s="14" customFormat="1" ht="10.2">
      <c r="B589" s="210"/>
      <c r="C589" s="211"/>
      <c r="D589" s="194" t="s">
        <v>142</v>
      </c>
      <c r="E589" s="212" t="s">
        <v>28</v>
      </c>
      <c r="F589" s="213" t="s">
        <v>746</v>
      </c>
      <c r="G589" s="211"/>
      <c r="H589" s="214">
        <v>7.2</v>
      </c>
      <c r="I589" s="215"/>
      <c r="J589" s="211"/>
      <c r="K589" s="211"/>
      <c r="L589" s="216"/>
      <c r="M589" s="217"/>
      <c r="N589" s="218"/>
      <c r="O589" s="218"/>
      <c r="P589" s="218"/>
      <c r="Q589" s="218"/>
      <c r="R589" s="218"/>
      <c r="S589" s="218"/>
      <c r="T589" s="219"/>
      <c r="AT589" s="220" t="s">
        <v>142</v>
      </c>
      <c r="AU589" s="220" t="s">
        <v>82</v>
      </c>
      <c r="AV589" s="14" t="s">
        <v>82</v>
      </c>
      <c r="AW589" s="14" t="s">
        <v>34</v>
      </c>
      <c r="AX589" s="14" t="s">
        <v>73</v>
      </c>
      <c r="AY589" s="220" t="s">
        <v>129</v>
      </c>
    </row>
    <row r="590" spans="2:51" s="14" customFormat="1" ht="10.2">
      <c r="B590" s="210"/>
      <c r="C590" s="211"/>
      <c r="D590" s="194" t="s">
        <v>142</v>
      </c>
      <c r="E590" s="212" t="s">
        <v>28</v>
      </c>
      <c r="F590" s="213" t="s">
        <v>747</v>
      </c>
      <c r="G590" s="211"/>
      <c r="H590" s="214">
        <v>2.627</v>
      </c>
      <c r="I590" s="215"/>
      <c r="J590" s="211"/>
      <c r="K590" s="211"/>
      <c r="L590" s="216"/>
      <c r="M590" s="217"/>
      <c r="N590" s="218"/>
      <c r="O590" s="218"/>
      <c r="P590" s="218"/>
      <c r="Q590" s="218"/>
      <c r="R590" s="218"/>
      <c r="S590" s="218"/>
      <c r="T590" s="219"/>
      <c r="AT590" s="220" t="s">
        <v>142</v>
      </c>
      <c r="AU590" s="220" t="s">
        <v>82</v>
      </c>
      <c r="AV590" s="14" t="s">
        <v>82</v>
      </c>
      <c r="AW590" s="14" t="s">
        <v>34</v>
      </c>
      <c r="AX590" s="14" t="s">
        <v>73</v>
      </c>
      <c r="AY590" s="220" t="s">
        <v>129</v>
      </c>
    </row>
    <row r="591" spans="2:51" s="16" customFormat="1" ht="10.2">
      <c r="B591" s="232"/>
      <c r="C591" s="233"/>
      <c r="D591" s="194" t="s">
        <v>142</v>
      </c>
      <c r="E591" s="234" t="s">
        <v>28</v>
      </c>
      <c r="F591" s="235" t="s">
        <v>248</v>
      </c>
      <c r="G591" s="233"/>
      <c r="H591" s="236">
        <v>9.827</v>
      </c>
      <c r="I591" s="237"/>
      <c r="J591" s="233"/>
      <c r="K591" s="233"/>
      <c r="L591" s="238"/>
      <c r="M591" s="239"/>
      <c r="N591" s="240"/>
      <c r="O591" s="240"/>
      <c r="P591" s="240"/>
      <c r="Q591" s="240"/>
      <c r="R591" s="240"/>
      <c r="S591" s="240"/>
      <c r="T591" s="241"/>
      <c r="AT591" s="242" t="s">
        <v>142</v>
      </c>
      <c r="AU591" s="242" t="s">
        <v>82</v>
      </c>
      <c r="AV591" s="16" t="s">
        <v>153</v>
      </c>
      <c r="AW591" s="16" t="s">
        <v>34</v>
      </c>
      <c r="AX591" s="16" t="s">
        <v>73</v>
      </c>
      <c r="AY591" s="242" t="s">
        <v>129</v>
      </c>
    </row>
    <row r="592" spans="2:51" s="13" customFormat="1" ht="10.2">
      <c r="B592" s="200"/>
      <c r="C592" s="201"/>
      <c r="D592" s="194" t="s">
        <v>142</v>
      </c>
      <c r="E592" s="202" t="s">
        <v>28</v>
      </c>
      <c r="F592" s="203" t="s">
        <v>748</v>
      </c>
      <c r="G592" s="201"/>
      <c r="H592" s="202" t="s">
        <v>28</v>
      </c>
      <c r="I592" s="204"/>
      <c r="J592" s="201"/>
      <c r="K592" s="201"/>
      <c r="L592" s="205"/>
      <c r="M592" s="206"/>
      <c r="N592" s="207"/>
      <c r="O592" s="207"/>
      <c r="P592" s="207"/>
      <c r="Q592" s="207"/>
      <c r="R592" s="207"/>
      <c r="S592" s="207"/>
      <c r="T592" s="208"/>
      <c r="AT592" s="209" t="s">
        <v>142</v>
      </c>
      <c r="AU592" s="209" t="s">
        <v>82</v>
      </c>
      <c r="AV592" s="13" t="s">
        <v>80</v>
      </c>
      <c r="AW592" s="13" t="s">
        <v>34</v>
      </c>
      <c r="AX592" s="13" t="s">
        <v>73</v>
      </c>
      <c r="AY592" s="209" t="s">
        <v>129</v>
      </c>
    </row>
    <row r="593" spans="2:51" s="14" customFormat="1" ht="10.2">
      <c r="B593" s="210"/>
      <c r="C593" s="211"/>
      <c r="D593" s="194" t="s">
        <v>142</v>
      </c>
      <c r="E593" s="212" t="s">
        <v>28</v>
      </c>
      <c r="F593" s="213" t="s">
        <v>749</v>
      </c>
      <c r="G593" s="211"/>
      <c r="H593" s="214">
        <v>1.5</v>
      </c>
      <c r="I593" s="215"/>
      <c r="J593" s="211"/>
      <c r="K593" s="211"/>
      <c r="L593" s="216"/>
      <c r="M593" s="217"/>
      <c r="N593" s="218"/>
      <c r="O593" s="218"/>
      <c r="P593" s="218"/>
      <c r="Q593" s="218"/>
      <c r="R593" s="218"/>
      <c r="S593" s="218"/>
      <c r="T593" s="219"/>
      <c r="AT593" s="220" t="s">
        <v>142</v>
      </c>
      <c r="AU593" s="220" t="s">
        <v>82</v>
      </c>
      <c r="AV593" s="14" t="s">
        <v>82</v>
      </c>
      <c r="AW593" s="14" t="s">
        <v>34</v>
      </c>
      <c r="AX593" s="14" t="s">
        <v>73</v>
      </c>
      <c r="AY593" s="220" t="s">
        <v>129</v>
      </c>
    </row>
    <row r="594" spans="2:51" s="14" customFormat="1" ht="10.2">
      <c r="B594" s="210"/>
      <c r="C594" s="211"/>
      <c r="D594" s="194" t="s">
        <v>142</v>
      </c>
      <c r="E594" s="212" t="s">
        <v>28</v>
      </c>
      <c r="F594" s="213" t="s">
        <v>750</v>
      </c>
      <c r="G594" s="211"/>
      <c r="H594" s="214">
        <v>0.76</v>
      </c>
      <c r="I594" s="215"/>
      <c r="J594" s="211"/>
      <c r="K594" s="211"/>
      <c r="L594" s="216"/>
      <c r="M594" s="217"/>
      <c r="N594" s="218"/>
      <c r="O594" s="218"/>
      <c r="P594" s="218"/>
      <c r="Q594" s="218"/>
      <c r="R594" s="218"/>
      <c r="S594" s="218"/>
      <c r="T594" s="219"/>
      <c r="AT594" s="220" t="s">
        <v>142</v>
      </c>
      <c r="AU594" s="220" t="s">
        <v>82</v>
      </c>
      <c r="AV594" s="14" t="s">
        <v>82</v>
      </c>
      <c r="AW594" s="14" t="s">
        <v>34</v>
      </c>
      <c r="AX594" s="14" t="s">
        <v>73</v>
      </c>
      <c r="AY594" s="220" t="s">
        <v>129</v>
      </c>
    </row>
    <row r="595" spans="2:51" s="16" customFormat="1" ht="10.2">
      <c r="B595" s="232"/>
      <c r="C595" s="233"/>
      <c r="D595" s="194" t="s">
        <v>142</v>
      </c>
      <c r="E595" s="234" t="s">
        <v>28</v>
      </c>
      <c r="F595" s="235" t="s">
        <v>248</v>
      </c>
      <c r="G595" s="233"/>
      <c r="H595" s="236">
        <v>2.26</v>
      </c>
      <c r="I595" s="237"/>
      <c r="J595" s="233"/>
      <c r="K595" s="233"/>
      <c r="L595" s="238"/>
      <c r="M595" s="239"/>
      <c r="N595" s="240"/>
      <c r="O595" s="240"/>
      <c r="P595" s="240"/>
      <c r="Q595" s="240"/>
      <c r="R595" s="240"/>
      <c r="S595" s="240"/>
      <c r="T595" s="241"/>
      <c r="AT595" s="242" t="s">
        <v>142</v>
      </c>
      <c r="AU595" s="242" t="s">
        <v>82</v>
      </c>
      <c r="AV595" s="16" t="s">
        <v>153</v>
      </c>
      <c r="AW595" s="16" t="s">
        <v>34</v>
      </c>
      <c r="AX595" s="16" t="s">
        <v>73</v>
      </c>
      <c r="AY595" s="242" t="s">
        <v>129</v>
      </c>
    </row>
    <row r="596" spans="2:51" s="13" customFormat="1" ht="10.2">
      <c r="B596" s="200"/>
      <c r="C596" s="201"/>
      <c r="D596" s="194" t="s">
        <v>142</v>
      </c>
      <c r="E596" s="202" t="s">
        <v>28</v>
      </c>
      <c r="F596" s="203" t="s">
        <v>751</v>
      </c>
      <c r="G596" s="201"/>
      <c r="H596" s="202" t="s">
        <v>28</v>
      </c>
      <c r="I596" s="204"/>
      <c r="J596" s="201"/>
      <c r="K596" s="201"/>
      <c r="L596" s="205"/>
      <c r="M596" s="206"/>
      <c r="N596" s="207"/>
      <c r="O596" s="207"/>
      <c r="P596" s="207"/>
      <c r="Q596" s="207"/>
      <c r="R596" s="207"/>
      <c r="S596" s="207"/>
      <c r="T596" s="208"/>
      <c r="AT596" s="209" t="s">
        <v>142</v>
      </c>
      <c r="AU596" s="209" t="s">
        <v>82</v>
      </c>
      <c r="AV596" s="13" t="s">
        <v>80</v>
      </c>
      <c r="AW596" s="13" t="s">
        <v>34</v>
      </c>
      <c r="AX596" s="13" t="s">
        <v>73</v>
      </c>
      <c r="AY596" s="209" t="s">
        <v>129</v>
      </c>
    </row>
    <row r="597" spans="2:51" s="14" customFormat="1" ht="10.2">
      <c r="B597" s="210"/>
      <c r="C597" s="211"/>
      <c r="D597" s="194" t="s">
        <v>142</v>
      </c>
      <c r="E597" s="212" t="s">
        <v>28</v>
      </c>
      <c r="F597" s="213" t="s">
        <v>752</v>
      </c>
      <c r="G597" s="211"/>
      <c r="H597" s="214">
        <v>2.06</v>
      </c>
      <c r="I597" s="215"/>
      <c r="J597" s="211"/>
      <c r="K597" s="211"/>
      <c r="L597" s="216"/>
      <c r="M597" s="217"/>
      <c r="N597" s="218"/>
      <c r="O597" s="218"/>
      <c r="P597" s="218"/>
      <c r="Q597" s="218"/>
      <c r="R597" s="218"/>
      <c r="S597" s="218"/>
      <c r="T597" s="219"/>
      <c r="AT597" s="220" t="s">
        <v>142</v>
      </c>
      <c r="AU597" s="220" t="s">
        <v>82</v>
      </c>
      <c r="AV597" s="14" t="s">
        <v>82</v>
      </c>
      <c r="AW597" s="14" t="s">
        <v>34</v>
      </c>
      <c r="AX597" s="14" t="s">
        <v>73</v>
      </c>
      <c r="AY597" s="220" t="s">
        <v>129</v>
      </c>
    </row>
    <row r="598" spans="2:51" s="15" customFormat="1" ht="10.2">
      <c r="B598" s="221"/>
      <c r="C598" s="222"/>
      <c r="D598" s="194" t="s">
        <v>142</v>
      </c>
      <c r="E598" s="223" t="s">
        <v>28</v>
      </c>
      <c r="F598" s="224" t="s">
        <v>172</v>
      </c>
      <c r="G598" s="222"/>
      <c r="H598" s="225">
        <v>14.147</v>
      </c>
      <c r="I598" s="226"/>
      <c r="J598" s="222"/>
      <c r="K598" s="222"/>
      <c r="L598" s="227"/>
      <c r="M598" s="228"/>
      <c r="N598" s="229"/>
      <c r="O598" s="229"/>
      <c r="P598" s="229"/>
      <c r="Q598" s="229"/>
      <c r="R598" s="229"/>
      <c r="S598" s="229"/>
      <c r="T598" s="230"/>
      <c r="AT598" s="231" t="s">
        <v>142</v>
      </c>
      <c r="AU598" s="231" t="s">
        <v>82</v>
      </c>
      <c r="AV598" s="15" t="s">
        <v>136</v>
      </c>
      <c r="AW598" s="15" t="s">
        <v>34</v>
      </c>
      <c r="AX598" s="15" t="s">
        <v>80</v>
      </c>
      <c r="AY598" s="231" t="s">
        <v>129</v>
      </c>
    </row>
    <row r="599" spans="1:65" s="2" customFormat="1" ht="14.4" customHeight="1">
      <c r="A599" s="36"/>
      <c r="B599" s="37"/>
      <c r="C599" s="181" t="s">
        <v>753</v>
      </c>
      <c r="D599" s="181" t="s">
        <v>131</v>
      </c>
      <c r="E599" s="182" t="s">
        <v>754</v>
      </c>
      <c r="F599" s="183" t="s">
        <v>755</v>
      </c>
      <c r="G599" s="184" t="s">
        <v>449</v>
      </c>
      <c r="H599" s="185">
        <v>12.6</v>
      </c>
      <c r="I599" s="186"/>
      <c r="J599" s="187">
        <f>ROUND(I599*H599,2)</f>
        <v>0</v>
      </c>
      <c r="K599" s="183" t="s">
        <v>135</v>
      </c>
      <c r="L599" s="41"/>
      <c r="M599" s="188" t="s">
        <v>28</v>
      </c>
      <c r="N599" s="189" t="s">
        <v>46</v>
      </c>
      <c r="O599" s="67"/>
      <c r="P599" s="190">
        <f>O599*H599</f>
        <v>0</v>
      </c>
      <c r="Q599" s="190">
        <v>2E-05</v>
      </c>
      <c r="R599" s="190">
        <f>Q599*H599</f>
        <v>0.000252</v>
      </c>
      <c r="S599" s="190">
        <v>0.001</v>
      </c>
      <c r="T599" s="191">
        <f>S599*H599</f>
        <v>0.0126</v>
      </c>
      <c r="U599" s="36"/>
      <c r="V599" s="36"/>
      <c r="W599" s="36"/>
      <c r="X599" s="36"/>
      <c r="Y599" s="36"/>
      <c r="Z599" s="36"/>
      <c r="AA599" s="36"/>
      <c r="AB599" s="36"/>
      <c r="AC599" s="36"/>
      <c r="AD599" s="36"/>
      <c r="AE599" s="36"/>
      <c r="AR599" s="192" t="s">
        <v>136</v>
      </c>
      <c r="AT599" s="192" t="s">
        <v>131</v>
      </c>
      <c r="AU599" s="192" t="s">
        <v>82</v>
      </c>
      <c r="AY599" s="19" t="s">
        <v>129</v>
      </c>
      <c r="BE599" s="193">
        <f>IF(N599="základní",J599,0)</f>
        <v>0</v>
      </c>
      <c r="BF599" s="193">
        <f>IF(N599="snížená",J599,0)</f>
        <v>0</v>
      </c>
      <c r="BG599" s="193">
        <f>IF(N599="zákl. přenesená",J599,0)</f>
        <v>0</v>
      </c>
      <c r="BH599" s="193">
        <f>IF(N599="sníž. přenesená",J599,0)</f>
        <v>0</v>
      </c>
      <c r="BI599" s="193">
        <f>IF(N599="nulová",J599,0)</f>
        <v>0</v>
      </c>
      <c r="BJ599" s="19" t="s">
        <v>136</v>
      </c>
      <c r="BK599" s="193">
        <f>ROUND(I599*H599,2)</f>
        <v>0</v>
      </c>
      <c r="BL599" s="19" t="s">
        <v>136</v>
      </c>
      <c r="BM599" s="192" t="s">
        <v>756</v>
      </c>
    </row>
    <row r="600" spans="1:47" s="2" customFormat="1" ht="10.2">
      <c r="A600" s="36"/>
      <c r="B600" s="37"/>
      <c r="C600" s="38"/>
      <c r="D600" s="194" t="s">
        <v>138</v>
      </c>
      <c r="E600" s="38"/>
      <c r="F600" s="195" t="s">
        <v>757</v>
      </c>
      <c r="G600" s="38"/>
      <c r="H600" s="38"/>
      <c r="I600" s="196"/>
      <c r="J600" s="38"/>
      <c r="K600" s="38"/>
      <c r="L600" s="41"/>
      <c r="M600" s="197"/>
      <c r="N600" s="198"/>
      <c r="O600" s="67"/>
      <c r="P600" s="67"/>
      <c r="Q600" s="67"/>
      <c r="R600" s="67"/>
      <c r="S600" s="67"/>
      <c r="T600" s="68"/>
      <c r="U600" s="36"/>
      <c r="V600" s="36"/>
      <c r="W600" s="36"/>
      <c r="X600" s="36"/>
      <c r="Y600" s="36"/>
      <c r="Z600" s="36"/>
      <c r="AA600" s="36"/>
      <c r="AB600" s="36"/>
      <c r="AC600" s="36"/>
      <c r="AD600" s="36"/>
      <c r="AE600" s="36"/>
      <c r="AT600" s="19" t="s">
        <v>138</v>
      </c>
      <c r="AU600" s="19" t="s">
        <v>82</v>
      </c>
    </row>
    <row r="601" spans="1:47" s="2" customFormat="1" ht="28.8">
      <c r="A601" s="36"/>
      <c r="B601" s="37"/>
      <c r="C601" s="38"/>
      <c r="D601" s="194" t="s">
        <v>140</v>
      </c>
      <c r="E601" s="38"/>
      <c r="F601" s="199" t="s">
        <v>758</v>
      </c>
      <c r="G601" s="38"/>
      <c r="H601" s="38"/>
      <c r="I601" s="196"/>
      <c r="J601" s="38"/>
      <c r="K601" s="38"/>
      <c r="L601" s="41"/>
      <c r="M601" s="197"/>
      <c r="N601" s="198"/>
      <c r="O601" s="67"/>
      <c r="P601" s="67"/>
      <c r="Q601" s="67"/>
      <c r="R601" s="67"/>
      <c r="S601" s="67"/>
      <c r="T601" s="68"/>
      <c r="U601" s="36"/>
      <c r="V601" s="36"/>
      <c r="W601" s="36"/>
      <c r="X601" s="36"/>
      <c r="Y601" s="36"/>
      <c r="Z601" s="36"/>
      <c r="AA601" s="36"/>
      <c r="AB601" s="36"/>
      <c r="AC601" s="36"/>
      <c r="AD601" s="36"/>
      <c r="AE601" s="36"/>
      <c r="AT601" s="19" t="s">
        <v>140</v>
      </c>
      <c r="AU601" s="19" t="s">
        <v>82</v>
      </c>
    </row>
    <row r="602" spans="2:51" s="13" customFormat="1" ht="10.2">
      <c r="B602" s="200"/>
      <c r="C602" s="201"/>
      <c r="D602" s="194" t="s">
        <v>142</v>
      </c>
      <c r="E602" s="202" t="s">
        <v>28</v>
      </c>
      <c r="F602" s="203" t="s">
        <v>759</v>
      </c>
      <c r="G602" s="201"/>
      <c r="H602" s="202" t="s">
        <v>28</v>
      </c>
      <c r="I602" s="204"/>
      <c r="J602" s="201"/>
      <c r="K602" s="201"/>
      <c r="L602" s="205"/>
      <c r="M602" s="206"/>
      <c r="N602" s="207"/>
      <c r="O602" s="207"/>
      <c r="P602" s="207"/>
      <c r="Q602" s="207"/>
      <c r="R602" s="207"/>
      <c r="S602" s="207"/>
      <c r="T602" s="208"/>
      <c r="AT602" s="209" t="s">
        <v>142</v>
      </c>
      <c r="AU602" s="209" t="s">
        <v>82</v>
      </c>
      <c r="AV602" s="13" t="s">
        <v>80</v>
      </c>
      <c r="AW602" s="13" t="s">
        <v>34</v>
      </c>
      <c r="AX602" s="13" t="s">
        <v>73</v>
      </c>
      <c r="AY602" s="209" t="s">
        <v>129</v>
      </c>
    </row>
    <row r="603" spans="2:51" s="13" customFormat="1" ht="10.2">
      <c r="B603" s="200"/>
      <c r="C603" s="201"/>
      <c r="D603" s="194" t="s">
        <v>142</v>
      </c>
      <c r="E603" s="202" t="s">
        <v>28</v>
      </c>
      <c r="F603" s="203" t="s">
        <v>721</v>
      </c>
      <c r="G603" s="201"/>
      <c r="H603" s="202" t="s">
        <v>28</v>
      </c>
      <c r="I603" s="204"/>
      <c r="J603" s="201"/>
      <c r="K603" s="201"/>
      <c r="L603" s="205"/>
      <c r="M603" s="206"/>
      <c r="N603" s="207"/>
      <c r="O603" s="207"/>
      <c r="P603" s="207"/>
      <c r="Q603" s="207"/>
      <c r="R603" s="207"/>
      <c r="S603" s="207"/>
      <c r="T603" s="208"/>
      <c r="AT603" s="209" t="s">
        <v>142</v>
      </c>
      <c r="AU603" s="209" t="s">
        <v>82</v>
      </c>
      <c r="AV603" s="13" t="s">
        <v>80</v>
      </c>
      <c r="AW603" s="13" t="s">
        <v>34</v>
      </c>
      <c r="AX603" s="13" t="s">
        <v>73</v>
      </c>
      <c r="AY603" s="209" t="s">
        <v>129</v>
      </c>
    </row>
    <row r="604" spans="2:51" s="14" customFormat="1" ht="10.2">
      <c r="B604" s="210"/>
      <c r="C604" s="211"/>
      <c r="D604" s="194" t="s">
        <v>142</v>
      </c>
      <c r="E604" s="212" t="s">
        <v>28</v>
      </c>
      <c r="F604" s="213" t="s">
        <v>760</v>
      </c>
      <c r="G604" s="211"/>
      <c r="H604" s="214">
        <v>4.8</v>
      </c>
      <c r="I604" s="215"/>
      <c r="J604" s="211"/>
      <c r="K604" s="211"/>
      <c r="L604" s="216"/>
      <c r="M604" s="217"/>
      <c r="N604" s="218"/>
      <c r="O604" s="218"/>
      <c r="P604" s="218"/>
      <c r="Q604" s="218"/>
      <c r="R604" s="218"/>
      <c r="S604" s="218"/>
      <c r="T604" s="219"/>
      <c r="AT604" s="220" t="s">
        <v>142</v>
      </c>
      <c r="AU604" s="220" t="s">
        <v>82</v>
      </c>
      <c r="AV604" s="14" t="s">
        <v>82</v>
      </c>
      <c r="AW604" s="14" t="s">
        <v>34</v>
      </c>
      <c r="AX604" s="14" t="s">
        <v>73</v>
      </c>
      <c r="AY604" s="220" t="s">
        <v>129</v>
      </c>
    </row>
    <row r="605" spans="2:51" s="13" customFormat="1" ht="10.2">
      <c r="B605" s="200"/>
      <c r="C605" s="201"/>
      <c r="D605" s="194" t="s">
        <v>142</v>
      </c>
      <c r="E605" s="202" t="s">
        <v>28</v>
      </c>
      <c r="F605" s="203" t="s">
        <v>721</v>
      </c>
      <c r="G605" s="201"/>
      <c r="H605" s="202" t="s">
        <v>28</v>
      </c>
      <c r="I605" s="204"/>
      <c r="J605" s="201"/>
      <c r="K605" s="201"/>
      <c r="L605" s="205"/>
      <c r="M605" s="206"/>
      <c r="N605" s="207"/>
      <c r="O605" s="207"/>
      <c r="P605" s="207"/>
      <c r="Q605" s="207"/>
      <c r="R605" s="207"/>
      <c r="S605" s="207"/>
      <c r="T605" s="208"/>
      <c r="AT605" s="209" t="s">
        <v>142</v>
      </c>
      <c r="AU605" s="209" t="s">
        <v>82</v>
      </c>
      <c r="AV605" s="13" t="s">
        <v>80</v>
      </c>
      <c r="AW605" s="13" t="s">
        <v>34</v>
      </c>
      <c r="AX605" s="13" t="s">
        <v>73</v>
      </c>
      <c r="AY605" s="209" t="s">
        <v>129</v>
      </c>
    </row>
    <row r="606" spans="2:51" s="14" customFormat="1" ht="10.2">
      <c r="B606" s="210"/>
      <c r="C606" s="211"/>
      <c r="D606" s="194" t="s">
        <v>142</v>
      </c>
      <c r="E606" s="212" t="s">
        <v>28</v>
      </c>
      <c r="F606" s="213" t="s">
        <v>761</v>
      </c>
      <c r="G606" s="211"/>
      <c r="H606" s="214">
        <v>4.5</v>
      </c>
      <c r="I606" s="215"/>
      <c r="J606" s="211"/>
      <c r="K606" s="211"/>
      <c r="L606" s="216"/>
      <c r="M606" s="217"/>
      <c r="N606" s="218"/>
      <c r="O606" s="218"/>
      <c r="P606" s="218"/>
      <c r="Q606" s="218"/>
      <c r="R606" s="218"/>
      <c r="S606" s="218"/>
      <c r="T606" s="219"/>
      <c r="AT606" s="220" t="s">
        <v>142</v>
      </c>
      <c r="AU606" s="220" t="s">
        <v>82</v>
      </c>
      <c r="AV606" s="14" t="s">
        <v>82</v>
      </c>
      <c r="AW606" s="14" t="s">
        <v>34</v>
      </c>
      <c r="AX606" s="14" t="s">
        <v>73</v>
      </c>
      <c r="AY606" s="220" t="s">
        <v>129</v>
      </c>
    </row>
    <row r="607" spans="2:51" s="13" customFormat="1" ht="10.2">
      <c r="B607" s="200"/>
      <c r="C607" s="201"/>
      <c r="D607" s="194" t="s">
        <v>142</v>
      </c>
      <c r="E607" s="202" t="s">
        <v>28</v>
      </c>
      <c r="F607" s="203" t="s">
        <v>724</v>
      </c>
      <c r="G607" s="201"/>
      <c r="H607" s="202" t="s">
        <v>28</v>
      </c>
      <c r="I607" s="204"/>
      <c r="J607" s="201"/>
      <c r="K607" s="201"/>
      <c r="L607" s="205"/>
      <c r="M607" s="206"/>
      <c r="N607" s="207"/>
      <c r="O607" s="207"/>
      <c r="P607" s="207"/>
      <c r="Q607" s="207"/>
      <c r="R607" s="207"/>
      <c r="S607" s="207"/>
      <c r="T607" s="208"/>
      <c r="AT607" s="209" t="s">
        <v>142</v>
      </c>
      <c r="AU607" s="209" t="s">
        <v>82</v>
      </c>
      <c r="AV607" s="13" t="s">
        <v>80</v>
      </c>
      <c r="AW607" s="13" t="s">
        <v>34</v>
      </c>
      <c r="AX607" s="13" t="s">
        <v>73</v>
      </c>
      <c r="AY607" s="209" t="s">
        <v>129</v>
      </c>
    </row>
    <row r="608" spans="2:51" s="13" customFormat="1" ht="10.2">
      <c r="B608" s="200"/>
      <c r="C608" s="201"/>
      <c r="D608" s="194" t="s">
        <v>142</v>
      </c>
      <c r="E608" s="202" t="s">
        <v>28</v>
      </c>
      <c r="F608" s="203" t="s">
        <v>725</v>
      </c>
      <c r="G608" s="201"/>
      <c r="H608" s="202" t="s">
        <v>28</v>
      </c>
      <c r="I608" s="204"/>
      <c r="J608" s="201"/>
      <c r="K608" s="201"/>
      <c r="L608" s="205"/>
      <c r="M608" s="206"/>
      <c r="N608" s="207"/>
      <c r="O608" s="207"/>
      <c r="P608" s="207"/>
      <c r="Q608" s="207"/>
      <c r="R608" s="207"/>
      <c r="S608" s="207"/>
      <c r="T608" s="208"/>
      <c r="AT608" s="209" t="s">
        <v>142</v>
      </c>
      <c r="AU608" s="209" t="s">
        <v>82</v>
      </c>
      <c r="AV608" s="13" t="s">
        <v>80</v>
      </c>
      <c r="AW608" s="13" t="s">
        <v>34</v>
      </c>
      <c r="AX608" s="13" t="s">
        <v>73</v>
      </c>
      <c r="AY608" s="209" t="s">
        <v>129</v>
      </c>
    </row>
    <row r="609" spans="2:51" s="14" customFormat="1" ht="10.2">
      <c r="B609" s="210"/>
      <c r="C609" s="211"/>
      <c r="D609" s="194" t="s">
        <v>142</v>
      </c>
      <c r="E609" s="212" t="s">
        <v>28</v>
      </c>
      <c r="F609" s="213" t="s">
        <v>762</v>
      </c>
      <c r="G609" s="211"/>
      <c r="H609" s="214">
        <v>2.1</v>
      </c>
      <c r="I609" s="215"/>
      <c r="J609" s="211"/>
      <c r="K609" s="211"/>
      <c r="L609" s="216"/>
      <c r="M609" s="217"/>
      <c r="N609" s="218"/>
      <c r="O609" s="218"/>
      <c r="P609" s="218"/>
      <c r="Q609" s="218"/>
      <c r="R609" s="218"/>
      <c r="S609" s="218"/>
      <c r="T609" s="219"/>
      <c r="AT609" s="220" t="s">
        <v>142</v>
      </c>
      <c r="AU609" s="220" t="s">
        <v>82</v>
      </c>
      <c r="AV609" s="14" t="s">
        <v>82</v>
      </c>
      <c r="AW609" s="14" t="s">
        <v>34</v>
      </c>
      <c r="AX609" s="14" t="s">
        <v>73</v>
      </c>
      <c r="AY609" s="220" t="s">
        <v>129</v>
      </c>
    </row>
    <row r="610" spans="2:51" s="13" customFormat="1" ht="10.2">
      <c r="B610" s="200"/>
      <c r="C610" s="201"/>
      <c r="D610" s="194" t="s">
        <v>142</v>
      </c>
      <c r="E610" s="202" t="s">
        <v>28</v>
      </c>
      <c r="F610" s="203" t="s">
        <v>727</v>
      </c>
      <c r="G610" s="201"/>
      <c r="H610" s="202" t="s">
        <v>28</v>
      </c>
      <c r="I610" s="204"/>
      <c r="J610" s="201"/>
      <c r="K610" s="201"/>
      <c r="L610" s="205"/>
      <c r="M610" s="206"/>
      <c r="N610" s="207"/>
      <c r="O610" s="207"/>
      <c r="P610" s="207"/>
      <c r="Q610" s="207"/>
      <c r="R610" s="207"/>
      <c r="S610" s="207"/>
      <c r="T610" s="208"/>
      <c r="AT610" s="209" t="s">
        <v>142</v>
      </c>
      <c r="AU610" s="209" t="s">
        <v>82</v>
      </c>
      <c r="AV610" s="13" t="s">
        <v>80</v>
      </c>
      <c r="AW610" s="13" t="s">
        <v>34</v>
      </c>
      <c r="AX610" s="13" t="s">
        <v>73</v>
      </c>
      <c r="AY610" s="209" t="s">
        <v>129</v>
      </c>
    </row>
    <row r="611" spans="2:51" s="14" customFormat="1" ht="10.2">
      <c r="B611" s="210"/>
      <c r="C611" s="211"/>
      <c r="D611" s="194" t="s">
        <v>142</v>
      </c>
      <c r="E611" s="212" t="s">
        <v>28</v>
      </c>
      <c r="F611" s="213" t="s">
        <v>763</v>
      </c>
      <c r="G611" s="211"/>
      <c r="H611" s="214">
        <v>1.2</v>
      </c>
      <c r="I611" s="215"/>
      <c r="J611" s="211"/>
      <c r="K611" s="211"/>
      <c r="L611" s="216"/>
      <c r="M611" s="217"/>
      <c r="N611" s="218"/>
      <c r="O611" s="218"/>
      <c r="P611" s="218"/>
      <c r="Q611" s="218"/>
      <c r="R611" s="218"/>
      <c r="S611" s="218"/>
      <c r="T611" s="219"/>
      <c r="AT611" s="220" t="s">
        <v>142</v>
      </c>
      <c r="AU611" s="220" t="s">
        <v>82</v>
      </c>
      <c r="AV611" s="14" t="s">
        <v>82</v>
      </c>
      <c r="AW611" s="14" t="s">
        <v>34</v>
      </c>
      <c r="AX611" s="14" t="s">
        <v>73</v>
      </c>
      <c r="AY611" s="220" t="s">
        <v>129</v>
      </c>
    </row>
    <row r="612" spans="2:51" s="15" customFormat="1" ht="10.2">
      <c r="B612" s="221"/>
      <c r="C612" s="222"/>
      <c r="D612" s="194" t="s">
        <v>142</v>
      </c>
      <c r="E612" s="223" t="s">
        <v>28</v>
      </c>
      <c r="F612" s="224" t="s">
        <v>172</v>
      </c>
      <c r="G612" s="222"/>
      <c r="H612" s="225">
        <v>12.6</v>
      </c>
      <c r="I612" s="226"/>
      <c r="J612" s="222"/>
      <c r="K612" s="222"/>
      <c r="L612" s="227"/>
      <c r="M612" s="228"/>
      <c r="N612" s="229"/>
      <c r="O612" s="229"/>
      <c r="P612" s="229"/>
      <c r="Q612" s="229"/>
      <c r="R612" s="229"/>
      <c r="S612" s="229"/>
      <c r="T612" s="230"/>
      <c r="AT612" s="231" t="s">
        <v>142</v>
      </c>
      <c r="AU612" s="231" t="s">
        <v>82</v>
      </c>
      <c r="AV612" s="15" t="s">
        <v>136</v>
      </c>
      <c r="AW612" s="15" t="s">
        <v>34</v>
      </c>
      <c r="AX612" s="15" t="s">
        <v>80</v>
      </c>
      <c r="AY612" s="231" t="s">
        <v>129</v>
      </c>
    </row>
    <row r="613" spans="1:65" s="2" customFormat="1" ht="14.4" customHeight="1">
      <c r="A613" s="36"/>
      <c r="B613" s="37"/>
      <c r="C613" s="181" t="s">
        <v>764</v>
      </c>
      <c r="D613" s="181" t="s">
        <v>131</v>
      </c>
      <c r="E613" s="182" t="s">
        <v>765</v>
      </c>
      <c r="F613" s="183" t="s">
        <v>766</v>
      </c>
      <c r="G613" s="184" t="s">
        <v>449</v>
      </c>
      <c r="H613" s="185">
        <v>1.25</v>
      </c>
      <c r="I613" s="186"/>
      <c r="J613" s="187">
        <f>ROUND(I613*H613,2)</f>
        <v>0</v>
      </c>
      <c r="K613" s="183" t="s">
        <v>135</v>
      </c>
      <c r="L613" s="41"/>
      <c r="M613" s="188" t="s">
        <v>28</v>
      </c>
      <c r="N613" s="189" t="s">
        <v>46</v>
      </c>
      <c r="O613" s="67"/>
      <c r="P613" s="190">
        <f>O613*H613</f>
        <v>0</v>
      </c>
      <c r="Q613" s="190">
        <v>6E-05</v>
      </c>
      <c r="R613" s="190">
        <f>Q613*H613</f>
        <v>7.500000000000001E-05</v>
      </c>
      <c r="S613" s="190">
        <v>0.002</v>
      </c>
      <c r="T613" s="191">
        <f>S613*H613</f>
        <v>0.0025</v>
      </c>
      <c r="U613" s="36"/>
      <c r="V613" s="36"/>
      <c r="W613" s="36"/>
      <c r="X613" s="36"/>
      <c r="Y613" s="36"/>
      <c r="Z613" s="36"/>
      <c r="AA613" s="36"/>
      <c r="AB613" s="36"/>
      <c r="AC613" s="36"/>
      <c r="AD613" s="36"/>
      <c r="AE613" s="36"/>
      <c r="AR613" s="192" t="s">
        <v>136</v>
      </c>
      <c r="AT613" s="192" t="s">
        <v>131</v>
      </c>
      <c r="AU613" s="192" t="s">
        <v>82</v>
      </c>
      <c r="AY613" s="19" t="s">
        <v>129</v>
      </c>
      <c r="BE613" s="193">
        <f>IF(N613="základní",J613,0)</f>
        <v>0</v>
      </c>
      <c r="BF613" s="193">
        <f>IF(N613="snížená",J613,0)</f>
        <v>0</v>
      </c>
      <c r="BG613" s="193">
        <f>IF(N613="zákl. přenesená",J613,0)</f>
        <v>0</v>
      </c>
      <c r="BH613" s="193">
        <f>IF(N613="sníž. přenesená",J613,0)</f>
        <v>0</v>
      </c>
      <c r="BI613" s="193">
        <f>IF(N613="nulová",J613,0)</f>
        <v>0</v>
      </c>
      <c r="BJ613" s="19" t="s">
        <v>136</v>
      </c>
      <c r="BK613" s="193">
        <f>ROUND(I613*H613,2)</f>
        <v>0</v>
      </c>
      <c r="BL613" s="19" t="s">
        <v>136</v>
      </c>
      <c r="BM613" s="192" t="s">
        <v>767</v>
      </c>
    </row>
    <row r="614" spans="1:47" s="2" customFormat="1" ht="10.2">
      <c r="A614" s="36"/>
      <c r="B614" s="37"/>
      <c r="C614" s="38"/>
      <c r="D614" s="194" t="s">
        <v>138</v>
      </c>
      <c r="E614" s="38"/>
      <c r="F614" s="195" t="s">
        <v>768</v>
      </c>
      <c r="G614" s="38"/>
      <c r="H614" s="38"/>
      <c r="I614" s="196"/>
      <c r="J614" s="38"/>
      <c r="K614" s="38"/>
      <c r="L614" s="41"/>
      <c r="M614" s="197"/>
      <c r="N614" s="198"/>
      <c r="O614" s="67"/>
      <c r="P614" s="67"/>
      <c r="Q614" s="67"/>
      <c r="R614" s="67"/>
      <c r="S614" s="67"/>
      <c r="T614" s="68"/>
      <c r="U614" s="36"/>
      <c r="V614" s="36"/>
      <c r="W614" s="36"/>
      <c r="X614" s="36"/>
      <c r="Y614" s="36"/>
      <c r="Z614" s="36"/>
      <c r="AA614" s="36"/>
      <c r="AB614" s="36"/>
      <c r="AC614" s="36"/>
      <c r="AD614" s="36"/>
      <c r="AE614" s="36"/>
      <c r="AT614" s="19" t="s">
        <v>138</v>
      </c>
      <c r="AU614" s="19" t="s">
        <v>82</v>
      </c>
    </row>
    <row r="615" spans="1:47" s="2" customFormat="1" ht="28.8">
      <c r="A615" s="36"/>
      <c r="B615" s="37"/>
      <c r="C615" s="38"/>
      <c r="D615" s="194" t="s">
        <v>140</v>
      </c>
      <c r="E615" s="38"/>
      <c r="F615" s="199" t="s">
        <v>758</v>
      </c>
      <c r="G615" s="38"/>
      <c r="H615" s="38"/>
      <c r="I615" s="196"/>
      <c r="J615" s="38"/>
      <c r="K615" s="38"/>
      <c r="L615" s="41"/>
      <c r="M615" s="197"/>
      <c r="N615" s="198"/>
      <c r="O615" s="67"/>
      <c r="P615" s="67"/>
      <c r="Q615" s="67"/>
      <c r="R615" s="67"/>
      <c r="S615" s="67"/>
      <c r="T615" s="68"/>
      <c r="U615" s="36"/>
      <c r="V615" s="36"/>
      <c r="W615" s="36"/>
      <c r="X615" s="36"/>
      <c r="Y615" s="36"/>
      <c r="Z615" s="36"/>
      <c r="AA615" s="36"/>
      <c r="AB615" s="36"/>
      <c r="AC615" s="36"/>
      <c r="AD615" s="36"/>
      <c r="AE615" s="36"/>
      <c r="AT615" s="19" t="s">
        <v>140</v>
      </c>
      <c r="AU615" s="19" t="s">
        <v>82</v>
      </c>
    </row>
    <row r="616" spans="2:51" s="13" customFormat="1" ht="10.2">
      <c r="B616" s="200"/>
      <c r="C616" s="201"/>
      <c r="D616" s="194" t="s">
        <v>142</v>
      </c>
      <c r="E616" s="202" t="s">
        <v>28</v>
      </c>
      <c r="F616" s="203" t="s">
        <v>769</v>
      </c>
      <c r="G616" s="201"/>
      <c r="H616" s="202" t="s">
        <v>28</v>
      </c>
      <c r="I616" s="204"/>
      <c r="J616" s="201"/>
      <c r="K616" s="201"/>
      <c r="L616" s="205"/>
      <c r="M616" s="206"/>
      <c r="N616" s="207"/>
      <c r="O616" s="207"/>
      <c r="P616" s="207"/>
      <c r="Q616" s="207"/>
      <c r="R616" s="207"/>
      <c r="S616" s="207"/>
      <c r="T616" s="208"/>
      <c r="AT616" s="209" t="s">
        <v>142</v>
      </c>
      <c r="AU616" s="209" t="s">
        <v>82</v>
      </c>
      <c r="AV616" s="13" t="s">
        <v>80</v>
      </c>
      <c r="AW616" s="13" t="s">
        <v>34</v>
      </c>
      <c r="AX616" s="13" t="s">
        <v>73</v>
      </c>
      <c r="AY616" s="209" t="s">
        <v>129</v>
      </c>
    </row>
    <row r="617" spans="2:51" s="14" customFormat="1" ht="10.2">
      <c r="B617" s="210"/>
      <c r="C617" s="211"/>
      <c r="D617" s="194" t="s">
        <v>142</v>
      </c>
      <c r="E617" s="212" t="s">
        <v>28</v>
      </c>
      <c r="F617" s="213" t="s">
        <v>770</v>
      </c>
      <c r="G617" s="211"/>
      <c r="H617" s="214">
        <v>1.25</v>
      </c>
      <c r="I617" s="215"/>
      <c r="J617" s="211"/>
      <c r="K617" s="211"/>
      <c r="L617" s="216"/>
      <c r="M617" s="217"/>
      <c r="N617" s="218"/>
      <c r="O617" s="218"/>
      <c r="P617" s="218"/>
      <c r="Q617" s="218"/>
      <c r="R617" s="218"/>
      <c r="S617" s="218"/>
      <c r="T617" s="219"/>
      <c r="AT617" s="220" t="s">
        <v>142</v>
      </c>
      <c r="AU617" s="220" t="s">
        <v>82</v>
      </c>
      <c r="AV617" s="14" t="s">
        <v>82</v>
      </c>
      <c r="AW617" s="14" t="s">
        <v>34</v>
      </c>
      <c r="AX617" s="14" t="s">
        <v>80</v>
      </c>
      <c r="AY617" s="220" t="s">
        <v>129</v>
      </c>
    </row>
    <row r="618" spans="1:65" s="2" customFormat="1" ht="14.4" customHeight="1">
      <c r="A618" s="36"/>
      <c r="B618" s="37"/>
      <c r="C618" s="181" t="s">
        <v>771</v>
      </c>
      <c r="D618" s="181" t="s">
        <v>131</v>
      </c>
      <c r="E618" s="182" t="s">
        <v>772</v>
      </c>
      <c r="F618" s="183" t="s">
        <v>773</v>
      </c>
      <c r="G618" s="184" t="s">
        <v>449</v>
      </c>
      <c r="H618" s="185">
        <v>1.25</v>
      </c>
      <c r="I618" s="186"/>
      <c r="J618" s="187">
        <f>ROUND(I618*H618,2)</f>
        <v>0</v>
      </c>
      <c r="K618" s="183" t="s">
        <v>135</v>
      </c>
      <c r="L618" s="41"/>
      <c r="M618" s="188" t="s">
        <v>28</v>
      </c>
      <c r="N618" s="189" t="s">
        <v>46</v>
      </c>
      <c r="O618" s="67"/>
      <c r="P618" s="190">
        <f>O618*H618</f>
        <v>0</v>
      </c>
      <c r="Q618" s="190">
        <v>0.00034</v>
      </c>
      <c r="R618" s="190">
        <f>Q618*H618</f>
        <v>0.00042500000000000003</v>
      </c>
      <c r="S618" s="190">
        <v>0.004</v>
      </c>
      <c r="T618" s="191">
        <f>S618*H618</f>
        <v>0.005</v>
      </c>
      <c r="U618" s="36"/>
      <c r="V618" s="36"/>
      <c r="W618" s="36"/>
      <c r="X618" s="36"/>
      <c r="Y618" s="36"/>
      <c r="Z618" s="36"/>
      <c r="AA618" s="36"/>
      <c r="AB618" s="36"/>
      <c r="AC618" s="36"/>
      <c r="AD618" s="36"/>
      <c r="AE618" s="36"/>
      <c r="AR618" s="192" t="s">
        <v>136</v>
      </c>
      <c r="AT618" s="192" t="s">
        <v>131</v>
      </c>
      <c r="AU618" s="192" t="s">
        <v>82</v>
      </c>
      <c r="AY618" s="19" t="s">
        <v>129</v>
      </c>
      <c r="BE618" s="193">
        <f>IF(N618="základní",J618,0)</f>
        <v>0</v>
      </c>
      <c r="BF618" s="193">
        <f>IF(N618="snížená",J618,0)</f>
        <v>0</v>
      </c>
      <c r="BG618" s="193">
        <f>IF(N618="zákl. přenesená",J618,0)</f>
        <v>0</v>
      </c>
      <c r="BH618" s="193">
        <f>IF(N618="sníž. přenesená",J618,0)</f>
        <v>0</v>
      </c>
      <c r="BI618" s="193">
        <f>IF(N618="nulová",J618,0)</f>
        <v>0</v>
      </c>
      <c r="BJ618" s="19" t="s">
        <v>136</v>
      </c>
      <c r="BK618" s="193">
        <f>ROUND(I618*H618,2)</f>
        <v>0</v>
      </c>
      <c r="BL618" s="19" t="s">
        <v>136</v>
      </c>
      <c r="BM618" s="192" t="s">
        <v>774</v>
      </c>
    </row>
    <row r="619" spans="1:47" s="2" customFormat="1" ht="19.2">
      <c r="A619" s="36"/>
      <c r="B619" s="37"/>
      <c r="C619" s="38"/>
      <c r="D619" s="194" t="s">
        <v>138</v>
      </c>
      <c r="E619" s="38"/>
      <c r="F619" s="195" t="s">
        <v>775</v>
      </c>
      <c r="G619" s="38"/>
      <c r="H619" s="38"/>
      <c r="I619" s="196"/>
      <c r="J619" s="38"/>
      <c r="K619" s="38"/>
      <c r="L619" s="41"/>
      <c r="M619" s="197"/>
      <c r="N619" s="198"/>
      <c r="O619" s="67"/>
      <c r="P619" s="67"/>
      <c r="Q619" s="67"/>
      <c r="R619" s="67"/>
      <c r="S619" s="67"/>
      <c r="T619" s="68"/>
      <c r="U619" s="36"/>
      <c r="V619" s="36"/>
      <c r="W619" s="36"/>
      <c r="X619" s="36"/>
      <c r="Y619" s="36"/>
      <c r="Z619" s="36"/>
      <c r="AA619" s="36"/>
      <c r="AB619" s="36"/>
      <c r="AC619" s="36"/>
      <c r="AD619" s="36"/>
      <c r="AE619" s="36"/>
      <c r="AT619" s="19" t="s">
        <v>138</v>
      </c>
      <c r="AU619" s="19" t="s">
        <v>82</v>
      </c>
    </row>
    <row r="620" spans="1:47" s="2" customFormat="1" ht="48">
      <c r="A620" s="36"/>
      <c r="B620" s="37"/>
      <c r="C620" s="38"/>
      <c r="D620" s="194" t="s">
        <v>140</v>
      </c>
      <c r="E620" s="38"/>
      <c r="F620" s="199" t="s">
        <v>776</v>
      </c>
      <c r="G620" s="38"/>
      <c r="H620" s="38"/>
      <c r="I620" s="196"/>
      <c r="J620" s="38"/>
      <c r="K620" s="38"/>
      <c r="L620" s="41"/>
      <c r="M620" s="197"/>
      <c r="N620" s="198"/>
      <c r="O620" s="67"/>
      <c r="P620" s="67"/>
      <c r="Q620" s="67"/>
      <c r="R620" s="67"/>
      <c r="S620" s="67"/>
      <c r="T620" s="68"/>
      <c r="U620" s="36"/>
      <c r="V620" s="36"/>
      <c r="W620" s="36"/>
      <c r="X620" s="36"/>
      <c r="Y620" s="36"/>
      <c r="Z620" s="36"/>
      <c r="AA620" s="36"/>
      <c r="AB620" s="36"/>
      <c r="AC620" s="36"/>
      <c r="AD620" s="36"/>
      <c r="AE620" s="36"/>
      <c r="AT620" s="19" t="s">
        <v>140</v>
      </c>
      <c r="AU620" s="19" t="s">
        <v>82</v>
      </c>
    </row>
    <row r="621" spans="2:51" s="13" customFormat="1" ht="10.2">
      <c r="B621" s="200"/>
      <c r="C621" s="201"/>
      <c r="D621" s="194" t="s">
        <v>142</v>
      </c>
      <c r="E621" s="202" t="s">
        <v>28</v>
      </c>
      <c r="F621" s="203" t="s">
        <v>777</v>
      </c>
      <c r="G621" s="201"/>
      <c r="H621" s="202" t="s">
        <v>28</v>
      </c>
      <c r="I621" s="204"/>
      <c r="J621" s="201"/>
      <c r="K621" s="201"/>
      <c r="L621" s="205"/>
      <c r="M621" s="206"/>
      <c r="N621" s="207"/>
      <c r="O621" s="207"/>
      <c r="P621" s="207"/>
      <c r="Q621" s="207"/>
      <c r="R621" s="207"/>
      <c r="S621" s="207"/>
      <c r="T621" s="208"/>
      <c r="AT621" s="209" t="s">
        <v>142</v>
      </c>
      <c r="AU621" s="209" t="s">
        <v>82</v>
      </c>
      <c r="AV621" s="13" t="s">
        <v>80</v>
      </c>
      <c r="AW621" s="13" t="s">
        <v>34</v>
      </c>
      <c r="AX621" s="13" t="s">
        <v>73</v>
      </c>
      <c r="AY621" s="209" t="s">
        <v>129</v>
      </c>
    </row>
    <row r="622" spans="2:51" s="14" customFormat="1" ht="10.2">
      <c r="B622" s="210"/>
      <c r="C622" s="211"/>
      <c r="D622" s="194" t="s">
        <v>142</v>
      </c>
      <c r="E622" s="212" t="s">
        <v>28</v>
      </c>
      <c r="F622" s="213" t="s">
        <v>770</v>
      </c>
      <c r="G622" s="211"/>
      <c r="H622" s="214">
        <v>1.25</v>
      </c>
      <c r="I622" s="215"/>
      <c r="J622" s="211"/>
      <c r="K622" s="211"/>
      <c r="L622" s="216"/>
      <c r="M622" s="217"/>
      <c r="N622" s="218"/>
      <c r="O622" s="218"/>
      <c r="P622" s="218"/>
      <c r="Q622" s="218"/>
      <c r="R622" s="218"/>
      <c r="S622" s="218"/>
      <c r="T622" s="219"/>
      <c r="AT622" s="220" t="s">
        <v>142</v>
      </c>
      <c r="AU622" s="220" t="s">
        <v>82</v>
      </c>
      <c r="AV622" s="14" t="s">
        <v>82</v>
      </c>
      <c r="AW622" s="14" t="s">
        <v>34</v>
      </c>
      <c r="AX622" s="14" t="s">
        <v>80</v>
      </c>
      <c r="AY622" s="220" t="s">
        <v>129</v>
      </c>
    </row>
    <row r="623" spans="1:65" s="2" customFormat="1" ht="14.4" customHeight="1">
      <c r="A623" s="36"/>
      <c r="B623" s="37"/>
      <c r="C623" s="181" t="s">
        <v>778</v>
      </c>
      <c r="D623" s="181" t="s">
        <v>131</v>
      </c>
      <c r="E623" s="182" t="s">
        <v>779</v>
      </c>
      <c r="F623" s="183" t="s">
        <v>780</v>
      </c>
      <c r="G623" s="184" t="s">
        <v>449</v>
      </c>
      <c r="H623" s="185">
        <v>0.7</v>
      </c>
      <c r="I623" s="186"/>
      <c r="J623" s="187">
        <f>ROUND(I623*H623,2)</f>
        <v>0</v>
      </c>
      <c r="K623" s="183" t="s">
        <v>135</v>
      </c>
      <c r="L623" s="41"/>
      <c r="M623" s="188" t="s">
        <v>28</v>
      </c>
      <c r="N623" s="189" t="s">
        <v>46</v>
      </c>
      <c r="O623" s="67"/>
      <c r="P623" s="190">
        <f>O623*H623</f>
        <v>0</v>
      </c>
      <c r="Q623" s="190">
        <v>0.00023</v>
      </c>
      <c r="R623" s="190">
        <f>Q623*H623</f>
        <v>0.00016099999999999998</v>
      </c>
      <c r="S623" s="190">
        <v>0</v>
      </c>
      <c r="T623" s="191">
        <f>S623*H623</f>
        <v>0</v>
      </c>
      <c r="U623" s="36"/>
      <c r="V623" s="36"/>
      <c r="W623" s="36"/>
      <c r="X623" s="36"/>
      <c r="Y623" s="36"/>
      <c r="Z623" s="36"/>
      <c r="AA623" s="36"/>
      <c r="AB623" s="36"/>
      <c r="AC623" s="36"/>
      <c r="AD623" s="36"/>
      <c r="AE623" s="36"/>
      <c r="AR623" s="192" t="s">
        <v>136</v>
      </c>
      <c r="AT623" s="192" t="s">
        <v>131</v>
      </c>
      <c r="AU623" s="192" t="s">
        <v>82</v>
      </c>
      <c r="AY623" s="19" t="s">
        <v>129</v>
      </c>
      <c r="BE623" s="193">
        <f>IF(N623="základní",J623,0)</f>
        <v>0</v>
      </c>
      <c r="BF623" s="193">
        <f>IF(N623="snížená",J623,0)</f>
        <v>0</v>
      </c>
      <c r="BG623" s="193">
        <f>IF(N623="zákl. přenesená",J623,0)</f>
        <v>0</v>
      </c>
      <c r="BH623" s="193">
        <f>IF(N623="sníž. přenesená",J623,0)</f>
        <v>0</v>
      </c>
      <c r="BI623" s="193">
        <f>IF(N623="nulová",J623,0)</f>
        <v>0</v>
      </c>
      <c r="BJ623" s="19" t="s">
        <v>136</v>
      </c>
      <c r="BK623" s="193">
        <f>ROUND(I623*H623,2)</f>
        <v>0</v>
      </c>
      <c r="BL623" s="19" t="s">
        <v>136</v>
      </c>
      <c r="BM623" s="192" t="s">
        <v>781</v>
      </c>
    </row>
    <row r="624" spans="1:47" s="2" customFormat="1" ht="10.2">
      <c r="A624" s="36"/>
      <c r="B624" s="37"/>
      <c r="C624" s="38"/>
      <c r="D624" s="194" t="s">
        <v>138</v>
      </c>
      <c r="E624" s="38"/>
      <c r="F624" s="195" t="s">
        <v>782</v>
      </c>
      <c r="G624" s="38"/>
      <c r="H624" s="38"/>
      <c r="I624" s="196"/>
      <c r="J624" s="38"/>
      <c r="K624" s="38"/>
      <c r="L624" s="41"/>
      <c r="M624" s="197"/>
      <c r="N624" s="198"/>
      <c r="O624" s="67"/>
      <c r="P624" s="67"/>
      <c r="Q624" s="67"/>
      <c r="R624" s="67"/>
      <c r="S624" s="67"/>
      <c r="T624" s="68"/>
      <c r="U624" s="36"/>
      <c r="V624" s="36"/>
      <c r="W624" s="36"/>
      <c r="X624" s="36"/>
      <c r="Y624" s="36"/>
      <c r="Z624" s="36"/>
      <c r="AA624" s="36"/>
      <c r="AB624" s="36"/>
      <c r="AC624" s="36"/>
      <c r="AD624" s="36"/>
      <c r="AE624" s="36"/>
      <c r="AT624" s="19" t="s">
        <v>138</v>
      </c>
      <c r="AU624" s="19" t="s">
        <v>82</v>
      </c>
    </row>
    <row r="625" spans="1:47" s="2" customFormat="1" ht="76.8">
      <c r="A625" s="36"/>
      <c r="B625" s="37"/>
      <c r="C625" s="38"/>
      <c r="D625" s="194" t="s">
        <v>140</v>
      </c>
      <c r="E625" s="38"/>
      <c r="F625" s="199" t="s">
        <v>783</v>
      </c>
      <c r="G625" s="38"/>
      <c r="H625" s="38"/>
      <c r="I625" s="196"/>
      <c r="J625" s="38"/>
      <c r="K625" s="38"/>
      <c r="L625" s="41"/>
      <c r="M625" s="197"/>
      <c r="N625" s="198"/>
      <c r="O625" s="67"/>
      <c r="P625" s="67"/>
      <c r="Q625" s="67"/>
      <c r="R625" s="67"/>
      <c r="S625" s="67"/>
      <c r="T625" s="68"/>
      <c r="U625" s="36"/>
      <c r="V625" s="36"/>
      <c r="W625" s="36"/>
      <c r="X625" s="36"/>
      <c r="Y625" s="36"/>
      <c r="Z625" s="36"/>
      <c r="AA625" s="36"/>
      <c r="AB625" s="36"/>
      <c r="AC625" s="36"/>
      <c r="AD625" s="36"/>
      <c r="AE625" s="36"/>
      <c r="AT625" s="19" t="s">
        <v>140</v>
      </c>
      <c r="AU625" s="19" t="s">
        <v>82</v>
      </c>
    </row>
    <row r="626" spans="2:51" s="13" customFormat="1" ht="10.2">
      <c r="B626" s="200"/>
      <c r="C626" s="201"/>
      <c r="D626" s="194" t="s">
        <v>142</v>
      </c>
      <c r="E626" s="202" t="s">
        <v>28</v>
      </c>
      <c r="F626" s="203" t="s">
        <v>784</v>
      </c>
      <c r="G626" s="201"/>
      <c r="H626" s="202" t="s">
        <v>28</v>
      </c>
      <c r="I626" s="204"/>
      <c r="J626" s="201"/>
      <c r="K626" s="201"/>
      <c r="L626" s="205"/>
      <c r="M626" s="206"/>
      <c r="N626" s="207"/>
      <c r="O626" s="207"/>
      <c r="P626" s="207"/>
      <c r="Q626" s="207"/>
      <c r="R626" s="207"/>
      <c r="S626" s="207"/>
      <c r="T626" s="208"/>
      <c r="AT626" s="209" t="s">
        <v>142</v>
      </c>
      <c r="AU626" s="209" t="s">
        <v>82</v>
      </c>
      <c r="AV626" s="13" t="s">
        <v>80</v>
      </c>
      <c r="AW626" s="13" t="s">
        <v>34</v>
      </c>
      <c r="AX626" s="13" t="s">
        <v>73</v>
      </c>
      <c r="AY626" s="209" t="s">
        <v>129</v>
      </c>
    </row>
    <row r="627" spans="2:51" s="14" customFormat="1" ht="10.2">
      <c r="B627" s="210"/>
      <c r="C627" s="211"/>
      <c r="D627" s="194" t="s">
        <v>142</v>
      </c>
      <c r="E627" s="212" t="s">
        <v>28</v>
      </c>
      <c r="F627" s="213" t="s">
        <v>785</v>
      </c>
      <c r="G627" s="211"/>
      <c r="H627" s="214">
        <v>0.7</v>
      </c>
      <c r="I627" s="215"/>
      <c r="J627" s="211"/>
      <c r="K627" s="211"/>
      <c r="L627" s="216"/>
      <c r="M627" s="217"/>
      <c r="N627" s="218"/>
      <c r="O627" s="218"/>
      <c r="P627" s="218"/>
      <c r="Q627" s="218"/>
      <c r="R627" s="218"/>
      <c r="S627" s="218"/>
      <c r="T627" s="219"/>
      <c r="AT627" s="220" t="s">
        <v>142</v>
      </c>
      <c r="AU627" s="220" t="s">
        <v>82</v>
      </c>
      <c r="AV627" s="14" t="s">
        <v>82</v>
      </c>
      <c r="AW627" s="14" t="s">
        <v>34</v>
      </c>
      <c r="AX627" s="14" t="s">
        <v>80</v>
      </c>
      <c r="AY627" s="220" t="s">
        <v>129</v>
      </c>
    </row>
    <row r="628" spans="2:63" s="12" customFormat="1" ht="22.8" customHeight="1">
      <c r="B628" s="165"/>
      <c r="C628" s="166"/>
      <c r="D628" s="167" t="s">
        <v>72</v>
      </c>
      <c r="E628" s="179" t="s">
        <v>786</v>
      </c>
      <c r="F628" s="179" t="s">
        <v>787</v>
      </c>
      <c r="G628" s="166"/>
      <c r="H628" s="166"/>
      <c r="I628" s="169"/>
      <c r="J628" s="180">
        <f>BK628</f>
        <v>0</v>
      </c>
      <c r="K628" s="166"/>
      <c r="L628" s="171"/>
      <c r="M628" s="172"/>
      <c r="N628" s="173"/>
      <c r="O628" s="173"/>
      <c r="P628" s="174">
        <f>SUM(P629:P656)</f>
        <v>0</v>
      </c>
      <c r="Q628" s="173"/>
      <c r="R628" s="174">
        <f>SUM(R629:R656)</f>
        <v>0</v>
      </c>
      <c r="S628" s="173"/>
      <c r="T628" s="175">
        <f>SUM(T629:T656)</f>
        <v>0</v>
      </c>
      <c r="AR628" s="176" t="s">
        <v>80</v>
      </c>
      <c r="AT628" s="177" t="s">
        <v>72</v>
      </c>
      <c r="AU628" s="177" t="s">
        <v>80</v>
      </c>
      <c r="AY628" s="176" t="s">
        <v>129</v>
      </c>
      <c r="BK628" s="178">
        <f>SUM(BK629:BK656)</f>
        <v>0</v>
      </c>
    </row>
    <row r="629" spans="1:65" s="2" customFormat="1" ht="14.4" customHeight="1">
      <c r="A629" s="36"/>
      <c r="B629" s="37"/>
      <c r="C629" s="181" t="s">
        <v>788</v>
      </c>
      <c r="D629" s="181" t="s">
        <v>131</v>
      </c>
      <c r="E629" s="182" t="s">
        <v>789</v>
      </c>
      <c r="F629" s="183" t="s">
        <v>790</v>
      </c>
      <c r="G629" s="184" t="s">
        <v>338</v>
      </c>
      <c r="H629" s="185">
        <v>4.532</v>
      </c>
      <c r="I629" s="186"/>
      <c r="J629" s="187">
        <f>ROUND(I629*H629,2)</f>
        <v>0</v>
      </c>
      <c r="K629" s="183" t="s">
        <v>28</v>
      </c>
      <c r="L629" s="41"/>
      <c r="M629" s="188" t="s">
        <v>28</v>
      </c>
      <c r="N629" s="189" t="s">
        <v>46</v>
      </c>
      <c r="O629" s="67"/>
      <c r="P629" s="190">
        <f>O629*H629</f>
        <v>0</v>
      </c>
      <c r="Q629" s="190">
        <v>0</v>
      </c>
      <c r="R629" s="190">
        <f>Q629*H629</f>
        <v>0</v>
      </c>
      <c r="S629" s="190">
        <v>0</v>
      </c>
      <c r="T629" s="191">
        <f>S629*H629</f>
        <v>0</v>
      </c>
      <c r="U629" s="36"/>
      <c r="V629" s="36"/>
      <c r="W629" s="36"/>
      <c r="X629" s="36"/>
      <c r="Y629" s="36"/>
      <c r="Z629" s="36"/>
      <c r="AA629" s="36"/>
      <c r="AB629" s="36"/>
      <c r="AC629" s="36"/>
      <c r="AD629" s="36"/>
      <c r="AE629" s="36"/>
      <c r="AR629" s="192" t="s">
        <v>136</v>
      </c>
      <c r="AT629" s="192" t="s">
        <v>131</v>
      </c>
      <c r="AU629" s="192" t="s">
        <v>82</v>
      </c>
      <c r="AY629" s="19" t="s">
        <v>129</v>
      </c>
      <c r="BE629" s="193">
        <f>IF(N629="základní",J629,0)</f>
        <v>0</v>
      </c>
      <c r="BF629" s="193">
        <f>IF(N629="snížená",J629,0)</f>
        <v>0</v>
      </c>
      <c r="BG629" s="193">
        <f>IF(N629="zákl. přenesená",J629,0)</f>
        <v>0</v>
      </c>
      <c r="BH629" s="193">
        <f>IF(N629="sníž. přenesená",J629,0)</f>
        <v>0</v>
      </c>
      <c r="BI629" s="193">
        <f>IF(N629="nulová",J629,0)</f>
        <v>0</v>
      </c>
      <c r="BJ629" s="19" t="s">
        <v>136</v>
      </c>
      <c r="BK629" s="193">
        <f>ROUND(I629*H629,2)</f>
        <v>0</v>
      </c>
      <c r="BL629" s="19" t="s">
        <v>136</v>
      </c>
      <c r="BM629" s="192" t="s">
        <v>791</v>
      </c>
    </row>
    <row r="630" spans="1:47" s="2" customFormat="1" ht="19.2">
      <c r="A630" s="36"/>
      <c r="B630" s="37"/>
      <c r="C630" s="38"/>
      <c r="D630" s="194" t="s">
        <v>138</v>
      </c>
      <c r="E630" s="38"/>
      <c r="F630" s="195" t="s">
        <v>792</v>
      </c>
      <c r="G630" s="38"/>
      <c r="H630" s="38"/>
      <c r="I630" s="196"/>
      <c r="J630" s="38"/>
      <c r="K630" s="38"/>
      <c r="L630" s="41"/>
      <c r="M630" s="197"/>
      <c r="N630" s="198"/>
      <c r="O630" s="67"/>
      <c r="P630" s="67"/>
      <c r="Q630" s="67"/>
      <c r="R630" s="67"/>
      <c r="S630" s="67"/>
      <c r="T630" s="68"/>
      <c r="U630" s="36"/>
      <c r="V630" s="36"/>
      <c r="W630" s="36"/>
      <c r="X630" s="36"/>
      <c r="Y630" s="36"/>
      <c r="Z630" s="36"/>
      <c r="AA630" s="36"/>
      <c r="AB630" s="36"/>
      <c r="AC630" s="36"/>
      <c r="AD630" s="36"/>
      <c r="AE630" s="36"/>
      <c r="AT630" s="19" t="s">
        <v>138</v>
      </c>
      <c r="AU630" s="19" t="s">
        <v>82</v>
      </c>
    </row>
    <row r="631" spans="2:51" s="13" customFormat="1" ht="10.2">
      <c r="B631" s="200"/>
      <c r="C631" s="201"/>
      <c r="D631" s="194" t="s">
        <v>142</v>
      </c>
      <c r="E631" s="202" t="s">
        <v>28</v>
      </c>
      <c r="F631" s="203" t="s">
        <v>793</v>
      </c>
      <c r="G631" s="201"/>
      <c r="H631" s="202" t="s">
        <v>28</v>
      </c>
      <c r="I631" s="204"/>
      <c r="J631" s="201"/>
      <c r="K631" s="201"/>
      <c r="L631" s="205"/>
      <c r="M631" s="206"/>
      <c r="N631" s="207"/>
      <c r="O631" s="207"/>
      <c r="P631" s="207"/>
      <c r="Q631" s="207"/>
      <c r="R631" s="207"/>
      <c r="S631" s="207"/>
      <c r="T631" s="208"/>
      <c r="AT631" s="209" t="s">
        <v>142</v>
      </c>
      <c r="AU631" s="209" t="s">
        <v>82</v>
      </c>
      <c r="AV631" s="13" t="s">
        <v>80</v>
      </c>
      <c r="AW631" s="13" t="s">
        <v>34</v>
      </c>
      <c r="AX631" s="13" t="s">
        <v>73</v>
      </c>
      <c r="AY631" s="209" t="s">
        <v>129</v>
      </c>
    </row>
    <row r="632" spans="2:51" s="13" customFormat="1" ht="10.2">
      <c r="B632" s="200"/>
      <c r="C632" s="201"/>
      <c r="D632" s="194" t="s">
        <v>142</v>
      </c>
      <c r="E632" s="202" t="s">
        <v>28</v>
      </c>
      <c r="F632" s="203" t="s">
        <v>794</v>
      </c>
      <c r="G632" s="201"/>
      <c r="H632" s="202" t="s">
        <v>28</v>
      </c>
      <c r="I632" s="204"/>
      <c r="J632" s="201"/>
      <c r="K632" s="201"/>
      <c r="L632" s="205"/>
      <c r="M632" s="206"/>
      <c r="N632" s="207"/>
      <c r="O632" s="207"/>
      <c r="P632" s="207"/>
      <c r="Q632" s="207"/>
      <c r="R632" s="207"/>
      <c r="S632" s="207"/>
      <c r="T632" s="208"/>
      <c r="AT632" s="209" t="s">
        <v>142</v>
      </c>
      <c r="AU632" s="209" t="s">
        <v>82</v>
      </c>
      <c r="AV632" s="13" t="s">
        <v>80</v>
      </c>
      <c r="AW632" s="13" t="s">
        <v>34</v>
      </c>
      <c r="AX632" s="13" t="s">
        <v>73</v>
      </c>
      <c r="AY632" s="209" t="s">
        <v>129</v>
      </c>
    </row>
    <row r="633" spans="2:51" s="14" customFormat="1" ht="10.2">
      <c r="B633" s="210"/>
      <c r="C633" s="211"/>
      <c r="D633" s="194" t="s">
        <v>142</v>
      </c>
      <c r="E633" s="212" t="s">
        <v>28</v>
      </c>
      <c r="F633" s="213" t="s">
        <v>795</v>
      </c>
      <c r="G633" s="211"/>
      <c r="H633" s="214">
        <v>4.532</v>
      </c>
      <c r="I633" s="215"/>
      <c r="J633" s="211"/>
      <c r="K633" s="211"/>
      <c r="L633" s="216"/>
      <c r="M633" s="217"/>
      <c r="N633" s="218"/>
      <c r="O633" s="218"/>
      <c r="P633" s="218"/>
      <c r="Q633" s="218"/>
      <c r="R633" s="218"/>
      <c r="S633" s="218"/>
      <c r="T633" s="219"/>
      <c r="AT633" s="220" t="s">
        <v>142</v>
      </c>
      <c r="AU633" s="220" t="s">
        <v>82</v>
      </c>
      <c r="AV633" s="14" t="s">
        <v>82</v>
      </c>
      <c r="AW633" s="14" t="s">
        <v>34</v>
      </c>
      <c r="AX633" s="14" t="s">
        <v>80</v>
      </c>
      <c r="AY633" s="220" t="s">
        <v>129</v>
      </c>
    </row>
    <row r="634" spans="1:65" s="2" customFormat="1" ht="14.4" customHeight="1">
      <c r="A634" s="36"/>
      <c r="B634" s="37"/>
      <c r="C634" s="181" t="s">
        <v>796</v>
      </c>
      <c r="D634" s="181" t="s">
        <v>131</v>
      </c>
      <c r="E634" s="182" t="s">
        <v>797</v>
      </c>
      <c r="F634" s="183" t="s">
        <v>798</v>
      </c>
      <c r="G634" s="184" t="s">
        <v>338</v>
      </c>
      <c r="H634" s="185">
        <v>0.55</v>
      </c>
      <c r="I634" s="186"/>
      <c r="J634" s="187">
        <f>ROUND(I634*H634,2)</f>
        <v>0</v>
      </c>
      <c r="K634" s="183" t="s">
        <v>28</v>
      </c>
      <c r="L634" s="41"/>
      <c r="M634" s="188" t="s">
        <v>28</v>
      </c>
      <c r="N634" s="189" t="s">
        <v>46</v>
      </c>
      <c r="O634" s="67"/>
      <c r="P634" s="190">
        <f>O634*H634</f>
        <v>0</v>
      </c>
      <c r="Q634" s="190">
        <v>0</v>
      </c>
      <c r="R634" s="190">
        <f>Q634*H634</f>
        <v>0</v>
      </c>
      <c r="S634" s="190">
        <v>0</v>
      </c>
      <c r="T634" s="191">
        <f>S634*H634</f>
        <v>0</v>
      </c>
      <c r="U634" s="36"/>
      <c r="V634" s="36"/>
      <c r="W634" s="36"/>
      <c r="X634" s="36"/>
      <c r="Y634" s="36"/>
      <c r="Z634" s="36"/>
      <c r="AA634" s="36"/>
      <c r="AB634" s="36"/>
      <c r="AC634" s="36"/>
      <c r="AD634" s="36"/>
      <c r="AE634" s="36"/>
      <c r="AR634" s="192" t="s">
        <v>136</v>
      </c>
      <c r="AT634" s="192" t="s">
        <v>131</v>
      </c>
      <c r="AU634" s="192" t="s">
        <v>82</v>
      </c>
      <c r="AY634" s="19" t="s">
        <v>129</v>
      </c>
      <c r="BE634" s="193">
        <f>IF(N634="základní",J634,0)</f>
        <v>0</v>
      </c>
      <c r="BF634" s="193">
        <f>IF(N634="snížená",J634,0)</f>
        <v>0</v>
      </c>
      <c r="BG634" s="193">
        <f>IF(N634="zákl. přenesená",J634,0)</f>
        <v>0</v>
      </c>
      <c r="BH634" s="193">
        <f>IF(N634="sníž. přenesená",J634,0)</f>
        <v>0</v>
      </c>
      <c r="BI634" s="193">
        <f>IF(N634="nulová",J634,0)</f>
        <v>0</v>
      </c>
      <c r="BJ634" s="19" t="s">
        <v>136</v>
      </c>
      <c r="BK634" s="193">
        <f>ROUND(I634*H634,2)</f>
        <v>0</v>
      </c>
      <c r="BL634" s="19" t="s">
        <v>136</v>
      </c>
      <c r="BM634" s="192" t="s">
        <v>799</v>
      </c>
    </row>
    <row r="635" spans="1:47" s="2" customFormat="1" ht="10.2">
      <c r="A635" s="36"/>
      <c r="B635" s="37"/>
      <c r="C635" s="38"/>
      <c r="D635" s="194" t="s">
        <v>138</v>
      </c>
      <c r="E635" s="38"/>
      <c r="F635" s="195" t="s">
        <v>800</v>
      </c>
      <c r="G635" s="38"/>
      <c r="H635" s="38"/>
      <c r="I635" s="196"/>
      <c r="J635" s="38"/>
      <c r="K635" s="38"/>
      <c r="L635" s="41"/>
      <c r="M635" s="197"/>
      <c r="N635" s="198"/>
      <c r="O635" s="67"/>
      <c r="P635" s="67"/>
      <c r="Q635" s="67"/>
      <c r="R635" s="67"/>
      <c r="S635" s="67"/>
      <c r="T635" s="68"/>
      <c r="U635" s="36"/>
      <c r="V635" s="36"/>
      <c r="W635" s="36"/>
      <c r="X635" s="36"/>
      <c r="Y635" s="36"/>
      <c r="Z635" s="36"/>
      <c r="AA635" s="36"/>
      <c r="AB635" s="36"/>
      <c r="AC635" s="36"/>
      <c r="AD635" s="36"/>
      <c r="AE635" s="36"/>
      <c r="AT635" s="19" t="s">
        <v>138</v>
      </c>
      <c r="AU635" s="19" t="s">
        <v>82</v>
      </c>
    </row>
    <row r="636" spans="2:51" s="13" customFormat="1" ht="10.2">
      <c r="B636" s="200"/>
      <c r="C636" s="201"/>
      <c r="D636" s="194" t="s">
        <v>142</v>
      </c>
      <c r="E636" s="202" t="s">
        <v>28</v>
      </c>
      <c r="F636" s="203" t="s">
        <v>801</v>
      </c>
      <c r="G636" s="201"/>
      <c r="H636" s="202" t="s">
        <v>28</v>
      </c>
      <c r="I636" s="204"/>
      <c r="J636" s="201"/>
      <c r="K636" s="201"/>
      <c r="L636" s="205"/>
      <c r="M636" s="206"/>
      <c r="N636" s="207"/>
      <c r="O636" s="207"/>
      <c r="P636" s="207"/>
      <c r="Q636" s="207"/>
      <c r="R636" s="207"/>
      <c r="S636" s="207"/>
      <c r="T636" s="208"/>
      <c r="AT636" s="209" t="s">
        <v>142</v>
      </c>
      <c r="AU636" s="209" t="s">
        <v>82</v>
      </c>
      <c r="AV636" s="13" t="s">
        <v>80</v>
      </c>
      <c r="AW636" s="13" t="s">
        <v>34</v>
      </c>
      <c r="AX636" s="13" t="s">
        <v>73</v>
      </c>
      <c r="AY636" s="209" t="s">
        <v>129</v>
      </c>
    </row>
    <row r="637" spans="2:51" s="14" customFormat="1" ht="10.2">
      <c r="B637" s="210"/>
      <c r="C637" s="211"/>
      <c r="D637" s="194" t="s">
        <v>142</v>
      </c>
      <c r="E637" s="212" t="s">
        <v>28</v>
      </c>
      <c r="F637" s="213" t="s">
        <v>294</v>
      </c>
      <c r="G637" s="211"/>
      <c r="H637" s="214">
        <v>0.55</v>
      </c>
      <c r="I637" s="215"/>
      <c r="J637" s="211"/>
      <c r="K637" s="211"/>
      <c r="L637" s="216"/>
      <c r="M637" s="217"/>
      <c r="N637" s="218"/>
      <c r="O637" s="218"/>
      <c r="P637" s="218"/>
      <c r="Q637" s="218"/>
      <c r="R637" s="218"/>
      <c r="S637" s="218"/>
      <c r="T637" s="219"/>
      <c r="AT637" s="220" t="s">
        <v>142</v>
      </c>
      <c r="AU637" s="220" t="s">
        <v>82</v>
      </c>
      <c r="AV637" s="14" t="s">
        <v>82</v>
      </c>
      <c r="AW637" s="14" t="s">
        <v>34</v>
      </c>
      <c r="AX637" s="14" t="s">
        <v>80</v>
      </c>
      <c r="AY637" s="220" t="s">
        <v>129</v>
      </c>
    </row>
    <row r="638" spans="1:65" s="2" customFormat="1" ht="14.4" customHeight="1">
      <c r="A638" s="36"/>
      <c r="B638" s="37"/>
      <c r="C638" s="181" t="s">
        <v>802</v>
      </c>
      <c r="D638" s="181" t="s">
        <v>131</v>
      </c>
      <c r="E638" s="182" t="s">
        <v>803</v>
      </c>
      <c r="F638" s="183" t="s">
        <v>804</v>
      </c>
      <c r="G638" s="184" t="s">
        <v>338</v>
      </c>
      <c r="H638" s="185">
        <v>30.345</v>
      </c>
      <c r="I638" s="186"/>
      <c r="J638" s="187">
        <f>ROUND(I638*H638,2)</f>
        <v>0</v>
      </c>
      <c r="K638" s="183" t="s">
        <v>28</v>
      </c>
      <c r="L638" s="41"/>
      <c r="M638" s="188" t="s">
        <v>28</v>
      </c>
      <c r="N638" s="189" t="s">
        <v>46</v>
      </c>
      <c r="O638" s="67"/>
      <c r="P638" s="190">
        <f>O638*H638</f>
        <v>0</v>
      </c>
      <c r="Q638" s="190">
        <v>0</v>
      </c>
      <c r="R638" s="190">
        <f>Q638*H638</f>
        <v>0</v>
      </c>
      <c r="S638" s="190">
        <v>0</v>
      </c>
      <c r="T638" s="191">
        <f>S638*H638</f>
        <v>0</v>
      </c>
      <c r="U638" s="36"/>
      <c r="V638" s="36"/>
      <c r="W638" s="36"/>
      <c r="X638" s="36"/>
      <c r="Y638" s="36"/>
      <c r="Z638" s="36"/>
      <c r="AA638" s="36"/>
      <c r="AB638" s="36"/>
      <c r="AC638" s="36"/>
      <c r="AD638" s="36"/>
      <c r="AE638" s="36"/>
      <c r="AR638" s="192" t="s">
        <v>136</v>
      </c>
      <c r="AT638" s="192" t="s">
        <v>131</v>
      </c>
      <c r="AU638" s="192" t="s">
        <v>82</v>
      </c>
      <c r="AY638" s="19" t="s">
        <v>129</v>
      </c>
      <c r="BE638" s="193">
        <f>IF(N638="základní",J638,0)</f>
        <v>0</v>
      </c>
      <c r="BF638" s="193">
        <f>IF(N638="snížená",J638,0)</f>
        <v>0</v>
      </c>
      <c r="BG638" s="193">
        <f>IF(N638="zákl. přenesená",J638,0)</f>
        <v>0</v>
      </c>
      <c r="BH638" s="193">
        <f>IF(N638="sníž. přenesená",J638,0)</f>
        <v>0</v>
      </c>
      <c r="BI638" s="193">
        <f>IF(N638="nulová",J638,0)</f>
        <v>0</v>
      </c>
      <c r="BJ638" s="19" t="s">
        <v>136</v>
      </c>
      <c r="BK638" s="193">
        <f>ROUND(I638*H638,2)</f>
        <v>0</v>
      </c>
      <c r="BL638" s="19" t="s">
        <v>136</v>
      </c>
      <c r="BM638" s="192" t="s">
        <v>805</v>
      </c>
    </row>
    <row r="639" spans="1:47" s="2" customFormat="1" ht="10.2">
      <c r="A639" s="36"/>
      <c r="B639" s="37"/>
      <c r="C639" s="38"/>
      <c r="D639" s="194" t="s">
        <v>138</v>
      </c>
      <c r="E639" s="38"/>
      <c r="F639" s="195" t="s">
        <v>806</v>
      </c>
      <c r="G639" s="38"/>
      <c r="H639" s="38"/>
      <c r="I639" s="196"/>
      <c r="J639" s="38"/>
      <c r="K639" s="38"/>
      <c r="L639" s="41"/>
      <c r="M639" s="197"/>
      <c r="N639" s="198"/>
      <c r="O639" s="67"/>
      <c r="P639" s="67"/>
      <c r="Q639" s="67"/>
      <c r="R639" s="67"/>
      <c r="S639" s="67"/>
      <c r="T639" s="68"/>
      <c r="U639" s="36"/>
      <c r="V639" s="36"/>
      <c r="W639" s="36"/>
      <c r="X639" s="36"/>
      <c r="Y639" s="36"/>
      <c r="Z639" s="36"/>
      <c r="AA639" s="36"/>
      <c r="AB639" s="36"/>
      <c r="AC639" s="36"/>
      <c r="AD639" s="36"/>
      <c r="AE639" s="36"/>
      <c r="AT639" s="19" t="s">
        <v>138</v>
      </c>
      <c r="AU639" s="19" t="s">
        <v>82</v>
      </c>
    </row>
    <row r="640" spans="2:51" s="13" customFormat="1" ht="10.2">
      <c r="B640" s="200"/>
      <c r="C640" s="201"/>
      <c r="D640" s="194" t="s">
        <v>142</v>
      </c>
      <c r="E640" s="202" t="s">
        <v>28</v>
      </c>
      <c r="F640" s="203" t="s">
        <v>807</v>
      </c>
      <c r="G640" s="201"/>
      <c r="H640" s="202" t="s">
        <v>28</v>
      </c>
      <c r="I640" s="204"/>
      <c r="J640" s="201"/>
      <c r="K640" s="201"/>
      <c r="L640" s="205"/>
      <c r="M640" s="206"/>
      <c r="N640" s="207"/>
      <c r="O640" s="207"/>
      <c r="P640" s="207"/>
      <c r="Q640" s="207"/>
      <c r="R640" s="207"/>
      <c r="S640" s="207"/>
      <c r="T640" s="208"/>
      <c r="AT640" s="209" t="s">
        <v>142</v>
      </c>
      <c r="AU640" s="209" t="s">
        <v>82</v>
      </c>
      <c r="AV640" s="13" t="s">
        <v>80</v>
      </c>
      <c r="AW640" s="13" t="s">
        <v>34</v>
      </c>
      <c r="AX640" s="13" t="s">
        <v>73</v>
      </c>
      <c r="AY640" s="209" t="s">
        <v>129</v>
      </c>
    </row>
    <row r="641" spans="2:51" s="13" customFormat="1" ht="10.2">
      <c r="B641" s="200"/>
      <c r="C641" s="201"/>
      <c r="D641" s="194" t="s">
        <v>142</v>
      </c>
      <c r="E641" s="202" t="s">
        <v>28</v>
      </c>
      <c r="F641" s="203" t="s">
        <v>808</v>
      </c>
      <c r="G641" s="201"/>
      <c r="H641" s="202" t="s">
        <v>28</v>
      </c>
      <c r="I641" s="204"/>
      <c r="J641" s="201"/>
      <c r="K641" s="201"/>
      <c r="L641" s="205"/>
      <c r="M641" s="206"/>
      <c r="N641" s="207"/>
      <c r="O641" s="207"/>
      <c r="P641" s="207"/>
      <c r="Q641" s="207"/>
      <c r="R641" s="207"/>
      <c r="S641" s="207"/>
      <c r="T641" s="208"/>
      <c r="AT641" s="209" t="s">
        <v>142</v>
      </c>
      <c r="AU641" s="209" t="s">
        <v>82</v>
      </c>
      <c r="AV641" s="13" t="s">
        <v>80</v>
      </c>
      <c r="AW641" s="13" t="s">
        <v>34</v>
      </c>
      <c r="AX641" s="13" t="s">
        <v>73</v>
      </c>
      <c r="AY641" s="209" t="s">
        <v>129</v>
      </c>
    </row>
    <row r="642" spans="2:51" s="14" customFormat="1" ht="10.2">
      <c r="B642" s="210"/>
      <c r="C642" s="211"/>
      <c r="D642" s="194" t="s">
        <v>142</v>
      </c>
      <c r="E642" s="212" t="s">
        <v>28</v>
      </c>
      <c r="F642" s="213" t="s">
        <v>809</v>
      </c>
      <c r="G642" s="211"/>
      <c r="H642" s="214">
        <v>4.275</v>
      </c>
      <c r="I642" s="215"/>
      <c r="J642" s="211"/>
      <c r="K642" s="211"/>
      <c r="L642" s="216"/>
      <c r="M642" s="217"/>
      <c r="N642" s="218"/>
      <c r="O642" s="218"/>
      <c r="P642" s="218"/>
      <c r="Q642" s="218"/>
      <c r="R642" s="218"/>
      <c r="S642" s="218"/>
      <c r="T642" s="219"/>
      <c r="AT642" s="220" t="s">
        <v>142</v>
      </c>
      <c r="AU642" s="220" t="s">
        <v>82</v>
      </c>
      <c r="AV642" s="14" t="s">
        <v>82</v>
      </c>
      <c r="AW642" s="14" t="s">
        <v>34</v>
      </c>
      <c r="AX642" s="14" t="s">
        <v>73</v>
      </c>
      <c r="AY642" s="220" t="s">
        <v>129</v>
      </c>
    </row>
    <row r="643" spans="2:51" s="13" customFormat="1" ht="10.2">
      <c r="B643" s="200"/>
      <c r="C643" s="201"/>
      <c r="D643" s="194" t="s">
        <v>142</v>
      </c>
      <c r="E643" s="202" t="s">
        <v>28</v>
      </c>
      <c r="F643" s="203" t="s">
        <v>738</v>
      </c>
      <c r="G643" s="201"/>
      <c r="H643" s="202" t="s">
        <v>28</v>
      </c>
      <c r="I643" s="204"/>
      <c r="J643" s="201"/>
      <c r="K643" s="201"/>
      <c r="L643" s="205"/>
      <c r="M643" s="206"/>
      <c r="N643" s="207"/>
      <c r="O643" s="207"/>
      <c r="P643" s="207"/>
      <c r="Q643" s="207"/>
      <c r="R643" s="207"/>
      <c r="S643" s="207"/>
      <c r="T643" s="208"/>
      <c r="AT643" s="209" t="s">
        <v>142</v>
      </c>
      <c r="AU643" s="209" t="s">
        <v>82</v>
      </c>
      <c r="AV643" s="13" t="s">
        <v>80</v>
      </c>
      <c r="AW643" s="13" t="s">
        <v>34</v>
      </c>
      <c r="AX643" s="13" t="s">
        <v>73</v>
      </c>
      <c r="AY643" s="209" t="s">
        <v>129</v>
      </c>
    </row>
    <row r="644" spans="2:51" s="14" customFormat="1" ht="10.2">
      <c r="B644" s="210"/>
      <c r="C644" s="211"/>
      <c r="D644" s="194" t="s">
        <v>142</v>
      </c>
      <c r="E644" s="212" t="s">
        <v>28</v>
      </c>
      <c r="F644" s="213" t="s">
        <v>810</v>
      </c>
      <c r="G644" s="211"/>
      <c r="H644" s="214">
        <v>3</v>
      </c>
      <c r="I644" s="215"/>
      <c r="J644" s="211"/>
      <c r="K644" s="211"/>
      <c r="L644" s="216"/>
      <c r="M644" s="217"/>
      <c r="N644" s="218"/>
      <c r="O644" s="218"/>
      <c r="P644" s="218"/>
      <c r="Q644" s="218"/>
      <c r="R644" s="218"/>
      <c r="S644" s="218"/>
      <c r="T644" s="219"/>
      <c r="AT644" s="220" t="s">
        <v>142</v>
      </c>
      <c r="AU644" s="220" t="s">
        <v>82</v>
      </c>
      <c r="AV644" s="14" t="s">
        <v>82</v>
      </c>
      <c r="AW644" s="14" t="s">
        <v>34</v>
      </c>
      <c r="AX644" s="14" t="s">
        <v>73</v>
      </c>
      <c r="AY644" s="220" t="s">
        <v>129</v>
      </c>
    </row>
    <row r="645" spans="2:51" s="13" customFormat="1" ht="10.2">
      <c r="B645" s="200"/>
      <c r="C645" s="201"/>
      <c r="D645" s="194" t="s">
        <v>142</v>
      </c>
      <c r="E645" s="202" t="s">
        <v>28</v>
      </c>
      <c r="F645" s="203" t="s">
        <v>811</v>
      </c>
      <c r="G645" s="201"/>
      <c r="H645" s="202" t="s">
        <v>28</v>
      </c>
      <c r="I645" s="204"/>
      <c r="J645" s="201"/>
      <c r="K645" s="201"/>
      <c r="L645" s="205"/>
      <c r="M645" s="206"/>
      <c r="N645" s="207"/>
      <c r="O645" s="207"/>
      <c r="P645" s="207"/>
      <c r="Q645" s="207"/>
      <c r="R645" s="207"/>
      <c r="S645" s="207"/>
      <c r="T645" s="208"/>
      <c r="AT645" s="209" t="s">
        <v>142</v>
      </c>
      <c r="AU645" s="209" t="s">
        <v>82</v>
      </c>
      <c r="AV645" s="13" t="s">
        <v>80</v>
      </c>
      <c r="AW645" s="13" t="s">
        <v>34</v>
      </c>
      <c r="AX645" s="13" t="s">
        <v>73</v>
      </c>
      <c r="AY645" s="209" t="s">
        <v>129</v>
      </c>
    </row>
    <row r="646" spans="2:51" s="13" customFormat="1" ht="10.2">
      <c r="B646" s="200"/>
      <c r="C646" s="201"/>
      <c r="D646" s="194" t="s">
        <v>142</v>
      </c>
      <c r="E646" s="202" t="s">
        <v>28</v>
      </c>
      <c r="F646" s="203" t="s">
        <v>180</v>
      </c>
      <c r="G646" s="201"/>
      <c r="H646" s="202" t="s">
        <v>28</v>
      </c>
      <c r="I646" s="204"/>
      <c r="J646" s="201"/>
      <c r="K646" s="201"/>
      <c r="L646" s="205"/>
      <c r="M646" s="206"/>
      <c r="N646" s="207"/>
      <c r="O646" s="207"/>
      <c r="P646" s="207"/>
      <c r="Q646" s="207"/>
      <c r="R646" s="207"/>
      <c r="S646" s="207"/>
      <c r="T646" s="208"/>
      <c r="AT646" s="209" t="s">
        <v>142</v>
      </c>
      <c r="AU646" s="209" t="s">
        <v>82</v>
      </c>
      <c r="AV646" s="13" t="s">
        <v>80</v>
      </c>
      <c r="AW646" s="13" t="s">
        <v>34</v>
      </c>
      <c r="AX646" s="13" t="s">
        <v>73</v>
      </c>
      <c r="AY646" s="209" t="s">
        <v>129</v>
      </c>
    </row>
    <row r="647" spans="2:51" s="14" customFormat="1" ht="10.2">
      <c r="B647" s="210"/>
      <c r="C647" s="211"/>
      <c r="D647" s="194" t="s">
        <v>142</v>
      </c>
      <c r="E647" s="212" t="s">
        <v>28</v>
      </c>
      <c r="F647" s="213" t="s">
        <v>812</v>
      </c>
      <c r="G647" s="211"/>
      <c r="H647" s="214">
        <v>18</v>
      </c>
      <c r="I647" s="215"/>
      <c r="J647" s="211"/>
      <c r="K647" s="211"/>
      <c r="L647" s="216"/>
      <c r="M647" s="217"/>
      <c r="N647" s="218"/>
      <c r="O647" s="218"/>
      <c r="P647" s="218"/>
      <c r="Q647" s="218"/>
      <c r="R647" s="218"/>
      <c r="S647" s="218"/>
      <c r="T647" s="219"/>
      <c r="AT647" s="220" t="s">
        <v>142</v>
      </c>
      <c r="AU647" s="220" t="s">
        <v>82</v>
      </c>
      <c r="AV647" s="14" t="s">
        <v>82</v>
      </c>
      <c r="AW647" s="14" t="s">
        <v>34</v>
      </c>
      <c r="AX647" s="14" t="s">
        <v>73</v>
      </c>
      <c r="AY647" s="220" t="s">
        <v>129</v>
      </c>
    </row>
    <row r="648" spans="2:51" s="14" customFormat="1" ht="10.2">
      <c r="B648" s="210"/>
      <c r="C648" s="211"/>
      <c r="D648" s="194" t="s">
        <v>142</v>
      </c>
      <c r="E648" s="212" t="s">
        <v>28</v>
      </c>
      <c r="F648" s="213" t="s">
        <v>813</v>
      </c>
      <c r="G648" s="211"/>
      <c r="H648" s="214">
        <v>14.935</v>
      </c>
      <c r="I648" s="215"/>
      <c r="J648" s="211"/>
      <c r="K648" s="211"/>
      <c r="L648" s="216"/>
      <c r="M648" s="217"/>
      <c r="N648" s="218"/>
      <c r="O648" s="218"/>
      <c r="P648" s="218"/>
      <c r="Q648" s="218"/>
      <c r="R648" s="218"/>
      <c r="S648" s="218"/>
      <c r="T648" s="219"/>
      <c r="AT648" s="220" t="s">
        <v>142</v>
      </c>
      <c r="AU648" s="220" t="s">
        <v>82</v>
      </c>
      <c r="AV648" s="14" t="s">
        <v>82</v>
      </c>
      <c r="AW648" s="14" t="s">
        <v>34</v>
      </c>
      <c r="AX648" s="14" t="s">
        <v>73</v>
      </c>
      <c r="AY648" s="220" t="s">
        <v>129</v>
      </c>
    </row>
    <row r="649" spans="2:51" s="13" customFormat="1" ht="10.2">
      <c r="B649" s="200"/>
      <c r="C649" s="201"/>
      <c r="D649" s="194" t="s">
        <v>142</v>
      </c>
      <c r="E649" s="202" t="s">
        <v>28</v>
      </c>
      <c r="F649" s="203" t="s">
        <v>748</v>
      </c>
      <c r="G649" s="201"/>
      <c r="H649" s="202" t="s">
        <v>28</v>
      </c>
      <c r="I649" s="204"/>
      <c r="J649" s="201"/>
      <c r="K649" s="201"/>
      <c r="L649" s="205"/>
      <c r="M649" s="206"/>
      <c r="N649" s="207"/>
      <c r="O649" s="207"/>
      <c r="P649" s="207"/>
      <c r="Q649" s="207"/>
      <c r="R649" s="207"/>
      <c r="S649" s="207"/>
      <c r="T649" s="208"/>
      <c r="AT649" s="209" t="s">
        <v>142</v>
      </c>
      <c r="AU649" s="209" t="s">
        <v>82</v>
      </c>
      <c r="AV649" s="13" t="s">
        <v>80</v>
      </c>
      <c r="AW649" s="13" t="s">
        <v>34</v>
      </c>
      <c r="AX649" s="13" t="s">
        <v>73</v>
      </c>
      <c r="AY649" s="209" t="s">
        <v>129</v>
      </c>
    </row>
    <row r="650" spans="2:51" s="14" customFormat="1" ht="10.2">
      <c r="B650" s="210"/>
      <c r="C650" s="211"/>
      <c r="D650" s="194" t="s">
        <v>142</v>
      </c>
      <c r="E650" s="212" t="s">
        <v>28</v>
      </c>
      <c r="F650" s="213" t="s">
        <v>814</v>
      </c>
      <c r="G650" s="211"/>
      <c r="H650" s="214">
        <v>3.75</v>
      </c>
      <c r="I650" s="215"/>
      <c r="J650" s="211"/>
      <c r="K650" s="211"/>
      <c r="L650" s="216"/>
      <c r="M650" s="217"/>
      <c r="N650" s="218"/>
      <c r="O650" s="218"/>
      <c r="P650" s="218"/>
      <c r="Q650" s="218"/>
      <c r="R650" s="218"/>
      <c r="S650" s="218"/>
      <c r="T650" s="219"/>
      <c r="AT650" s="220" t="s">
        <v>142</v>
      </c>
      <c r="AU650" s="220" t="s">
        <v>82</v>
      </c>
      <c r="AV650" s="14" t="s">
        <v>82</v>
      </c>
      <c r="AW650" s="14" t="s">
        <v>34</v>
      </c>
      <c r="AX650" s="14" t="s">
        <v>73</v>
      </c>
      <c r="AY650" s="220" t="s">
        <v>129</v>
      </c>
    </row>
    <row r="651" spans="2:51" s="14" customFormat="1" ht="10.2">
      <c r="B651" s="210"/>
      <c r="C651" s="211"/>
      <c r="D651" s="194" t="s">
        <v>142</v>
      </c>
      <c r="E651" s="212" t="s">
        <v>28</v>
      </c>
      <c r="F651" s="213" t="s">
        <v>815</v>
      </c>
      <c r="G651" s="211"/>
      <c r="H651" s="214">
        <v>1.9</v>
      </c>
      <c r="I651" s="215"/>
      <c r="J651" s="211"/>
      <c r="K651" s="211"/>
      <c r="L651" s="216"/>
      <c r="M651" s="217"/>
      <c r="N651" s="218"/>
      <c r="O651" s="218"/>
      <c r="P651" s="218"/>
      <c r="Q651" s="218"/>
      <c r="R651" s="218"/>
      <c r="S651" s="218"/>
      <c r="T651" s="219"/>
      <c r="AT651" s="220" t="s">
        <v>142</v>
      </c>
      <c r="AU651" s="220" t="s">
        <v>82</v>
      </c>
      <c r="AV651" s="14" t="s">
        <v>82</v>
      </c>
      <c r="AW651" s="14" t="s">
        <v>34</v>
      </c>
      <c r="AX651" s="14" t="s">
        <v>73</v>
      </c>
      <c r="AY651" s="220" t="s">
        <v>129</v>
      </c>
    </row>
    <row r="652" spans="2:51" s="13" customFormat="1" ht="10.2">
      <c r="B652" s="200"/>
      <c r="C652" s="201"/>
      <c r="D652" s="194" t="s">
        <v>142</v>
      </c>
      <c r="E652" s="202" t="s">
        <v>28</v>
      </c>
      <c r="F652" s="203" t="s">
        <v>816</v>
      </c>
      <c r="G652" s="201"/>
      <c r="H652" s="202" t="s">
        <v>28</v>
      </c>
      <c r="I652" s="204"/>
      <c r="J652" s="201"/>
      <c r="K652" s="201"/>
      <c r="L652" s="205"/>
      <c r="M652" s="206"/>
      <c r="N652" s="207"/>
      <c r="O652" s="207"/>
      <c r="P652" s="207"/>
      <c r="Q652" s="207"/>
      <c r="R652" s="207"/>
      <c r="S652" s="207"/>
      <c r="T652" s="208"/>
      <c r="AT652" s="209" t="s">
        <v>142</v>
      </c>
      <c r="AU652" s="209" t="s">
        <v>82</v>
      </c>
      <c r="AV652" s="13" t="s">
        <v>80</v>
      </c>
      <c r="AW652" s="13" t="s">
        <v>34</v>
      </c>
      <c r="AX652" s="13" t="s">
        <v>73</v>
      </c>
      <c r="AY652" s="209" t="s">
        <v>129</v>
      </c>
    </row>
    <row r="653" spans="2:51" s="14" customFormat="1" ht="10.2">
      <c r="B653" s="210"/>
      <c r="C653" s="211"/>
      <c r="D653" s="194" t="s">
        <v>142</v>
      </c>
      <c r="E653" s="212" t="s">
        <v>28</v>
      </c>
      <c r="F653" s="213" t="s">
        <v>817</v>
      </c>
      <c r="G653" s="211"/>
      <c r="H653" s="214">
        <v>-1.04</v>
      </c>
      <c r="I653" s="215"/>
      <c r="J653" s="211"/>
      <c r="K653" s="211"/>
      <c r="L653" s="216"/>
      <c r="M653" s="217"/>
      <c r="N653" s="218"/>
      <c r="O653" s="218"/>
      <c r="P653" s="218"/>
      <c r="Q653" s="218"/>
      <c r="R653" s="218"/>
      <c r="S653" s="218"/>
      <c r="T653" s="219"/>
      <c r="AT653" s="220" t="s">
        <v>142</v>
      </c>
      <c r="AU653" s="220" t="s">
        <v>82</v>
      </c>
      <c r="AV653" s="14" t="s">
        <v>82</v>
      </c>
      <c r="AW653" s="14" t="s">
        <v>34</v>
      </c>
      <c r="AX653" s="14" t="s">
        <v>73</v>
      </c>
      <c r="AY653" s="220" t="s">
        <v>129</v>
      </c>
    </row>
    <row r="654" spans="2:51" s="13" customFormat="1" ht="10.2">
      <c r="B654" s="200"/>
      <c r="C654" s="201"/>
      <c r="D654" s="194" t="s">
        <v>142</v>
      </c>
      <c r="E654" s="202" t="s">
        <v>28</v>
      </c>
      <c r="F654" s="203" t="s">
        <v>818</v>
      </c>
      <c r="G654" s="201"/>
      <c r="H654" s="202" t="s">
        <v>28</v>
      </c>
      <c r="I654" s="204"/>
      <c r="J654" s="201"/>
      <c r="K654" s="201"/>
      <c r="L654" s="205"/>
      <c r="M654" s="206"/>
      <c r="N654" s="207"/>
      <c r="O654" s="207"/>
      <c r="P654" s="207"/>
      <c r="Q654" s="207"/>
      <c r="R654" s="207"/>
      <c r="S654" s="207"/>
      <c r="T654" s="208"/>
      <c r="AT654" s="209" t="s">
        <v>142</v>
      </c>
      <c r="AU654" s="209" t="s">
        <v>82</v>
      </c>
      <c r="AV654" s="13" t="s">
        <v>80</v>
      </c>
      <c r="AW654" s="13" t="s">
        <v>34</v>
      </c>
      <c r="AX654" s="13" t="s">
        <v>73</v>
      </c>
      <c r="AY654" s="209" t="s">
        <v>129</v>
      </c>
    </row>
    <row r="655" spans="2:51" s="14" customFormat="1" ht="10.2">
      <c r="B655" s="210"/>
      <c r="C655" s="211"/>
      <c r="D655" s="194" t="s">
        <v>142</v>
      </c>
      <c r="E655" s="212" t="s">
        <v>28</v>
      </c>
      <c r="F655" s="213" t="s">
        <v>819</v>
      </c>
      <c r="G655" s="211"/>
      <c r="H655" s="214">
        <v>-14.475</v>
      </c>
      <c r="I655" s="215"/>
      <c r="J655" s="211"/>
      <c r="K655" s="211"/>
      <c r="L655" s="216"/>
      <c r="M655" s="217"/>
      <c r="N655" s="218"/>
      <c r="O655" s="218"/>
      <c r="P655" s="218"/>
      <c r="Q655" s="218"/>
      <c r="R655" s="218"/>
      <c r="S655" s="218"/>
      <c r="T655" s="219"/>
      <c r="AT655" s="220" t="s">
        <v>142</v>
      </c>
      <c r="AU655" s="220" t="s">
        <v>82</v>
      </c>
      <c r="AV655" s="14" t="s">
        <v>82</v>
      </c>
      <c r="AW655" s="14" t="s">
        <v>34</v>
      </c>
      <c r="AX655" s="14" t="s">
        <v>73</v>
      </c>
      <c r="AY655" s="220" t="s">
        <v>129</v>
      </c>
    </row>
    <row r="656" spans="2:51" s="15" customFormat="1" ht="10.2">
      <c r="B656" s="221"/>
      <c r="C656" s="222"/>
      <c r="D656" s="194" t="s">
        <v>142</v>
      </c>
      <c r="E656" s="223" t="s">
        <v>28</v>
      </c>
      <c r="F656" s="224" t="s">
        <v>172</v>
      </c>
      <c r="G656" s="222"/>
      <c r="H656" s="225">
        <v>30.345</v>
      </c>
      <c r="I656" s="226"/>
      <c r="J656" s="222"/>
      <c r="K656" s="222"/>
      <c r="L656" s="227"/>
      <c r="M656" s="228"/>
      <c r="N656" s="229"/>
      <c r="O656" s="229"/>
      <c r="P656" s="229"/>
      <c r="Q656" s="229"/>
      <c r="R656" s="229"/>
      <c r="S656" s="229"/>
      <c r="T656" s="230"/>
      <c r="AT656" s="231" t="s">
        <v>142</v>
      </c>
      <c r="AU656" s="231" t="s">
        <v>82</v>
      </c>
      <c r="AV656" s="15" t="s">
        <v>136</v>
      </c>
      <c r="AW656" s="15" t="s">
        <v>34</v>
      </c>
      <c r="AX656" s="15" t="s">
        <v>80</v>
      </c>
      <c r="AY656" s="231" t="s">
        <v>129</v>
      </c>
    </row>
    <row r="657" spans="2:63" s="12" customFormat="1" ht="22.8" customHeight="1">
      <c r="B657" s="165"/>
      <c r="C657" s="166"/>
      <c r="D657" s="167" t="s">
        <v>72</v>
      </c>
      <c r="E657" s="179" t="s">
        <v>820</v>
      </c>
      <c r="F657" s="179" t="s">
        <v>821</v>
      </c>
      <c r="G657" s="166"/>
      <c r="H657" s="166"/>
      <c r="I657" s="169"/>
      <c r="J657" s="180">
        <f>BK657</f>
        <v>0</v>
      </c>
      <c r="K657" s="166"/>
      <c r="L657" s="171"/>
      <c r="M657" s="172"/>
      <c r="N657" s="173"/>
      <c r="O657" s="173"/>
      <c r="P657" s="174">
        <f>SUM(P658:P660)</f>
        <v>0</v>
      </c>
      <c r="Q657" s="173"/>
      <c r="R657" s="174">
        <f>SUM(R658:R660)</f>
        <v>0</v>
      </c>
      <c r="S657" s="173"/>
      <c r="T657" s="175">
        <f>SUM(T658:T660)</f>
        <v>0</v>
      </c>
      <c r="AR657" s="176" t="s">
        <v>80</v>
      </c>
      <c r="AT657" s="177" t="s">
        <v>72</v>
      </c>
      <c r="AU657" s="177" t="s">
        <v>80</v>
      </c>
      <c r="AY657" s="176" t="s">
        <v>129</v>
      </c>
      <c r="BK657" s="178">
        <f>SUM(BK658:BK660)</f>
        <v>0</v>
      </c>
    </row>
    <row r="658" spans="1:65" s="2" customFormat="1" ht="14.4" customHeight="1">
      <c r="A658" s="36"/>
      <c r="B658" s="37"/>
      <c r="C658" s="181" t="s">
        <v>822</v>
      </c>
      <c r="D658" s="181" t="s">
        <v>131</v>
      </c>
      <c r="E658" s="182" t="s">
        <v>823</v>
      </c>
      <c r="F658" s="183" t="s">
        <v>824</v>
      </c>
      <c r="G658" s="184" t="s">
        <v>338</v>
      </c>
      <c r="H658" s="185">
        <v>93.883</v>
      </c>
      <c r="I658" s="186"/>
      <c r="J658" s="187">
        <f>ROUND(I658*H658,2)</f>
        <v>0</v>
      </c>
      <c r="K658" s="183" t="s">
        <v>135</v>
      </c>
      <c r="L658" s="41"/>
      <c r="M658" s="188" t="s">
        <v>28</v>
      </c>
      <c r="N658" s="189" t="s">
        <v>46</v>
      </c>
      <c r="O658" s="67"/>
      <c r="P658" s="190">
        <f>O658*H658</f>
        <v>0</v>
      </c>
      <c r="Q658" s="190">
        <v>0</v>
      </c>
      <c r="R658" s="190">
        <f>Q658*H658</f>
        <v>0</v>
      </c>
      <c r="S658" s="190">
        <v>0</v>
      </c>
      <c r="T658" s="191">
        <f>S658*H658</f>
        <v>0</v>
      </c>
      <c r="U658" s="36"/>
      <c r="V658" s="36"/>
      <c r="W658" s="36"/>
      <c r="X658" s="36"/>
      <c r="Y658" s="36"/>
      <c r="Z658" s="36"/>
      <c r="AA658" s="36"/>
      <c r="AB658" s="36"/>
      <c r="AC658" s="36"/>
      <c r="AD658" s="36"/>
      <c r="AE658" s="36"/>
      <c r="AR658" s="192" t="s">
        <v>136</v>
      </c>
      <c r="AT658" s="192" t="s">
        <v>131</v>
      </c>
      <c r="AU658" s="192" t="s">
        <v>82</v>
      </c>
      <c r="AY658" s="19" t="s">
        <v>129</v>
      </c>
      <c r="BE658" s="193">
        <f>IF(N658="základní",J658,0)</f>
        <v>0</v>
      </c>
      <c r="BF658" s="193">
        <f>IF(N658="snížená",J658,0)</f>
        <v>0</v>
      </c>
      <c r="BG658" s="193">
        <f>IF(N658="zákl. přenesená",J658,0)</f>
        <v>0</v>
      </c>
      <c r="BH658" s="193">
        <f>IF(N658="sníž. přenesená",J658,0)</f>
        <v>0</v>
      </c>
      <c r="BI658" s="193">
        <f>IF(N658="nulová",J658,0)</f>
        <v>0</v>
      </c>
      <c r="BJ658" s="19" t="s">
        <v>136</v>
      </c>
      <c r="BK658" s="193">
        <f>ROUND(I658*H658,2)</f>
        <v>0</v>
      </c>
      <c r="BL658" s="19" t="s">
        <v>136</v>
      </c>
      <c r="BM658" s="192" t="s">
        <v>825</v>
      </c>
    </row>
    <row r="659" spans="1:47" s="2" customFormat="1" ht="10.2">
      <c r="A659" s="36"/>
      <c r="B659" s="37"/>
      <c r="C659" s="38"/>
      <c r="D659" s="194" t="s">
        <v>138</v>
      </c>
      <c r="E659" s="38"/>
      <c r="F659" s="195" t="s">
        <v>826</v>
      </c>
      <c r="G659" s="38"/>
      <c r="H659" s="38"/>
      <c r="I659" s="196"/>
      <c r="J659" s="38"/>
      <c r="K659" s="38"/>
      <c r="L659" s="41"/>
      <c r="M659" s="197"/>
      <c r="N659" s="198"/>
      <c r="O659" s="67"/>
      <c r="P659" s="67"/>
      <c r="Q659" s="67"/>
      <c r="R659" s="67"/>
      <c r="S659" s="67"/>
      <c r="T659" s="68"/>
      <c r="U659" s="36"/>
      <c r="V659" s="36"/>
      <c r="W659" s="36"/>
      <c r="X659" s="36"/>
      <c r="Y659" s="36"/>
      <c r="Z659" s="36"/>
      <c r="AA659" s="36"/>
      <c r="AB659" s="36"/>
      <c r="AC659" s="36"/>
      <c r="AD659" s="36"/>
      <c r="AE659" s="36"/>
      <c r="AT659" s="19" t="s">
        <v>138</v>
      </c>
      <c r="AU659" s="19" t="s">
        <v>82</v>
      </c>
    </row>
    <row r="660" spans="1:47" s="2" customFormat="1" ht="28.8">
      <c r="A660" s="36"/>
      <c r="B660" s="37"/>
      <c r="C660" s="38"/>
      <c r="D660" s="194" t="s">
        <v>140</v>
      </c>
      <c r="E660" s="38"/>
      <c r="F660" s="199" t="s">
        <v>827</v>
      </c>
      <c r="G660" s="38"/>
      <c r="H660" s="38"/>
      <c r="I660" s="196"/>
      <c r="J660" s="38"/>
      <c r="K660" s="38"/>
      <c r="L660" s="41"/>
      <c r="M660" s="197"/>
      <c r="N660" s="198"/>
      <c r="O660" s="67"/>
      <c r="P660" s="67"/>
      <c r="Q660" s="67"/>
      <c r="R660" s="67"/>
      <c r="S660" s="67"/>
      <c r="T660" s="68"/>
      <c r="U660" s="36"/>
      <c r="V660" s="36"/>
      <c r="W660" s="36"/>
      <c r="X660" s="36"/>
      <c r="Y660" s="36"/>
      <c r="Z660" s="36"/>
      <c r="AA660" s="36"/>
      <c r="AB660" s="36"/>
      <c r="AC660" s="36"/>
      <c r="AD660" s="36"/>
      <c r="AE660" s="36"/>
      <c r="AT660" s="19" t="s">
        <v>140</v>
      </c>
      <c r="AU660" s="19" t="s">
        <v>82</v>
      </c>
    </row>
    <row r="661" spans="2:63" s="12" customFormat="1" ht="25.95" customHeight="1">
      <c r="B661" s="165"/>
      <c r="C661" s="166"/>
      <c r="D661" s="167" t="s">
        <v>72</v>
      </c>
      <c r="E661" s="168" t="s">
        <v>828</v>
      </c>
      <c r="F661" s="168" t="s">
        <v>829</v>
      </c>
      <c r="G661" s="166"/>
      <c r="H661" s="166"/>
      <c r="I661" s="169"/>
      <c r="J661" s="170">
        <f>BK661</f>
        <v>0</v>
      </c>
      <c r="K661" s="166"/>
      <c r="L661" s="171"/>
      <c r="M661" s="172"/>
      <c r="N661" s="173"/>
      <c r="O661" s="173"/>
      <c r="P661" s="174">
        <f>P662+P680</f>
        <v>0</v>
      </c>
      <c r="Q661" s="173"/>
      <c r="R661" s="174">
        <f>R662+R680</f>
        <v>0.08885025</v>
      </c>
      <c r="S661" s="173"/>
      <c r="T661" s="175">
        <f>T662+T680</f>
        <v>0</v>
      </c>
      <c r="AR661" s="176" t="s">
        <v>82</v>
      </c>
      <c r="AT661" s="177" t="s">
        <v>72</v>
      </c>
      <c r="AU661" s="177" t="s">
        <v>73</v>
      </c>
      <c r="AY661" s="176" t="s">
        <v>129</v>
      </c>
      <c r="BK661" s="178">
        <f>BK662+BK680</f>
        <v>0</v>
      </c>
    </row>
    <row r="662" spans="2:63" s="12" customFormat="1" ht="22.8" customHeight="1">
      <c r="B662" s="165"/>
      <c r="C662" s="166"/>
      <c r="D662" s="167" t="s">
        <v>72</v>
      </c>
      <c r="E662" s="179" t="s">
        <v>830</v>
      </c>
      <c r="F662" s="179" t="s">
        <v>831</v>
      </c>
      <c r="G662" s="166"/>
      <c r="H662" s="166"/>
      <c r="I662" s="169"/>
      <c r="J662" s="180">
        <f>BK662</f>
        <v>0</v>
      </c>
      <c r="K662" s="166"/>
      <c r="L662" s="171"/>
      <c r="M662" s="172"/>
      <c r="N662" s="173"/>
      <c r="O662" s="173"/>
      <c r="P662" s="174">
        <f>SUM(P663:P679)</f>
        <v>0</v>
      </c>
      <c r="Q662" s="173"/>
      <c r="R662" s="174">
        <f>SUM(R663:R679)</f>
        <v>0.082418</v>
      </c>
      <c r="S662" s="173"/>
      <c r="T662" s="175">
        <f>SUM(T663:T679)</f>
        <v>0</v>
      </c>
      <c r="AR662" s="176" t="s">
        <v>82</v>
      </c>
      <c r="AT662" s="177" t="s">
        <v>72</v>
      </c>
      <c r="AU662" s="177" t="s">
        <v>80</v>
      </c>
      <c r="AY662" s="176" t="s">
        <v>129</v>
      </c>
      <c r="BK662" s="178">
        <f>SUM(BK663:BK679)</f>
        <v>0</v>
      </c>
    </row>
    <row r="663" spans="1:65" s="2" customFormat="1" ht="14.4" customHeight="1">
      <c r="A663" s="36"/>
      <c r="B663" s="37"/>
      <c r="C663" s="181" t="s">
        <v>832</v>
      </c>
      <c r="D663" s="181" t="s">
        <v>131</v>
      </c>
      <c r="E663" s="182" t="s">
        <v>833</v>
      </c>
      <c r="F663" s="183" t="s">
        <v>834</v>
      </c>
      <c r="G663" s="184" t="s">
        <v>134</v>
      </c>
      <c r="H663" s="185">
        <v>49.95</v>
      </c>
      <c r="I663" s="186"/>
      <c r="J663" s="187">
        <f>ROUND(I663*H663,2)</f>
        <v>0</v>
      </c>
      <c r="K663" s="183" t="s">
        <v>135</v>
      </c>
      <c r="L663" s="41"/>
      <c r="M663" s="188" t="s">
        <v>28</v>
      </c>
      <c r="N663" s="189" t="s">
        <v>46</v>
      </c>
      <c r="O663" s="67"/>
      <c r="P663" s="190">
        <f>O663*H663</f>
        <v>0</v>
      </c>
      <c r="Q663" s="190">
        <v>0</v>
      </c>
      <c r="R663" s="190">
        <f>Q663*H663</f>
        <v>0</v>
      </c>
      <c r="S663" s="190">
        <v>0</v>
      </c>
      <c r="T663" s="191">
        <f>S663*H663</f>
        <v>0</v>
      </c>
      <c r="U663" s="36"/>
      <c r="V663" s="36"/>
      <c r="W663" s="36"/>
      <c r="X663" s="36"/>
      <c r="Y663" s="36"/>
      <c r="Z663" s="36"/>
      <c r="AA663" s="36"/>
      <c r="AB663" s="36"/>
      <c r="AC663" s="36"/>
      <c r="AD663" s="36"/>
      <c r="AE663" s="36"/>
      <c r="AR663" s="192" t="s">
        <v>256</v>
      </c>
      <c r="AT663" s="192" t="s">
        <v>131</v>
      </c>
      <c r="AU663" s="192" t="s">
        <v>82</v>
      </c>
      <c r="AY663" s="19" t="s">
        <v>129</v>
      </c>
      <c r="BE663" s="193">
        <f>IF(N663="základní",J663,0)</f>
        <v>0</v>
      </c>
      <c r="BF663" s="193">
        <f>IF(N663="snížená",J663,0)</f>
        <v>0</v>
      </c>
      <c r="BG663" s="193">
        <f>IF(N663="zákl. přenesená",J663,0)</f>
        <v>0</v>
      </c>
      <c r="BH663" s="193">
        <f>IF(N663="sníž. přenesená",J663,0)</f>
        <v>0</v>
      </c>
      <c r="BI663" s="193">
        <f>IF(N663="nulová",J663,0)</f>
        <v>0</v>
      </c>
      <c r="BJ663" s="19" t="s">
        <v>136</v>
      </c>
      <c r="BK663" s="193">
        <f>ROUND(I663*H663,2)</f>
        <v>0</v>
      </c>
      <c r="BL663" s="19" t="s">
        <v>256</v>
      </c>
      <c r="BM663" s="192" t="s">
        <v>835</v>
      </c>
    </row>
    <row r="664" spans="1:47" s="2" customFormat="1" ht="19.2">
      <c r="A664" s="36"/>
      <c r="B664" s="37"/>
      <c r="C664" s="38"/>
      <c r="D664" s="194" t="s">
        <v>138</v>
      </c>
      <c r="E664" s="38"/>
      <c r="F664" s="195" t="s">
        <v>836</v>
      </c>
      <c r="G664" s="38"/>
      <c r="H664" s="38"/>
      <c r="I664" s="196"/>
      <c r="J664" s="38"/>
      <c r="K664" s="38"/>
      <c r="L664" s="41"/>
      <c r="M664" s="197"/>
      <c r="N664" s="198"/>
      <c r="O664" s="67"/>
      <c r="P664" s="67"/>
      <c r="Q664" s="67"/>
      <c r="R664" s="67"/>
      <c r="S664" s="67"/>
      <c r="T664" s="68"/>
      <c r="U664" s="36"/>
      <c r="V664" s="36"/>
      <c r="W664" s="36"/>
      <c r="X664" s="36"/>
      <c r="Y664" s="36"/>
      <c r="Z664" s="36"/>
      <c r="AA664" s="36"/>
      <c r="AB664" s="36"/>
      <c r="AC664" s="36"/>
      <c r="AD664" s="36"/>
      <c r="AE664" s="36"/>
      <c r="AT664" s="19" t="s">
        <v>138</v>
      </c>
      <c r="AU664" s="19" t="s">
        <v>82</v>
      </c>
    </row>
    <row r="665" spans="1:47" s="2" customFormat="1" ht="38.4">
      <c r="A665" s="36"/>
      <c r="B665" s="37"/>
      <c r="C665" s="38"/>
      <c r="D665" s="194" t="s">
        <v>140</v>
      </c>
      <c r="E665" s="38"/>
      <c r="F665" s="199" t="s">
        <v>837</v>
      </c>
      <c r="G665" s="38"/>
      <c r="H665" s="38"/>
      <c r="I665" s="196"/>
      <c r="J665" s="38"/>
      <c r="K665" s="38"/>
      <c r="L665" s="41"/>
      <c r="M665" s="197"/>
      <c r="N665" s="198"/>
      <c r="O665" s="67"/>
      <c r="P665" s="67"/>
      <c r="Q665" s="67"/>
      <c r="R665" s="67"/>
      <c r="S665" s="67"/>
      <c r="T665" s="68"/>
      <c r="U665" s="36"/>
      <c r="V665" s="36"/>
      <c r="W665" s="36"/>
      <c r="X665" s="36"/>
      <c r="Y665" s="36"/>
      <c r="Z665" s="36"/>
      <c r="AA665" s="36"/>
      <c r="AB665" s="36"/>
      <c r="AC665" s="36"/>
      <c r="AD665" s="36"/>
      <c r="AE665" s="36"/>
      <c r="AT665" s="19" t="s">
        <v>140</v>
      </c>
      <c r="AU665" s="19" t="s">
        <v>82</v>
      </c>
    </row>
    <row r="666" spans="2:51" s="13" customFormat="1" ht="10.2">
      <c r="B666" s="200"/>
      <c r="C666" s="201"/>
      <c r="D666" s="194" t="s">
        <v>142</v>
      </c>
      <c r="E666" s="202" t="s">
        <v>28</v>
      </c>
      <c r="F666" s="203" t="s">
        <v>838</v>
      </c>
      <c r="G666" s="201"/>
      <c r="H666" s="202" t="s">
        <v>28</v>
      </c>
      <c r="I666" s="204"/>
      <c r="J666" s="201"/>
      <c r="K666" s="201"/>
      <c r="L666" s="205"/>
      <c r="M666" s="206"/>
      <c r="N666" s="207"/>
      <c r="O666" s="207"/>
      <c r="P666" s="207"/>
      <c r="Q666" s="207"/>
      <c r="R666" s="207"/>
      <c r="S666" s="207"/>
      <c r="T666" s="208"/>
      <c r="AT666" s="209" t="s">
        <v>142</v>
      </c>
      <c r="AU666" s="209" t="s">
        <v>82</v>
      </c>
      <c r="AV666" s="13" t="s">
        <v>80</v>
      </c>
      <c r="AW666" s="13" t="s">
        <v>34</v>
      </c>
      <c r="AX666" s="13" t="s">
        <v>73</v>
      </c>
      <c r="AY666" s="209" t="s">
        <v>129</v>
      </c>
    </row>
    <row r="667" spans="2:51" s="13" customFormat="1" ht="10.2">
      <c r="B667" s="200"/>
      <c r="C667" s="201"/>
      <c r="D667" s="194" t="s">
        <v>142</v>
      </c>
      <c r="E667" s="202" t="s">
        <v>28</v>
      </c>
      <c r="F667" s="203" t="s">
        <v>839</v>
      </c>
      <c r="G667" s="201"/>
      <c r="H667" s="202" t="s">
        <v>28</v>
      </c>
      <c r="I667" s="204"/>
      <c r="J667" s="201"/>
      <c r="K667" s="201"/>
      <c r="L667" s="205"/>
      <c r="M667" s="206"/>
      <c r="N667" s="207"/>
      <c r="O667" s="207"/>
      <c r="P667" s="207"/>
      <c r="Q667" s="207"/>
      <c r="R667" s="207"/>
      <c r="S667" s="207"/>
      <c r="T667" s="208"/>
      <c r="AT667" s="209" t="s">
        <v>142</v>
      </c>
      <c r="AU667" s="209" t="s">
        <v>82</v>
      </c>
      <c r="AV667" s="13" t="s">
        <v>80</v>
      </c>
      <c r="AW667" s="13" t="s">
        <v>34</v>
      </c>
      <c r="AX667" s="13" t="s">
        <v>73</v>
      </c>
      <c r="AY667" s="209" t="s">
        <v>129</v>
      </c>
    </row>
    <row r="668" spans="2:51" s="14" customFormat="1" ht="10.2">
      <c r="B668" s="210"/>
      <c r="C668" s="211"/>
      <c r="D668" s="194" t="s">
        <v>142</v>
      </c>
      <c r="E668" s="212" t="s">
        <v>28</v>
      </c>
      <c r="F668" s="213" t="s">
        <v>840</v>
      </c>
      <c r="G668" s="211"/>
      <c r="H668" s="214">
        <v>13.05</v>
      </c>
      <c r="I668" s="215"/>
      <c r="J668" s="211"/>
      <c r="K668" s="211"/>
      <c r="L668" s="216"/>
      <c r="M668" s="217"/>
      <c r="N668" s="218"/>
      <c r="O668" s="218"/>
      <c r="P668" s="218"/>
      <c r="Q668" s="218"/>
      <c r="R668" s="218"/>
      <c r="S668" s="218"/>
      <c r="T668" s="219"/>
      <c r="AT668" s="220" t="s">
        <v>142</v>
      </c>
      <c r="AU668" s="220" t="s">
        <v>82</v>
      </c>
      <c r="AV668" s="14" t="s">
        <v>82</v>
      </c>
      <c r="AW668" s="14" t="s">
        <v>34</v>
      </c>
      <c r="AX668" s="14" t="s">
        <v>73</v>
      </c>
      <c r="AY668" s="220" t="s">
        <v>129</v>
      </c>
    </row>
    <row r="669" spans="2:51" s="13" customFormat="1" ht="10.2">
      <c r="B669" s="200"/>
      <c r="C669" s="201"/>
      <c r="D669" s="194" t="s">
        <v>142</v>
      </c>
      <c r="E669" s="202" t="s">
        <v>28</v>
      </c>
      <c r="F669" s="203" t="s">
        <v>841</v>
      </c>
      <c r="G669" s="201"/>
      <c r="H669" s="202" t="s">
        <v>28</v>
      </c>
      <c r="I669" s="204"/>
      <c r="J669" s="201"/>
      <c r="K669" s="201"/>
      <c r="L669" s="205"/>
      <c r="M669" s="206"/>
      <c r="N669" s="207"/>
      <c r="O669" s="207"/>
      <c r="P669" s="207"/>
      <c r="Q669" s="207"/>
      <c r="R669" s="207"/>
      <c r="S669" s="207"/>
      <c r="T669" s="208"/>
      <c r="AT669" s="209" t="s">
        <v>142</v>
      </c>
      <c r="AU669" s="209" t="s">
        <v>82</v>
      </c>
      <c r="AV669" s="13" t="s">
        <v>80</v>
      </c>
      <c r="AW669" s="13" t="s">
        <v>34</v>
      </c>
      <c r="AX669" s="13" t="s">
        <v>73</v>
      </c>
      <c r="AY669" s="209" t="s">
        <v>129</v>
      </c>
    </row>
    <row r="670" spans="2:51" s="14" customFormat="1" ht="10.2">
      <c r="B670" s="210"/>
      <c r="C670" s="211"/>
      <c r="D670" s="194" t="s">
        <v>142</v>
      </c>
      <c r="E670" s="212" t="s">
        <v>28</v>
      </c>
      <c r="F670" s="213" t="s">
        <v>842</v>
      </c>
      <c r="G670" s="211"/>
      <c r="H670" s="214">
        <v>12.6</v>
      </c>
      <c r="I670" s="215"/>
      <c r="J670" s="211"/>
      <c r="K670" s="211"/>
      <c r="L670" s="216"/>
      <c r="M670" s="217"/>
      <c r="N670" s="218"/>
      <c r="O670" s="218"/>
      <c r="P670" s="218"/>
      <c r="Q670" s="218"/>
      <c r="R670" s="218"/>
      <c r="S670" s="218"/>
      <c r="T670" s="219"/>
      <c r="AT670" s="220" t="s">
        <v>142</v>
      </c>
      <c r="AU670" s="220" t="s">
        <v>82</v>
      </c>
      <c r="AV670" s="14" t="s">
        <v>82</v>
      </c>
      <c r="AW670" s="14" t="s">
        <v>34</v>
      </c>
      <c r="AX670" s="14" t="s">
        <v>73</v>
      </c>
      <c r="AY670" s="220" t="s">
        <v>129</v>
      </c>
    </row>
    <row r="671" spans="2:51" s="13" customFormat="1" ht="10.2">
      <c r="B671" s="200"/>
      <c r="C671" s="201"/>
      <c r="D671" s="194" t="s">
        <v>142</v>
      </c>
      <c r="E671" s="202" t="s">
        <v>28</v>
      </c>
      <c r="F671" s="203" t="s">
        <v>843</v>
      </c>
      <c r="G671" s="201"/>
      <c r="H671" s="202" t="s">
        <v>28</v>
      </c>
      <c r="I671" s="204"/>
      <c r="J671" s="201"/>
      <c r="K671" s="201"/>
      <c r="L671" s="205"/>
      <c r="M671" s="206"/>
      <c r="N671" s="207"/>
      <c r="O671" s="207"/>
      <c r="P671" s="207"/>
      <c r="Q671" s="207"/>
      <c r="R671" s="207"/>
      <c r="S671" s="207"/>
      <c r="T671" s="208"/>
      <c r="AT671" s="209" t="s">
        <v>142</v>
      </c>
      <c r="AU671" s="209" t="s">
        <v>82</v>
      </c>
      <c r="AV671" s="13" t="s">
        <v>80</v>
      </c>
      <c r="AW671" s="13" t="s">
        <v>34</v>
      </c>
      <c r="AX671" s="13" t="s">
        <v>73</v>
      </c>
      <c r="AY671" s="209" t="s">
        <v>129</v>
      </c>
    </row>
    <row r="672" spans="2:51" s="14" customFormat="1" ht="10.2">
      <c r="B672" s="210"/>
      <c r="C672" s="211"/>
      <c r="D672" s="194" t="s">
        <v>142</v>
      </c>
      <c r="E672" s="212" t="s">
        <v>28</v>
      </c>
      <c r="F672" s="213" t="s">
        <v>844</v>
      </c>
      <c r="G672" s="211"/>
      <c r="H672" s="214">
        <v>24.3</v>
      </c>
      <c r="I672" s="215"/>
      <c r="J672" s="211"/>
      <c r="K672" s="211"/>
      <c r="L672" s="216"/>
      <c r="M672" s="217"/>
      <c r="N672" s="218"/>
      <c r="O672" s="218"/>
      <c r="P672" s="218"/>
      <c r="Q672" s="218"/>
      <c r="R672" s="218"/>
      <c r="S672" s="218"/>
      <c r="T672" s="219"/>
      <c r="AT672" s="220" t="s">
        <v>142</v>
      </c>
      <c r="AU672" s="220" t="s">
        <v>82</v>
      </c>
      <c r="AV672" s="14" t="s">
        <v>82</v>
      </c>
      <c r="AW672" s="14" t="s">
        <v>34</v>
      </c>
      <c r="AX672" s="14" t="s">
        <v>73</v>
      </c>
      <c r="AY672" s="220" t="s">
        <v>129</v>
      </c>
    </row>
    <row r="673" spans="2:51" s="15" customFormat="1" ht="10.2">
      <c r="B673" s="221"/>
      <c r="C673" s="222"/>
      <c r="D673" s="194" t="s">
        <v>142</v>
      </c>
      <c r="E673" s="223" t="s">
        <v>28</v>
      </c>
      <c r="F673" s="224" t="s">
        <v>172</v>
      </c>
      <c r="G673" s="222"/>
      <c r="H673" s="225">
        <v>49.95</v>
      </c>
      <c r="I673" s="226"/>
      <c r="J673" s="222"/>
      <c r="K673" s="222"/>
      <c r="L673" s="227"/>
      <c r="M673" s="228"/>
      <c r="N673" s="229"/>
      <c r="O673" s="229"/>
      <c r="P673" s="229"/>
      <c r="Q673" s="229"/>
      <c r="R673" s="229"/>
      <c r="S673" s="229"/>
      <c r="T673" s="230"/>
      <c r="AT673" s="231" t="s">
        <v>142</v>
      </c>
      <c r="AU673" s="231" t="s">
        <v>82</v>
      </c>
      <c r="AV673" s="15" t="s">
        <v>136</v>
      </c>
      <c r="AW673" s="15" t="s">
        <v>34</v>
      </c>
      <c r="AX673" s="15" t="s">
        <v>80</v>
      </c>
      <c r="AY673" s="231" t="s">
        <v>129</v>
      </c>
    </row>
    <row r="674" spans="1:65" s="2" customFormat="1" ht="14.4" customHeight="1">
      <c r="A674" s="36"/>
      <c r="B674" s="37"/>
      <c r="C674" s="243" t="s">
        <v>845</v>
      </c>
      <c r="D674" s="243" t="s">
        <v>335</v>
      </c>
      <c r="E674" s="244" t="s">
        <v>846</v>
      </c>
      <c r="F674" s="245" t="s">
        <v>847</v>
      </c>
      <c r="G674" s="246" t="s">
        <v>848</v>
      </c>
      <c r="H674" s="247">
        <v>82.418</v>
      </c>
      <c r="I674" s="248"/>
      <c r="J674" s="249">
        <f>ROUND(I674*H674,2)</f>
        <v>0</v>
      </c>
      <c r="K674" s="245" t="s">
        <v>135</v>
      </c>
      <c r="L674" s="250"/>
      <c r="M674" s="251" t="s">
        <v>28</v>
      </c>
      <c r="N674" s="252" t="s">
        <v>46</v>
      </c>
      <c r="O674" s="67"/>
      <c r="P674" s="190">
        <f>O674*H674</f>
        <v>0</v>
      </c>
      <c r="Q674" s="190">
        <v>0.001</v>
      </c>
      <c r="R674" s="190">
        <f>Q674*H674</f>
        <v>0.082418</v>
      </c>
      <c r="S674" s="190">
        <v>0</v>
      </c>
      <c r="T674" s="191">
        <f>S674*H674</f>
        <v>0</v>
      </c>
      <c r="U674" s="36"/>
      <c r="V674" s="36"/>
      <c r="W674" s="36"/>
      <c r="X674" s="36"/>
      <c r="Y674" s="36"/>
      <c r="Z674" s="36"/>
      <c r="AA674" s="36"/>
      <c r="AB674" s="36"/>
      <c r="AC674" s="36"/>
      <c r="AD674" s="36"/>
      <c r="AE674" s="36"/>
      <c r="AR674" s="192" t="s">
        <v>395</v>
      </c>
      <c r="AT674" s="192" t="s">
        <v>335</v>
      </c>
      <c r="AU674" s="192" t="s">
        <v>82</v>
      </c>
      <c r="AY674" s="19" t="s">
        <v>129</v>
      </c>
      <c r="BE674" s="193">
        <f>IF(N674="základní",J674,0)</f>
        <v>0</v>
      </c>
      <c r="BF674" s="193">
        <f>IF(N674="snížená",J674,0)</f>
        <v>0</v>
      </c>
      <c r="BG674" s="193">
        <f>IF(N674="zákl. přenesená",J674,0)</f>
        <v>0</v>
      </c>
      <c r="BH674" s="193">
        <f>IF(N674="sníž. přenesená",J674,0)</f>
        <v>0</v>
      </c>
      <c r="BI674" s="193">
        <f>IF(N674="nulová",J674,0)</f>
        <v>0</v>
      </c>
      <c r="BJ674" s="19" t="s">
        <v>136</v>
      </c>
      <c r="BK674" s="193">
        <f>ROUND(I674*H674,2)</f>
        <v>0</v>
      </c>
      <c r="BL674" s="19" t="s">
        <v>256</v>
      </c>
      <c r="BM674" s="192" t="s">
        <v>849</v>
      </c>
    </row>
    <row r="675" spans="1:47" s="2" customFormat="1" ht="10.2">
      <c r="A675" s="36"/>
      <c r="B675" s="37"/>
      <c r="C675" s="38"/>
      <c r="D675" s="194" t="s">
        <v>138</v>
      </c>
      <c r="E675" s="38"/>
      <c r="F675" s="195" t="s">
        <v>847</v>
      </c>
      <c r="G675" s="38"/>
      <c r="H675" s="38"/>
      <c r="I675" s="196"/>
      <c r="J675" s="38"/>
      <c r="K675" s="38"/>
      <c r="L675" s="41"/>
      <c r="M675" s="197"/>
      <c r="N675" s="198"/>
      <c r="O675" s="67"/>
      <c r="P675" s="67"/>
      <c r="Q675" s="67"/>
      <c r="R675" s="67"/>
      <c r="S675" s="67"/>
      <c r="T675" s="68"/>
      <c r="U675" s="36"/>
      <c r="V675" s="36"/>
      <c r="W675" s="36"/>
      <c r="X675" s="36"/>
      <c r="Y675" s="36"/>
      <c r="Z675" s="36"/>
      <c r="AA675" s="36"/>
      <c r="AB675" s="36"/>
      <c r="AC675" s="36"/>
      <c r="AD675" s="36"/>
      <c r="AE675" s="36"/>
      <c r="AT675" s="19" t="s">
        <v>138</v>
      </c>
      <c r="AU675" s="19" t="s">
        <v>82</v>
      </c>
    </row>
    <row r="676" spans="2:51" s="14" customFormat="1" ht="10.2">
      <c r="B676" s="210"/>
      <c r="C676" s="211"/>
      <c r="D676" s="194" t="s">
        <v>142</v>
      </c>
      <c r="E676" s="211"/>
      <c r="F676" s="213" t="s">
        <v>850</v>
      </c>
      <c r="G676" s="211"/>
      <c r="H676" s="214">
        <v>82.418</v>
      </c>
      <c r="I676" s="215"/>
      <c r="J676" s="211"/>
      <c r="K676" s="211"/>
      <c r="L676" s="216"/>
      <c r="M676" s="217"/>
      <c r="N676" s="218"/>
      <c r="O676" s="218"/>
      <c r="P676" s="218"/>
      <c r="Q676" s="218"/>
      <c r="R676" s="218"/>
      <c r="S676" s="218"/>
      <c r="T676" s="219"/>
      <c r="AT676" s="220" t="s">
        <v>142</v>
      </c>
      <c r="AU676" s="220" t="s">
        <v>82</v>
      </c>
      <c r="AV676" s="14" t="s">
        <v>82</v>
      </c>
      <c r="AW676" s="14" t="s">
        <v>4</v>
      </c>
      <c r="AX676" s="14" t="s">
        <v>80</v>
      </c>
      <c r="AY676" s="220" t="s">
        <v>129</v>
      </c>
    </row>
    <row r="677" spans="1:65" s="2" customFormat="1" ht="14.4" customHeight="1">
      <c r="A677" s="36"/>
      <c r="B677" s="37"/>
      <c r="C677" s="181" t="s">
        <v>851</v>
      </c>
      <c r="D677" s="181" t="s">
        <v>131</v>
      </c>
      <c r="E677" s="182" t="s">
        <v>852</v>
      </c>
      <c r="F677" s="183" t="s">
        <v>853</v>
      </c>
      <c r="G677" s="184" t="s">
        <v>338</v>
      </c>
      <c r="H677" s="185">
        <v>0.082</v>
      </c>
      <c r="I677" s="186"/>
      <c r="J677" s="187">
        <f>ROUND(I677*H677,2)</f>
        <v>0</v>
      </c>
      <c r="K677" s="183" t="s">
        <v>135</v>
      </c>
      <c r="L677" s="41"/>
      <c r="M677" s="188" t="s">
        <v>28</v>
      </c>
      <c r="N677" s="189" t="s">
        <v>46</v>
      </c>
      <c r="O677" s="67"/>
      <c r="P677" s="190">
        <f>O677*H677</f>
        <v>0</v>
      </c>
      <c r="Q677" s="190">
        <v>0</v>
      </c>
      <c r="R677" s="190">
        <f>Q677*H677</f>
        <v>0</v>
      </c>
      <c r="S677" s="190">
        <v>0</v>
      </c>
      <c r="T677" s="191">
        <f>S677*H677</f>
        <v>0</v>
      </c>
      <c r="U677" s="36"/>
      <c r="V677" s="36"/>
      <c r="W677" s="36"/>
      <c r="X677" s="36"/>
      <c r="Y677" s="36"/>
      <c r="Z677" s="36"/>
      <c r="AA677" s="36"/>
      <c r="AB677" s="36"/>
      <c r="AC677" s="36"/>
      <c r="AD677" s="36"/>
      <c r="AE677" s="36"/>
      <c r="AR677" s="192" t="s">
        <v>256</v>
      </c>
      <c r="AT677" s="192" t="s">
        <v>131</v>
      </c>
      <c r="AU677" s="192" t="s">
        <v>82</v>
      </c>
      <c r="AY677" s="19" t="s">
        <v>129</v>
      </c>
      <c r="BE677" s="193">
        <f>IF(N677="základní",J677,0)</f>
        <v>0</v>
      </c>
      <c r="BF677" s="193">
        <f>IF(N677="snížená",J677,0)</f>
        <v>0</v>
      </c>
      <c r="BG677" s="193">
        <f>IF(N677="zákl. přenesená",J677,0)</f>
        <v>0</v>
      </c>
      <c r="BH677" s="193">
        <f>IF(N677="sníž. přenesená",J677,0)</f>
        <v>0</v>
      </c>
      <c r="BI677" s="193">
        <f>IF(N677="nulová",J677,0)</f>
        <v>0</v>
      </c>
      <c r="BJ677" s="19" t="s">
        <v>136</v>
      </c>
      <c r="BK677" s="193">
        <f>ROUND(I677*H677,2)</f>
        <v>0</v>
      </c>
      <c r="BL677" s="19" t="s">
        <v>256</v>
      </c>
      <c r="BM677" s="192" t="s">
        <v>854</v>
      </c>
    </row>
    <row r="678" spans="1:47" s="2" customFormat="1" ht="19.2">
      <c r="A678" s="36"/>
      <c r="B678" s="37"/>
      <c r="C678" s="38"/>
      <c r="D678" s="194" t="s">
        <v>138</v>
      </c>
      <c r="E678" s="38"/>
      <c r="F678" s="195" t="s">
        <v>855</v>
      </c>
      <c r="G678" s="38"/>
      <c r="H678" s="38"/>
      <c r="I678" s="196"/>
      <c r="J678" s="38"/>
      <c r="K678" s="38"/>
      <c r="L678" s="41"/>
      <c r="M678" s="197"/>
      <c r="N678" s="198"/>
      <c r="O678" s="67"/>
      <c r="P678" s="67"/>
      <c r="Q678" s="67"/>
      <c r="R678" s="67"/>
      <c r="S678" s="67"/>
      <c r="T678" s="68"/>
      <c r="U678" s="36"/>
      <c r="V678" s="36"/>
      <c r="W678" s="36"/>
      <c r="X678" s="36"/>
      <c r="Y678" s="36"/>
      <c r="Z678" s="36"/>
      <c r="AA678" s="36"/>
      <c r="AB678" s="36"/>
      <c r="AC678" s="36"/>
      <c r="AD678" s="36"/>
      <c r="AE678" s="36"/>
      <c r="AT678" s="19" t="s">
        <v>138</v>
      </c>
      <c r="AU678" s="19" t="s">
        <v>82</v>
      </c>
    </row>
    <row r="679" spans="1:47" s="2" customFormat="1" ht="86.4">
      <c r="A679" s="36"/>
      <c r="B679" s="37"/>
      <c r="C679" s="38"/>
      <c r="D679" s="194" t="s">
        <v>140</v>
      </c>
      <c r="E679" s="38"/>
      <c r="F679" s="199" t="s">
        <v>856</v>
      </c>
      <c r="G679" s="38"/>
      <c r="H679" s="38"/>
      <c r="I679" s="196"/>
      <c r="J679" s="38"/>
      <c r="K679" s="38"/>
      <c r="L679" s="41"/>
      <c r="M679" s="197"/>
      <c r="N679" s="198"/>
      <c r="O679" s="67"/>
      <c r="P679" s="67"/>
      <c r="Q679" s="67"/>
      <c r="R679" s="67"/>
      <c r="S679" s="67"/>
      <c r="T679" s="68"/>
      <c r="U679" s="36"/>
      <c r="V679" s="36"/>
      <c r="W679" s="36"/>
      <c r="X679" s="36"/>
      <c r="Y679" s="36"/>
      <c r="Z679" s="36"/>
      <c r="AA679" s="36"/>
      <c r="AB679" s="36"/>
      <c r="AC679" s="36"/>
      <c r="AD679" s="36"/>
      <c r="AE679" s="36"/>
      <c r="AT679" s="19" t="s">
        <v>140</v>
      </c>
      <c r="AU679" s="19" t="s">
        <v>82</v>
      </c>
    </row>
    <row r="680" spans="2:63" s="12" customFormat="1" ht="22.8" customHeight="1">
      <c r="B680" s="165"/>
      <c r="C680" s="166"/>
      <c r="D680" s="167" t="s">
        <v>72</v>
      </c>
      <c r="E680" s="179" t="s">
        <v>857</v>
      </c>
      <c r="F680" s="179" t="s">
        <v>858</v>
      </c>
      <c r="G680" s="166"/>
      <c r="H680" s="166"/>
      <c r="I680" s="169"/>
      <c r="J680" s="180">
        <f>BK680</f>
        <v>0</v>
      </c>
      <c r="K680" s="166"/>
      <c r="L680" s="171"/>
      <c r="M680" s="172"/>
      <c r="N680" s="173"/>
      <c r="O680" s="173"/>
      <c r="P680" s="174">
        <f>SUM(P681:P693)</f>
        <v>0</v>
      </c>
      <c r="Q680" s="173"/>
      <c r="R680" s="174">
        <f>SUM(R681:R693)</f>
        <v>0.0064322500000000005</v>
      </c>
      <c r="S680" s="173"/>
      <c r="T680" s="175">
        <f>SUM(T681:T693)</f>
        <v>0</v>
      </c>
      <c r="AR680" s="176" t="s">
        <v>82</v>
      </c>
      <c r="AT680" s="177" t="s">
        <v>72</v>
      </c>
      <c r="AU680" s="177" t="s">
        <v>80</v>
      </c>
      <c r="AY680" s="176" t="s">
        <v>129</v>
      </c>
      <c r="BK680" s="178">
        <f>SUM(BK681:BK693)</f>
        <v>0</v>
      </c>
    </row>
    <row r="681" spans="1:65" s="2" customFormat="1" ht="14.4" customHeight="1">
      <c r="A681" s="36"/>
      <c r="B681" s="37"/>
      <c r="C681" s="181" t="s">
        <v>859</v>
      </c>
      <c r="D681" s="181" t="s">
        <v>131</v>
      </c>
      <c r="E681" s="182" t="s">
        <v>860</v>
      </c>
      <c r="F681" s="183" t="s">
        <v>861</v>
      </c>
      <c r="G681" s="184" t="s">
        <v>376</v>
      </c>
      <c r="H681" s="185">
        <v>6.175</v>
      </c>
      <c r="I681" s="186"/>
      <c r="J681" s="187">
        <f>ROUND(I681*H681,2)</f>
        <v>0</v>
      </c>
      <c r="K681" s="183" t="s">
        <v>135</v>
      </c>
      <c r="L681" s="41"/>
      <c r="M681" s="188" t="s">
        <v>28</v>
      </c>
      <c r="N681" s="189" t="s">
        <v>46</v>
      </c>
      <c r="O681" s="67"/>
      <c r="P681" s="190">
        <f>O681*H681</f>
        <v>0</v>
      </c>
      <c r="Q681" s="190">
        <v>7E-05</v>
      </c>
      <c r="R681" s="190">
        <f>Q681*H681</f>
        <v>0.00043224999999999996</v>
      </c>
      <c r="S681" s="190">
        <v>0</v>
      </c>
      <c r="T681" s="191">
        <f>S681*H681</f>
        <v>0</v>
      </c>
      <c r="U681" s="36"/>
      <c r="V681" s="36"/>
      <c r="W681" s="36"/>
      <c r="X681" s="36"/>
      <c r="Y681" s="36"/>
      <c r="Z681" s="36"/>
      <c r="AA681" s="36"/>
      <c r="AB681" s="36"/>
      <c r="AC681" s="36"/>
      <c r="AD681" s="36"/>
      <c r="AE681" s="36"/>
      <c r="AR681" s="192" t="s">
        <v>256</v>
      </c>
      <c r="AT681" s="192" t="s">
        <v>131</v>
      </c>
      <c r="AU681" s="192" t="s">
        <v>82</v>
      </c>
      <c r="AY681" s="19" t="s">
        <v>129</v>
      </c>
      <c r="BE681" s="193">
        <f>IF(N681="základní",J681,0)</f>
        <v>0</v>
      </c>
      <c r="BF681" s="193">
        <f>IF(N681="snížená",J681,0)</f>
        <v>0</v>
      </c>
      <c r="BG681" s="193">
        <f>IF(N681="zákl. přenesená",J681,0)</f>
        <v>0</v>
      </c>
      <c r="BH681" s="193">
        <f>IF(N681="sníž. přenesená",J681,0)</f>
        <v>0</v>
      </c>
      <c r="BI681" s="193">
        <f>IF(N681="nulová",J681,0)</f>
        <v>0</v>
      </c>
      <c r="BJ681" s="19" t="s">
        <v>136</v>
      </c>
      <c r="BK681" s="193">
        <f>ROUND(I681*H681,2)</f>
        <v>0</v>
      </c>
      <c r="BL681" s="19" t="s">
        <v>256</v>
      </c>
      <c r="BM681" s="192" t="s">
        <v>862</v>
      </c>
    </row>
    <row r="682" spans="1:47" s="2" customFormat="1" ht="10.2">
      <c r="A682" s="36"/>
      <c r="B682" s="37"/>
      <c r="C682" s="38"/>
      <c r="D682" s="194" t="s">
        <v>138</v>
      </c>
      <c r="E682" s="38"/>
      <c r="F682" s="195" t="s">
        <v>863</v>
      </c>
      <c r="G682" s="38"/>
      <c r="H682" s="38"/>
      <c r="I682" s="196"/>
      <c r="J682" s="38"/>
      <c r="K682" s="38"/>
      <c r="L682" s="41"/>
      <c r="M682" s="197"/>
      <c r="N682" s="198"/>
      <c r="O682" s="67"/>
      <c r="P682" s="67"/>
      <c r="Q682" s="67"/>
      <c r="R682" s="67"/>
      <c r="S682" s="67"/>
      <c r="T682" s="68"/>
      <c r="U682" s="36"/>
      <c r="V682" s="36"/>
      <c r="W682" s="36"/>
      <c r="X682" s="36"/>
      <c r="Y682" s="36"/>
      <c r="Z682" s="36"/>
      <c r="AA682" s="36"/>
      <c r="AB682" s="36"/>
      <c r="AC682" s="36"/>
      <c r="AD682" s="36"/>
      <c r="AE682" s="36"/>
      <c r="AT682" s="19" t="s">
        <v>138</v>
      </c>
      <c r="AU682" s="19" t="s">
        <v>82</v>
      </c>
    </row>
    <row r="683" spans="1:47" s="2" customFormat="1" ht="28.8">
      <c r="A683" s="36"/>
      <c r="B683" s="37"/>
      <c r="C683" s="38"/>
      <c r="D683" s="194" t="s">
        <v>140</v>
      </c>
      <c r="E683" s="38"/>
      <c r="F683" s="199" t="s">
        <v>864</v>
      </c>
      <c r="G683" s="38"/>
      <c r="H683" s="38"/>
      <c r="I683" s="196"/>
      <c r="J683" s="38"/>
      <c r="K683" s="38"/>
      <c r="L683" s="41"/>
      <c r="M683" s="197"/>
      <c r="N683" s="198"/>
      <c r="O683" s="67"/>
      <c r="P683" s="67"/>
      <c r="Q683" s="67"/>
      <c r="R683" s="67"/>
      <c r="S683" s="67"/>
      <c r="T683" s="68"/>
      <c r="U683" s="36"/>
      <c r="V683" s="36"/>
      <c r="W683" s="36"/>
      <c r="X683" s="36"/>
      <c r="Y683" s="36"/>
      <c r="Z683" s="36"/>
      <c r="AA683" s="36"/>
      <c r="AB683" s="36"/>
      <c r="AC683" s="36"/>
      <c r="AD683" s="36"/>
      <c r="AE683" s="36"/>
      <c r="AT683" s="19" t="s">
        <v>140</v>
      </c>
      <c r="AU683" s="19" t="s">
        <v>82</v>
      </c>
    </row>
    <row r="684" spans="2:51" s="13" customFormat="1" ht="10.2">
      <c r="B684" s="200"/>
      <c r="C684" s="201"/>
      <c r="D684" s="194" t="s">
        <v>142</v>
      </c>
      <c r="E684" s="202" t="s">
        <v>28</v>
      </c>
      <c r="F684" s="203" t="s">
        <v>865</v>
      </c>
      <c r="G684" s="201"/>
      <c r="H684" s="202" t="s">
        <v>28</v>
      </c>
      <c r="I684" s="204"/>
      <c r="J684" s="201"/>
      <c r="K684" s="201"/>
      <c r="L684" s="205"/>
      <c r="M684" s="206"/>
      <c r="N684" s="207"/>
      <c r="O684" s="207"/>
      <c r="P684" s="207"/>
      <c r="Q684" s="207"/>
      <c r="R684" s="207"/>
      <c r="S684" s="207"/>
      <c r="T684" s="208"/>
      <c r="AT684" s="209" t="s">
        <v>142</v>
      </c>
      <c r="AU684" s="209" t="s">
        <v>82</v>
      </c>
      <c r="AV684" s="13" t="s">
        <v>80</v>
      </c>
      <c r="AW684" s="13" t="s">
        <v>34</v>
      </c>
      <c r="AX684" s="13" t="s">
        <v>73</v>
      </c>
      <c r="AY684" s="209" t="s">
        <v>129</v>
      </c>
    </row>
    <row r="685" spans="2:51" s="14" customFormat="1" ht="10.2">
      <c r="B685" s="210"/>
      <c r="C685" s="211"/>
      <c r="D685" s="194" t="s">
        <v>142</v>
      </c>
      <c r="E685" s="212" t="s">
        <v>28</v>
      </c>
      <c r="F685" s="213" t="s">
        <v>866</v>
      </c>
      <c r="G685" s="211"/>
      <c r="H685" s="214">
        <v>6.175</v>
      </c>
      <c r="I685" s="215"/>
      <c r="J685" s="211"/>
      <c r="K685" s="211"/>
      <c r="L685" s="216"/>
      <c r="M685" s="217"/>
      <c r="N685" s="218"/>
      <c r="O685" s="218"/>
      <c r="P685" s="218"/>
      <c r="Q685" s="218"/>
      <c r="R685" s="218"/>
      <c r="S685" s="218"/>
      <c r="T685" s="219"/>
      <c r="AT685" s="220" t="s">
        <v>142</v>
      </c>
      <c r="AU685" s="220" t="s">
        <v>82</v>
      </c>
      <c r="AV685" s="14" t="s">
        <v>82</v>
      </c>
      <c r="AW685" s="14" t="s">
        <v>34</v>
      </c>
      <c r="AX685" s="14" t="s">
        <v>80</v>
      </c>
      <c r="AY685" s="220" t="s">
        <v>129</v>
      </c>
    </row>
    <row r="686" spans="1:65" s="2" customFormat="1" ht="14.4" customHeight="1">
      <c r="A686" s="36"/>
      <c r="B686" s="37"/>
      <c r="C686" s="243" t="s">
        <v>867</v>
      </c>
      <c r="D686" s="243" t="s">
        <v>335</v>
      </c>
      <c r="E686" s="244" t="s">
        <v>868</v>
      </c>
      <c r="F686" s="245" t="s">
        <v>869</v>
      </c>
      <c r="G686" s="246" t="s">
        <v>338</v>
      </c>
      <c r="H686" s="247">
        <v>0.006</v>
      </c>
      <c r="I686" s="248"/>
      <c r="J686" s="249">
        <f>ROUND(I686*H686,2)</f>
        <v>0</v>
      </c>
      <c r="K686" s="245" t="s">
        <v>135</v>
      </c>
      <c r="L686" s="250"/>
      <c r="M686" s="251" t="s">
        <v>28</v>
      </c>
      <c r="N686" s="252" t="s">
        <v>46</v>
      </c>
      <c r="O686" s="67"/>
      <c r="P686" s="190">
        <f>O686*H686</f>
        <v>0</v>
      </c>
      <c r="Q686" s="190">
        <v>1</v>
      </c>
      <c r="R686" s="190">
        <f>Q686*H686</f>
        <v>0.006</v>
      </c>
      <c r="S686" s="190">
        <v>0</v>
      </c>
      <c r="T686" s="191">
        <f>S686*H686</f>
        <v>0</v>
      </c>
      <c r="U686" s="36"/>
      <c r="V686" s="36"/>
      <c r="W686" s="36"/>
      <c r="X686" s="36"/>
      <c r="Y686" s="36"/>
      <c r="Z686" s="36"/>
      <c r="AA686" s="36"/>
      <c r="AB686" s="36"/>
      <c r="AC686" s="36"/>
      <c r="AD686" s="36"/>
      <c r="AE686" s="36"/>
      <c r="AR686" s="192" t="s">
        <v>395</v>
      </c>
      <c r="AT686" s="192" t="s">
        <v>335</v>
      </c>
      <c r="AU686" s="192" t="s">
        <v>82</v>
      </c>
      <c r="AY686" s="19" t="s">
        <v>129</v>
      </c>
      <c r="BE686" s="193">
        <f>IF(N686="základní",J686,0)</f>
        <v>0</v>
      </c>
      <c r="BF686" s="193">
        <f>IF(N686="snížená",J686,0)</f>
        <v>0</v>
      </c>
      <c r="BG686" s="193">
        <f>IF(N686="zákl. přenesená",J686,0)</f>
        <v>0</v>
      </c>
      <c r="BH686" s="193">
        <f>IF(N686="sníž. přenesená",J686,0)</f>
        <v>0</v>
      </c>
      <c r="BI686" s="193">
        <f>IF(N686="nulová",J686,0)</f>
        <v>0</v>
      </c>
      <c r="BJ686" s="19" t="s">
        <v>136</v>
      </c>
      <c r="BK686" s="193">
        <f>ROUND(I686*H686,2)</f>
        <v>0</v>
      </c>
      <c r="BL686" s="19" t="s">
        <v>256</v>
      </c>
      <c r="BM686" s="192" t="s">
        <v>870</v>
      </c>
    </row>
    <row r="687" spans="1:47" s="2" customFormat="1" ht="10.2">
      <c r="A687" s="36"/>
      <c r="B687" s="37"/>
      <c r="C687" s="38"/>
      <c r="D687" s="194" t="s">
        <v>138</v>
      </c>
      <c r="E687" s="38"/>
      <c r="F687" s="195" t="s">
        <v>869</v>
      </c>
      <c r="G687" s="38"/>
      <c r="H687" s="38"/>
      <c r="I687" s="196"/>
      <c r="J687" s="38"/>
      <c r="K687" s="38"/>
      <c r="L687" s="41"/>
      <c r="M687" s="197"/>
      <c r="N687" s="198"/>
      <c r="O687" s="67"/>
      <c r="P687" s="67"/>
      <c r="Q687" s="67"/>
      <c r="R687" s="67"/>
      <c r="S687" s="67"/>
      <c r="T687" s="68"/>
      <c r="U687" s="36"/>
      <c r="V687" s="36"/>
      <c r="W687" s="36"/>
      <c r="X687" s="36"/>
      <c r="Y687" s="36"/>
      <c r="Z687" s="36"/>
      <c r="AA687" s="36"/>
      <c r="AB687" s="36"/>
      <c r="AC687" s="36"/>
      <c r="AD687" s="36"/>
      <c r="AE687" s="36"/>
      <c r="AT687" s="19" t="s">
        <v>138</v>
      </c>
      <c r="AU687" s="19" t="s">
        <v>82</v>
      </c>
    </row>
    <row r="688" spans="1:47" s="2" customFormat="1" ht="19.2">
      <c r="A688" s="36"/>
      <c r="B688" s="37"/>
      <c r="C688" s="38"/>
      <c r="D688" s="194" t="s">
        <v>871</v>
      </c>
      <c r="E688" s="38"/>
      <c r="F688" s="199" t="s">
        <v>872</v>
      </c>
      <c r="G688" s="38"/>
      <c r="H688" s="38"/>
      <c r="I688" s="196"/>
      <c r="J688" s="38"/>
      <c r="K688" s="38"/>
      <c r="L688" s="41"/>
      <c r="M688" s="197"/>
      <c r="N688" s="198"/>
      <c r="O688" s="67"/>
      <c r="P688" s="67"/>
      <c r="Q688" s="67"/>
      <c r="R688" s="67"/>
      <c r="S688" s="67"/>
      <c r="T688" s="68"/>
      <c r="U688" s="36"/>
      <c r="V688" s="36"/>
      <c r="W688" s="36"/>
      <c r="X688" s="36"/>
      <c r="Y688" s="36"/>
      <c r="Z688" s="36"/>
      <c r="AA688" s="36"/>
      <c r="AB688" s="36"/>
      <c r="AC688" s="36"/>
      <c r="AD688" s="36"/>
      <c r="AE688" s="36"/>
      <c r="AT688" s="19" t="s">
        <v>871</v>
      </c>
      <c r="AU688" s="19" t="s">
        <v>82</v>
      </c>
    </row>
    <row r="689" spans="2:51" s="13" customFormat="1" ht="10.2">
      <c r="B689" s="200"/>
      <c r="C689" s="201"/>
      <c r="D689" s="194" t="s">
        <v>142</v>
      </c>
      <c r="E689" s="202" t="s">
        <v>28</v>
      </c>
      <c r="F689" s="203" t="s">
        <v>865</v>
      </c>
      <c r="G689" s="201"/>
      <c r="H689" s="202" t="s">
        <v>28</v>
      </c>
      <c r="I689" s="204"/>
      <c r="J689" s="201"/>
      <c r="K689" s="201"/>
      <c r="L689" s="205"/>
      <c r="M689" s="206"/>
      <c r="N689" s="207"/>
      <c r="O689" s="207"/>
      <c r="P689" s="207"/>
      <c r="Q689" s="207"/>
      <c r="R689" s="207"/>
      <c r="S689" s="207"/>
      <c r="T689" s="208"/>
      <c r="AT689" s="209" t="s">
        <v>142</v>
      </c>
      <c r="AU689" s="209" t="s">
        <v>82</v>
      </c>
      <c r="AV689" s="13" t="s">
        <v>80</v>
      </c>
      <c r="AW689" s="13" t="s">
        <v>34</v>
      </c>
      <c r="AX689" s="13" t="s">
        <v>73</v>
      </c>
      <c r="AY689" s="209" t="s">
        <v>129</v>
      </c>
    </row>
    <row r="690" spans="2:51" s="14" customFormat="1" ht="10.2">
      <c r="B690" s="210"/>
      <c r="C690" s="211"/>
      <c r="D690" s="194" t="s">
        <v>142</v>
      </c>
      <c r="E690" s="212" t="s">
        <v>28</v>
      </c>
      <c r="F690" s="213" t="s">
        <v>873</v>
      </c>
      <c r="G690" s="211"/>
      <c r="H690" s="214">
        <v>0.006</v>
      </c>
      <c r="I690" s="215"/>
      <c r="J690" s="211"/>
      <c r="K690" s="211"/>
      <c r="L690" s="216"/>
      <c r="M690" s="217"/>
      <c r="N690" s="218"/>
      <c r="O690" s="218"/>
      <c r="P690" s="218"/>
      <c r="Q690" s="218"/>
      <c r="R690" s="218"/>
      <c r="S690" s="218"/>
      <c r="T690" s="219"/>
      <c r="AT690" s="220" t="s">
        <v>142</v>
      </c>
      <c r="AU690" s="220" t="s">
        <v>82</v>
      </c>
      <c r="AV690" s="14" t="s">
        <v>82</v>
      </c>
      <c r="AW690" s="14" t="s">
        <v>34</v>
      </c>
      <c r="AX690" s="14" t="s">
        <v>80</v>
      </c>
      <c r="AY690" s="220" t="s">
        <v>129</v>
      </c>
    </row>
    <row r="691" spans="1:65" s="2" customFormat="1" ht="14.4" customHeight="1">
      <c r="A691" s="36"/>
      <c r="B691" s="37"/>
      <c r="C691" s="181" t="s">
        <v>874</v>
      </c>
      <c r="D691" s="181" t="s">
        <v>131</v>
      </c>
      <c r="E691" s="182" t="s">
        <v>875</v>
      </c>
      <c r="F691" s="183" t="s">
        <v>876</v>
      </c>
      <c r="G691" s="184" t="s">
        <v>338</v>
      </c>
      <c r="H691" s="185">
        <v>0.006</v>
      </c>
      <c r="I691" s="186"/>
      <c r="J691" s="187">
        <f>ROUND(I691*H691,2)</f>
        <v>0</v>
      </c>
      <c r="K691" s="183" t="s">
        <v>135</v>
      </c>
      <c r="L691" s="41"/>
      <c r="M691" s="188" t="s">
        <v>28</v>
      </c>
      <c r="N691" s="189" t="s">
        <v>46</v>
      </c>
      <c r="O691" s="67"/>
      <c r="P691" s="190">
        <f>O691*H691</f>
        <v>0</v>
      </c>
      <c r="Q691" s="190">
        <v>0</v>
      </c>
      <c r="R691" s="190">
        <f>Q691*H691</f>
        <v>0</v>
      </c>
      <c r="S691" s="190">
        <v>0</v>
      </c>
      <c r="T691" s="191">
        <f>S691*H691</f>
        <v>0</v>
      </c>
      <c r="U691" s="36"/>
      <c r="V691" s="36"/>
      <c r="W691" s="36"/>
      <c r="X691" s="36"/>
      <c r="Y691" s="36"/>
      <c r="Z691" s="36"/>
      <c r="AA691" s="36"/>
      <c r="AB691" s="36"/>
      <c r="AC691" s="36"/>
      <c r="AD691" s="36"/>
      <c r="AE691" s="36"/>
      <c r="AR691" s="192" t="s">
        <v>256</v>
      </c>
      <c r="AT691" s="192" t="s">
        <v>131</v>
      </c>
      <c r="AU691" s="192" t="s">
        <v>82</v>
      </c>
      <c r="AY691" s="19" t="s">
        <v>129</v>
      </c>
      <c r="BE691" s="193">
        <f>IF(N691="základní",J691,0)</f>
        <v>0</v>
      </c>
      <c r="BF691" s="193">
        <f>IF(N691="snížená",J691,0)</f>
        <v>0</v>
      </c>
      <c r="BG691" s="193">
        <f>IF(N691="zákl. přenesená",J691,0)</f>
        <v>0</v>
      </c>
      <c r="BH691" s="193">
        <f>IF(N691="sníž. přenesená",J691,0)</f>
        <v>0</v>
      </c>
      <c r="BI691" s="193">
        <f>IF(N691="nulová",J691,0)</f>
        <v>0</v>
      </c>
      <c r="BJ691" s="19" t="s">
        <v>136</v>
      </c>
      <c r="BK691" s="193">
        <f>ROUND(I691*H691,2)</f>
        <v>0</v>
      </c>
      <c r="BL691" s="19" t="s">
        <v>256</v>
      </c>
      <c r="BM691" s="192" t="s">
        <v>877</v>
      </c>
    </row>
    <row r="692" spans="1:47" s="2" customFormat="1" ht="19.2">
      <c r="A692" s="36"/>
      <c r="B692" s="37"/>
      <c r="C692" s="38"/>
      <c r="D692" s="194" t="s">
        <v>138</v>
      </c>
      <c r="E692" s="38"/>
      <c r="F692" s="195" t="s">
        <v>878</v>
      </c>
      <c r="G692" s="38"/>
      <c r="H692" s="38"/>
      <c r="I692" s="196"/>
      <c r="J692" s="38"/>
      <c r="K692" s="38"/>
      <c r="L692" s="41"/>
      <c r="M692" s="197"/>
      <c r="N692" s="198"/>
      <c r="O692" s="67"/>
      <c r="P692" s="67"/>
      <c r="Q692" s="67"/>
      <c r="R692" s="67"/>
      <c r="S692" s="67"/>
      <c r="T692" s="68"/>
      <c r="U692" s="36"/>
      <c r="V692" s="36"/>
      <c r="W692" s="36"/>
      <c r="X692" s="36"/>
      <c r="Y692" s="36"/>
      <c r="Z692" s="36"/>
      <c r="AA692" s="36"/>
      <c r="AB692" s="36"/>
      <c r="AC692" s="36"/>
      <c r="AD692" s="36"/>
      <c r="AE692" s="36"/>
      <c r="AT692" s="19" t="s">
        <v>138</v>
      </c>
      <c r="AU692" s="19" t="s">
        <v>82</v>
      </c>
    </row>
    <row r="693" spans="1:47" s="2" customFormat="1" ht="86.4">
      <c r="A693" s="36"/>
      <c r="B693" s="37"/>
      <c r="C693" s="38"/>
      <c r="D693" s="194" t="s">
        <v>140</v>
      </c>
      <c r="E693" s="38"/>
      <c r="F693" s="199" t="s">
        <v>879</v>
      </c>
      <c r="G693" s="38"/>
      <c r="H693" s="38"/>
      <c r="I693" s="196"/>
      <c r="J693" s="38"/>
      <c r="K693" s="38"/>
      <c r="L693" s="41"/>
      <c r="M693" s="253"/>
      <c r="N693" s="254"/>
      <c r="O693" s="255"/>
      <c r="P693" s="255"/>
      <c r="Q693" s="255"/>
      <c r="R693" s="255"/>
      <c r="S693" s="255"/>
      <c r="T693" s="256"/>
      <c r="U693" s="36"/>
      <c r="V693" s="36"/>
      <c r="W693" s="36"/>
      <c r="X693" s="36"/>
      <c r="Y693" s="36"/>
      <c r="Z693" s="36"/>
      <c r="AA693" s="36"/>
      <c r="AB693" s="36"/>
      <c r="AC693" s="36"/>
      <c r="AD693" s="36"/>
      <c r="AE693" s="36"/>
      <c r="AT693" s="19" t="s">
        <v>140</v>
      </c>
      <c r="AU693" s="19" t="s">
        <v>82</v>
      </c>
    </row>
    <row r="694" spans="1:31" s="2" customFormat="1" ht="6.9" customHeight="1">
      <c r="A694" s="36"/>
      <c r="B694" s="50"/>
      <c r="C694" s="51"/>
      <c r="D694" s="51"/>
      <c r="E694" s="51"/>
      <c r="F694" s="51"/>
      <c r="G694" s="51"/>
      <c r="H694" s="51"/>
      <c r="I694" s="51"/>
      <c r="J694" s="51"/>
      <c r="K694" s="51"/>
      <c r="L694" s="41"/>
      <c r="M694" s="36"/>
      <c r="O694" s="36"/>
      <c r="P694" s="36"/>
      <c r="Q694" s="36"/>
      <c r="R694" s="36"/>
      <c r="S694" s="36"/>
      <c r="T694" s="36"/>
      <c r="U694" s="36"/>
      <c r="V694" s="36"/>
      <c r="W694" s="36"/>
      <c r="X694" s="36"/>
      <c r="Y694" s="36"/>
      <c r="Z694" s="36"/>
      <c r="AA694" s="36"/>
      <c r="AB694" s="36"/>
      <c r="AC694" s="36"/>
      <c r="AD694" s="36"/>
      <c r="AE694" s="36"/>
    </row>
  </sheetData>
  <sheetProtection algorithmName="SHA-512" hashValue="PSOFTJiIpaFIAiHuUu76wYHTKgIgWDMrqCyx+i8dmIR6G7W/dmhIIjU1AvqXX+mVMUoJECDsp75vl2BbS29HkA==" saltValue="Ic5XhSfxBvZ9xVBYfA09BIJPrKEPzrUWIniUGP4J65JzDqs5X7bJ9PlYB+jFTM/vUV/dDb9ts3q4otDsrQTCpw==" spinCount="100000" sheet="1" objects="1" scenarios="1" formatColumns="0" formatRows="0" autoFilter="0"/>
  <autoFilter ref="C91:K693"/>
  <mergeCells count="9">
    <mergeCell ref="E50:H50"/>
    <mergeCell ref="E82:H82"/>
    <mergeCell ref="E84:H8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9"/>
  <sheetViews>
    <sheetView showGridLines="0" workbookViewId="0" topLeftCell="A73"/>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84"/>
      <c r="M2" s="384"/>
      <c r="N2" s="384"/>
      <c r="O2" s="384"/>
      <c r="P2" s="384"/>
      <c r="Q2" s="384"/>
      <c r="R2" s="384"/>
      <c r="S2" s="384"/>
      <c r="T2" s="384"/>
      <c r="U2" s="384"/>
      <c r="V2" s="384"/>
      <c r="AT2" s="19" t="s">
        <v>88</v>
      </c>
    </row>
    <row r="3" spans="2:46" s="1" customFormat="1" ht="6.9" customHeight="1">
      <c r="B3" s="111"/>
      <c r="C3" s="112"/>
      <c r="D3" s="112"/>
      <c r="E3" s="112"/>
      <c r="F3" s="112"/>
      <c r="G3" s="112"/>
      <c r="H3" s="112"/>
      <c r="I3" s="112"/>
      <c r="J3" s="112"/>
      <c r="K3" s="112"/>
      <c r="L3" s="22"/>
      <c r="AT3" s="19" t="s">
        <v>82</v>
      </c>
    </row>
    <row r="4" spans="2:46" s="1" customFormat="1" ht="24.9" customHeight="1">
      <c r="B4" s="22"/>
      <c r="D4" s="113" t="s">
        <v>93</v>
      </c>
      <c r="L4" s="22"/>
      <c r="M4" s="114" t="s">
        <v>10</v>
      </c>
      <c r="AT4" s="19" t="s">
        <v>34</v>
      </c>
    </row>
    <row r="5" spans="2:12" s="1" customFormat="1" ht="6.9" customHeight="1">
      <c r="B5" s="22"/>
      <c r="L5" s="22"/>
    </row>
    <row r="6" spans="2:12" s="1" customFormat="1" ht="12" customHeight="1">
      <c r="B6" s="22"/>
      <c r="D6" s="115" t="s">
        <v>16</v>
      </c>
      <c r="L6" s="22"/>
    </row>
    <row r="7" spans="2:12" s="1" customFormat="1" ht="16.5" customHeight="1">
      <c r="B7" s="22"/>
      <c r="E7" s="385" t="str">
        <f>'Rekapitulace stavby'!K6</f>
        <v>Plátenický potok, Rochlice, rekonstrukce koryta, ř. km 0,177 - 0,195</v>
      </c>
      <c r="F7" s="386"/>
      <c r="G7" s="386"/>
      <c r="H7" s="386"/>
      <c r="L7" s="22"/>
    </row>
    <row r="8" spans="2:12" s="1" customFormat="1" ht="12" customHeight="1">
      <c r="B8" s="22"/>
      <c r="D8" s="115" t="s">
        <v>94</v>
      </c>
      <c r="L8" s="22"/>
    </row>
    <row r="9" spans="1:31" s="2" customFormat="1" ht="16.5" customHeight="1">
      <c r="A9" s="36"/>
      <c r="B9" s="41"/>
      <c r="C9" s="36"/>
      <c r="D9" s="36"/>
      <c r="E9" s="385" t="s">
        <v>95</v>
      </c>
      <c r="F9" s="388"/>
      <c r="G9" s="388"/>
      <c r="H9" s="388"/>
      <c r="I9" s="36"/>
      <c r="J9" s="36"/>
      <c r="K9" s="36"/>
      <c r="L9" s="116"/>
      <c r="S9" s="36"/>
      <c r="T9" s="36"/>
      <c r="U9" s="36"/>
      <c r="V9" s="36"/>
      <c r="W9" s="36"/>
      <c r="X9" s="36"/>
      <c r="Y9" s="36"/>
      <c r="Z9" s="36"/>
      <c r="AA9" s="36"/>
      <c r="AB9" s="36"/>
      <c r="AC9" s="36"/>
      <c r="AD9" s="36"/>
      <c r="AE9" s="36"/>
    </row>
    <row r="10" spans="1:31" s="2" customFormat="1" ht="12" customHeight="1">
      <c r="A10" s="36"/>
      <c r="B10" s="41"/>
      <c r="C10" s="36"/>
      <c r="D10" s="115" t="s">
        <v>880</v>
      </c>
      <c r="E10" s="36"/>
      <c r="F10" s="36"/>
      <c r="G10" s="36"/>
      <c r="H10" s="36"/>
      <c r="I10" s="36"/>
      <c r="J10" s="36"/>
      <c r="K10" s="36"/>
      <c r="L10" s="116"/>
      <c r="S10" s="36"/>
      <c r="T10" s="36"/>
      <c r="U10" s="36"/>
      <c r="V10" s="36"/>
      <c r="W10" s="36"/>
      <c r="X10" s="36"/>
      <c r="Y10" s="36"/>
      <c r="Z10" s="36"/>
      <c r="AA10" s="36"/>
      <c r="AB10" s="36"/>
      <c r="AC10" s="36"/>
      <c r="AD10" s="36"/>
      <c r="AE10" s="36"/>
    </row>
    <row r="11" spans="1:31" s="2" customFormat="1" ht="16.5" customHeight="1">
      <c r="A11" s="36"/>
      <c r="B11" s="41"/>
      <c r="C11" s="36"/>
      <c r="D11" s="36"/>
      <c r="E11" s="387" t="s">
        <v>881</v>
      </c>
      <c r="F11" s="388"/>
      <c r="G11" s="388"/>
      <c r="H11" s="388"/>
      <c r="I11" s="36"/>
      <c r="J11" s="36"/>
      <c r="K11" s="36"/>
      <c r="L11" s="116"/>
      <c r="S11" s="36"/>
      <c r="T11" s="36"/>
      <c r="U11" s="36"/>
      <c r="V11" s="36"/>
      <c r="W11" s="36"/>
      <c r="X11" s="36"/>
      <c r="Y11" s="36"/>
      <c r="Z11" s="36"/>
      <c r="AA11" s="36"/>
      <c r="AB11" s="36"/>
      <c r="AC11" s="36"/>
      <c r="AD11" s="36"/>
      <c r="AE11" s="36"/>
    </row>
    <row r="12" spans="1:31" s="2" customFormat="1" ht="10.2">
      <c r="A12" s="36"/>
      <c r="B12" s="41"/>
      <c r="C12" s="36"/>
      <c r="D12" s="36"/>
      <c r="E12" s="36"/>
      <c r="F12" s="36"/>
      <c r="G12" s="36"/>
      <c r="H12" s="36"/>
      <c r="I12" s="36"/>
      <c r="J12" s="36"/>
      <c r="K12" s="36"/>
      <c r="L12" s="116"/>
      <c r="S12" s="36"/>
      <c r="T12" s="36"/>
      <c r="U12" s="36"/>
      <c r="V12" s="36"/>
      <c r="W12" s="36"/>
      <c r="X12" s="36"/>
      <c r="Y12" s="36"/>
      <c r="Z12" s="36"/>
      <c r="AA12" s="36"/>
      <c r="AB12" s="36"/>
      <c r="AC12" s="36"/>
      <c r="AD12" s="36"/>
      <c r="AE12" s="36"/>
    </row>
    <row r="13" spans="1:31" s="2" customFormat="1" ht="12" customHeight="1">
      <c r="A13" s="36"/>
      <c r="B13" s="41"/>
      <c r="C13" s="36"/>
      <c r="D13" s="115" t="s">
        <v>18</v>
      </c>
      <c r="E13" s="36"/>
      <c r="F13" s="106" t="s">
        <v>19</v>
      </c>
      <c r="G13" s="36"/>
      <c r="H13" s="36"/>
      <c r="I13" s="115" t="s">
        <v>20</v>
      </c>
      <c r="J13" s="106" t="s">
        <v>28</v>
      </c>
      <c r="K13" s="36"/>
      <c r="L13" s="116"/>
      <c r="S13" s="36"/>
      <c r="T13" s="36"/>
      <c r="U13" s="36"/>
      <c r="V13" s="36"/>
      <c r="W13" s="36"/>
      <c r="X13" s="36"/>
      <c r="Y13" s="36"/>
      <c r="Z13" s="36"/>
      <c r="AA13" s="36"/>
      <c r="AB13" s="36"/>
      <c r="AC13" s="36"/>
      <c r="AD13" s="36"/>
      <c r="AE13" s="36"/>
    </row>
    <row r="14" spans="1:31" s="2" customFormat="1" ht="12" customHeight="1">
      <c r="A14" s="36"/>
      <c r="B14" s="41"/>
      <c r="C14" s="36"/>
      <c r="D14" s="115" t="s">
        <v>22</v>
      </c>
      <c r="E14" s="36"/>
      <c r="F14" s="106" t="s">
        <v>23</v>
      </c>
      <c r="G14" s="36"/>
      <c r="H14" s="36"/>
      <c r="I14" s="115" t="s">
        <v>24</v>
      </c>
      <c r="J14" s="117" t="str">
        <f>'Rekapitulace stavby'!AN8</f>
        <v>18. 11. 2019</v>
      </c>
      <c r="K14" s="36"/>
      <c r="L14" s="116"/>
      <c r="S14" s="36"/>
      <c r="T14" s="36"/>
      <c r="U14" s="36"/>
      <c r="V14" s="36"/>
      <c r="W14" s="36"/>
      <c r="X14" s="36"/>
      <c r="Y14" s="36"/>
      <c r="Z14" s="36"/>
      <c r="AA14" s="36"/>
      <c r="AB14" s="36"/>
      <c r="AC14" s="36"/>
      <c r="AD14" s="36"/>
      <c r="AE14" s="36"/>
    </row>
    <row r="15" spans="1:31" s="2" customFormat="1" ht="10.8" customHeight="1">
      <c r="A15" s="36"/>
      <c r="B15" s="41"/>
      <c r="C15" s="36"/>
      <c r="D15" s="36"/>
      <c r="E15" s="36"/>
      <c r="F15" s="36"/>
      <c r="G15" s="36"/>
      <c r="H15" s="36"/>
      <c r="I15" s="36"/>
      <c r="J15" s="36"/>
      <c r="K15" s="36"/>
      <c r="L15" s="116"/>
      <c r="S15" s="36"/>
      <c r="T15" s="36"/>
      <c r="U15" s="36"/>
      <c r="V15" s="36"/>
      <c r="W15" s="36"/>
      <c r="X15" s="36"/>
      <c r="Y15" s="36"/>
      <c r="Z15" s="36"/>
      <c r="AA15" s="36"/>
      <c r="AB15" s="36"/>
      <c r="AC15" s="36"/>
      <c r="AD15" s="36"/>
      <c r="AE15" s="36"/>
    </row>
    <row r="16" spans="1:31" s="2" customFormat="1" ht="12" customHeight="1">
      <c r="A16" s="36"/>
      <c r="B16" s="41"/>
      <c r="C16" s="36"/>
      <c r="D16" s="115" t="s">
        <v>26</v>
      </c>
      <c r="E16" s="36"/>
      <c r="F16" s="36"/>
      <c r="G16" s="36"/>
      <c r="H16" s="36"/>
      <c r="I16" s="115" t="s">
        <v>27</v>
      </c>
      <c r="J16" s="106" t="s">
        <v>28</v>
      </c>
      <c r="K16" s="36"/>
      <c r="L16" s="116"/>
      <c r="S16" s="36"/>
      <c r="T16" s="36"/>
      <c r="U16" s="36"/>
      <c r="V16" s="36"/>
      <c r="W16" s="36"/>
      <c r="X16" s="36"/>
      <c r="Y16" s="36"/>
      <c r="Z16" s="36"/>
      <c r="AA16" s="36"/>
      <c r="AB16" s="36"/>
      <c r="AC16" s="36"/>
      <c r="AD16" s="36"/>
      <c r="AE16" s="36"/>
    </row>
    <row r="17" spans="1:31" s="2" customFormat="1" ht="18" customHeight="1">
      <c r="A17" s="36"/>
      <c r="B17" s="41"/>
      <c r="C17" s="36"/>
      <c r="D17" s="36"/>
      <c r="E17" s="106" t="s">
        <v>29</v>
      </c>
      <c r="F17" s="36"/>
      <c r="G17" s="36"/>
      <c r="H17" s="36"/>
      <c r="I17" s="115" t="s">
        <v>30</v>
      </c>
      <c r="J17" s="106" t="s">
        <v>28</v>
      </c>
      <c r="K17" s="36"/>
      <c r="L17" s="116"/>
      <c r="S17" s="36"/>
      <c r="T17" s="36"/>
      <c r="U17" s="36"/>
      <c r="V17" s="36"/>
      <c r="W17" s="36"/>
      <c r="X17" s="36"/>
      <c r="Y17" s="36"/>
      <c r="Z17" s="36"/>
      <c r="AA17" s="36"/>
      <c r="AB17" s="36"/>
      <c r="AC17" s="36"/>
      <c r="AD17" s="36"/>
      <c r="AE17" s="36"/>
    </row>
    <row r="18" spans="1:31" s="2" customFormat="1" ht="6.9" customHeight="1">
      <c r="A18" s="36"/>
      <c r="B18" s="41"/>
      <c r="C18" s="36"/>
      <c r="D18" s="36"/>
      <c r="E18" s="36"/>
      <c r="F18" s="36"/>
      <c r="G18" s="36"/>
      <c r="H18" s="36"/>
      <c r="I18" s="36"/>
      <c r="J18" s="36"/>
      <c r="K18" s="36"/>
      <c r="L18" s="116"/>
      <c r="S18" s="36"/>
      <c r="T18" s="36"/>
      <c r="U18" s="36"/>
      <c r="V18" s="36"/>
      <c r="W18" s="36"/>
      <c r="X18" s="36"/>
      <c r="Y18" s="36"/>
      <c r="Z18" s="36"/>
      <c r="AA18" s="36"/>
      <c r="AB18" s="36"/>
      <c r="AC18" s="36"/>
      <c r="AD18" s="36"/>
      <c r="AE18" s="36"/>
    </row>
    <row r="19" spans="1:31" s="2" customFormat="1" ht="12" customHeight="1">
      <c r="A19" s="36"/>
      <c r="B19" s="41"/>
      <c r="C19" s="36"/>
      <c r="D19" s="115" t="s">
        <v>31</v>
      </c>
      <c r="E19" s="36"/>
      <c r="F19" s="36"/>
      <c r="G19" s="36"/>
      <c r="H19" s="36"/>
      <c r="I19" s="115" t="s">
        <v>27</v>
      </c>
      <c r="J19" s="32" t="str">
        <f>'Rekapitulace stavby'!AN13</f>
        <v>Vyplň údaj</v>
      </c>
      <c r="K19" s="36"/>
      <c r="L19" s="116"/>
      <c r="S19" s="36"/>
      <c r="T19" s="36"/>
      <c r="U19" s="36"/>
      <c r="V19" s="36"/>
      <c r="W19" s="36"/>
      <c r="X19" s="36"/>
      <c r="Y19" s="36"/>
      <c r="Z19" s="36"/>
      <c r="AA19" s="36"/>
      <c r="AB19" s="36"/>
      <c r="AC19" s="36"/>
      <c r="AD19" s="36"/>
      <c r="AE19" s="36"/>
    </row>
    <row r="20" spans="1:31" s="2" customFormat="1" ht="18" customHeight="1">
      <c r="A20" s="36"/>
      <c r="B20" s="41"/>
      <c r="C20" s="36"/>
      <c r="D20" s="36"/>
      <c r="E20" s="389" t="str">
        <f>'Rekapitulace stavby'!E14</f>
        <v>Vyplň údaj</v>
      </c>
      <c r="F20" s="390"/>
      <c r="G20" s="390"/>
      <c r="H20" s="390"/>
      <c r="I20" s="115" t="s">
        <v>30</v>
      </c>
      <c r="J20" s="32" t="str">
        <f>'Rekapitulace stavby'!AN14</f>
        <v>Vyplň údaj</v>
      </c>
      <c r="K20" s="36"/>
      <c r="L20" s="116"/>
      <c r="S20" s="36"/>
      <c r="T20" s="36"/>
      <c r="U20" s="36"/>
      <c r="V20" s="36"/>
      <c r="W20" s="36"/>
      <c r="X20" s="36"/>
      <c r="Y20" s="36"/>
      <c r="Z20" s="36"/>
      <c r="AA20" s="36"/>
      <c r="AB20" s="36"/>
      <c r="AC20" s="36"/>
      <c r="AD20" s="36"/>
      <c r="AE20" s="36"/>
    </row>
    <row r="21" spans="1:31" s="2" customFormat="1" ht="6.9" customHeight="1">
      <c r="A21" s="36"/>
      <c r="B21" s="41"/>
      <c r="C21" s="36"/>
      <c r="D21" s="36"/>
      <c r="E21" s="36"/>
      <c r="F21" s="36"/>
      <c r="G21" s="36"/>
      <c r="H21" s="36"/>
      <c r="I21" s="36"/>
      <c r="J21" s="36"/>
      <c r="K21" s="36"/>
      <c r="L21" s="116"/>
      <c r="S21" s="36"/>
      <c r="T21" s="36"/>
      <c r="U21" s="36"/>
      <c r="V21" s="36"/>
      <c r="W21" s="36"/>
      <c r="X21" s="36"/>
      <c r="Y21" s="36"/>
      <c r="Z21" s="36"/>
      <c r="AA21" s="36"/>
      <c r="AB21" s="36"/>
      <c r="AC21" s="36"/>
      <c r="AD21" s="36"/>
      <c r="AE21" s="36"/>
    </row>
    <row r="22" spans="1:31" s="2" customFormat="1" ht="12" customHeight="1">
      <c r="A22" s="36"/>
      <c r="B22" s="41"/>
      <c r="C22" s="36"/>
      <c r="D22" s="115" t="s">
        <v>33</v>
      </c>
      <c r="E22" s="36"/>
      <c r="F22" s="36"/>
      <c r="G22" s="36"/>
      <c r="H22" s="36"/>
      <c r="I22" s="115" t="s">
        <v>27</v>
      </c>
      <c r="J22" s="106" t="s">
        <v>28</v>
      </c>
      <c r="K22" s="36"/>
      <c r="L22" s="116"/>
      <c r="S22" s="36"/>
      <c r="T22" s="36"/>
      <c r="U22" s="36"/>
      <c r="V22" s="36"/>
      <c r="W22" s="36"/>
      <c r="X22" s="36"/>
      <c r="Y22" s="36"/>
      <c r="Z22" s="36"/>
      <c r="AA22" s="36"/>
      <c r="AB22" s="36"/>
      <c r="AC22" s="36"/>
      <c r="AD22" s="36"/>
      <c r="AE22" s="36"/>
    </row>
    <row r="23" spans="1:31" s="2" customFormat="1" ht="18" customHeight="1">
      <c r="A23" s="36"/>
      <c r="B23" s="41"/>
      <c r="C23" s="36"/>
      <c r="D23" s="36"/>
      <c r="E23" s="106" t="s">
        <v>29</v>
      </c>
      <c r="F23" s="36"/>
      <c r="G23" s="36"/>
      <c r="H23" s="36"/>
      <c r="I23" s="115" t="s">
        <v>30</v>
      </c>
      <c r="J23" s="106" t="s">
        <v>28</v>
      </c>
      <c r="K23" s="36"/>
      <c r="L23" s="116"/>
      <c r="S23" s="36"/>
      <c r="T23" s="36"/>
      <c r="U23" s="36"/>
      <c r="V23" s="36"/>
      <c r="W23" s="36"/>
      <c r="X23" s="36"/>
      <c r="Y23" s="36"/>
      <c r="Z23" s="36"/>
      <c r="AA23" s="36"/>
      <c r="AB23" s="36"/>
      <c r="AC23" s="36"/>
      <c r="AD23" s="36"/>
      <c r="AE23" s="36"/>
    </row>
    <row r="24" spans="1:31" s="2" customFormat="1" ht="6.9" customHeight="1">
      <c r="A24" s="36"/>
      <c r="B24" s="41"/>
      <c r="C24" s="36"/>
      <c r="D24" s="36"/>
      <c r="E24" s="36"/>
      <c r="F24" s="36"/>
      <c r="G24" s="36"/>
      <c r="H24" s="36"/>
      <c r="I24" s="36"/>
      <c r="J24" s="36"/>
      <c r="K24" s="36"/>
      <c r="L24" s="116"/>
      <c r="S24" s="36"/>
      <c r="T24" s="36"/>
      <c r="U24" s="36"/>
      <c r="V24" s="36"/>
      <c r="W24" s="36"/>
      <c r="X24" s="36"/>
      <c r="Y24" s="36"/>
      <c r="Z24" s="36"/>
      <c r="AA24" s="36"/>
      <c r="AB24" s="36"/>
      <c r="AC24" s="36"/>
      <c r="AD24" s="36"/>
      <c r="AE24" s="36"/>
    </row>
    <row r="25" spans="1:31" s="2" customFormat="1" ht="12" customHeight="1">
      <c r="A25" s="36"/>
      <c r="B25" s="41"/>
      <c r="C25" s="36"/>
      <c r="D25" s="115" t="s">
        <v>35</v>
      </c>
      <c r="E25" s="36"/>
      <c r="F25" s="36"/>
      <c r="G25" s="36"/>
      <c r="H25" s="36"/>
      <c r="I25" s="115" t="s">
        <v>27</v>
      </c>
      <c r="J25" s="106" t="s">
        <v>28</v>
      </c>
      <c r="K25" s="36"/>
      <c r="L25" s="116"/>
      <c r="S25" s="36"/>
      <c r="T25" s="36"/>
      <c r="U25" s="36"/>
      <c r="V25" s="36"/>
      <c r="W25" s="36"/>
      <c r="X25" s="36"/>
      <c r="Y25" s="36"/>
      <c r="Z25" s="36"/>
      <c r="AA25" s="36"/>
      <c r="AB25" s="36"/>
      <c r="AC25" s="36"/>
      <c r="AD25" s="36"/>
      <c r="AE25" s="36"/>
    </row>
    <row r="26" spans="1:31" s="2" customFormat="1" ht="18" customHeight="1">
      <c r="A26" s="36"/>
      <c r="B26" s="41"/>
      <c r="C26" s="36"/>
      <c r="D26" s="36"/>
      <c r="E26" s="106" t="s">
        <v>36</v>
      </c>
      <c r="F26" s="36"/>
      <c r="G26" s="36"/>
      <c r="H26" s="36"/>
      <c r="I26" s="115" t="s">
        <v>30</v>
      </c>
      <c r="J26" s="106" t="s">
        <v>28</v>
      </c>
      <c r="K26" s="36"/>
      <c r="L26" s="116"/>
      <c r="S26" s="36"/>
      <c r="T26" s="36"/>
      <c r="U26" s="36"/>
      <c r="V26" s="36"/>
      <c r="W26" s="36"/>
      <c r="X26" s="36"/>
      <c r="Y26" s="36"/>
      <c r="Z26" s="36"/>
      <c r="AA26" s="36"/>
      <c r="AB26" s="36"/>
      <c r="AC26" s="36"/>
      <c r="AD26" s="36"/>
      <c r="AE26" s="36"/>
    </row>
    <row r="27" spans="1:31" s="2" customFormat="1" ht="6.9" customHeight="1">
      <c r="A27" s="36"/>
      <c r="B27" s="41"/>
      <c r="C27" s="36"/>
      <c r="D27" s="36"/>
      <c r="E27" s="36"/>
      <c r="F27" s="36"/>
      <c r="G27" s="36"/>
      <c r="H27" s="36"/>
      <c r="I27" s="36"/>
      <c r="J27" s="36"/>
      <c r="K27" s="36"/>
      <c r="L27" s="116"/>
      <c r="S27" s="36"/>
      <c r="T27" s="36"/>
      <c r="U27" s="36"/>
      <c r="V27" s="36"/>
      <c r="W27" s="36"/>
      <c r="X27" s="36"/>
      <c r="Y27" s="36"/>
      <c r="Z27" s="36"/>
      <c r="AA27" s="36"/>
      <c r="AB27" s="36"/>
      <c r="AC27" s="36"/>
      <c r="AD27" s="36"/>
      <c r="AE27" s="36"/>
    </row>
    <row r="28" spans="1:31" s="2" customFormat="1" ht="12" customHeight="1">
      <c r="A28" s="36"/>
      <c r="B28" s="41"/>
      <c r="C28" s="36"/>
      <c r="D28" s="115" t="s">
        <v>37</v>
      </c>
      <c r="E28" s="36"/>
      <c r="F28" s="36"/>
      <c r="G28" s="36"/>
      <c r="H28" s="36"/>
      <c r="I28" s="36"/>
      <c r="J28" s="36"/>
      <c r="K28" s="36"/>
      <c r="L28" s="116"/>
      <c r="S28" s="36"/>
      <c r="T28" s="36"/>
      <c r="U28" s="36"/>
      <c r="V28" s="36"/>
      <c r="W28" s="36"/>
      <c r="X28" s="36"/>
      <c r="Y28" s="36"/>
      <c r="Z28" s="36"/>
      <c r="AA28" s="36"/>
      <c r="AB28" s="36"/>
      <c r="AC28" s="36"/>
      <c r="AD28" s="36"/>
      <c r="AE28" s="36"/>
    </row>
    <row r="29" spans="1:31" s="8" customFormat="1" ht="23.25" customHeight="1">
      <c r="A29" s="118"/>
      <c r="B29" s="119"/>
      <c r="C29" s="118"/>
      <c r="D29" s="118"/>
      <c r="E29" s="391" t="s">
        <v>96</v>
      </c>
      <c r="F29" s="391"/>
      <c r="G29" s="391"/>
      <c r="H29" s="391"/>
      <c r="I29" s="118"/>
      <c r="J29" s="118"/>
      <c r="K29" s="118"/>
      <c r="L29" s="120"/>
      <c r="S29" s="118"/>
      <c r="T29" s="118"/>
      <c r="U29" s="118"/>
      <c r="V29" s="118"/>
      <c r="W29" s="118"/>
      <c r="X29" s="118"/>
      <c r="Y29" s="118"/>
      <c r="Z29" s="118"/>
      <c r="AA29" s="118"/>
      <c r="AB29" s="118"/>
      <c r="AC29" s="118"/>
      <c r="AD29" s="118"/>
      <c r="AE29" s="118"/>
    </row>
    <row r="30" spans="1:31" s="2" customFormat="1" ht="6.9" customHeight="1">
      <c r="A30" s="36"/>
      <c r="B30" s="41"/>
      <c r="C30" s="36"/>
      <c r="D30" s="36"/>
      <c r="E30" s="36"/>
      <c r="F30" s="36"/>
      <c r="G30" s="36"/>
      <c r="H30" s="36"/>
      <c r="I30" s="36"/>
      <c r="J30" s="36"/>
      <c r="K30" s="36"/>
      <c r="L30" s="116"/>
      <c r="S30" s="36"/>
      <c r="T30" s="36"/>
      <c r="U30" s="36"/>
      <c r="V30" s="36"/>
      <c r="W30" s="36"/>
      <c r="X30" s="36"/>
      <c r="Y30" s="36"/>
      <c r="Z30" s="36"/>
      <c r="AA30" s="36"/>
      <c r="AB30" s="36"/>
      <c r="AC30" s="36"/>
      <c r="AD30" s="36"/>
      <c r="AE30" s="36"/>
    </row>
    <row r="31" spans="1:31" s="2" customFormat="1" ht="6.9" customHeight="1">
      <c r="A31" s="36"/>
      <c r="B31" s="41"/>
      <c r="C31" s="36"/>
      <c r="D31" s="121"/>
      <c r="E31" s="121"/>
      <c r="F31" s="121"/>
      <c r="G31" s="121"/>
      <c r="H31" s="121"/>
      <c r="I31" s="121"/>
      <c r="J31" s="121"/>
      <c r="K31" s="121"/>
      <c r="L31" s="116"/>
      <c r="S31" s="36"/>
      <c r="T31" s="36"/>
      <c r="U31" s="36"/>
      <c r="V31" s="36"/>
      <c r="W31" s="36"/>
      <c r="X31" s="36"/>
      <c r="Y31" s="36"/>
      <c r="Z31" s="36"/>
      <c r="AA31" s="36"/>
      <c r="AB31" s="36"/>
      <c r="AC31" s="36"/>
      <c r="AD31" s="36"/>
      <c r="AE31" s="36"/>
    </row>
    <row r="32" spans="1:31" s="2" customFormat="1" ht="25.35" customHeight="1">
      <c r="A32" s="36"/>
      <c r="B32" s="41"/>
      <c r="C32" s="36"/>
      <c r="D32" s="122" t="s">
        <v>39</v>
      </c>
      <c r="E32" s="36"/>
      <c r="F32" s="36"/>
      <c r="G32" s="36"/>
      <c r="H32" s="36"/>
      <c r="I32" s="36"/>
      <c r="J32" s="123">
        <f>ROUND(J88,2)</f>
        <v>0</v>
      </c>
      <c r="K32" s="36"/>
      <c r="L32" s="116"/>
      <c r="S32" s="36"/>
      <c r="T32" s="36"/>
      <c r="U32" s="36"/>
      <c r="V32" s="36"/>
      <c r="W32" s="36"/>
      <c r="X32" s="36"/>
      <c r="Y32" s="36"/>
      <c r="Z32" s="36"/>
      <c r="AA32" s="36"/>
      <c r="AB32" s="36"/>
      <c r="AC32" s="36"/>
      <c r="AD32" s="36"/>
      <c r="AE32" s="36"/>
    </row>
    <row r="33" spans="1:31" s="2" customFormat="1" ht="6.9" customHeight="1">
      <c r="A33" s="36"/>
      <c r="B33" s="41"/>
      <c r="C33" s="36"/>
      <c r="D33" s="121"/>
      <c r="E33" s="121"/>
      <c r="F33" s="121"/>
      <c r="G33" s="121"/>
      <c r="H33" s="121"/>
      <c r="I33" s="121"/>
      <c r="J33" s="121"/>
      <c r="K33" s="121"/>
      <c r="L33" s="116"/>
      <c r="S33" s="36"/>
      <c r="T33" s="36"/>
      <c r="U33" s="36"/>
      <c r="V33" s="36"/>
      <c r="W33" s="36"/>
      <c r="X33" s="36"/>
      <c r="Y33" s="36"/>
      <c r="Z33" s="36"/>
      <c r="AA33" s="36"/>
      <c r="AB33" s="36"/>
      <c r="AC33" s="36"/>
      <c r="AD33" s="36"/>
      <c r="AE33" s="36"/>
    </row>
    <row r="34" spans="1:31" s="2" customFormat="1" ht="14.4" customHeight="1">
      <c r="A34" s="36"/>
      <c r="B34" s="41"/>
      <c r="C34" s="36"/>
      <c r="D34" s="36"/>
      <c r="E34" s="36"/>
      <c r="F34" s="124" t="s">
        <v>41</v>
      </c>
      <c r="G34" s="36"/>
      <c r="H34" s="36"/>
      <c r="I34" s="124" t="s">
        <v>40</v>
      </c>
      <c r="J34" s="124" t="s">
        <v>42</v>
      </c>
      <c r="K34" s="36"/>
      <c r="L34" s="116"/>
      <c r="S34" s="36"/>
      <c r="T34" s="36"/>
      <c r="U34" s="36"/>
      <c r="V34" s="36"/>
      <c r="W34" s="36"/>
      <c r="X34" s="36"/>
      <c r="Y34" s="36"/>
      <c r="Z34" s="36"/>
      <c r="AA34" s="36"/>
      <c r="AB34" s="36"/>
      <c r="AC34" s="36"/>
      <c r="AD34" s="36"/>
      <c r="AE34" s="36"/>
    </row>
    <row r="35" spans="1:31" s="2" customFormat="1" ht="14.4" customHeight="1" hidden="1">
      <c r="A35" s="36"/>
      <c r="B35" s="41"/>
      <c r="C35" s="36"/>
      <c r="D35" s="125" t="s">
        <v>43</v>
      </c>
      <c r="E35" s="115" t="s">
        <v>44</v>
      </c>
      <c r="F35" s="126">
        <f>ROUND((SUM(BE88:BE168)),2)</f>
        <v>0</v>
      </c>
      <c r="G35" s="36"/>
      <c r="H35" s="36"/>
      <c r="I35" s="127">
        <v>0.21</v>
      </c>
      <c r="J35" s="126">
        <f>ROUND(((SUM(BE88:BE168))*I35),2)</f>
        <v>0</v>
      </c>
      <c r="K35" s="36"/>
      <c r="L35" s="116"/>
      <c r="S35" s="36"/>
      <c r="T35" s="36"/>
      <c r="U35" s="36"/>
      <c r="V35" s="36"/>
      <c r="W35" s="36"/>
      <c r="X35" s="36"/>
      <c r="Y35" s="36"/>
      <c r="Z35" s="36"/>
      <c r="AA35" s="36"/>
      <c r="AB35" s="36"/>
      <c r="AC35" s="36"/>
      <c r="AD35" s="36"/>
      <c r="AE35" s="36"/>
    </row>
    <row r="36" spans="1:31" s="2" customFormat="1" ht="14.4" customHeight="1" hidden="1">
      <c r="A36" s="36"/>
      <c r="B36" s="41"/>
      <c r="C36" s="36"/>
      <c r="D36" s="36"/>
      <c r="E36" s="115" t="s">
        <v>45</v>
      </c>
      <c r="F36" s="126">
        <f>ROUND((SUM(BF88:BF168)),2)</f>
        <v>0</v>
      </c>
      <c r="G36" s="36"/>
      <c r="H36" s="36"/>
      <c r="I36" s="127">
        <v>0.15</v>
      </c>
      <c r="J36" s="126">
        <f>ROUND(((SUM(BF88:BF168))*I36),2)</f>
        <v>0</v>
      </c>
      <c r="K36" s="36"/>
      <c r="L36" s="116"/>
      <c r="S36" s="36"/>
      <c r="T36" s="36"/>
      <c r="U36" s="36"/>
      <c r="V36" s="36"/>
      <c r="W36" s="36"/>
      <c r="X36" s="36"/>
      <c r="Y36" s="36"/>
      <c r="Z36" s="36"/>
      <c r="AA36" s="36"/>
      <c r="AB36" s="36"/>
      <c r="AC36" s="36"/>
      <c r="AD36" s="36"/>
      <c r="AE36" s="36"/>
    </row>
    <row r="37" spans="1:31" s="2" customFormat="1" ht="14.4" customHeight="1">
      <c r="A37" s="36"/>
      <c r="B37" s="41"/>
      <c r="C37" s="36"/>
      <c r="D37" s="115" t="s">
        <v>43</v>
      </c>
      <c r="E37" s="115" t="s">
        <v>46</v>
      </c>
      <c r="F37" s="126">
        <f>ROUND((SUM(BG88:BG168)),2)</f>
        <v>0</v>
      </c>
      <c r="G37" s="36"/>
      <c r="H37" s="36"/>
      <c r="I37" s="127">
        <v>0.21</v>
      </c>
      <c r="J37" s="126">
        <f>0</f>
        <v>0</v>
      </c>
      <c r="K37" s="36"/>
      <c r="L37" s="116"/>
      <c r="S37" s="36"/>
      <c r="T37" s="36"/>
      <c r="U37" s="36"/>
      <c r="V37" s="36"/>
      <c r="W37" s="36"/>
      <c r="X37" s="36"/>
      <c r="Y37" s="36"/>
      <c r="Z37" s="36"/>
      <c r="AA37" s="36"/>
      <c r="AB37" s="36"/>
      <c r="AC37" s="36"/>
      <c r="AD37" s="36"/>
      <c r="AE37" s="36"/>
    </row>
    <row r="38" spans="1:31" s="2" customFormat="1" ht="14.4" customHeight="1">
      <c r="A38" s="36"/>
      <c r="B38" s="41"/>
      <c r="C38" s="36"/>
      <c r="D38" s="36"/>
      <c r="E38" s="115" t="s">
        <v>47</v>
      </c>
      <c r="F38" s="126">
        <f>ROUND((SUM(BH88:BH168)),2)</f>
        <v>0</v>
      </c>
      <c r="G38" s="36"/>
      <c r="H38" s="36"/>
      <c r="I38" s="127">
        <v>0.15</v>
      </c>
      <c r="J38" s="126">
        <f>0</f>
        <v>0</v>
      </c>
      <c r="K38" s="36"/>
      <c r="L38" s="116"/>
      <c r="S38" s="36"/>
      <c r="T38" s="36"/>
      <c r="U38" s="36"/>
      <c r="V38" s="36"/>
      <c r="W38" s="36"/>
      <c r="X38" s="36"/>
      <c r="Y38" s="36"/>
      <c r="Z38" s="36"/>
      <c r="AA38" s="36"/>
      <c r="AB38" s="36"/>
      <c r="AC38" s="36"/>
      <c r="AD38" s="36"/>
      <c r="AE38" s="36"/>
    </row>
    <row r="39" spans="1:31" s="2" customFormat="1" ht="14.4" customHeight="1" hidden="1">
      <c r="A39" s="36"/>
      <c r="B39" s="41"/>
      <c r="C39" s="36"/>
      <c r="D39" s="36"/>
      <c r="E39" s="115" t="s">
        <v>48</v>
      </c>
      <c r="F39" s="126">
        <f>ROUND((SUM(BI88:BI168)),2)</f>
        <v>0</v>
      </c>
      <c r="G39" s="36"/>
      <c r="H39" s="36"/>
      <c r="I39" s="127">
        <v>0</v>
      </c>
      <c r="J39" s="126">
        <f>0</f>
        <v>0</v>
      </c>
      <c r="K39" s="36"/>
      <c r="L39" s="116"/>
      <c r="S39" s="36"/>
      <c r="T39" s="36"/>
      <c r="U39" s="36"/>
      <c r="V39" s="36"/>
      <c r="W39" s="36"/>
      <c r="X39" s="36"/>
      <c r="Y39" s="36"/>
      <c r="Z39" s="36"/>
      <c r="AA39" s="36"/>
      <c r="AB39" s="36"/>
      <c r="AC39" s="36"/>
      <c r="AD39" s="36"/>
      <c r="AE39" s="36"/>
    </row>
    <row r="40" spans="1:31" s="2" customFormat="1" ht="6.9" customHeight="1">
      <c r="A40" s="36"/>
      <c r="B40" s="41"/>
      <c r="C40" s="36"/>
      <c r="D40" s="36"/>
      <c r="E40" s="36"/>
      <c r="F40" s="36"/>
      <c r="G40" s="36"/>
      <c r="H40" s="36"/>
      <c r="I40" s="36"/>
      <c r="J40" s="36"/>
      <c r="K40" s="36"/>
      <c r="L40" s="116"/>
      <c r="S40" s="36"/>
      <c r="T40" s="36"/>
      <c r="U40" s="36"/>
      <c r="V40" s="36"/>
      <c r="W40" s="36"/>
      <c r="X40" s="36"/>
      <c r="Y40" s="36"/>
      <c r="Z40" s="36"/>
      <c r="AA40" s="36"/>
      <c r="AB40" s="36"/>
      <c r="AC40" s="36"/>
      <c r="AD40" s="36"/>
      <c r="AE40" s="36"/>
    </row>
    <row r="41" spans="1:31" s="2" customFormat="1" ht="25.35" customHeight="1">
      <c r="A41" s="36"/>
      <c r="B41" s="41"/>
      <c r="C41" s="128"/>
      <c r="D41" s="129" t="s">
        <v>49</v>
      </c>
      <c r="E41" s="130"/>
      <c r="F41" s="130"/>
      <c r="G41" s="131" t="s">
        <v>50</v>
      </c>
      <c r="H41" s="132" t="s">
        <v>51</v>
      </c>
      <c r="I41" s="130"/>
      <c r="J41" s="133">
        <f>SUM(J32:J39)</f>
        <v>0</v>
      </c>
      <c r="K41" s="134"/>
      <c r="L41" s="116"/>
      <c r="S41" s="36"/>
      <c r="T41" s="36"/>
      <c r="U41" s="36"/>
      <c r="V41" s="36"/>
      <c r="W41" s="36"/>
      <c r="X41" s="36"/>
      <c r="Y41" s="36"/>
      <c r="Z41" s="36"/>
      <c r="AA41" s="36"/>
      <c r="AB41" s="36"/>
      <c r="AC41" s="36"/>
      <c r="AD41" s="36"/>
      <c r="AE41" s="36"/>
    </row>
    <row r="42" spans="1:31" s="2" customFormat="1" ht="14.4" customHeight="1">
      <c r="A42" s="36"/>
      <c r="B42" s="135"/>
      <c r="C42" s="136"/>
      <c r="D42" s="136"/>
      <c r="E42" s="136"/>
      <c r="F42" s="136"/>
      <c r="G42" s="136"/>
      <c r="H42" s="136"/>
      <c r="I42" s="136"/>
      <c r="J42" s="136"/>
      <c r="K42" s="136"/>
      <c r="L42" s="116"/>
      <c r="S42" s="36"/>
      <c r="T42" s="36"/>
      <c r="U42" s="36"/>
      <c r="V42" s="36"/>
      <c r="W42" s="36"/>
      <c r="X42" s="36"/>
      <c r="Y42" s="36"/>
      <c r="Z42" s="36"/>
      <c r="AA42" s="36"/>
      <c r="AB42" s="36"/>
      <c r="AC42" s="36"/>
      <c r="AD42" s="36"/>
      <c r="AE42" s="36"/>
    </row>
    <row r="46" spans="1:31" s="2" customFormat="1" ht="6.9" customHeight="1">
      <c r="A46" s="36"/>
      <c r="B46" s="137"/>
      <c r="C46" s="138"/>
      <c r="D46" s="138"/>
      <c r="E46" s="138"/>
      <c r="F46" s="138"/>
      <c r="G46" s="138"/>
      <c r="H46" s="138"/>
      <c r="I46" s="138"/>
      <c r="J46" s="138"/>
      <c r="K46" s="138"/>
      <c r="L46" s="116"/>
      <c r="S46" s="36"/>
      <c r="T46" s="36"/>
      <c r="U46" s="36"/>
      <c r="V46" s="36"/>
      <c r="W46" s="36"/>
      <c r="X46" s="36"/>
      <c r="Y46" s="36"/>
      <c r="Z46" s="36"/>
      <c r="AA46" s="36"/>
      <c r="AB46" s="36"/>
      <c r="AC46" s="36"/>
      <c r="AD46" s="36"/>
      <c r="AE46" s="36"/>
    </row>
    <row r="47" spans="1:31" s="2" customFormat="1" ht="24.9" customHeight="1">
      <c r="A47" s="36"/>
      <c r="B47" s="37"/>
      <c r="C47" s="25" t="s">
        <v>97</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6.9" customHeight="1">
      <c r="A48" s="36"/>
      <c r="B48" s="37"/>
      <c r="C48" s="38"/>
      <c r="D48" s="38"/>
      <c r="E48" s="38"/>
      <c r="F48" s="38"/>
      <c r="G48" s="38"/>
      <c r="H48" s="38"/>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392" t="str">
        <f>E7</f>
        <v>Plátenický potok, Rochlice, rekonstrukce koryta, ř. km 0,177 - 0,195</v>
      </c>
      <c r="F50" s="393"/>
      <c r="G50" s="393"/>
      <c r="H50" s="393"/>
      <c r="I50" s="38"/>
      <c r="J50" s="38"/>
      <c r="K50" s="38"/>
      <c r="L50" s="116"/>
      <c r="S50" s="36"/>
      <c r="T50" s="36"/>
      <c r="U50" s="36"/>
      <c r="V50" s="36"/>
      <c r="W50" s="36"/>
      <c r="X50" s="36"/>
      <c r="Y50" s="36"/>
      <c r="Z50" s="36"/>
      <c r="AA50" s="36"/>
      <c r="AB50" s="36"/>
      <c r="AC50" s="36"/>
      <c r="AD50" s="36"/>
      <c r="AE50" s="36"/>
    </row>
    <row r="51" spans="2:12" s="1" customFormat="1" ht="12" customHeight="1">
      <c r="B51" s="23"/>
      <c r="C51" s="31" t="s">
        <v>94</v>
      </c>
      <c r="D51" s="24"/>
      <c r="E51" s="24"/>
      <c r="F51" s="24"/>
      <c r="G51" s="24"/>
      <c r="H51" s="24"/>
      <c r="I51" s="24"/>
      <c r="J51" s="24"/>
      <c r="K51" s="24"/>
      <c r="L51" s="22"/>
    </row>
    <row r="52" spans="1:31" s="2" customFormat="1" ht="16.5" customHeight="1">
      <c r="A52" s="36"/>
      <c r="B52" s="37"/>
      <c r="C52" s="38"/>
      <c r="D52" s="38"/>
      <c r="E52" s="392" t="s">
        <v>95</v>
      </c>
      <c r="F52" s="394"/>
      <c r="G52" s="394"/>
      <c r="H52" s="394"/>
      <c r="I52" s="38"/>
      <c r="J52" s="38"/>
      <c r="K52" s="38"/>
      <c r="L52" s="116"/>
      <c r="S52" s="36"/>
      <c r="T52" s="36"/>
      <c r="U52" s="36"/>
      <c r="V52" s="36"/>
      <c r="W52" s="36"/>
      <c r="X52" s="36"/>
      <c r="Y52" s="36"/>
      <c r="Z52" s="36"/>
      <c r="AA52" s="36"/>
      <c r="AB52" s="36"/>
      <c r="AC52" s="36"/>
      <c r="AD52" s="36"/>
      <c r="AE52" s="36"/>
    </row>
    <row r="53" spans="1:31" s="2" customFormat="1" ht="12" customHeight="1">
      <c r="A53" s="36"/>
      <c r="B53" s="37"/>
      <c r="C53" s="31" t="s">
        <v>880</v>
      </c>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16.5" customHeight="1">
      <c r="A54" s="36"/>
      <c r="B54" s="37"/>
      <c r="C54" s="38"/>
      <c r="D54" s="38"/>
      <c r="E54" s="341" t="str">
        <f>E11</f>
        <v>1.1. - SO 01.1 - Náhradní výsadba</v>
      </c>
      <c r="F54" s="394"/>
      <c r="G54" s="394"/>
      <c r="H54" s="394"/>
      <c r="I54" s="38"/>
      <c r="J54" s="38"/>
      <c r="K54" s="38"/>
      <c r="L54" s="116"/>
      <c r="S54" s="36"/>
      <c r="T54" s="36"/>
      <c r="U54" s="36"/>
      <c r="V54" s="36"/>
      <c r="W54" s="36"/>
      <c r="X54" s="36"/>
      <c r="Y54" s="36"/>
      <c r="Z54" s="36"/>
      <c r="AA54" s="36"/>
      <c r="AB54" s="36"/>
      <c r="AC54" s="36"/>
      <c r="AD54" s="36"/>
      <c r="AE54" s="36"/>
    </row>
    <row r="55" spans="1:31" s="2" customFormat="1" ht="6.9" customHeight="1">
      <c r="A55" s="36"/>
      <c r="B55" s="37"/>
      <c r="C55" s="38"/>
      <c r="D55" s="38"/>
      <c r="E55" s="38"/>
      <c r="F55" s="38"/>
      <c r="G55" s="38"/>
      <c r="H55" s="38"/>
      <c r="I55" s="38"/>
      <c r="J55" s="38"/>
      <c r="K55" s="38"/>
      <c r="L55" s="116"/>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Rochlice u Liberce</v>
      </c>
      <c r="G56" s="38"/>
      <c r="H56" s="38"/>
      <c r="I56" s="31" t="s">
        <v>24</v>
      </c>
      <c r="J56" s="62" t="str">
        <f>IF(J14="","",J14)</f>
        <v>18. 11. 2019</v>
      </c>
      <c r="K56" s="38"/>
      <c r="L56" s="116"/>
      <c r="S56" s="36"/>
      <c r="T56" s="36"/>
      <c r="U56" s="36"/>
      <c r="V56" s="36"/>
      <c r="W56" s="36"/>
      <c r="X56" s="36"/>
      <c r="Y56" s="36"/>
      <c r="Z56" s="36"/>
      <c r="AA56" s="36"/>
      <c r="AB56" s="36"/>
      <c r="AC56" s="36"/>
      <c r="AD56" s="36"/>
      <c r="AE56" s="36"/>
    </row>
    <row r="57" spans="1:31" s="2" customFormat="1" ht="6.9" customHeight="1">
      <c r="A57" s="36"/>
      <c r="B57" s="37"/>
      <c r="C57" s="38"/>
      <c r="D57" s="38"/>
      <c r="E57" s="38"/>
      <c r="F57" s="38"/>
      <c r="G57" s="38"/>
      <c r="H57" s="38"/>
      <c r="I57" s="38"/>
      <c r="J57" s="38"/>
      <c r="K57" s="38"/>
      <c r="L57" s="116"/>
      <c r="S57" s="36"/>
      <c r="T57" s="36"/>
      <c r="U57" s="36"/>
      <c r="V57" s="36"/>
      <c r="W57" s="36"/>
      <c r="X57" s="36"/>
      <c r="Y57" s="36"/>
      <c r="Z57" s="36"/>
      <c r="AA57" s="36"/>
      <c r="AB57" s="36"/>
      <c r="AC57" s="36"/>
      <c r="AD57" s="36"/>
      <c r="AE57" s="36"/>
    </row>
    <row r="58" spans="1:31" s="2" customFormat="1" ht="40.05" customHeight="1">
      <c r="A58" s="36"/>
      <c r="B58" s="37"/>
      <c r="C58" s="31" t="s">
        <v>26</v>
      </c>
      <c r="D58" s="38"/>
      <c r="E58" s="38"/>
      <c r="F58" s="29" t="str">
        <f>E17</f>
        <v>Povodí Labe, státní podnik, OIČ, Hradec Králové</v>
      </c>
      <c r="G58" s="38"/>
      <c r="H58" s="38"/>
      <c r="I58" s="31" t="s">
        <v>33</v>
      </c>
      <c r="J58" s="34" t="str">
        <f>E23</f>
        <v>Povodí Labe, státní podnik, OIČ, Hradec Králové</v>
      </c>
      <c r="K58" s="38"/>
      <c r="L58" s="116"/>
      <c r="S58" s="36"/>
      <c r="T58" s="36"/>
      <c r="U58" s="36"/>
      <c r="V58" s="36"/>
      <c r="W58" s="36"/>
      <c r="X58" s="36"/>
      <c r="Y58" s="36"/>
      <c r="Z58" s="36"/>
      <c r="AA58" s="36"/>
      <c r="AB58" s="36"/>
      <c r="AC58" s="36"/>
      <c r="AD58" s="36"/>
      <c r="AE58" s="36"/>
    </row>
    <row r="59" spans="1:31" s="2" customFormat="1" ht="15.15" customHeight="1">
      <c r="A59" s="36"/>
      <c r="B59" s="37"/>
      <c r="C59" s="31" t="s">
        <v>31</v>
      </c>
      <c r="D59" s="38"/>
      <c r="E59" s="38"/>
      <c r="F59" s="29" t="str">
        <f>IF(E20="","",E20)</f>
        <v>Vyplň údaj</v>
      </c>
      <c r="G59" s="38"/>
      <c r="H59" s="38"/>
      <c r="I59" s="31" t="s">
        <v>35</v>
      </c>
      <c r="J59" s="34" t="str">
        <f>E26</f>
        <v>Ing. Eva Morkesová</v>
      </c>
      <c r="K59" s="38"/>
      <c r="L59" s="116"/>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6"/>
      <c r="S60" s="36"/>
      <c r="T60" s="36"/>
      <c r="U60" s="36"/>
      <c r="V60" s="36"/>
      <c r="W60" s="36"/>
      <c r="X60" s="36"/>
      <c r="Y60" s="36"/>
      <c r="Z60" s="36"/>
      <c r="AA60" s="36"/>
      <c r="AB60" s="36"/>
      <c r="AC60" s="36"/>
      <c r="AD60" s="36"/>
      <c r="AE60" s="36"/>
    </row>
    <row r="61" spans="1:31" s="2" customFormat="1" ht="29.25" customHeight="1">
      <c r="A61" s="36"/>
      <c r="B61" s="37"/>
      <c r="C61" s="139" t="s">
        <v>98</v>
      </c>
      <c r="D61" s="140"/>
      <c r="E61" s="140"/>
      <c r="F61" s="140"/>
      <c r="G61" s="140"/>
      <c r="H61" s="140"/>
      <c r="I61" s="140"/>
      <c r="J61" s="141" t="s">
        <v>99</v>
      </c>
      <c r="K61" s="140"/>
      <c r="L61" s="116"/>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6"/>
      <c r="S62" s="36"/>
      <c r="T62" s="36"/>
      <c r="U62" s="36"/>
      <c r="V62" s="36"/>
      <c r="W62" s="36"/>
      <c r="X62" s="36"/>
      <c r="Y62" s="36"/>
      <c r="Z62" s="36"/>
      <c r="AA62" s="36"/>
      <c r="AB62" s="36"/>
      <c r="AC62" s="36"/>
      <c r="AD62" s="36"/>
      <c r="AE62" s="36"/>
    </row>
    <row r="63" spans="1:47" s="2" customFormat="1" ht="22.8" customHeight="1">
      <c r="A63" s="36"/>
      <c r="B63" s="37"/>
      <c r="C63" s="142" t="s">
        <v>71</v>
      </c>
      <c r="D63" s="38"/>
      <c r="E63" s="38"/>
      <c r="F63" s="38"/>
      <c r="G63" s="38"/>
      <c r="H63" s="38"/>
      <c r="I63" s="38"/>
      <c r="J63" s="80">
        <f>J88</f>
        <v>0</v>
      </c>
      <c r="K63" s="38"/>
      <c r="L63" s="116"/>
      <c r="S63" s="36"/>
      <c r="T63" s="36"/>
      <c r="U63" s="36"/>
      <c r="V63" s="36"/>
      <c r="W63" s="36"/>
      <c r="X63" s="36"/>
      <c r="Y63" s="36"/>
      <c r="Z63" s="36"/>
      <c r="AA63" s="36"/>
      <c r="AB63" s="36"/>
      <c r="AC63" s="36"/>
      <c r="AD63" s="36"/>
      <c r="AE63" s="36"/>
      <c r="AU63" s="19" t="s">
        <v>100</v>
      </c>
    </row>
    <row r="64" spans="2:12" s="9" customFormat="1" ht="24.9" customHeight="1">
      <c r="B64" s="143"/>
      <c r="C64" s="144"/>
      <c r="D64" s="145" t="s">
        <v>101</v>
      </c>
      <c r="E64" s="146"/>
      <c r="F64" s="146"/>
      <c r="G64" s="146"/>
      <c r="H64" s="146"/>
      <c r="I64" s="146"/>
      <c r="J64" s="147">
        <f>J89</f>
        <v>0</v>
      </c>
      <c r="K64" s="144"/>
      <c r="L64" s="148"/>
    </row>
    <row r="65" spans="2:12" s="10" customFormat="1" ht="19.95" customHeight="1">
      <c r="B65" s="149"/>
      <c r="C65" s="100"/>
      <c r="D65" s="150" t="s">
        <v>102</v>
      </c>
      <c r="E65" s="151"/>
      <c r="F65" s="151"/>
      <c r="G65" s="151"/>
      <c r="H65" s="151"/>
      <c r="I65" s="151"/>
      <c r="J65" s="152">
        <f>J90</f>
        <v>0</v>
      </c>
      <c r="K65" s="100"/>
      <c r="L65" s="153"/>
    </row>
    <row r="66" spans="2:12" s="10" customFormat="1" ht="19.95" customHeight="1">
      <c r="B66" s="149"/>
      <c r="C66" s="100"/>
      <c r="D66" s="150" t="s">
        <v>110</v>
      </c>
      <c r="E66" s="151"/>
      <c r="F66" s="151"/>
      <c r="G66" s="151"/>
      <c r="H66" s="151"/>
      <c r="I66" s="151"/>
      <c r="J66" s="152">
        <f>J166</f>
        <v>0</v>
      </c>
      <c r="K66" s="100"/>
      <c r="L66" s="153"/>
    </row>
    <row r="67" spans="1:31" s="2" customFormat="1" ht="21.75" customHeight="1">
      <c r="A67" s="36"/>
      <c r="B67" s="37"/>
      <c r="C67" s="38"/>
      <c r="D67" s="38"/>
      <c r="E67" s="38"/>
      <c r="F67" s="38"/>
      <c r="G67" s="38"/>
      <c r="H67" s="38"/>
      <c r="I67" s="38"/>
      <c r="J67" s="38"/>
      <c r="K67" s="38"/>
      <c r="L67" s="116"/>
      <c r="S67" s="36"/>
      <c r="T67" s="36"/>
      <c r="U67" s="36"/>
      <c r="V67" s="36"/>
      <c r="W67" s="36"/>
      <c r="X67" s="36"/>
      <c r="Y67" s="36"/>
      <c r="Z67" s="36"/>
      <c r="AA67" s="36"/>
      <c r="AB67" s="36"/>
      <c r="AC67" s="36"/>
      <c r="AD67" s="36"/>
      <c r="AE67" s="36"/>
    </row>
    <row r="68" spans="1:31" s="2" customFormat="1" ht="6.9" customHeight="1">
      <c r="A68" s="36"/>
      <c r="B68" s="50"/>
      <c r="C68" s="51"/>
      <c r="D68" s="51"/>
      <c r="E68" s="51"/>
      <c r="F68" s="51"/>
      <c r="G68" s="51"/>
      <c r="H68" s="51"/>
      <c r="I68" s="51"/>
      <c r="J68" s="51"/>
      <c r="K68" s="51"/>
      <c r="L68" s="116"/>
      <c r="S68" s="36"/>
      <c r="T68" s="36"/>
      <c r="U68" s="36"/>
      <c r="V68" s="36"/>
      <c r="W68" s="36"/>
      <c r="X68" s="36"/>
      <c r="Y68" s="36"/>
      <c r="Z68" s="36"/>
      <c r="AA68" s="36"/>
      <c r="AB68" s="36"/>
      <c r="AC68" s="36"/>
      <c r="AD68" s="36"/>
      <c r="AE68" s="36"/>
    </row>
    <row r="72" spans="1:31" s="2" customFormat="1" ht="6.9" customHeight="1">
      <c r="A72" s="36"/>
      <c r="B72" s="52"/>
      <c r="C72" s="53"/>
      <c r="D72" s="53"/>
      <c r="E72" s="53"/>
      <c r="F72" s="53"/>
      <c r="G72" s="53"/>
      <c r="H72" s="53"/>
      <c r="I72" s="53"/>
      <c r="J72" s="53"/>
      <c r="K72" s="53"/>
      <c r="L72" s="116"/>
      <c r="S72" s="36"/>
      <c r="T72" s="36"/>
      <c r="U72" s="36"/>
      <c r="V72" s="36"/>
      <c r="W72" s="36"/>
      <c r="X72" s="36"/>
      <c r="Y72" s="36"/>
      <c r="Z72" s="36"/>
      <c r="AA72" s="36"/>
      <c r="AB72" s="36"/>
      <c r="AC72" s="36"/>
      <c r="AD72" s="36"/>
      <c r="AE72" s="36"/>
    </row>
    <row r="73" spans="1:31" s="2" customFormat="1" ht="24.9" customHeight="1">
      <c r="A73" s="36"/>
      <c r="B73" s="37"/>
      <c r="C73" s="25" t="s">
        <v>114</v>
      </c>
      <c r="D73" s="38"/>
      <c r="E73" s="38"/>
      <c r="F73" s="38"/>
      <c r="G73" s="38"/>
      <c r="H73" s="38"/>
      <c r="I73" s="38"/>
      <c r="J73" s="38"/>
      <c r="K73" s="38"/>
      <c r="L73" s="116"/>
      <c r="S73" s="36"/>
      <c r="T73" s="36"/>
      <c r="U73" s="36"/>
      <c r="V73" s="36"/>
      <c r="W73" s="36"/>
      <c r="X73" s="36"/>
      <c r="Y73" s="36"/>
      <c r="Z73" s="36"/>
      <c r="AA73" s="36"/>
      <c r="AB73" s="36"/>
      <c r="AC73" s="36"/>
      <c r="AD73" s="36"/>
      <c r="AE73" s="36"/>
    </row>
    <row r="74" spans="1:31" s="2" customFormat="1" ht="6.9" customHeight="1">
      <c r="A74" s="36"/>
      <c r="B74" s="37"/>
      <c r="C74" s="38"/>
      <c r="D74" s="38"/>
      <c r="E74" s="38"/>
      <c r="F74" s="38"/>
      <c r="G74" s="38"/>
      <c r="H74" s="38"/>
      <c r="I74" s="38"/>
      <c r="J74" s="38"/>
      <c r="K74" s="38"/>
      <c r="L74" s="116"/>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16"/>
      <c r="S75" s="36"/>
      <c r="T75" s="36"/>
      <c r="U75" s="36"/>
      <c r="V75" s="36"/>
      <c r="W75" s="36"/>
      <c r="X75" s="36"/>
      <c r="Y75" s="36"/>
      <c r="Z75" s="36"/>
      <c r="AA75" s="36"/>
      <c r="AB75" s="36"/>
      <c r="AC75" s="36"/>
      <c r="AD75" s="36"/>
      <c r="AE75" s="36"/>
    </row>
    <row r="76" spans="1:31" s="2" customFormat="1" ht="16.5" customHeight="1">
      <c r="A76" s="36"/>
      <c r="B76" s="37"/>
      <c r="C76" s="38"/>
      <c r="D76" s="38"/>
      <c r="E76" s="392" t="str">
        <f>E7</f>
        <v>Plátenický potok, Rochlice, rekonstrukce koryta, ř. km 0,177 - 0,195</v>
      </c>
      <c r="F76" s="393"/>
      <c r="G76" s="393"/>
      <c r="H76" s="393"/>
      <c r="I76" s="38"/>
      <c r="J76" s="38"/>
      <c r="K76" s="38"/>
      <c r="L76" s="116"/>
      <c r="S76" s="36"/>
      <c r="T76" s="36"/>
      <c r="U76" s="36"/>
      <c r="V76" s="36"/>
      <c r="W76" s="36"/>
      <c r="X76" s="36"/>
      <c r="Y76" s="36"/>
      <c r="Z76" s="36"/>
      <c r="AA76" s="36"/>
      <c r="AB76" s="36"/>
      <c r="AC76" s="36"/>
      <c r="AD76" s="36"/>
      <c r="AE76" s="36"/>
    </row>
    <row r="77" spans="2:12" s="1" customFormat="1" ht="12" customHeight="1">
      <c r="B77" s="23"/>
      <c r="C77" s="31" t="s">
        <v>94</v>
      </c>
      <c r="D77" s="24"/>
      <c r="E77" s="24"/>
      <c r="F77" s="24"/>
      <c r="G77" s="24"/>
      <c r="H77" s="24"/>
      <c r="I77" s="24"/>
      <c r="J77" s="24"/>
      <c r="K77" s="24"/>
      <c r="L77" s="22"/>
    </row>
    <row r="78" spans="1:31" s="2" customFormat="1" ht="16.5" customHeight="1">
      <c r="A78" s="36"/>
      <c r="B78" s="37"/>
      <c r="C78" s="38"/>
      <c r="D78" s="38"/>
      <c r="E78" s="392" t="s">
        <v>95</v>
      </c>
      <c r="F78" s="394"/>
      <c r="G78" s="394"/>
      <c r="H78" s="394"/>
      <c r="I78" s="38"/>
      <c r="J78" s="38"/>
      <c r="K78" s="38"/>
      <c r="L78" s="116"/>
      <c r="S78" s="36"/>
      <c r="T78" s="36"/>
      <c r="U78" s="36"/>
      <c r="V78" s="36"/>
      <c r="W78" s="36"/>
      <c r="X78" s="36"/>
      <c r="Y78" s="36"/>
      <c r="Z78" s="36"/>
      <c r="AA78" s="36"/>
      <c r="AB78" s="36"/>
      <c r="AC78" s="36"/>
      <c r="AD78" s="36"/>
      <c r="AE78" s="36"/>
    </row>
    <row r="79" spans="1:31" s="2" customFormat="1" ht="12" customHeight="1">
      <c r="A79" s="36"/>
      <c r="B79" s="37"/>
      <c r="C79" s="31" t="s">
        <v>880</v>
      </c>
      <c r="D79" s="38"/>
      <c r="E79" s="38"/>
      <c r="F79" s="38"/>
      <c r="G79" s="38"/>
      <c r="H79" s="38"/>
      <c r="I79" s="38"/>
      <c r="J79" s="38"/>
      <c r="K79" s="38"/>
      <c r="L79" s="116"/>
      <c r="S79" s="36"/>
      <c r="T79" s="36"/>
      <c r="U79" s="36"/>
      <c r="V79" s="36"/>
      <c r="W79" s="36"/>
      <c r="X79" s="36"/>
      <c r="Y79" s="36"/>
      <c r="Z79" s="36"/>
      <c r="AA79" s="36"/>
      <c r="AB79" s="36"/>
      <c r="AC79" s="36"/>
      <c r="AD79" s="36"/>
      <c r="AE79" s="36"/>
    </row>
    <row r="80" spans="1:31" s="2" customFormat="1" ht="16.5" customHeight="1">
      <c r="A80" s="36"/>
      <c r="B80" s="37"/>
      <c r="C80" s="38"/>
      <c r="D80" s="38"/>
      <c r="E80" s="341" t="str">
        <f>E11</f>
        <v>1.1. - SO 01.1 - Náhradní výsadba</v>
      </c>
      <c r="F80" s="394"/>
      <c r="G80" s="394"/>
      <c r="H80" s="394"/>
      <c r="I80" s="38"/>
      <c r="J80" s="38"/>
      <c r="K80" s="38"/>
      <c r="L80" s="116"/>
      <c r="S80" s="36"/>
      <c r="T80" s="36"/>
      <c r="U80" s="36"/>
      <c r="V80" s="36"/>
      <c r="W80" s="36"/>
      <c r="X80" s="36"/>
      <c r="Y80" s="36"/>
      <c r="Z80" s="36"/>
      <c r="AA80" s="36"/>
      <c r="AB80" s="36"/>
      <c r="AC80" s="36"/>
      <c r="AD80" s="36"/>
      <c r="AE80" s="36"/>
    </row>
    <row r="81" spans="1:31" s="2" customFormat="1" ht="6.9" customHeight="1">
      <c r="A81" s="36"/>
      <c r="B81" s="37"/>
      <c r="C81" s="38"/>
      <c r="D81" s="38"/>
      <c r="E81" s="38"/>
      <c r="F81" s="38"/>
      <c r="G81" s="38"/>
      <c r="H81" s="38"/>
      <c r="I81" s="38"/>
      <c r="J81" s="38"/>
      <c r="K81" s="38"/>
      <c r="L81" s="116"/>
      <c r="S81" s="36"/>
      <c r="T81" s="36"/>
      <c r="U81" s="36"/>
      <c r="V81" s="36"/>
      <c r="W81" s="36"/>
      <c r="X81" s="36"/>
      <c r="Y81" s="36"/>
      <c r="Z81" s="36"/>
      <c r="AA81" s="36"/>
      <c r="AB81" s="36"/>
      <c r="AC81" s="36"/>
      <c r="AD81" s="36"/>
      <c r="AE81" s="36"/>
    </row>
    <row r="82" spans="1:31" s="2" customFormat="1" ht="12" customHeight="1">
      <c r="A82" s="36"/>
      <c r="B82" s="37"/>
      <c r="C82" s="31" t="s">
        <v>22</v>
      </c>
      <c r="D82" s="38"/>
      <c r="E82" s="38"/>
      <c r="F82" s="29" t="str">
        <f>F14</f>
        <v>Rochlice u Liberce</v>
      </c>
      <c r="G82" s="38"/>
      <c r="H82" s="38"/>
      <c r="I82" s="31" t="s">
        <v>24</v>
      </c>
      <c r="J82" s="62" t="str">
        <f>IF(J14="","",J14)</f>
        <v>18. 11. 2019</v>
      </c>
      <c r="K82" s="38"/>
      <c r="L82" s="116"/>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38"/>
      <c r="J83" s="38"/>
      <c r="K83" s="38"/>
      <c r="L83" s="116"/>
      <c r="S83" s="36"/>
      <c r="T83" s="36"/>
      <c r="U83" s="36"/>
      <c r="V83" s="36"/>
      <c r="W83" s="36"/>
      <c r="X83" s="36"/>
      <c r="Y83" s="36"/>
      <c r="Z83" s="36"/>
      <c r="AA83" s="36"/>
      <c r="AB83" s="36"/>
      <c r="AC83" s="36"/>
      <c r="AD83" s="36"/>
      <c r="AE83" s="36"/>
    </row>
    <row r="84" spans="1:31" s="2" customFormat="1" ht="40.05" customHeight="1">
      <c r="A84" s="36"/>
      <c r="B84" s="37"/>
      <c r="C84" s="31" t="s">
        <v>26</v>
      </c>
      <c r="D84" s="38"/>
      <c r="E84" s="38"/>
      <c r="F84" s="29" t="str">
        <f>E17</f>
        <v>Povodí Labe, státní podnik, OIČ, Hradec Králové</v>
      </c>
      <c r="G84" s="38"/>
      <c r="H84" s="38"/>
      <c r="I84" s="31" t="s">
        <v>33</v>
      </c>
      <c r="J84" s="34" t="str">
        <f>E23</f>
        <v>Povodí Labe, státní podnik, OIČ, Hradec Králové</v>
      </c>
      <c r="K84" s="38"/>
      <c r="L84" s="116"/>
      <c r="S84" s="36"/>
      <c r="T84" s="36"/>
      <c r="U84" s="36"/>
      <c r="V84" s="36"/>
      <c r="W84" s="36"/>
      <c r="X84" s="36"/>
      <c r="Y84" s="36"/>
      <c r="Z84" s="36"/>
      <c r="AA84" s="36"/>
      <c r="AB84" s="36"/>
      <c r="AC84" s="36"/>
      <c r="AD84" s="36"/>
      <c r="AE84" s="36"/>
    </row>
    <row r="85" spans="1:31" s="2" customFormat="1" ht="15.15" customHeight="1">
      <c r="A85" s="36"/>
      <c r="B85" s="37"/>
      <c r="C85" s="31" t="s">
        <v>31</v>
      </c>
      <c r="D85" s="38"/>
      <c r="E85" s="38"/>
      <c r="F85" s="29" t="str">
        <f>IF(E20="","",E20)</f>
        <v>Vyplň údaj</v>
      </c>
      <c r="G85" s="38"/>
      <c r="H85" s="38"/>
      <c r="I85" s="31" t="s">
        <v>35</v>
      </c>
      <c r="J85" s="34" t="str">
        <f>E26</f>
        <v>Ing. Eva Morkesová</v>
      </c>
      <c r="K85" s="38"/>
      <c r="L85" s="116"/>
      <c r="S85" s="36"/>
      <c r="T85" s="36"/>
      <c r="U85" s="36"/>
      <c r="V85" s="36"/>
      <c r="W85" s="36"/>
      <c r="X85" s="36"/>
      <c r="Y85" s="36"/>
      <c r="Z85" s="36"/>
      <c r="AA85" s="36"/>
      <c r="AB85" s="36"/>
      <c r="AC85" s="36"/>
      <c r="AD85" s="36"/>
      <c r="AE85" s="36"/>
    </row>
    <row r="86" spans="1:31" s="2" customFormat="1" ht="10.35" customHeight="1">
      <c r="A86" s="36"/>
      <c r="B86" s="37"/>
      <c r="C86" s="38"/>
      <c r="D86" s="38"/>
      <c r="E86" s="38"/>
      <c r="F86" s="38"/>
      <c r="G86" s="38"/>
      <c r="H86" s="38"/>
      <c r="I86" s="38"/>
      <c r="J86" s="38"/>
      <c r="K86" s="38"/>
      <c r="L86" s="116"/>
      <c r="S86" s="36"/>
      <c r="T86" s="36"/>
      <c r="U86" s="36"/>
      <c r="V86" s="36"/>
      <c r="W86" s="36"/>
      <c r="X86" s="36"/>
      <c r="Y86" s="36"/>
      <c r="Z86" s="36"/>
      <c r="AA86" s="36"/>
      <c r="AB86" s="36"/>
      <c r="AC86" s="36"/>
      <c r="AD86" s="36"/>
      <c r="AE86" s="36"/>
    </row>
    <row r="87" spans="1:31" s="11" customFormat="1" ht="29.25" customHeight="1">
      <c r="A87" s="154"/>
      <c r="B87" s="155"/>
      <c r="C87" s="156" t="s">
        <v>115</v>
      </c>
      <c r="D87" s="157" t="s">
        <v>58</v>
      </c>
      <c r="E87" s="157" t="s">
        <v>54</v>
      </c>
      <c r="F87" s="157" t="s">
        <v>55</v>
      </c>
      <c r="G87" s="157" t="s">
        <v>116</v>
      </c>
      <c r="H87" s="157" t="s">
        <v>117</v>
      </c>
      <c r="I87" s="157" t="s">
        <v>118</v>
      </c>
      <c r="J87" s="157" t="s">
        <v>99</v>
      </c>
      <c r="K87" s="158" t="s">
        <v>119</v>
      </c>
      <c r="L87" s="159"/>
      <c r="M87" s="71" t="s">
        <v>28</v>
      </c>
      <c r="N87" s="72" t="s">
        <v>43</v>
      </c>
      <c r="O87" s="72" t="s">
        <v>120</v>
      </c>
      <c r="P87" s="72" t="s">
        <v>121</v>
      </c>
      <c r="Q87" s="72" t="s">
        <v>122</v>
      </c>
      <c r="R87" s="72" t="s">
        <v>123</v>
      </c>
      <c r="S87" s="72" t="s">
        <v>124</v>
      </c>
      <c r="T87" s="73" t="s">
        <v>125</v>
      </c>
      <c r="U87" s="154"/>
      <c r="V87" s="154"/>
      <c r="W87" s="154"/>
      <c r="X87" s="154"/>
      <c r="Y87" s="154"/>
      <c r="Z87" s="154"/>
      <c r="AA87" s="154"/>
      <c r="AB87" s="154"/>
      <c r="AC87" s="154"/>
      <c r="AD87" s="154"/>
      <c r="AE87" s="154"/>
    </row>
    <row r="88" spans="1:63" s="2" customFormat="1" ht="22.8" customHeight="1">
      <c r="A88" s="36"/>
      <c r="B88" s="37"/>
      <c r="C88" s="78" t="s">
        <v>126</v>
      </c>
      <c r="D88" s="38"/>
      <c r="E88" s="38"/>
      <c r="F88" s="38"/>
      <c r="G88" s="38"/>
      <c r="H88" s="38"/>
      <c r="I88" s="38"/>
      <c r="J88" s="160">
        <f>BK88</f>
        <v>0</v>
      </c>
      <c r="K88" s="38"/>
      <c r="L88" s="41"/>
      <c r="M88" s="74"/>
      <c r="N88" s="161"/>
      <c r="O88" s="75"/>
      <c r="P88" s="162">
        <f>P89</f>
        <v>0</v>
      </c>
      <c r="Q88" s="75"/>
      <c r="R88" s="162">
        <f>R89</f>
        <v>0.16872496000000003</v>
      </c>
      <c r="S88" s="75"/>
      <c r="T88" s="163">
        <f>T89</f>
        <v>0</v>
      </c>
      <c r="U88" s="36"/>
      <c r="V88" s="36"/>
      <c r="W88" s="36"/>
      <c r="X88" s="36"/>
      <c r="Y88" s="36"/>
      <c r="Z88" s="36"/>
      <c r="AA88" s="36"/>
      <c r="AB88" s="36"/>
      <c r="AC88" s="36"/>
      <c r="AD88" s="36"/>
      <c r="AE88" s="36"/>
      <c r="AT88" s="19" t="s">
        <v>72</v>
      </c>
      <c r="AU88" s="19" t="s">
        <v>100</v>
      </c>
      <c r="BK88" s="164">
        <f>BK89</f>
        <v>0</v>
      </c>
    </row>
    <row r="89" spans="2:63" s="12" customFormat="1" ht="25.95" customHeight="1">
      <c r="B89" s="165"/>
      <c r="C89" s="166"/>
      <c r="D89" s="167" t="s">
        <v>72</v>
      </c>
      <c r="E89" s="168" t="s">
        <v>127</v>
      </c>
      <c r="F89" s="168" t="s">
        <v>128</v>
      </c>
      <c r="G89" s="166"/>
      <c r="H89" s="166"/>
      <c r="I89" s="169"/>
      <c r="J89" s="170">
        <f>BK89</f>
        <v>0</v>
      </c>
      <c r="K89" s="166"/>
      <c r="L89" s="171"/>
      <c r="M89" s="172"/>
      <c r="N89" s="173"/>
      <c r="O89" s="173"/>
      <c r="P89" s="174">
        <f>P90+P166</f>
        <v>0</v>
      </c>
      <c r="Q89" s="173"/>
      <c r="R89" s="174">
        <f>R90+R166</f>
        <v>0.16872496000000003</v>
      </c>
      <c r="S89" s="173"/>
      <c r="T89" s="175">
        <f>T90+T166</f>
        <v>0</v>
      </c>
      <c r="AR89" s="176" t="s">
        <v>80</v>
      </c>
      <c r="AT89" s="177" t="s">
        <v>72</v>
      </c>
      <c r="AU89" s="177" t="s">
        <v>73</v>
      </c>
      <c r="AY89" s="176" t="s">
        <v>129</v>
      </c>
      <c r="BK89" s="178">
        <f>BK90+BK166</f>
        <v>0</v>
      </c>
    </row>
    <row r="90" spans="2:63" s="12" customFormat="1" ht="22.8" customHeight="1">
      <c r="B90" s="165"/>
      <c r="C90" s="166"/>
      <c r="D90" s="167" t="s">
        <v>72</v>
      </c>
      <c r="E90" s="179" t="s">
        <v>80</v>
      </c>
      <c r="F90" s="179" t="s">
        <v>130</v>
      </c>
      <c r="G90" s="166"/>
      <c r="H90" s="166"/>
      <c r="I90" s="169"/>
      <c r="J90" s="180">
        <f>BK90</f>
        <v>0</v>
      </c>
      <c r="K90" s="166"/>
      <c r="L90" s="171"/>
      <c r="M90" s="172"/>
      <c r="N90" s="173"/>
      <c r="O90" s="173"/>
      <c r="P90" s="174">
        <f>SUM(P91:P165)</f>
        <v>0</v>
      </c>
      <c r="Q90" s="173"/>
      <c r="R90" s="174">
        <f>SUM(R91:R165)</f>
        <v>0.16872496000000003</v>
      </c>
      <c r="S90" s="173"/>
      <c r="T90" s="175">
        <f>SUM(T91:T165)</f>
        <v>0</v>
      </c>
      <c r="AR90" s="176" t="s">
        <v>80</v>
      </c>
      <c r="AT90" s="177" t="s">
        <v>72</v>
      </c>
      <c r="AU90" s="177" t="s">
        <v>80</v>
      </c>
      <c r="AY90" s="176" t="s">
        <v>129</v>
      </c>
      <c r="BK90" s="178">
        <f>SUM(BK91:BK165)</f>
        <v>0</v>
      </c>
    </row>
    <row r="91" spans="1:65" s="2" customFormat="1" ht="14.4" customHeight="1">
      <c r="A91" s="36"/>
      <c r="B91" s="37"/>
      <c r="C91" s="181" t="s">
        <v>80</v>
      </c>
      <c r="D91" s="181" t="s">
        <v>131</v>
      </c>
      <c r="E91" s="182" t="s">
        <v>882</v>
      </c>
      <c r="F91" s="183" t="s">
        <v>883</v>
      </c>
      <c r="G91" s="184" t="s">
        <v>884</v>
      </c>
      <c r="H91" s="185">
        <v>0.001</v>
      </c>
      <c r="I91" s="186"/>
      <c r="J91" s="187">
        <f>ROUND(I91*H91,2)</f>
        <v>0</v>
      </c>
      <c r="K91" s="183" t="s">
        <v>135</v>
      </c>
      <c r="L91" s="41"/>
      <c r="M91" s="188" t="s">
        <v>28</v>
      </c>
      <c r="N91" s="189" t="s">
        <v>46</v>
      </c>
      <c r="O91" s="67"/>
      <c r="P91" s="190">
        <f>O91*H91</f>
        <v>0</v>
      </c>
      <c r="Q91" s="190">
        <v>0</v>
      </c>
      <c r="R91" s="190">
        <f>Q91*H91</f>
        <v>0</v>
      </c>
      <c r="S91" s="190">
        <v>0</v>
      </c>
      <c r="T91" s="191">
        <f>S91*H91</f>
        <v>0</v>
      </c>
      <c r="U91" s="36"/>
      <c r="V91" s="36"/>
      <c r="W91" s="36"/>
      <c r="X91" s="36"/>
      <c r="Y91" s="36"/>
      <c r="Z91" s="36"/>
      <c r="AA91" s="36"/>
      <c r="AB91" s="36"/>
      <c r="AC91" s="36"/>
      <c r="AD91" s="36"/>
      <c r="AE91" s="36"/>
      <c r="AR91" s="192" t="s">
        <v>136</v>
      </c>
      <c r="AT91" s="192" t="s">
        <v>131</v>
      </c>
      <c r="AU91" s="192" t="s">
        <v>82</v>
      </c>
      <c r="AY91" s="19" t="s">
        <v>129</v>
      </c>
      <c r="BE91" s="193">
        <f>IF(N91="základní",J91,0)</f>
        <v>0</v>
      </c>
      <c r="BF91" s="193">
        <f>IF(N91="snížená",J91,0)</f>
        <v>0</v>
      </c>
      <c r="BG91" s="193">
        <f>IF(N91="zákl. přenesená",J91,0)</f>
        <v>0</v>
      </c>
      <c r="BH91" s="193">
        <f>IF(N91="sníž. přenesená",J91,0)</f>
        <v>0</v>
      </c>
      <c r="BI91" s="193">
        <f>IF(N91="nulová",J91,0)</f>
        <v>0</v>
      </c>
      <c r="BJ91" s="19" t="s">
        <v>136</v>
      </c>
      <c r="BK91" s="193">
        <f>ROUND(I91*H91,2)</f>
        <v>0</v>
      </c>
      <c r="BL91" s="19" t="s">
        <v>136</v>
      </c>
      <c r="BM91" s="192" t="s">
        <v>885</v>
      </c>
    </row>
    <row r="92" spans="1:47" s="2" customFormat="1" ht="10.2">
      <c r="A92" s="36"/>
      <c r="B92" s="37"/>
      <c r="C92" s="38"/>
      <c r="D92" s="194" t="s">
        <v>138</v>
      </c>
      <c r="E92" s="38"/>
      <c r="F92" s="195" t="s">
        <v>886</v>
      </c>
      <c r="G92" s="38"/>
      <c r="H92" s="38"/>
      <c r="I92" s="196"/>
      <c r="J92" s="38"/>
      <c r="K92" s="38"/>
      <c r="L92" s="41"/>
      <c r="M92" s="197"/>
      <c r="N92" s="198"/>
      <c r="O92" s="67"/>
      <c r="P92" s="67"/>
      <c r="Q92" s="67"/>
      <c r="R92" s="67"/>
      <c r="S92" s="67"/>
      <c r="T92" s="68"/>
      <c r="U92" s="36"/>
      <c r="V92" s="36"/>
      <c r="W92" s="36"/>
      <c r="X92" s="36"/>
      <c r="Y92" s="36"/>
      <c r="Z92" s="36"/>
      <c r="AA92" s="36"/>
      <c r="AB92" s="36"/>
      <c r="AC92" s="36"/>
      <c r="AD92" s="36"/>
      <c r="AE92" s="36"/>
      <c r="AT92" s="19" t="s">
        <v>138</v>
      </c>
      <c r="AU92" s="19" t="s">
        <v>82</v>
      </c>
    </row>
    <row r="93" spans="1:47" s="2" customFormat="1" ht="76.8">
      <c r="A93" s="36"/>
      <c r="B93" s="37"/>
      <c r="C93" s="38"/>
      <c r="D93" s="194" t="s">
        <v>140</v>
      </c>
      <c r="E93" s="38"/>
      <c r="F93" s="199" t="s">
        <v>887</v>
      </c>
      <c r="G93" s="38"/>
      <c r="H93" s="38"/>
      <c r="I93" s="196"/>
      <c r="J93" s="38"/>
      <c r="K93" s="38"/>
      <c r="L93" s="41"/>
      <c r="M93" s="197"/>
      <c r="N93" s="198"/>
      <c r="O93" s="67"/>
      <c r="P93" s="67"/>
      <c r="Q93" s="67"/>
      <c r="R93" s="67"/>
      <c r="S93" s="67"/>
      <c r="T93" s="68"/>
      <c r="U93" s="36"/>
      <c r="V93" s="36"/>
      <c r="W93" s="36"/>
      <c r="X93" s="36"/>
      <c r="Y93" s="36"/>
      <c r="Z93" s="36"/>
      <c r="AA93" s="36"/>
      <c r="AB93" s="36"/>
      <c r="AC93" s="36"/>
      <c r="AD93" s="36"/>
      <c r="AE93" s="36"/>
      <c r="AT93" s="19" t="s">
        <v>140</v>
      </c>
      <c r="AU93" s="19" t="s">
        <v>82</v>
      </c>
    </row>
    <row r="94" spans="2:51" s="13" customFormat="1" ht="10.2">
      <c r="B94" s="200"/>
      <c r="C94" s="201"/>
      <c r="D94" s="194" t="s">
        <v>142</v>
      </c>
      <c r="E94" s="202" t="s">
        <v>28</v>
      </c>
      <c r="F94" s="203" t="s">
        <v>888</v>
      </c>
      <c r="G94" s="201"/>
      <c r="H94" s="202" t="s">
        <v>28</v>
      </c>
      <c r="I94" s="204"/>
      <c r="J94" s="201"/>
      <c r="K94" s="201"/>
      <c r="L94" s="205"/>
      <c r="M94" s="206"/>
      <c r="N94" s="207"/>
      <c r="O94" s="207"/>
      <c r="P94" s="207"/>
      <c r="Q94" s="207"/>
      <c r="R94" s="207"/>
      <c r="S94" s="207"/>
      <c r="T94" s="208"/>
      <c r="AT94" s="209" t="s">
        <v>142</v>
      </c>
      <c r="AU94" s="209" t="s">
        <v>82</v>
      </c>
      <c r="AV94" s="13" t="s">
        <v>80</v>
      </c>
      <c r="AW94" s="13" t="s">
        <v>34</v>
      </c>
      <c r="AX94" s="13" t="s">
        <v>73</v>
      </c>
      <c r="AY94" s="209" t="s">
        <v>129</v>
      </c>
    </row>
    <row r="95" spans="2:51" s="14" customFormat="1" ht="10.2">
      <c r="B95" s="210"/>
      <c r="C95" s="211"/>
      <c r="D95" s="194" t="s">
        <v>142</v>
      </c>
      <c r="E95" s="212" t="s">
        <v>28</v>
      </c>
      <c r="F95" s="213" t="s">
        <v>889</v>
      </c>
      <c r="G95" s="211"/>
      <c r="H95" s="214">
        <v>0.001</v>
      </c>
      <c r="I95" s="215"/>
      <c r="J95" s="211"/>
      <c r="K95" s="211"/>
      <c r="L95" s="216"/>
      <c r="M95" s="217"/>
      <c r="N95" s="218"/>
      <c r="O95" s="218"/>
      <c r="P95" s="218"/>
      <c r="Q95" s="218"/>
      <c r="R95" s="218"/>
      <c r="S95" s="218"/>
      <c r="T95" s="219"/>
      <c r="AT95" s="220" t="s">
        <v>142</v>
      </c>
      <c r="AU95" s="220" t="s">
        <v>82</v>
      </c>
      <c r="AV95" s="14" t="s">
        <v>82</v>
      </c>
      <c r="AW95" s="14" t="s">
        <v>34</v>
      </c>
      <c r="AX95" s="14" t="s">
        <v>80</v>
      </c>
      <c r="AY95" s="220" t="s">
        <v>129</v>
      </c>
    </row>
    <row r="96" spans="1:65" s="2" customFormat="1" ht="14.4" customHeight="1">
      <c r="A96" s="36"/>
      <c r="B96" s="37"/>
      <c r="C96" s="181" t="s">
        <v>82</v>
      </c>
      <c r="D96" s="181" t="s">
        <v>131</v>
      </c>
      <c r="E96" s="182" t="s">
        <v>890</v>
      </c>
      <c r="F96" s="183" t="s">
        <v>891</v>
      </c>
      <c r="G96" s="184" t="s">
        <v>156</v>
      </c>
      <c r="H96" s="185">
        <v>2</v>
      </c>
      <c r="I96" s="186"/>
      <c r="J96" s="187">
        <f>ROUND(I96*H96,2)</f>
        <v>0</v>
      </c>
      <c r="K96" s="183" t="s">
        <v>135</v>
      </c>
      <c r="L96" s="41"/>
      <c r="M96" s="188" t="s">
        <v>28</v>
      </c>
      <c r="N96" s="189" t="s">
        <v>46</v>
      </c>
      <c r="O96" s="67"/>
      <c r="P96" s="190">
        <f>O96*H96</f>
        <v>0</v>
      </c>
      <c r="Q96" s="190">
        <v>0</v>
      </c>
      <c r="R96" s="190">
        <f>Q96*H96</f>
        <v>0</v>
      </c>
      <c r="S96" s="190">
        <v>0</v>
      </c>
      <c r="T96" s="191">
        <f>S96*H96</f>
        <v>0</v>
      </c>
      <c r="U96" s="36"/>
      <c r="V96" s="36"/>
      <c r="W96" s="36"/>
      <c r="X96" s="36"/>
      <c r="Y96" s="36"/>
      <c r="Z96" s="36"/>
      <c r="AA96" s="36"/>
      <c r="AB96" s="36"/>
      <c r="AC96" s="36"/>
      <c r="AD96" s="36"/>
      <c r="AE96" s="36"/>
      <c r="AR96" s="192" t="s">
        <v>136</v>
      </c>
      <c r="AT96" s="192" t="s">
        <v>131</v>
      </c>
      <c r="AU96" s="192" t="s">
        <v>82</v>
      </c>
      <c r="AY96" s="19" t="s">
        <v>129</v>
      </c>
      <c r="BE96" s="193">
        <f>IF(N96="základní",J96,0)</f>
        <v>0</v>
      </c>
      <c r="BF96" s="193">
        <f>IF(N96="snížená",J96,0)</f>
        <v>0</v>
      </c>
      <c r="BG96" s="193">
        <f>IF(N96="zákl. přenesená",J96,0)</f>
        <v>0</v>
      </c>
      <c r="BH96" s="193">
        <f>IF(N96="sníž. přenesená",J96,0)</f>
        <v>0</v>
      </c>
      <c r="BI96" s="193">
        <f>IF(N96="nulová",J96,0)</f>
        <v>0</v>
      </c>
      <c r="BJ96" s="19" t="s">
        <v>136</v>
      </c>
      <c r="BK96" s="193">
        <f>ROUND(I96*H96,2)</f>
        <v>0</v>
      </c>
      <c r="BL96" s="19" t="s">
        <v>136</v>
      </c>
      <c r="BM96" s="192" t="s">
        <v>892</v>
      </c>
    </row>
    <row r="97" spans="1:47" s="2" customFormat="1" ht="19.2">
      <c r="A97" s="36"/>
      <c r="B97" s="37"/>
      <c r="C97" s="38"/>
      <c r="D97" s="194" t="s">
        <v>138</v>
      </c>
      <c r="E97" s="38"/>
      <c r="F97" s="195" t="s">
        <v>893</v>
      </c>
      <c r="G97" s="38"/>
      <c r="H97" s="38"/>
      <c r="I97" s="196"/>
      <c r="J97" s="38"/>
      <c r="K97" s="38"/>
      <c r="L97" s="41"/>
      <c r="M97" s="197"/>
      <c r="N97" s="198"/>
      <c r="O97" s="67"/>
      <c r="P97" s="67"/>
      <c r="Q97" s="67"/>
      <c r="R97" s="67"/>
      <c r="S97" s="67"/>
      <c r="T97" s="68"/>
      <c r="U97" s="36"/>
      <c r="V97" s="36"/>
      <c r="W97" s="36"/>
      <c r="X97" s="36"/>
      <c r="Y97" s="36"/>
      <c r="Z97" s="36"/>
      <c r="AA97" s="36"/>
      <c r="AB97" s="36"/>
      <c r="AC97" s="36"/>
      <c r="AD97" s="36"/>
      <c r="AE97" s="36"/>
      <c r="AT97" s="19" t="s">
        <v>138</v>
      </c>
      <c r="AU97" s="19" t="s">
        <v>82</v>
      </c>
    </row>
    <row r="98" spans="1:47" s="2" customFormat="1" ht="67.2">
      <c r="A98" s="36"/>
      <c r="B98" s="37"/>
      <c r="C98" s="38"/>
      <c r="D98" s="194" t="s">
        <v>140</v>
      </c>
      <c r="E98" s="38"/>
      <c r="F98" s="199" t="s">
        <v>894</v>
      </c>
      <c r="G98" s="38"/>
      <c r="H98" s="38"/>
      <c r="I98" s="196"/>
      <c r="J98" s="38"/>
      <c r="K98" s="38"/>
      <c r="L98" s="41"/>
      <c r="M98" s="197"/>
      <c r="N98" s="198"/>
      <c r="O98" s="67"/>
      <c r="P98" s="67"/>
      <c r="Q98" s="67"/>
      <c r="R98" s="67"/>
      <c r="S98" s="67"/>
      <c r="T98" s="68"/>
      <c r="U98" s="36"/>
      <c r="V98" s="36"/>
      <c r="W98" s="36"/>
      <c r="X98" s="36"/>
      <c r="Y98" s="36"/>
      <c r="Z98" s="36"/>
      <c r="AA98" s="36"/>
      <c r="AB98" s="36"/>
      <c r="AC98" s="36"/>
      <c r="AD98" s="36"/>
      <c r="AE98" s="36"/>
      <c r="AT98" s="19" t="s">
        <v>140</v>
      </c>
      <c r="AU98" s="19" t="s">
        <v>82</v>
      </c>
    </row>
    <row r="99" spans="2:51" s="13" customFormat="1" ht="10.2">
      <c r="B99" s="200"/>
      <c r="C99" s="201"/>
      <c r="D99" s="194" t="s">
        <v>142</v>
      </c>
      <c r="E99" s="202" t="s">
        <v>28</v>
      </c>
      <c r="F99" s="203" t="s">
        <v>895</v>
      </c>
      <c r="G99" s="201"/>
      <c r="H99" s="202" t="s">
        <v>28</v>
      </c>
      <c r="I99" s="204"/>
      <c r="J99" s="201"/>
      <c r="K99" s="201"/>
      <c r="L99" s="205"/>
      <c r="M99" s="206"/>
      <c r="N99" s="207"/>
      <c r="O99" s="207"/>
      <c r="P99" s="207"/>
      <c r="Q99" s="207"/>
      <c r="R99" s="207"/>
      <c r="S99" s="207"/>
      <c r="T99" s="208"/>
      <c r="AT99" s="209" t="s">
        <v>142</v>
      </c>
      <c r="AU99" s="209" t="s">
        <v>82</v>
      </c>
      <c r="AV99" s="13" t="s">
        <v>80</v>
      </c>
      <c r="AW99" s="13" t="s">
        <v>34</v>
      </c>
      <c r="AX99" s="13" t="s">
        <v>73</v>
      </c>
      <c r="AY99" s="209" t="s">
        <v>129</v>
      </c>
    </row>
    <row r="100" spans="2:51" s="14" customFormat="1" ht="10.2">
      <c r="B100" s="210"/>
      <c r="C100" s="211"/>
      <c r="D100" s="194" t="s">
        <v>142</v>
      </c>
      <c r="E100" s="212" t="s">
        <v>28</v>
      </c>
      <c r="F100" s="213" t="s">
        <v>82</v>
      </c>
      <c r="G100" s="211"/>
      <c r="H100" s="214">
        <v>2</v>
      </c>
      <c r="I100" s="215"/>
      <c r="J100" s="211"/>
      <c r="K100" s="211"/>
      <c r="L100" s="216"/>
      <c r="M100" s="217"/>
      <c r="N100" s="218"/>
      <c r="O100" s="218"/>
      <c r="P100" s="218"/>
      <c r="Q100" s="218"/>
      <c r="R100" s="218"/>
      <c r="S100" s="218"/>
      <c r="T100" s="219"/>
      <c r="AT100" s="220" t="s">
        <v>142</v>
      </c>
      <c r="AU100" s="220" t="s">
        <v>82</v>
      </c>
      <c r="AV100" s="14" t="s">
        <v>82</v>
      </c>
      <c r="AW100" s="14" t="s">
        <v>34</v>
      </c>
      <c r="AX100" s="14" t="s">
        <v>80</v>
      </c>
      <c r="AY100" s="220" t="s">
        <v>129</v>
      </c>
    </row>
    <row r="101" spans="1:65" s="2" customFormat="1" ht="14.4" customHeight="1">
      <c r="A101" s="36"/>
      <c r="B101" s="37"/>
      <c r="C101" s="181" t="s">
        <v>153</v>
      </c>
      <c r="D101" s="181" t="s">
        <v>131</v>
      </c>
      <c r="E101" s="182" t="s">
        <v>896</v>
      </c>
      <c r="F101" s="183" t="s">
        <v>897</v>
      </c>
      <c r="G101" s="184" t="s">
        <v>156</v>
      </c>
      <c r="H101" s="185">
        <v>2</v>
      </c>
      <c r="I101" s="186"/>
      <c r="J101" s="187">
        <f>ROUND(I101*H101,2)</f>
        <v>0</v>
      </c>
      <c r="K101" s="183" t="s">
        <v>135</v>
      </c>
      <c r="L101" s="41"/>
      <c r="M101" s="188" t="s">
        <v>28</v>
      </c>
      <c r="N101" s="189" t="s">
        <v>46</v>
      </c>
      <c r="O101" s="67"/>
      <c r="P101" s="190">
        <f>O101*H101</f>
        <v>0</v>
      </c>
      <c r="Q101" s="190">
        <v>0</v>
      </c>
      <c r="R101" s="190">
        <f>Q101*H101</f>
        <v>0</v>
      </c>
      <c r="S101" s="190">
        <v>0</v>
      </c>
      <c r="T101" s="191">
        <f>S101*H101</f>
        <v>0</v>
      </c>
      <c r="U101" s="36"/>
      <c r="V101" s="36"/>
      <c r="W101" s="36"/>
      <c r="X101" s="36"/>
      <c r="Y101" s="36"/>
      <c r="Z101" s="36"/>
      <c r="AA101" s="36"/>
      <c r="AB101" s="36"/>
      <c r="AC101" s="36"/>
      <c r="AD101" s="36"/>
      <c r="AE101" s="36"/>
      <c r="AR101" s="192" t="s">
        <v>136</v>
      </c>
      <c r="AT101" s="192" t="s">
        <v>131</v>
      </c>
      <c r="AU101" s="192" t="s">
        <v>82</v>
      </c>
      <c r="AY101" s="19" t="s">
        <v>129</v>
      </c>
      <c r="BE101" s="193">
        <f>IF(N101="základní",J101,0)</f>
        <v>0</v>
      </c>
      <c r="BF101" s="193">
        <f>IF(N101="snížená",J101,0)</f>
        <v>0</v>
      </c>
      <c r="BG101" s="193">
        <f>IF(N101="zákl. přenesená",J101,0)</f>
        <v>0</v>
      </c>
      <c r="BH101" s="193">
        <f>IF(N101="sníž. přenesená",J101,0)</f>
        <v>0</v>
      </c>
      <c r="BI101" s="193">
        <f>IF(N101="nulová",J101,0)</f>
        <v>0</v>
      </c>
      <c r="BJ101" s="19" t="s">
        <v>136</v>
      </c>
      <c r="BK101" s="193">
        <f>ROUND(I101*H101,2)</f>
        <v>0</v>
      </c>
      <c r="BL101" s="19" t="s">
        <v>136</v>
      </c>
      <c r="BM101" s="192" t="s">
        <v>898</v>
      </c>
    </row>
    <row r="102" spans="1:47" s="2" customFormat="1" ht="19.2">
      <c r="A102" s="36"/>
      <c r="B102" s="37"/>
      <c r="C102" s="38"/>
      <c r="D102" s="194" t="s">
        <v>138</v>
      </c>
      <c r="E102" s="38"/>
      <c r="F102" s="195" t="s">
        <v>899</v>
      </c>
      <c r="G102" s="38"/>
      <c r="H102" s="38"/>
      <c r="I102" s="196"/>
      <c r="J102" s="38"/>
      <c r="K102" s="38"/>
      <c r="L102" s="41"/>
      <c r="M102" s="197"/>
      <c r="N102" s="198"/>
      <c r="O102" s="67"/>
      <c r="P102" s="67"/>
      <c r="Q102" s="67"/>
      <c r="R102" s="67"/>
      <c r="S102" s="67"/>
      <c r="T102" s="68"/>
      <c r="U102" s="36"/>
      <c r="V102" s="36"/>
      <c r="W102" s="36"/>
      <c r="X102" s="36"/>
      <c r="Y102" s="36"/>
      <c r="Z102" s="36"/>
      <c r="AA102" s="36"/>
      <c r="AB102" s="36"/>
      <c r="AC102" s="36"/>
      <c r="AD102" s="36"/>
      <c r="AE102" s="36"/>
      <c r="AT102" s="19" t="s">
        <v>138</v>
      </c>
      <c r="AU102" s="19" t="s">
        <v>82</v>
      </c>
    </row>
    <row r="103" spans="1:47" s="2" customFormat="1" ht="57.6">
      <c r="A103" s="36"/>
      <c r="B103" s="37"/>
      <c r="C103" s="38"/>
      <c r="D103" s="194" t="s">
        <v>140</v>
      </c>
      <c r="E103" s="38"/>
      <c r="F103" s="199" t="s">
        <v>900</v>
      </c>
      <c r="G103" s="38"/>
      <c r="H103" s="38"/>
      <c r="I103" s="196"/>
      <c r="J103" s="38"/>
      <c r="K103" s="38"/>
      <c r="L103" s="41"/>
      <c r="M103" s="197"/>
      <c r="N103" s="198"/>
      <c r="O103" s="67"/>
      <c r="P103" s="67"/>
      <c r="Q103" s="67"/>
      <c r="R103" s="67"/>
      <c r="S103" s="67"/>
      <c r="T103" s="68"/>
      <c r="U103" s="36"/>
      <c r="V103" s="36"/>
      <c r="W103" s="36"/>
      <c r="X103" s="36"/>
      <c r="Y103" s="36"/>
      <c r="Z103" s="36"/>
      <c r="AA103" s="36"/>
      <c r="AB103" s="36"/>
      <c r="AC103" s="36"/>
      <c r="AD103" s="36"/>
      <c r="AE103" s="36"/>
      <c r="AT103" s="19" t="s">
        <v>140</v>
      </c>
      <c r="AU103" s="19" t="s">
        <v>82</v>
      </c>
    </row>
    <row r="104" spans="2:51" s="13" customFormat="1" ht="10.2">
      <c r="B104" s="200"/>
      <c r="C104" s="201"/>
      <c r="D104" s="194" t="s">
        <v>142</v>
      </c>
      <c r="E104" s="202" t="s">
        <v>28</v>
      </c>
      <c r="F104" s="203" t="s">
        <v>901</v>
      </c>
      <c r="G104" s="201"/>
      <c r="H104" s="202" t="s">
        <v>28</v>
      </c>
      <c r="I104" s="204"/>
      <c r="J104" s="201"/>
      <c r="K104" s="201"/>
      <c r="L104" s="205"/>
      <c r="M104" s="206"/>
      <c r="N104" s="207"/>
      <c r="O104" s="207"/>
      <c r="P104" s="207"/>
      <c r="Q104" s="207"/>
      <c r="R104" s="207"/>
      <c r="S104" s="207"/>
      <c r="T104" s="208"/>
      <c r="AT104" s="209" t="s">
        <v>142</v>
      </c>
      <c r="AU104" s="209" t="s">
        <v>82</v>
      </c>
      <c r="AV104" s="13" t="s">
        <v>80</v>
      </c>
      <c r="AW104" s="13" t="s">
        <v>34</v>
      </c>
      <c r="AX104" s="13" t="s">
        <v>73</v>
      </c>
      <c r="AY104" s="209" t="s">
        <v>129</v>
      </c>
    </row>
    <row r="105" spans="2:51" s="14" customFormat="1" ht="10.2">
      <c r="B105" s="210"/>
      <c r="C105" s="211"/>
      <c r="D105" s="194" t="s">
        <v>142</v>
      </c>
      <c r="E105" s="212" t="s">
        <v>28</v>
      </c>
      <c r="F105" s="213" t="s">
        <v>82</v>
      </c>
      <c r="G105" s="211"/>
      <c r="H105" s="214">
        <v>2</v>
      </c>
      <c r="I105" s="215"/>
      <c r="J105" s="211"/>
      <c r="K105" s="211"/>
      <c r="L105" s="216"/>
      <c r="M105" s="217"/>
      <c r="N105" s="218"/>
      <c r="O105" s="218"/>
      <c r="P105" s="218"/>
      <c r="Q105" s="218"/>
      <c r="R105" s="218"/>
      <c r="S105" s="218"/>
      <c r="T105" s="219"/>
      <c r="AT105" s="220" t="s">
        <v>142</v>
      </c>
      <c r="AU105" s="220" t="s">
        <v>82</v>
      </c>
      <c r="AV105" s="14" t="s">
        <v>82</v>
      </c>
      <c r="AW105" s="14" t="s">
        <v>34</v>
      </c>
      <c r="AX105" s="14" t="s">
        <v>80</v>
      </c>
      <c r="AY105" s="220" t="s">
        <v>129</v>
      </c>
    </row>
    <row r="106" spans="1:65" s="2" customFormat="1" ht="14.4" customHeight="1">
      <c r="A106" s="36"/>
      <c r="B106" s="37"/>
      <c r="C106" s="243" t="s">
        <v>136</v>
      </c>
      <c r="D106" s="243" t="s">
        <v>335</v>
      </c>
      <c r="E106" s="244" t="s">
        <v>902</v>
      </c>
      <c r="F106" s="245" t="s">
        <v>903</v>
      </c>
      <c r="G106" s="246" t="s">
        <v>156</v>
      </c>
      <c r="H106" s="247">
        <v>2</v>
      </c>
      <c r="I106" s="248"/>
      <c r="J106" s="249">
        <f>ROUND(I106*H106,2)</f>
        <v>0</v>
      </c>
      <c r="K106" s="245" t="s">
        <v>28</v>
      </c>
      <c r="L106" s="250"/>
      <c r="M106" s="251" t="s">
        <v>28</v>
      </c>
      <c r="N106" s="252" t="s">
        <v>46</v>
      </c>
      <c r="O106" s="67"/>
      <c r="P106" s="190">
        <f>O106*H106</f>
        <v>0</v>
      </c>
      <c r="Q106" s="190">
        <v>0.04</v>
      </c>
      <c r="R106" s="190">
        <f>Q106*H106</f>
        <v>0.08</v>
      </c>
      <c r="S106" s="190">
        <v>0</v>
      </c>
      <c r="T106" s="191">
        <f>S106*H106</f>
        <v>0</v>
      </c>
      <c r="U106" s="36"/>
      <c r="V106" s="36"/>
      <c r="W106" s="36"/>
      <c r="X106" s="36"/>
      <c r="Y106" s="36"/>
      <c r="Z106" s="36"/>
      <c r="AA106" s="36"/>
      <c r="AB106" s="36"/>
      <c r="AC106" s="36"/>
      <c r="AD106" s="36"/>
      <c r="AE106" s="36"/>
      <c r="AR106" s="192" t="s">
        <v>196</v>
      </c>
      <c r="AT106" s="192" t="s">
        <v>335</v>
      </c>
      <c r="AU106" s="192" t="s">
        <v>82</v>
      </c>
      <c r="AY106" s="19" t="s">
        <v>129</v>
      </c>
      <c r="BE106" s="193">
        <f>IF(N106="základní",J106,0)</f>
        <v>0</v>
      </c>
      <c r="BF106" s="193">
        <f>IF(N106="snížená",J106,0)</f>
        <v>0</v>
      </c>
      <c r="BG106" s="193">
        <f>IF(N106="zákl. přenesená",J106,0)</f>
        <v>0</v>
      </c>
      <c r="BH106" s="193">
        <f>IF(N106="sníž. přenesená",J106,0)</f>
        <v>0</v>
      </c>
      <c r="BI106" s="193">
        <f>IF(N106="nulová",J106,0)</f>
        <v>0</v>
      </c>
      <c r="BJ106" s="19" t="s">
        <v>136</v>
      </c>
      <c r="BK106" s="193">
        <f>ROUND(I106*H106,2)</f>
        <v>0</v>
      </c>
      <c r="BL106" s="19" t="s">
        <v>136</v>
      </c>
      <c r="BM106" s="192" t="s">
        <v>904</v>
      </c>
    </row>
    <row r="107" spans="1:47" s="2" customFormat="1" ht="10.2">
      <c r="A107" s="36"/>
      <c r="B107" s="37"/>
      <c r="C107" s="38"/>
      <c r="D107" s="194" t="s">
        <v>138</v>
      </c>
      <c r="E107" s="38"/>
      <c r="F107" s="195" t="s">
        <v>903</v>
      </c>
      <c r="G107" s="38"/>
      <c r="H107" s="38"/>
      <c r="I107" s="196"/>
      <c r="J107" s="38"/>
      <c r="K107" s="38"/>
      <c r="L107" s="41"/>
      <c r="M107" s="197"/>
      <c r="N107" s="198"/>
      <c r="O107" s="67"/>
      <c r="P107" s="67"/>
      <c r="Q107" s="67"/>
      <c r="R107" s="67"/>
      <c r="S107" s="67"/>
      <c r="T107" s="68"/>
      <c r="U107" s="36"/>
      <c r="V107" s="36"/>
      <c r="W107" s="36"/>
      <c r="X107" s="36"/>
      <c r="Y107" s="36"/>
      <c r="Z107" s="36"/>
      <c r="AA107" s="36"/>
      <c r="AB107" s="36"/>
      <c r="AC107" s="36"/>
      <c r="AD107" s="36"/>
      <c r="AE107" s="36"/>
      <c r="AT107" s="19" t="s">
        <v>138</v>
      </c>
      <c r="AU107" s="19" t="s">
        <v>82</v>
      </c>
    </row>
    <row r="108" spans="2:51" s="13" customFormat="1" ht="10.2">
      <c r="B108" s="200"/>
      <c r="C108" s="201"/>
      <c r="D108" s="194" t="s">
        <v>142</v>
      </c>
      <c r="E108" s="202" t="s">
        <v>28</v>
      </c>
      <c r="F108" s="203" t="s">
        <v>905</v>
      </c>
      <c r="G108" s="201"/>
      <c r="H108" s="202" t="s">
        <v>28</v>
      </c>
      <c r="I108" s="204"/>
      <c r="J108" s="201"/>
      <c r="K108" s="201"/>
      <c r="L108" s="205"/>
      <c r="M108" s="206"/>
      <c r="N108" s="207"/>
      <c r="O108" s="207"/>
      <c r="P108" s="207"/>
      <c r="Q108" s="207"/>
      <c r="R108" s="207"/>
      <c r="S108" s="207"/>
      <c r="T108" s="208"/>
      <c r="AT108" s="209" t="s">
        <v>142</v>
      </c>
      <c r="AU108" s="209" t="s">
        <v>82</v>
      </c>
      <c r="AV108" s="13" t="s">
        <v>80</v>
      </c>
      <c r="AW108" s="13" t="s">
        <v>34</v>
      </c>
      <c r="AX108" s="13" t="s">
        <v>73</v>
      </c>
      <c r="AY108" s="209" t="s">
        <v>129</v>
      </c>
    </row>
    <row r="109" spans="2:51" s="14" customFormat="1" ht="10.2">
      <c r="B109" s="210"/>
      <c r="C109" s="211"/>
      <c r="D109" s="194" t="s">
        <v>142</v>
      </c>
      <c r="E109" s="212" t="s">
        <v>28</v>
      </c>
      <c r="F109" s="213" t="s">
        <v>82</v>
      </c>
      <c r="G109" s="211"/>
      <c r="H109" s="214">
        <v>2</v>
      </c>
      <c r="I109" s="215"/>
      <c r="J109" s="211"/>
      <c r="K109" s="211"/>
      <c r="L109" s="216"/>
      <c r="M109" s="217"/>
      <c r="N109" s="218"/>
      <c r="O109" s="218"/>
      <c r="P109" s="218"/>
      <c r="Q109" s="218"/>
      <c r="R109" s="218"/>
      <c r="S109" s="218"/>
      <c r="T109" s="219"/>
      <c r="AT109" s="220" t="s">
        <v>142</v>
      </c>
      <c r="AU109" s="220" t="s">
        <v>82</v>
      </c>
      <c r="AV109" s="14" t="s">
        <v>82</v>
      </c>
      <c r="AW109" s="14" t="s">
        <v>34</v>
      </c>
      <c r="AX109" s="14" t="s">
        <v>80</v>
      </c>
      <c r="AY109" s="220" t="s">
        <v>129</v>
      </c>
    </row>
    <row r="110" spans="1:65" s="2" customFormat="1" ht="14.4" customHeight="1">
      <c r="A110" s="36"/>
      <c r="B110" s="37"/>
      <c r="C110" s="181" t="s">
        <v>173</v>
      </c>
      <c r="D110" s="181" t="s">
        <v>131</v>
      </c>
      <c r="E110" s="182" t="s">
        <v>906</v>
      </c>
      <c r="F110" s="183" t="s">
        <v>907</v>
      </c>
      <c r="G110" s="184" t="s">
        <v>156</v>
      </c>
      <c r="H110" s="185">
        <v>6</v>
      </c>
      <c r="I110" s="186"/>
      <c r="J110" s="187">
        <f>ROUND(I110*H110,2)</f>
        <v>0</v>
      </c>
      <c r="K110" s="183" t="s">
        <v>135</v>
      </c>
      <c r="L110" s="41"/>
      <c r="M110" s="188" t="s">
        <v>28</v>
      </c>
      <c r="N110" s="189" t="s">
        <v>46</v>
      </c>
      <c r="O110" s="67"/>
      <c r="P110" s="190">
        <f>O110*H110</f>
        <v>0</v>
      </c>
      <c r="Q110" s="190">
        <v>6E-05</v>
      </c>
      <c r="R110" s="190">
        <f>Q110*H110</f>
        <v>0.00036</v>
      </c>
      <c r="S110" s="190">
        <v>0</v>
      </c>
      <c r="T110" s="191">
        <f>S110*H110</f>
        <v>0</v>
      </c>
      <c r="U110" s="36"/>
      <c r="V110" s="36"/>
      <c r="W110" s="36"/>
      <c r="X110" s="36"/>
      <c r="Y110" s="36"/>
      <c r="Z110" s="36"/>
      <c r="AA110" s="36"/>
      <c r="AB110" s="36"/>
      <c r="AC110" s="36"/>
      <c r="AD110" s="36"/>
      <c r="AE110" s="36"/>
      <c r="AR110" s="192" t="s">
        <v>136</v>
      </c>
      <c r="AT110" s="192" t="s">
        <v>131</v>
      </c>
      <c r="AU110" s="192" t="s">
        <v>82</v>
      </c>
      <c r="AY110" s="19" t="s">
        <v>129</v>
      </c>
      <c r="BE110" s="193">
        <f>IF(N110="základní",J110,0)</f>
        <v>0</v>
      </c>
      <c r="BF110" s="193">
        <f>IF(N110="snížená",J110,0)</f>
        <v>0</v>
      </c>
      <c r="BG110" s="193">
        <f>IF(N110="zákl. přenesená",J110,0)</f>
        <v>0</v>
      </c>
      <c r="BH110" s="193">
        <f>IF(N110="sníž. přenesená",J110,0)</f>
        <v>0</v>
      </c>
      <c r="BI110" s="193">
        <f>IF(N110="nulová",J110,0)</f>
        <v>0</v>
      </c>
      <c r="BJ110" s="19" t="s">
        <v>136</v>
      </c>
      <c r="BK110" s="193">
        <f>ROUND(I110*H110,2)</f>
        <v>0</v>
      </c>
      <c r="BL110" s="19" t="s">
        <v>136</v>
      </c>
      <c r="BM110" s="192" t="s">
        <v>908</v>
      </c>
    </row>
    <row r="111" spans="1:47" s="2" customFormat="1" ht="10.2">
      <c r="A111" s="36"/>
      <c r="B111" s="37"/>
      <c r="C111" s="38"/>
      <c r="D111" s="194" t="s">
        <v>138</v>
      </c>
      <c r="E111" s="38"/>
      <c r="F111" s="195" t="s">
        <v>909</v>
      </c>
      <c r="G111" s="38"/>
      <c r="H111" s="38"/>
      <c r="I111" s="196"/>
      <c r="J111" s="38"/>
      <c r="K111" s="38"/>
      <c r="L111" s="41"/>
      <c r="M111" s="197"/>
      <c r="N111" s="198"/>
      <c r="O111" s="67"/>
      <c r="P111" s="67"/>
      <c r="Q111" s="67"/>
      <c r="R111" s="67"/>
      <c r="S111" s="67"/>
      <c r="T111" s="68"/>
      <c r="U111" s="36"/>
      <c r="V111" s="36"/>
      <c r="W111" s="36"/>
      <c r="X111" s="36"/>
      <c r="Y111" s="36"/>
      <c r="Z111" s="36"/>
      <c r="AA111" s="36"/>
      <c r="AB111" s="36"/>
      <c r="AC111" s="36"/>
      <c r="AD111" s="36"/>
      <c r="AE111" s="36"/>
      <c r="AT111" s="19" t="s">
        <v>138</v>
      </c>
      <c r="AU111" s="19" t="s">
        <v>82</v>
      </c>
    </row>
    <row r="112" spans="1:47" s="2" customFormat="1" ht="48">
      <c r="A112" s="36"/>
      <c r="B112" s="37"/>
      <c r="C112" s="38"/>
      <c r="D112" s="194" t="s">
        <v>140</v>
      </c>
      <c r="E112" s="38"/>
      <c r="F112" s="199" t="s">
        <v>910</v>
      </c>
      <c r="G112" s="38"/>
      <c r="H112" s="38"/>
      <c r="I112" s="196"/>
      <c r="J112" s="38"/>
      <c r="K112" s="38"/>
      <c r="L112" s="41"/>
      <c r="M112" s="197"/>
      <c r="N112" s="198"/>
      <c r="O112" s="67"/>
      <c r="P112" s="67"/>
      <c r="Q112" s="67"/>
      <c r="R112" s="67"/>
      <c r="S112" s="67"/>
      <c r="T112" s="68"/>
      <c r="U112" s="36"/>
      <c r="V112" s="36"/>
      <c r="W112" s="36"/>
      <c r="X112" s="36"/>
      <c r="Y112" s="36"/>
      <c r="Z112" s="36"/>
      <c r="AA112" s="36"/>
      <c r="AB112" s="36"/>
      <c r="AC112" s="36"/>
      <c r="AD112" s="36"/>
      <c r="AE112" s="36"/>
      <c r="AT112" s="19" t="s">
        <v>140</v>
      </c>
      <c r="AU112" s="19" t="s">
        <v>82</v>
      </c>
    </row>
    <row r="113" spans="2:51" s="13" customFormat="1" ht="10.2">
      <c r="B113" s="200"/>
      <c r="C113" s="201"/>
      <c r="D113" s="194" t="s">
        <v>142</v>
      </c>
      <c r="E113" s="202" t="s">
        <v>28</v>
      </c>
      <c r="F113" s="203" t="s">
        <v>911</v>
      </c>
      <c r="G113" s="201"/>
      <c r="H113" s="202" t="s">
        <v>28</v>
      </c>
      <c r="I113" s="204"/>
      <c r="J113" s="201"/>
      <c r="K113" s="201"/>
      <c r="L113" s="205"/>
      <c r="M113" s="206"/>
      <c r="N113" s="207"/>
      <c r="O113" s="207"/>
      <c r="P113" s="207"/>
      <c r="Q113" s="207"/>
      <c r="R113" s="207"/>
      <c r="S113" s="207"/>
      <c r="T113" s="208"/>
      <c r="AT113" s="209" t="s">
        <v>142</v>
      </c>
      <c r="AU113" s="209" t="s">
        <v>82</v>
      </c>
      <c r="AV113" s="13" t="s">
        <v>80</v>
      </c>
      <c r="AW113" s="13" t="s">
        <v>34</v>
      </c>
      <c r="AX113" s="13" t="s">
        <v>73</v>
      </c>
      <c r="AY113" s="209" t="s">
        <v>129</v>
      </c>
    </row>
    <row r="114" spans="2:51" s="14" customFormat="1" ht="10.2">
      <c r="B114" s="210"/>
      <c r="C114" s="211"/>
      <c r="D114" s="194" t="s">
        <v>142</v>
      </c>
      <c r="E114" s="212" t="s">
        <v>28</v>
      </c>
      <c r="F114" s="213" t="s">
        <v>912</v>
      </c>
      <c r="G114" s="211"/>
      <c r="H114" s="214">
        <v>6</v>
      </c>
      <c r="I114" s="215"/>
      <c r="J114" s="211"/>
      <c r="K114" s="211"/>
      <c r="L114" s="216"/>
      <c r="M114" s="217"/>
      <c r="N114" s="218"/>
      <c r="O114" s="218"/>
      <c r="P114" s="218"/>
      <c r="Q114" s="218"/>
      <c r="R114" s="218"/>
      <c r="S114" s="218"/>
      <c r="T114" s="219"/>
      <c r="AT114" s="220" t="s">
        <v>142</v>
      </c>
      <c r="AU114" s="220" t="s">
        <v>82</v>
      </c>
      <c r="AV114" s="14" t="s">
        <v>82</v>
      </c>
      <c r="AW114" s="14" t="s">
        <v>34</v>
      </c>
      <c r="AX114" s="14" t="s">
        <v>80</v>
      </c>
      <c r="AY114" s="220" t="s">
        <v>129</v>
      </c>
    </row>
    <row r="115" spans="1:65" s="2" customFormat="1" ht="14.4" customHeight="1">
      <c r="A115" s="36"/>
      <c r="B115" s="37"/>
      <c r="C115" s="243" t="s">
        <v>182</v>
      </c>
      <c r="D115" s="243" t="s">
        <v>335</v>
      </c>
      <c r="E115" s="244" t="s">
        <v>913</v>
      </c>
      <c r="F115" s="245" t="s">
        <v>914</v>
      </c>
      <c r="G115" s="246" t="s">
        <v>156</v>
      </c>
      <c r="H115" s="247">
        <v>6</v>
      </c>
      <c r="I115" s="248"/>
      <c r="J115" s="249">
        <f>ROUND(I115*H115,2)</f>
        <v>0</v>
      </c>
      <c r="K115" s="245" t="s">
        <v>135</v>
      </c>
      <c r="L115" s="250"/>
      <c r="M115" s="251" t="s">
        <v>28</v>
      </c>
      <c r="N115" s="252" t="s">
        <v>46</v>
      </c>
      <c r="O115" s="67"/>
      <c r="P115" s="190">
        <f>O115*H115</f>
        <v>0</v>
      </c>
      <c r="Q115" s="190">
        <v>0.00709</v>
      </c>
      <c r="R115" s="190">
        <f>Q115*H115</f>
        <v>0.04254</v>
      </c>
      <c r="S115" s="190">
        <v>0</v>
      </c>
      <c r="T115" s="191">
        <f>S115*H115</f>
        <v>0</v>
      </c>
      <c r="U115" s="36"/>
      <c r="V115" s="36"/>
      <c r="W115" s="36"/>
      <c r="X115" s="36"/>
      <c r="Y115" s="36"/>
      <c r="Z115" s="36"/>
      <c r="AA115" s="36"/>
      <c r="AB115" s="36"/>
      <c r="AC115" s="36"/>
      <c r="AD115" s="36"/>
      <c r="AE115" s="36"/>
      <c r="AR115" s="192" t="s">
        <v>196</v>
      </c>
      <c r="AT115" s="192" t="s">
        <v>335</v>
      </c>
      <c r="AU115" s="192" t="s">
        <v>82</v>
      </c>
      <c r="AY115" s="19" t="s">
        <v>129</v>
      </c>
      <c r="BE115" s="193">
        <f>IF(N115="základní",J115,0)</f>
        <v>0</v>
      </c>
      <c r="BF115" s="193">
        <f>IF(N115="snížená",J115,0)</f>
        <v>0</v>
      </c>
      <c r="BG115" s="193">
        <f>IF(N115="zákl. přenesená",J115,0)</f>
        <v>0</v>
      </c>
      <c r="BH115" s="193">
        <f>IF(N115="sníž. přenesená",J115,0)</f>
        <v>0</v>
      </c>
      <c r="BI115" s="193">
        <f>IF(N115="nulová",J115,0)</f>
        <v>0</v>
      </c>
      <c r="BJ115" s="19" t="s">
        <v>136</v>
      </c>
      <c r="BK115" s="193">
        <f>ROUND(I115*H115,2)</f>
        <v>0</v>
      </c>
      <c r="BL115" s="19" t="s">
        <v>136</v>
      </c>
      <c r="BM115" s="192" t="s">
        <v>915</v>
      </c>
    </row>
    <row r="116" spans="1:47" s="2" customFormat="1" ht="10.2">
      <c r="A116" s="36"/>
      <c r="B116" s="37"/>
      <c r="C116" s="38"/>
      <c r="D116" s="194" t="s">
        <v>138</v>
      </c>
      <c r="E116" s="38"/>
      <c r="F116" s="195" t="s">
        <v>914</v>
      </c>
      <c r="G116" s="38"/>
      <c r="H116" s="38"/>
      <c r="I116" s="196"/>
      <c r="J116" s="38"/>
      <c r="K116" s="38"/>
      <c r="L116" s="41"/>
      <c r="M116" s="197"/>
      <c r="N116" s="198"/>
      <c r="O116" s="67"/>
      <c r="P116" s="67"/>
      <c r="Q116" s="67"/>
      <c r="R116" s="67"/>
      <c r="S116" s="67"/>
      <c r="T116" s="68"/>
      <c r="U116" s="36"/>
      <c r="V116" s="36"/>
      <c r="W116" s="36"/>
      <c r="X116" s="36"/>
      <c r="Y116" s="36"/>
      <c r="Z116" s="36"/>
      <c r="AA116" s="36"/>
      <c r="AB116" s="36"/>
      <c r="AC116" s="36"/>
      <c r="AD116" s="36"/>
      <c r="AE116" s="36"/>
      <c r="AT116" s="19" t="s">
        <v>138</v>
      </c>
      <c r="AU116" s="19" t="s">
        <v>82</v>
      </c>
    </row>
    <row r="117" spans="2:51" s="13" customFormat="1" ht="10.2">
      <c r="B117" s="200"/>
      <c r="C117" s="201"/>
      <c r="D117" s="194" t="s">
        <v>142</v>
      </c>
      <c r="E117" s="202" t="s">
        <v>28</v>
      </c>
      <c r="F117" s="203" t="s">
        <v>916</v>
      </c>
      <c r="G117" s="201"/>
      <c r="H117" s="202" t="s">
        <v>28</v>
      </c>
      <c r="I117" s="204"/>
      <c r="J117" s="201"/>
      <c r="K117" s="201"/>
      <c r="L117" s="205"/>
      <c r="M117" s="206"/>
      <c r="N117" s="207"/>
      <c r="O117" s="207"/>
      <c r="P117" s="207"/>
      <c r="Q117" s="207"/>
      <c r="R117" s="207"/>
      <c r="S117" s="207"/>
      <c r="T117" s="208"/>
      <c r="AT117" s="209" t="s">
        <v>142</v>
      </c>
      <c r="AU117" s="209" t="s">
        <v>82</v>
      </c>
      <c r="AV117" s="13" t="s">
        <v>80</v>
      </c>
      <c r="AW117" s="13" t="s">
        <v>34</v>
      </c>
      <c r="AX117" s="13" t="s">
        <v>73</v>
      </c>
      <c r="AY117" s="209" t="s">
        <v>129</v>
      </c>
    </row>
    <row r="118" spans="2:51" s="14" customFormat="1" ht="10.2">
      <c r="B118" s="210"/>
      <c r="C118" s="211"/>
      <c r="D118" s="194" t="s">
        <v>142</v>
      </c>
      <c r="E118" s="212" t="s">
        <v>28</v>
      </c>
      <c r="F118" s="213" t="s">
        <v>912</v>
      </c>
      <c r="G118" s="211"/>
      <c r="H118" s="214">
        <v>6</v>
      </c>
      <c r="I118" s="215"/>
      <c r="J118" s="211"/>
      <c r="K118" s="211"/>
      <c r="L118" s="216"/>
      <c r="M118" s="217"/>
      <c r="N118" s="218"/>
      <c r="O118" s="218"/>
      <c r="P118" s="218"/>
      <c r="Q118" s="218"/>
      <c r="R118" s="218"/>
      <c r="S118" s="218"/>
      <c r="T118" s="219"/>
      <c r="AT118" s="220" t="s">
        <v>142</v>
      </c>
      <c r="AU118" s="220" t="s">
        <v>82</v>
      </c>
      <c r="AV118" s="14" t="s">
        <v>82</v>
      </c>
      <c r="AW118" s="14" t="s">
        <v>34</v>
      </c>
      <c r="AX118" s="14" t="s">
        <v>80</v>
      </c>
      <c r="AY118" s="220" t="s">
        <v>129</v>
      </c>
    </row>
    <row r="119" spans="1:65" s="2" customFormat="1" ht="14.4" customHeight="1">
      <c r="A119" s="36"/>
      <c r="B119" s="37"/>
      <c r="C119" s="181" t="s">
        <v>190</v>
      </c>
      <c r="D119" s="181" t="s">
        <v>131</v>
      </c>
      <c r="E119" s="182" t="s">
        <v>917</v>
      </c>
      <c r="F119" s="183" t="s">
        <v>918</v>
      </c>
      <c r="G119" s="184" t="s">
        <v>134</v>
      </c>
      <c r="H119" s="185">
        <v>0.384</v>
      </c>
      <c r="I119" s="186"/>
      <c r="J119" s="187">
        <f>ROUND(I119*H119,2)</f>
        <v>0</v>
      </c>
      <c r="K119" s="183" t="s">
        <v>135</v>
      </c>
      <c r="L119" s="41"/>
      <c r="M119" s="188" t="s">
        <v>28</v>
      </c>
      <c r="N119" s="189" t="s">
        <v>46</v>
      </c>
      <c r="O119" s="67"/>
      <c r="P119" s="190">
        <f>O119*H119</f>
        <v>0</v>
      </c>
      <c r="Q119" s="190">
        <v>0.00069</v>
      </c>
      <c r="R119" s="190">
        <f>Q119*H119</f>
        <v>0.00026496</v>
      </c>
      <c r="S119" s="190">
        <v>0</v>
      </c>
      <c r="T119" s="191">
        <f>S119*H119</f>
        <v>0</v>
      </c>
      <c r="U119" s="36"/>
      <c r="V119" s="36"/>
      <c r="W119" s="36"/>
      <c r="X119" s="36"/>
      <c r="Y119" s="36"/>
      <c r="Z119" s="36"/>
      <c r="AA119" s="36"/>
      <c r="AB119" s="36"/>
      <c r="AC119" s="36"/>
      <c r="AD119" s="36"/>
      <c r="AE119" s="36"/>
      <c r="AR119" s="192" t="s">
        <v>136</v>
      </c>
      <c r="AT119" s="192" t="s">
        <v>131</v>
      </c>
      <c r="AU119" s="192" t="s">
        <v>82</v>
      </c>
      <c r="AY119" s="19" t="s">
        <v>129</v>
      </c>
      <c r="BE119" s="193">
        <f>IF(N119="základní",J119,0)</f>
        <v>0</v>
      </c>
      <c r="BF119" s="193">
        <f>IF(N119="snížená",J119,0)</f>
        <v>0</v>
      </c>
      <c r="BG119" s="193">
        <f>IF(N119="zákl. přenesená",J119,0)</f>
        <v>0</v>
      </c>
      <c r="BH119" s="193">
        <f>IF(N119="sníž. přenesená",J119,0)</f>
        <v>0</v>
      </c>
      <c r="BI119" s="193">
        <f>IF(N119="nulová",J119,0)</f>
        <v>0</v>
      </c>
      <c r="BJ119" s="19" t="s">
        <v>136</v>
      </c>
      <c r="BK119" s="193">
        <f>ROUND(I119*H119,2)</f>
        <v>0</v>
      </c>
      <c r="BL119" s="19" t="s">
        <v>136</v>
      </c>
      <c r="BM119" s="192" t="s">
        <v>919</v>
      </c>
    </row>
    <row r="120" spans="1:47" s="2" customFormat="1" ht="10.2">
      <c r="A120" s="36"/>
      <c r="B120" s="37"/>
      <c r="C120" s="38"/>
      <c r="D120" s="194" t="s">
        <v>138</v>
      </c>
      <c r="E120" s="38"/>
      <c r="F120" s="195" t="s">
        <v>920</v>
      </c>
      <c r="G120" s="38"/>
      <c r="H120" s="38"/>
      <c r="I120" s="196"/>
      <c r="J120" s="38"/>
      <c r="K120" s="38"/>
      <c r="L120" s="41"/>
      <c r="M120" s="197"/>
      <c r="N120" s="198"/>
      <c r="O120" s="67"/>
      <c r="P120" s="67"/>
      <c r="Q120" s="67"/>
      <c r="R120" s="67"/>
      <c r="S120" s="67"/>
      <c r="T120" s="68"/>
      <c r="U120" s="36"/>
      <c r="V120" s="36"/>
      <c r="W120" s="36"/>
      <c r="X120" s="36"/>
      <c r="Y120" s="36"/>
      <c r="Z120" s="36"/>
      <c r="AA120" s="36"/>
      <c r="AB120" s="36"/>
      <c r="AC120" s="36"/>
      <c r="AD120" s="36"/>
      <c r="AE120" s="36"/>
      <c r="AT120" s="19" t="s">
        <v>138</v>
      </c>
      <c r="AU120" s="19" t="s">
        <v>82</v>
      </c>
    </row>
    <row r="121" spans="1:47" s="2" customFormat="1" ht="28.8">
      <c r="A121" s="36"/>
      <c r="B121" s="37"/>
      <c r="C121" s="38"/>
      <c r="D121" s="194" t="s">
        <v>140</v>
      </c>
      <c r="E121" s="38"/>
      <c r="F121" s="199" t="s">
        <v>921</v>
      </c>
      <c r="G121" s="38"/>
      <c r="H121" s="38"/>
      <c r="I121" s="196"/>
      <c r="J121" s="38"/>
      <c r="K121" s="38"/>
      <c r="L121" s="41"/>
      <c r="M121" s="197"/>
      <c r="N121" s="198"/>
      <c r="O121" s="67"/>
      <c r="P121" s="67"/>
      <c r="Q121" s="67"/>
      <c r="R121" s="67"/>
      <c r="S121" s="67"/>
      <c r="T121" s="68"/>
      <c r="U121" s="36"/>
      <c r="V121" s="36"/>
      <c r="W121" s="36"/>
      <c r="X121" s="36"/>
      <c r="Y121" s="36"/>
      <c r="Z121" s="36"/>
      <c r="AA121" s="36"/>
      <c r="AB121" s="36"/>
      <c r="AC121" s="36"/>
      <c r="AD121" s="36"/>
      <c r="AE121" s="36"/>
      <c r="AT121" s="19" t="s">
        <v>140</v>
      </c>
      <c r="AU121" s="19" t="s">
        <v>82</v>
      </c>
    </row>
    <row r="122" spans="2:51" s="13" customFormat="1" ht="10.2">
      <c r="B122" s="200"/>
      <c r="C122" s="201"/>
      <c r="D122" s="194" t="s">
        <v>142</v>
      </c>
      <c r="E122" s="202" t="s">
        <v>28</v>
      </c>
      <c r="F122" s="203" t="s">
        <v>922</v>
      </c>
      <c r="G122" s="201"/>
      <c r="H122" s="202" t="s">
        <v>28</v>
      </c>
      <c r="I122" s="204"/>
      <c r="J122" s="201"/>
      <c r="K122" s="201"/>
      <c r="L122" s="205"/>
      <c r="M122" s="206"/>
      <c r="N122" s="207"/>
      <c r="O122" s="207"/>
      <c r="P122" s="207"/>
      <c r="Q122" s="207"/>
      <c r="R122" s="207"/>
      <c r="S122" s="207"/>
      <c r="T122" s="208"/>
      <c r="AT122" s="209" t="s">
        <v>142</v>
      </c>
      <c r="AU122" s="209" t="s">
        <v>82</v>
      </c>
      <c r="AV122" s="13" t="s">
        <v>80</v>
      </c>
      <c r="AW122" s="13" t="s">
        <v>34</v>
      </c>
      <c r="AX122" s="13" t="s">
        <v>73</v>
      </c>
      <c r="AY122" s="209" t="s">
        <v>129</v>
      </c>
    </row>
    <row r="123" spans="2:51" s="14" customFormat="1" ht="10.2">
      <c r="B123" s="210"/>
      <c r="C123" s="211"/>
      <c r="D123" s="194" t="s">
        <v>142</v>
      </c>
      <c r="E123" s="212" t="s">
        <v>28</v>
      </c>
      <c r="F123" s="213" t="s">
        <v>923</v>
      </c>
      <c r="G123" s="211"/>
      <c r="H123" s="214">
        <v>0.384</v>
      </c>
      <c r="I123" s="215"/>
      <c r="J123" s="211"/>
      <c r="K123" s="211"/>
      <c r="L123" s="216"/>
      <c r="M123" s="217"/>
      <c r="N123" s="218"/>
      <c r="O123" s="218"/>
      <c r="P123" s="218"/>
      <c r="Q123" s="218"/>
      <c r="R123" s="218"/>
      <c r="S123" s="218"/>
      <c r="T123" s="219"/>
      <c r="AT123" s="220" t="s">
        <v>142</v>
      </c>
      <c r="AU123" s="220" t="s">
        <v>82</v>
      </c>
      <c r="AV123" s="14" t="s">
        <v>82</v>
      </c>
      <c r="AW123" s="14" t="s">
        <v>34</v>
      </c>
      <c r="AX123" s="14" t="s">
        <v>80</v>
      </c>
      <c r="AY123" s="220" t="s">
        <v>129</v>
      </c>
    </row>
    <row r="124" spans="1:65" s="2" customFormat="1" ht="14.4" customHeight="1">
      <c r="A124" s="36"/>
      <c r="B124" s="37"/>
      <c r="C124" s="181" t="s">
        <v>196</v>
      </c>
      <c r="D124" s="181" t="s">
        <v>131</v>
      </c>
      <c r="E124" s="182" t="s">
        <v>924</v>
      </c>
      <c r="F124" s="183" t="s">
        <v>925</v>
      </c>
      <c r="G124" s="184" t="s">
        <v>134</v>
      </c>
      <c r="H124" s="185">
        <v>4</v>
      </c>
      <c r="I124" s="186"/>
      <c r="J124" s="187">
        <f>ROUND(I124*H124,2)</f>
        <v>0</v>
      </c>
      <c r="K124" s="183" t="s">
        <v>135</v>
      </c>
      <c r="L124" s="41"/>
      <c r="M124" s="188" t="s">
        <v>28</v>
      </c>
      <c r="N124" s="189" t="s">
        <v>46</v>
      </c>
      <c r="O124" s="67"/>
      <c r="P124" s="190">
        <f>O124*H124</f>
        <v>0</v>
      </c>
      <c r="Q124" s="190">
        <v>0</v>
      </c>
      <c r="R124" s="190">
        <f>Q124*H124</f>
        <v>0</v>
      </c>
      <c r="S124" s="190">
        <v>0</v>
      </c>
      <c r="T124" s="191">
        <f>S124*H124</f>
        <v>0</v>
      </c>
      <c r="U124" s="36"/>
      <c r="V124" s="36"/>
      <c r="W124" s="36"/>
      <c r="X124" s="36"/>
      <c r="Y124" s="36"/>
      <c r="Z124" s="36"/>
      <c r="AA124" s="36"/>
      <c r="AB124" s="36"/>
      <c r="AC124" s="36"/>
      <c r="AD124" s="36"/>
      <c r="AE124" s="36"/>
      <c r="AR124" s="192" t="s">
        <v>136</v>
      </c>
      <c r="AT124" s="192" t="s">
        <v>131</v>
      </c>
      <c r="AU124" s="192" t="s">
        <v>82</v>
      </c>
      <c r="AY124" s="19" t="s">
        <v>129</v>
      </c>
      <c r="BE124" s="193">
        <f>IF(N124="základní",J124,0)</f>
        <v>0</v>
      </c>
      <c r="BF124" s="193">
        <f>IF(N124="snížená",J124,0)</f>
        <v>0</v>
      </c>
      <c r="BG124" s="193">
        <f>IF(N124="zákl. přenesená",J124,0)</f>
        <v>0</v>
      </c>
      <c r="BH124" s="193">
        <f>IF(N124="sníž. přenesená",J124,0)</f>
        <v>0</v>
      </c>
      <c r="BI124" s="193">
        <f>IF(N124="nulová",J124,0)</f>
        <v>0</v>
      </c>
      <c r="BJ124" s="19" t="s">
        <v>136</v>
      </c>
      <c r="BK124" s="193">
        <f>ROUND(I124*H124,2)</f>
        <v>0</v>
      </c>
      <c r="BL124" s="19" t="s">
        <v>136</v>
      </c>
      <c r="BM124" s="192" t="s">
        <v>926</v>
      </c>
    </row>
    <row r="125" spans="1:47" s="2" customFormat="1" ht="19.2">
      <c r="A125" s="36"/>
      <c r="B125" s="37"/>
      <c r="C125" s="38"/>
      <c r="D125" s="194" t="s">
        <v>138</v>
      </c>
      <c r="E125" s="38"/>
      <c r="F125" s="195" t="s">
        <v>927</v>
      </c>
      <c r="G125" s="38"/>
      <c r="H125" s="38"/>
      <c r="I125" s="196"/>
      <c r="J125" s="38"/>
      <c r="K125" s="38"/>
      <c r="L125" s="41"/>
      <c r="M125" s="197"/>
      <c r="N125" s="198"/>
      <c r="O125" s="67"/>
      <c r="P125" s="67"/>
      <c r="Q125" s="67"/>
      <c r="R125" s="67"/>
      <c r="S125" s="67"/>
      <c r="T125" s="68"/>
      <c r="U125" s="36"/>
      <c r="V125" s="36"/>
      <c r="W125" s="36"/>
      <c r="X125" s="36"/>
      <c r="Y125" s="36"/>
      <c r="Z125" s="36"/>
      <c r="AA125" s="36"/>
      <c r="AB125" s="36"/>
      <c r="AC125" s="36"/>
      <c r="AD125" s="36"/>
      <c r="AE125" s="36"/>
      <c r="AT125" s="19" t="s">
        <v>138</v>
      </c>
      <c r="AU125" s="19" t="s">
        <v>82</v>
      </c>
    </row>
    <row r="126" spans="1:47" s="2" customFormat="1" ht="124.8">
      <c r="A126" s="36"/>
      <c r="B126" s="37"/>
      <c r="C126" s="38"/>
      <c r="D126" s="194" t="s">
        <v>140</v>
      </c>
      <c r="E126" s="38"/>
      <c r="F126" s="199" t="s">
        <v>928</v>
      </c>
      <c r="G126" s="38"/>
      <c r="H126" s="38"/>
      <c r="I126" s="196"/>
      <c r="J126" s="38"/>
      <c r="K126" s="38"/>
      <c r="L126" s="41"/>
      <c r="M126" s="197"/>
      <c r="N126" s="198"/>
      <c r="O126" s="67"/>
      <c r="P126" s="67"/>
      <c r="Q126" s="67"/>
      <c r="R126" s="67"/>
      <c r="S126" s="67"/>
      <c r="T126" s="68"/>
      <c r="U126" s="36"/>
      <c r="V126" s="36"/>
      <c r="W126" s="36"/>
      <c r="X126" s="36"/>
      <c r="Y126" s="36"/>
      <c r="Z126" s="36"/>
      <c r="AA126" s="36"/>
      <c r="AB126" s="36"/>
      <c r="AC126" s="36"/>
      <c r="AD126" s="36"/>
      <c r="AE126" s="36"/>
      <c r="AT126" s="19" t="s">
        <v>140</v>
      </c>
      <c r="AU126" s="19" t="s">
        <v>82</v>
      </c>
    </row>
    <row r="127" spans="2:51" s="13" customFormat="1" ht="10.2">
      <c r="B127" s="200"/>
      <c r="C127" s="201"/>
      <c r="D127" s="194" t="s">
        <v>142</v>
      </c>
      <c r="E127" s="202" t="s">
        <v>28</v>
      </c>
      <c r="F127" s="203" t="s">
        <v>929</v>
      </c>
      <c r="G127" s="201"/>
      <c r="H127" s="202" t="s">
        <v>28</v>
      </c>
      <c r="I127" s="204"/>
      <c r="J127" s="201"/>
      <c r="K127" s="201"/>
      <c r="L127" s="205"/>
      <c r="M127" s="206"/>
      <c r="N127" s="207"/>
      <c r="O127" s="207"/>
      <c r="P127" s="207"/>
      <c r="Q127" s="207"/>
      <c r="R127" s="207"/>
      <c r="S127" s="207"/>
      <c r="T127" s="208"/>
      <c r="AT127" s="209" t="s">
        <v>142</v>
      </c>
      <c r="AU127" s="209" t="s">
        <v>82</v>
      </c>
      <c r="AV127" s="13" t="s">
        <v>80</v>
      </c>
      <c r="AW127" s="13" t="s">
        <v>34</v>
      </c>
      <c r="AX127" s="13" t="s">
        <v>73</v>
      </c>
      <c r="AY127" s="209" t="s">
        <v>129</v>
      </c>
    </row>
    <row r="128" spans="2:51" s="14" customFormat="1" ht="10.2">
      <c r="B128" s="210"/>
      <c r="C128" s="211"/>
      <c r="D128" s="194" t="s">
        <v>142</v>
      </c>
      <c r="E128" s="212" t="s">
        <v>28</v>
      </c>
      <c r="F128" s="213" t="s">
        <v>930</v>
      </c>
      <c r="G128" s="211"/>
      <c r="H128" s="214">
        <v>4</v>
      </c>
      <c r="I128" s="215"/>
      <c r="J128" s="211"/>
      <c r="K128" s="211"/>
      <c r="L128" s="216"/>
      <c r="M128" s="217"/>
      <c r="N128" s="218"/>
      <c r="O128" s="218"/>
      <c r="P128" s="218"/>
      <c r="Q128" s="218"/>
      <c r="R128" s="218"/>
      <c r="S128" s="218"/>
      <c r="T128" s="219"/>
      <c r="AT128" s="220" t="s">
        <v>142</v>
      </c>
      <c r="AU128" s="220" t="s">
        <v>82</v>
      </c>
      <c r="AV128" s="14" t="s">
        <v>82</v>
      </c>
      <c r="AW128" s="14" t="s">
        <v>34</v>
      </c>
      <c r="AX128" s="14" t="s">
        <v>80</v>
      </c>
      <c r="AY128" s="220" t="s">
        <v>129</v>
      </c>
    </row>
    <row r="129" spans="1:65" s="2" customFormat="1" ht="14.4" customHeight="1">
      <c r="A129" s="36"/>
      <c r="B129" s="37"/>
      <c r="C129" s="181" t="s">
        <v>204</v>
      </c>
      <c r="D129" s="181" t="s">
        <v>131</v>
      </c>
      <c r="E129" s="182" t="s">
        <v>931</v>
      </c>
      <c r="F129" s="183" t="s">
        <v>932</v>
      </c>
      <c r="G129" s="184" t="s">
        <v>156</v>
      </c>
      <c r="H129" s="185">
        <v>2</v>
      </c>
      <c r="I129" s="186"/>
      <c r="J129" s="187">
        <f>ROUND(I129*H129,2)</f>
        <v>0</v>
      </c>
      <c r="K129" s="183" t="s">
        <v>135</v>
      </c>
      <c r="L129" s="41"/>
      <c r="M129" s="188" t="s">
        <v>28</v>
      </c>
      <c r="N129" s="189" t="s">
        <v>46</v>
      </c>
      <c r="O129" s="67"/>
      <c r="P129" s="190">
        <f>O129*H129</f>
        <v>0</v>
      </c>
      <c r="Q129" s="190">
        <v>0.00208</v>
      </c>
      <c r="R129" s="190">
        <f>Q129*H129</f>
        <v>0.00416</v>
      </c>
      <c r="S129" s="190">
        <v>0</v>
      </c>
      <c r="T129" s="191">
        <f>S129*H129</f>
        <v>0</v>
      </c>
      <c r="U129" s="36"/>
      <c r="V129" s="36"/>
      <c r="W129" s="36"/>
      <c r="X129" s="36"/>
      <c r="Y129" s="36"/>
      <c r="Z129" s="36"/>
      <c r="AA129" s="36"/>
      <c r="AB129" s="36"/>
      <c r="AC129" s="36"/>
      <c r="AD129" s="36"/>
      <c r="AE129" s="36"/>
      <c r="AR129" s="192" t="s">
        <v>136</v>
      </c>
      <c r="AT129" s="192" t="s">
        <v>131</v>
      </c>
      <c r="AU129" s="192" t="s">
        <v>82</v>
      </c>
      <c r="AY129" s="19" t="s">
        <v>129</v>
      </c>
      <c r="BE129" s="193">
        <f>IF(N129="základní",J129,0)</f>
        <v>0</v>
      </c>
      <c r="BF129" s="193">
        <f>IF(N129="snížená",J129,0)</f>
        <v>0</v>
      </c>
      <c r="BG129" s="193">
        <f>IF(N129="zákl. přenesená",J129,0)</f>
        <v>0</v>
      </c>
      <c r="BH129" s="193">
        <f>IF(N129="sníž. přenesená",J129,0)</f>
        <v>0</v>
      </c>
      <c r="BI129" s="193">
        <f>IF(N129="nulová",J129,0)</f>
        <v>0</v>
      </c>
      <c r="BJ129" s="19" t="s">
        <v>136</v>
      </c>
      <c r="BK129" s="193">
        <f>ROUND(I129*H129,2)</f>
        <v>0</v>
      </c>
      <c r="BL129" s="19" t="s">
        <v>136</v>
      </c>
      <c r="BM129" s="192" t="s">
        <v>933</v>
      </c>
    </row>
    <row r="130" spans="1:47" s="2" customFormat="1" ht="10.2">
      <c r="A130" s="36"/>
      <c r="B130" s="37"/>
      <c r="C130" s="38"/>
      <c r="D130" s="194" t="s">
        <v>138</v>
      </c>
      <c r="E130" s="38"/>
      <c r="F130" s="195" t="s">
        <v>934</v>
      </c>
      <c r="G130" s="38"/>
      <c r="H130" s="38"/>
      <c r="I130" s="196"/>
      <c r="J130" s="38"/>
      <c r="K130" s="38"/>
      <c r="L130" s="41"/>
      <c r="M130" s="197"/>
      <c r="N130" s="198"/>
      <c r="O130" s="67"/>
      <c r="P130" s="67"/>
      <c r="Q130" s="67"/>
      <c r="R130" s="67"/>
      <c r="S130" s="67"/>
      <c r="T130" s="68"/>
      <c r="U130" s="36"/>
      <c r="V130" s="36"/>
      <c r="W130" s="36"/>
      <c r="X130" s="36"/>
      <c r="Y130" s="36"/>
      <c r="Z130" s="36"/>
      <c r="AA130" s="36"/>
      <c r="AB130" s="36"/>
      <c r="AC130" s="36"/>
      <c r="AD130" s="36"/>
      <c r="AE130" s="36"/>
      <c r="AT130" s="19" t="s">
        <v>138</v>
      </c>
      <c r="AU130" s="19" t="s">
        <v>82</v>
      </c>
    </row>
    <row r="131" spans="1:47" s="2" customFormat="1" ht="105.6">
      <c r="A131" s="36"/>
      <c r="B131" s="37"/>
      <c r="C131" s="38"/>
      <c r="D131" s="194" t="s">
        <v>140</v>
      </c>
      <c r="E131" s="38"/>
      <c r="F131" s="199" t="s">
        <v>935</v>
      </c>
      <c r="G131" s="38"/>
      <c r="H131" s="38"/>
      <c r="I131" s="196"/>
      <c r="J131" s="38"/>
      <c r="K131" s="38"/>
      <c r="L131" s="41"/>
      <c r="M131" s="197"/>
      <c r="N131" s="198"/>
      <c r="O131" s="67"/>
      <c r="P131" s="67"/>
      <c r="Q131" s="67"/>
      <c r="R131" s="67"/>
      <c r="S131" s="67"/>
      <c r="T131" s="68"/>
      <c r="U131" s="36"/>
      <c r="V131" s="36"/>
      <c r="W131" s="36"/>
      <c r="X131" s="36"/>
      <c r="Y131" s="36"/>
      <c r="Z131" s="36"/>
      <c r="AA131" s="36"/>
      <c r="AB131" s="36"/>
      <c r="AC131" s="36"/>
      <c r="AD131" s="36"/>
      <c r="AE131" s="36"/>
      <c r="AT131" s="19" t="s">
        <v>140</v>
      </c>
      <c r="AU131" s="19" t="s">
        <v>82</v>
      </c>
    </row>
    <row r="132" spans="2:51" s="13" customFormat="1" ht="10.2">
      <c r="B132" s="200"/>
      <c r="C132" s="201"/>
      <c r="D132" s="194" t="s">
        <v>142</v>
      </c>
      <c r="E132" s="202" t="s">
        <v>28</v>
      </c>
      <c r="F132" s="203" t="s">
        <v>936</v>
      </c>
      <c r="G132" s="201"/>
      <c r="H132" s="202" t="s">
        <v>28</v>
      </c>
      <c r="I132" s="204"/>
      <c r="J132" s="201"/>
      <c r="K132" s="201"/>
      <c r="L132" s="205"/>
      <c r="M132" s="206"/>
      <c r="N132" s="207"/>
      <c r="O132" s="207"/>
      <c r="P132" s="207"/>
      <c r="Q132" s="207"/>
      <c r="R132" s="207"/>
      <c r="S132" s="207"/>
      <c r="T132" s="208"/>
      <c r="AT132" s="209" t="s">
        <v>142</v>
      </c>
      <c r="AU132" s="209" t="s">
        <v>82</v>
      </c>
      <c r="AV132" s="13" t="s">
        <v>80</v>
      </c>
      <c r="AW132" s="13" t="s">
        <v>34</v>
      </c>
      <c r="AX132" s="13" t="s">
        <v>73</v>
      </c>
      <c r="AY132" s="209" t="s">
        <v>129</v>
      </c>
    </row>
    <row r="133" spans="2:51" s="14" customFormat="1" ht="10.2">
      <c r="B133" s="210"/>
      <c r="C133" s="211"/>
      <c r="D133" s="194" t="s">
        <v>142</v>
      </c>
      <c r="E133" s="212" t="s">
        <v>28</v>
      </c>
      <c r="F133" s="213" t="s">
        <v>82</v>
      </c>
      <c r="G133" s="211"/>
      <c r="H133" s="214">
        <v>2</v>
      </c>
      <c r="I133" s="215"/>
      <c r="J133" s="211"/>
      <c r="K133" s="211"/>
      <c r="L133" s="216"/>
      <c r="M133" s="217"/>
      <c r="N133" s="218"/>
      <c r="O133" s="218"/>
      <c r="P133" s="218"/>
      <c r="Q133" s="218"/>
      <c r="R133" s="218"/>
      <c r="S133" s="218"/>
      <c r="T133" s="219"/>
      <c r="AT133" s="220" t="s">
        <v>142</v>
      </c>
      <c r="AU133" s="220" t="s">
        <v>82</v>
      </c>
      <c r="AV133" s="14" t="s">
        <v>82</v>
      </c>
      <c r="AW133" s="14" t="s">
        <v>34</v>
      </c>
      <c r="AX133" s="14" t="s">
        <v>80</v>
      </c>
      <c r="AY133" s="220" t="s">
        <v>129</v>
      </c>
    </row>
    <row r="134" spans="1:65" s="2" customFormat="1" ht="14.4" customHeight="1">
      <c r="A134" s="36"/>
      <c r="B134" s="37"/>
      <c r="C134" s="181" t="s">
        <v>210</v>
      </c>
      <c r="D134" s="181" t="s">
        <v>131</v>
      </c>
      <c r="E134" s="182" t="s">
        <v>937</v>
      </c>
      <c r="F134" s="183" t="s">
        <v>938</v>
      </c>
      <c r="G134" s="184" t="s">
        <v>156</v>
      </c>
      <c r="H134" s="185">
        <v>2</v>
      </c>
      <c r="I134" s="186"/>
      <c r="J134" s="187">
        <f>ROUND(I134*H134,2)</f>
        <v>0</v>
      </c>
      <c r="K134" s="183" t="s">
        <v>28</v>
      </c>
      <c r="L134" s="41"/>
      <c r="M134" s="188" t="s">
        <v>28</v>
      </c>
      <c r="N134" s="189" t="s">
        <v>46</v>
      </c>
      <c r="O134" s="67"/>
      <c r="P134" s="190">
        <f>O134*H134</f>
        <v>0</v>
      </c>
      <c r="Q134" s="190">
        <v>0</v>
      </c>
      <c r="R134" s="190">
        <f>Q134*H134</f>
        <v>0</v>
      </c>
      <c r="S134" s="190">
        <v>0</v>
      </c>
      <c r="T134" s="191">
        <f>S134*H134</f>
        <v>0</v>
      </c>
      <c r="U134" s="36"/>
      <c r="V134" s="36"/>
      <c r="W134" s="36"/>
      <c r="X134" s="36"/>
      <c r="Y134" s="36"/>
      <c r="Z134" s="36"/>
      <c r="AA134" s="36"/>
      <c r="AB134" s="36"/>
      <c r="AC134" s="36"/>
      <c r="AD134" s="36"/>
      <c r="AE134" s="36"/>
      <c r="AR134" s="192" t="s">
        <v>136</v>
      </c>
      <c r="AT134" s="192" t="s">
        <v>131</v>
      </c>
      <c r="AU134" s="192" t="s">
        <v>82</v>
      </c>
      <c r="AY134" s="19" t="s">
        <v>129</v>
      </c>
      <c r="BE134" s="193">
        <f>IF(N134="základní",J134,0)</f>
        <v>0</v>
      </c>
      <c r="BF134" s="193">
        <f>IF(N134="snížená",J134,0)</f>
        <v>0</v>
      </c>
      <c r="BG134" s="193">
        <f>IF(N134="zákl. přenesená",J134,0)</f>
        <v>0</v>
      </c>
      <c r="BH134" s="193">
        <f>IF(N134="sníž. přenesená",J134,0)</f>
        <v>0</v>
      </c>
      <c r="BI134" s="193">
        <f>IF(N134="nulová",J134,0)</f>
        <v>0</v>
      </c>
      <c r="BJ134" s="19" t="s">
        <v>136</v>
      </c>
      <c r="BK134" s="193">
        <f>ROUND(I134*H134,2)</f>
        <v>0</v>
      </c>
      <c r="BL134" s="19" t="s">
        <v>136</v>
      </c>
      <c r="BM134" s="192" t="s">
        <v>939</v>
      </c>
    </row>
    <row r="135" spans="1:47" s="2" customFormat="1" ht="10.2">
      <c r="A135" s="36"/>
      <c r="B135" s="37"/>
      <c r="C135" s="38"/>
      <c r="D135" s="194" t="s">
        <v>138</v>
      </c>
      <c r="E135" s="38"/>
      <c r="F135" s="195" t="s">
        <v>940</v>
      </c>
      <c r="G135" s="38"/>
      <c r="H135" s="38"/>
      <c r="I135" s="196"/>
      <c r="J135" s="38"/>
      <c r="K135" s="38"/>
      <c r="L135" s="41"/>
      <c r="M135" s="197"/>
      <c r="N135" s="198"/>
      <c r="O135" s="67"/>
      <c r="P135" s="67"/>
      <c r="Q135" s="67"/>
      <c r="R135" s="67"/>
      <c r="S135" s="67"/>
      <c r="T135" s="68"/>
      <c r="U135" s="36"/>
      <c r="V135" s="36"/>
      <c r="W135" s="36"/>
      <c r="X135" s="36"/>
      <c r="Y135" s="36"/>
      <c r="Z135" s="36"/>
      <c r="AA135" s="36"/>
      <c r="AB135" s="36"/>
      <c r="AC135" s="36"/>
      <c r="AD135" s="36"/>
      <c r="AE135" s="36"/>
      <c r="AT135" s="19" t="s">
        <v>138</v>
      </c>
      <c r="AU135" s="19" t="s">
        <v>82</v>
      </c>
    </row>
    <row r="136" spans="1:47" s="2" customFormat="1" ht="105.6">
      <c r="A136" s="36"/>
      <c r="B136" s="37"/>
      <c r="C136" s="38"/>
      <c r="D136" s="194" t="s">
        <v>140</v>
      </c>
      <c r="E136" s="38"/>
      <c r="F136" s="199" t="s">
        <v>935</v>
      </c>
      <c r="G136" s="38"/>
      <c r="H136" s="38"/>
      <c r="I136" s="196"/>
      <c r="J136" s="38"/>
      <c r="K136" s="38"/>
      <c r="L136" s="41"/>
      <c r="M136" s="197"/>
      <c r="N136" s="198"/>
      <c r="O136" s="67"/>
      <c r="P136" s="67"/>
      <c r="Q136" s="67"/>
      <c r="R136" s="67"/>
      <c r="S136" s="67"/>
      <c r="T136" s="68"/>
      <c r="U136" s="36"/>
      <c r="V136" s="36"/>
      <c r="W136" s="36"/>
      <c r="X136" s="36"/>
      <c r="Y136" s="36"/>
      <c r="Z136" s="36"/>
      <c r="AA136" s="36"/>
      <c r="AB136" s="36"/>
      <c r="AC136" s="36"/>
      <c r="AD136" s="36"/>
      <c r="AE136" s="36"/>
      <c r="AT136" s="19" t="s">
        <v>140</v>
      </c>
      <c r="AU136" s="19" t="s">
        <v>82</v>
      </c>
    </row>
    <row r="137" spans="2:51" s="13" customFormat="1" ht="10.2">
      <c r="B137" s="200"/>
      <c r="C137" s="201"/>
      <c r="D137" s="194" t="s">
        <v>142</v>
      </c>
      <c r="E137" s="202" t="s">
        <v>28</v>
      </c>
      <c r="F137" s="203" t="s">
        <v>941</v>
      </c>
      <c r="G137" s="201"/>
      <c r="H137" s="202" t="s">
        <v>28</v>
      </c>
      <c r="I137" s="204"/>
      <c r="J137" s="201"/>
      <c r="K137" s="201"/>
      <c r="L137" s="205"/>
      <c r="M137" s="206"/>
      <c r="N137" s="207"/>
      <c r="O137" s="207"/>
      <c r="P137" s="207"/>
      <c r="Q137" s="207"/>
      <c r="R137" s="207"/>
      <c r="S137" s="207"/>
      <c r="T137" s="208"/>
      <c r="AT137" s="209" t="s">
        <v>142</v>
      </c>
      <c r="AU137" s="209" t="s">
        <v>82</v>
      </c>
      <c r="AV137" s="13" t="s">
        <v>80</v>
      </c>
      <c r="AW137" s="13" t="s">
        <v>34</v>
      </c>
      <c r="AX137" s="13" t="s">
        <v>73</v>
      </c>
      <c r="AY137" s="209" t="s">
        <v>129</v>
      </c>
    </row>
    <row r="138" spans="2:51" s="14" customFormat="1" ht="10.2">
      <c r="B138" s="210"/>
      <c r="C138" s="211"/>
      <c r="D138" s="194" t="s">
        <v>142</v>
      </c>
      <c r="E138" s="212" t="s">
        <v>28</v>
      </c>
      <c r="F138" s="213" t="s">
        <v>82</v>
      </c>
      <c r="G138" s="211"/>
      <c r="H138" s="214">
        <v>2</v>
      </c>
      <c r="I138" s="215"/>
      <c r="J138" s="211"/>
      <c r="K138" s="211"/>
      <c r="L138" s="216"/>
      <c r="M138" s="217"/>
      <c r="N138" s="218"/>
      <c r="O138" s="218"/>
      <c r="P138" s="218"/>
      <c r="Q138" s="218"/>
      <c r="R138" s="218"/>
      <c r="S138" s="218"/>
      <c r="T138" s="219"/>
      <c r="AT138" s="220" t="s">
        <v>142</v>
      </c>
      <c r="AU138" s="220" t="s">
        <v>82</v>
      </c>
      <c r="AV138" s="14" t="s">
        <v>82</v>
      </c>
      <c r="AW138" s="14" t="s">
        <v>34</v>
      </c>
      <c r="AX138" s="14" t="s">
        <v>80</v>
      </c>
      <c r="AY138" s="220" t="s">
        <v>129</v>
      </c>
    </row>
    <row r="139" spans="1:65" s="2" customFormat="1" ht="14.4" customHeight="1">
      <c r="A139" s="36"/>
      <c r="B139" s="37"/>
      <c r="C139" s="181" t="s">
        <v>161</v>
      </c>
      <c r="D139" s="181" t="s">
        <v>131</v>
      </c>
      <c r="E139" s="182" t="s">
        <v>942</v>
      </c>
      <c r="F139" s="183" t="s">
        <v>943</v>
      </c>
      <c r="G139" s="184" t="s">
        <v>156</v>
      </c>
      <c r="H139" s="185">
        <v>2</v>
      </c>
      <c r="I139" s="186"/>
      <c r="J139" s="187">
        <f>ROUND(I139*H139,2)</f>
        <v>0</v>
      </c>
      <c r="K139" s="183" t="s">
        <v>135</v>
      </c>
      <c r="L139" s="41"/>
      <c r="M139" s="188" t="s">
        <v>28</v>
      </c>
      <c r="N139" s="189" t="s">
        <v>46</v>
      </c>
      <c r="O139" s="67"/>
      <c r="P139" s="190">
        <f>O139*H139</f>
        <v>0</v>
      </c>
      <c r="Q139" s="190">
        <v>0</v>
      </c>
      <c r="R139" s="190">
        <f>Q139*H139</f>
        <v>0</v>
      </c>
      <c r="S139" s="190">
        <v>0</v>
      </c>
      <c r="T139" s="191">
        <f>S139*H139</f>
        <v>0</v>
      </c>
      <c r="U139" s="36"/>
      <c r="V139" s="36"/>
      <c r="W139" s="36"/>
      <c r="X139" s="36"/>
      <c r="Y139" s="36"/>
      <c r="Z139" s="36"/>
      <c r="AA139" s="36"/>
      <c r="AB139" s="36"/>
      <c r="AC139" s="36"/>
      <c r="AD139" s="36"/>
      <c r="AE139" s="36"/>
      <c r="AR139" s="192" t="s">
        <v>136</v>
      </c>
      <c r="AT139" s="192" t="s">
        <v>131</v>
      </c>
      <c r="AU139" s="192" t="s">
        <v>82</v>
      </c>
      <c r="AY139" s="19" t="s">
        <v>129</v>
      </c>
      <c r="BE139" s="193">
        <f>IF(N139="základní",J139,0)</f>
        <v>0</v>
      </c>
      <c r="BF139" s="193">
        <f>IF(N139="snížená",J139,0)</f>
        <v>0</v>
      </c>
      <c r="BG139" s="193">
        <f>IF(N139="zákl. přenesená",J139,0)</f>
        <v>0</v>
      </c>
      <c r="BH139" s="193">
        <f>IF(N139="sníž. přenesená",J139,0)</f>
        <v>0</v>
      </c>
      <c r="BI139" s="193">
        <f>IF(N139="nulová",J139,0)</f>
        <v>0</v>
      </c>
      <c r="BJ139" s="19" t="s">
        <v>136</v>
      </c>
      <c r="BK139" s="193">
        <f>ROUND(I139*H139,2)</f>
        <v>0</v>
      </c>
      <c r="BL139" s="19" t="s">
        <v>136</v>
      </c>
      <c r="BM139" s="192" t="s">
        <v>944</v>
      </c>
    </row>
    <row r="140" spans="1:47" s="2" customFormat="1" ht="10.2">
      <c r="A140" s="36"/>
      <c r="B140" s="37"/>
      <c r="C140" s="38"/>
      <c r="D140" s="194" t="s">
        <v>138</v>
      </c>
      <c r="E140" s="38"/>
      <c r="F140" s="195" t="s">
        <v>945</v>
      </c>
      <c r="G140" s="38"/>
      <c r="H140" s="38"/>
      <c r="I140" s="196"/>
      <c r="J140" s="38"/>
      <c r="K140" s="38"/>
      <c r="L140" s="41"/>
      <c r="M140" s="197"/>
      <c r="N140" s="198"/>
      <c r="O140" s="67"/>
      <c r="P140" s="67"/>
      <c r="Q140" s="67"/>
      <c r="R140" s="67"/>
      <c r="S140" s="67"/>
      <c r="T140" s="68"/>
      <c r="U140" s="36"/>
      <c r="V140" s="36"/>
      <c r="W140" s="36"/>
      <c r="X140" s="36"/>
      <c r="Y140" s="36"/>
      <c r="Z140" s="36"/>
      <c r="AA140" s="36"/>
      <c r="AB140" s="36"/>
      <c r="AC140" s="36"/>
      <c r="AD140" s="36"/>
      <c r="AE140" s="36"/>
      <c r="AT140" s="19" t="s">
        <v>138</v>
      </c>
      <c r="AU140" s="19" t="s">
        <v>82</v>
      </c>
    </row>
    <row r="141" spans="1:47" s="2" customFormat="1" ht="38.4">
      <c r="A141" s="36"/>
      <c r="B141" s="37"/>
      <c r="C141" s="38"/>
      <c r="D141" s="194" t="s">
        <v>140</v>
      </c>
      <c r="E141" s="38"/>
      <c r="F141" s="199" t="s">
        <v>946</v>
      </c>
      <c r="G141" s="38"/>
      <c r="H141" s="38"/>
      <c r="I141" s="196"/>
      <c r="J141" s="38"/>
      <c r="K141" s="38"/>
      <c r="L141" s="41"/>
      <c r="M141" s="197"/>
      <c r="N141" s="198"/>
      <c r="O141" s="67"/>
      <c r="P141" s="67"/>
      <c r="Q141" s="67"/>
      <c r="R141" s="67"/>
      <c r="S141" s="67"/>
      <c r="T141" s="68"/>
      <c r="U141" s="36"/>
      <c r="V141" s="36"/>
      <c r="W141" s="36"/>
      <c r="X141" s="36"/>
      <c r="Y141" s="36"/>
      <c r="Z141" s="36"/>
      <c r="AA141" s="36"/>
      <c r="AB141" s="36"/>
      <c r="AC141" s="36"/>
      <c r="AD141" s="36"/>
      <c r="AE141" s="36"/>
      <c r="AT141" s="19" t="s">
        <v>140</v>
      </c>
      <c r="AU141" s="19" t="s">
        <v>82</v>
      </c>
    </row>
    <row r="142" spans="2:51" s="13" customFormat="1" ht="10.2">
      <c r="B142" s="200"/>
      <c r="C142" s="201"/>
      <c r="D142" s="194" t="s">
        <v>142</v>
      </c>
      <c r="E142" s="202" t="s">
        <v>28</v>
      </c>
      <c r="F142" s="203" t="s">
        <v>947</v>
      </c>
      <c r="G142" s="201"/>
      <c r="H142" s="202" t="s">
        <v>28</v>
      </c>
      <c r="I142" s="204"/>
      <c r="J142" s="201"/>
      <c r="K142" s="201"/>
      <c r="L142" s="205"/>
      <c r="M142" s="206"/>
      <c r="N142" s="207"/>
      <c r="O142" s="207"/>
      <c r="P142" s="207"/>
      <c r="Q142" s="207"/>
      <c r="R142" s="207"/>
      <c r="S142" s="207"/>
      <c r="T142" s="208"/>
      <c r="AT142" s="209" t="s">
        <v>142</v>
      </c>
      <c r="AU142" s="209" t="s">
        <v>82</v>
      </c>
      <c r="AV142" s="13" t="s">
        <v>80</v>
      </c>
      <c r="AW142" s="13" t="s">
        <v>34</v>
      </c>
      <c r="AX142" s="13" t="s">
        <v>73</v>
      </c>
      <c r="AY142" s="209" t="s">
        <v>129</v>
      </c>
    </row>
    <row r="143" spans="2:51" s="14" customFormat="1" ht="10.2">
      <c r="B143" s="210"/>
      <c r="C143" s="211"/>
      <c r="D143" s="194" t="s">
        <v>142</v>
      </c>
      <c r="E143" s="212" t="s">
        <v>28</v>
      </c>
      <c r="F143" s="213" t="s">
        <v>82</v>
      </c>
      <c r="G143" s="211"/>
      <c r="H143" s="214">
        <v>2</v>
      </c>
      <c r="I143" s="215"/>
      <c r="J143" s="211"/>
      <c r="K143" s="211"/>
      <c r="L143" s="216"/>
      <c r="M143" s="217"/>
      <c r="N143" s="218"/>
      <c r="O143" s="218"/>
      <c r="P143" s="218"/>
      <c r="Q143" s="218"/>
      <c r="R143" s="218"/>
      <c r="S143" s="218"/>
      <c r="T143" s="219"/>
      <c r="AT143" s="220" t="s">
        <v>142</v>
      </c>
      <c r="AU143" s="220" t="s">
        <v>82</v>
      </c>
      <c r="AV143" s="14" t="s">
        <v>82</v>
      </c>
      <c r="AW143" s="14" t="s">
        <v>34</v>
      </c>
      <c r="AX143" s="14" t="s">
        <v>80</v>
      </c>
      <c r="AY143" s="220" t="s">
        <v>129</v>
      </c>
    </row>
    <row r="144" spans="1:65" s="2" customFormat="1" ht="14.4" customHeight="1">
      <c r="A144" s="36"/>
      <c r="B144" s="37"/>
      <c r="C144" s="243" t="s">
        <v>226</v>
      </c>
      <c r="D144" s="243" t="s">
        <v>335</v>
      </c>
      <c r="E144" s="244" t="s">
        <v>948</v>
      </c>
      <c r="F144" s="245" t="s">
        <v>949</v>
      </c>
      <c r="G144" s="246" t="s">
        <v>156</v>
      </c>
      <c r="H144" s="247">
        <v>10</v>
      </c>
      <c r="I144" s="248"/>
      <c r="J144" s="249">
        <f>ROUND(I144*H144,2)</f>
        <v>0</v>
      </c>
      <c r="K144" s="245" t="s">
        <v>28</v>
      </c>
      <c r="L144" s="250"/>
      <c r="M144" s="251" t="s">
        <v>28</v>
      </c>
      <c r="N144" s="252" t="s">
        <v>46</v>
      </c>
      <c r="O144" s="67"/>
      <c r="P144" s="190">
        <f>O144*H144</f>
        <v>0</v>
      </c>
      <c r="Q144" s="190">
        <v>0.001</v>
      </c>
      <c r="R144" s="190">
        <f>Q144*H144</f>
        <v>0.01</v>
      </c>
      <c r="S144" s="190">
        <v>0</v>
      </c>
      <c r="T144" s="191">
        <f>S144*H144</f>
        <v>0</v>
      </c>
      <c r="U144" s="36"/>
      <c r="V144" s="36"/>
      <c r="W144" s="36"/>
      <c r="X144" s="36"/>
      <c r="Y144" s="36"/>
      <c r="Z144" s="36"/>
      <c r="AA144" s="36"/>
      <c r="AB144" s="36"/>
      <c r="AC144" s="36"/>
      <c r="AD144" s="36"/>
      <c r="AE144" s="36"/>
      <c r="AR144" s="192" t="s">
        <v>196</v>
      </c>
      <c r="AT144" s="192" t="s">
        <v>335</v>
      </c>
      <c r="AU144" s="192" t="s">
        <v>82</v>
      </c>
      <c r="AY144" s="19" t="s">
        <v>129</v>
      </c>
      <c r="BE144" s="193">
        <f>IF(N144="základní",J144,0)</f>
        <v>0</v>
      </c>
      <c r="BF144" s="193">
        <f>IF(N144="snížená",J144,0)</f>
        <v>0</v>
      </c>
      <c r="BG144" s="193">
        <f>IF(N144="zákl. přenesená",J144,0)</f>
        <v>0</v>
      </c>
      <c r="BH144" s="193">
        <f>IF(N144="sníž. přenesená",J144,0)</f>
        <v>0</v>
      </c>
      <c r="BI144" s="193">
        <f>IF(N144="nulová",J144,0)</f>
        <v>0</v>
      </c>
      <c r="BJ144" s="19" t="s">
        <v>136</v>
      </c>
      <c r="BK144" s="193">
        <f>ROUND(I144*H144,2)</f>
        <v>0</v>
      </c>
      <c r="BL144" s="19" t="s">
        <v>136</v>
      </c>
      <c r="BM144" s="192" t="s">
        <v>950</v>
      </c>
    </row>
    <row r="145" spans="1:47" s="2" customFormat="1" ht="10.2">
      <c r="A145" s="36"/>
      <c r="B145" s="37"/>
      <c r="C145" s="38"/>
      <c r="D145" s="194" t="s">
        <v>138</v>
      </c>
      <c r="E145" s="38"/>
      <c r="F145" s="195" t="s">
        <v>949</v>
      </c>
      <c r="G145" s="38"/>
      <c r="H145" s="38"/>
      <c r="I145" s="196"/>
      <c r="J145" s="38"/>
      <c r="K145" s="38"/>
      <c r="L145" s="41"/>
      <c r="M145" s="197"/>
      <c r="N145" s="198"/>
      <c r="O145" s="67"/>
      <c r="P145" s="67"/>
      <c r="Q145" s="67"/>
      <c r="R145" s="67"/>
      <c r="S145" s="67"/>
      <c r="T145" s="68"/>
      <c r="U145" s="36"/>
      <c r="V145" s="36"/>
      <c r="W145" s="36"/>
      <c r="X145" s="36"/>
      <c r="Y145" s="36"/>
      <c r="Z145" s="36"/>
      <c r="AA145" s="36"/>
      <c r="AB145" s="36"/>
      <c r="AC145" s="36"/>
      <c r="AD145" s="36"/>
      <c r="AE145" s="36"/>
      <c r="AT145" s="19" t="s">
        <v>138</v>
      </c>
      <c r="AU145" s="19" t="s">
        <v>82</v>
      </c>
    </row>
    <row r="146" spans="2:51" s="13" customFormat="1" ht="10.2">
      <c r="B146" s="200"/>
      <c r="C146" s="201"/>
      <c r="D146" s="194" t="s">
        <v>142</v>
      </c>
      <c r="E146" s="202" t="s">
        <v>28</v>
      </c>
      <c r="F146" s="203" t="s">
        <v>951</v>
      </c>
      <c r="G146" s="201"/>
      <c r="H146" s="202" t="s">
        <v>28</v>
      </c>
      <c r="I146" s="204"/>
      <c r="J146" s="201"/>
      <c r="K146" s="201"/>
      <c r="L146" s="205"/>
      <c r="M146" s="206"/>
      <c r="N146" s="207"/>
      <c r="O146" s="207"/>
      <c r="P146" s="207"/>
      <c r="Q146" s="207"/>
      <c r="R146" s="207"/>
      <c r="S146" s="207"/>
      <c r="T146" s="208"/>
      <c r="AT146" s="209" t="s">
        <v>142</v>
      </c>
      <c r="AU146" s="209" t="s">
        <v>82</v>
      </c>
      <c r="AV146" s="13" t="s">
        <v>80</v>
      </c>
      <c r="AW146" s="13" t="s">
        <v>34</v>
      </c>
      <c r="AX146" s="13" t="s">
        <v>73</v>
      </c>
      <c r="AY146" s="209" t="s">
        <v>129</v>
      </c>
    </row>
    <row r="147" spans="2:51" s="14" customFormat="1" ht="10.2">
      <c r="B147" s="210"/>
      <c r="C147" s="211"/>
      <c r="D147" s="194" t="s">
        <v>142</v>
      </c>
      <c r="E147" s="212" t="s">
        <v>28</v>
      </c>
      <c r="F147" s="213" t="s">
        <v>952</v>
      </c>
      <c r="G147" s="211"/>
      <c r="H147" s="214">
        <v>10</v>
      </c>
      <c r="I147" s="215"/>
      <c r="J147" s="211"/>
      <c r="K147" s="211"/>
      <c r="L147" s="216"/>
      <c r="M147" s="217"/>
      <c r="N147" s="218"/>
      <c r="O147" s="218"/>
      <c r="P147" s="218"/>
      <c r="Q147" s="218"/>
      <c r="R147" s="218"/>
      <c r="S147" s="218"/>
      <c r="T147" s="219"/>
      <c r="AT147" s="220" t="s">
        <v>142</v>
      </c>
      <c r="AU147" s="220" t="s">
        <v>82</v>
      </c>
      <c r="AV147" s="14" t="s">
        <v>82</v>
      </c>
      <c r="AW147" s="14" t="s">
        <v>34</v>
      </c>
      <c r="AX147" s="14" t="s">
        <v>80</v>
      </c>
      <c r="AY147" s="220" t="s">
        <v>129</v>
      </c>
    </row>
    <row r="148" spans="1:65" s="2" customFormat="1" ht="14.4" customHeight="1">
      <c r="A148" s="36"/>
      <c r="B148" s="37"/>
      <c r="C148" s="181" t="s">
        <v>234</v>
      </c>
      <c r="D148" s="181" t="s">
        <v>131</v>
      </c>
      <c r="E148" s="182" t="s">
        <v>953</v>
      </c>
      <c r="F148" s="183" t="s">
        <v>954</v>
      </c>
      <c r="G148" s="184" t="s">
        <v>134</v>
      </c>
      <c r="H148" s="185">
        <v>1.57</v>
      </c>
      <c r="I148" s="186"/>
      <c r="J148" s="187">
        <f>ROUND(I148*H148,2)</f>
        <v>0</v>
      </c>
      <c r="K148" s="183" t="s">
        <v>135</v>
      </c>
      <c r="L148" s="41"/>
      <c r="M148" s="188" t="s">
        <v>28</v>
      </c>
      <c r="N148" s="189" t="s">
        <v>46</v>
      </c>
      <c r="O148" s="67"/>
      <c r="P148" s="190">
        <f>O148*H148</f>
        <v>0</v>
      </c>
      <c r="Q148" s="190">
        <v>0</v>
      </c>
      <c r="R148" s="190">
        <f>Q148*H148</f>
        <v>0</v>
      </c>
      <c r="S148" s="190">
        <v>0</v>
      </c>
      <c r="T148" s="191">
        <f>S148*H148</f>
        <v>0</v>
      </c>
      <c r="U148" s="36"/>
      <c r="V148" s="36"/>
      <c r="W148" s="36"/>
      <c r="X148" s="36"/>
      <c r="Y148" s="36"/>
      <c r="Z148" s="36"/>
      <c r="AA148" s="36"/>
      <c r="AB148" s="36"/>
      <c r="AC148" s="36"/>
      <c r="AD148" s="36"/>
      <c r="AE148" s="36"/>
      <c r="AR148" s="192" t="s">
        <v>136</v>
      </c>
      <c r="AT148" s="192" t="s">
        <v>131</v>
      </c>
      <c r="AU148" s="192" t="s">
        <v>82</v>
      </c>
      <c r="AY148" s="19" t="s">
        <v>129</v>
      </c>
      <c r="BE148" s="193">
        <f>IF(N148="základní",J148,0)</f>
        <v>0</v>
      </c>
      <c r="BF148" s="193">
        <f>IF(N148="snížená",J148,0)</f>
        <v>0</v>
      </c>
      <c r="BG148" s="193">
        <f>IF(N148="zákl. přenesená",J148,0)</f>
        <v>0</v>
      </c>
      <c r="BH148" s="193">
        <f>IF(N148="sníž. přenesená",J148,0)</f>
        <v>0</v>
      </c>
      <c r="BI148" s="193">
        <f>IF(N148="nulová",J148,0)</f>
        <v>0</v>
      </c>
      <c r="BJ148" s="19" t="s">
        <v>136</v>
      </c>
      <c r="BK148" s="193">
        <f>ROUND(I148*H148,2)</f>
        <v>0</v>
      </c>
      <c r="BL148" s="19" t="s">
        <v>136</v>
      </c>
      <c r="BM148" s="192" t="s">
        <v>955</v>
      </c>
    </row>
    <row r="149" spans="1:47" s="2" customFormat="1" ht="10.2">
      <c r="A149" s="36"/>
      <c r="B149" s="37"/>
      <c r="C149" s="38"/>
      <c r="D149" s="194" t="s">
        <v>138</v>
      </c>
      <c r="E149" s="38"/>
      <c r="F149" s="195" t="s">
        <v>956</v>
      </c>
      <c r="G149" s="38"/>
      <c r="H149" s="38"/>
      <c r="I149" s="196"/>
      <c r="J149" s="38"/>
      <c r="K149" s="38"/>
      <c r="L149" s="41"/>
      <c r="M149" s="197"/>
      <c r="N149" s="198"/>
      <c r="O149" s="67"/>
      <c r="P149" s="67"/>
      <c r="Q149" s="67"/>
      <c r="R149" s="67"/>
      <c r="S149" s="67"/>
      <c r="T149" s="68"/>
      <c r="U149" s="36"/>
      <c r="V149" s="36"/>
      <c r="W149" s="36"/>
      <c r="X149" s="36"/>
      <c r="Y149" s="36"/>
      <c r="Z149" s="36"/>
      <c r="AA149" s="36"/>
      <c r="AB149" s="36"/>
      <c r="AC149" s="36"/>
      <c r="AD149" s="36"/>
      <c r="AE149" s="36"/>
      <c r="AT149" s="19" t="s">
        <v>138</v>
      </c>
      <c r="AU149" s="19" t="s">
        <v>82</v>
      </c>
    </row>
    <row r="150" spans="1:47" s="2" customFormat="1" ht="76.8">
      <c r="A150" s="36"/>
      <c r="B150" s="37"/>
      <c r="C150" s="38"/>
      <c r="D150" s="194" t="s">
        <v>140</v>
      </c>
      <c r="E150" s="38"/>
      <c r="F150" s="199" t="s">
        <v>957</v>
      </c>
      <c r="G150" s="38"/>
      <c r="H150" s="38"/>
      <c r="I150" s="196"/>
      <c r="J150" s="38"/>
      <c r="K150" s="38"/>
      <c r="L150" s="41"/>
      <c r="M150" s="197"/>
      <c r="N150" s="198"/>
      <c r="O150" s="67"/>
      <c r="P150" s="67"/>
      <c r="Q150" s="67"/>
      <c r="R150" s="67"/>
      <c r="S150" s="67"/>
      <c r="T150" s="68"/>
      <c r="U150" s="36"/>
      <c r="V150" s="36"/>
      <c r="W150" s="36"/>
      <c r="X150" s="36"/>
      <c r="Y150" s="36"/>
      <c r="Z150" s="36"/>
      <c r="AA150" s="36"/>
      <c r="AB150" s="36"/>
      <c r="AC150" s="36"/>
      <c r="AD150" s="36"/>
      <c r="AE150" s="36"/>
      <c r="AT150" s="19" t="s">
        <v>140</v>
      </c>
      <c r="AU150" s="19" t="s">
        <v>82</v>
      </c>
    </row>
    <row r="151" spans="2:51" s="13" customFormat="1" ht="10.2">
      <c r="B151" s="200"/>
      <c r="C151" s="201"/>
      <c r="D151" s="194" t="s">
        <v>142</v>
      </c>
      <c r="E151" s="202" t="s">
        <v>28</v>
      </c>
      <c r="F151" s="203" t="s">
        <v>958</v>
      </c>
      <c r="G151" s="201"/>
      <c r="H151" s="202" t="s">
        <v>28</v>
      </c>
      <c r="I151" s="204"/>
      <c r="J151" s="201"/>
      <c r="K151" s="201"/>
      <c r="L151" s="205"/>
      <c r="M151" s="206"/>
      <c r="N151" s="207"/>
      <c r="O151" s="207"/>
      <c r="P151" s="207"/>
      <c r="Q151" s="207"/>
      <c r="R151" s="207"/>
      <c r="S151" s="207"/>
      <c r="T151" s="208"/>
      <c r="AT151" s="209" t="s">
        <v>142</v>
      </c>
      <c r="AU151" s="209" t="s">
        <v>82</v>
      </c>
      <c r="AV151" s="13" t="s">
        <v>80</v>
      </c>
      <c r="AW151" s="13" t="s">
        <v>34</v>
      </c>
      <c r="AX151" s="13" t="s">
        <v>73</v>
      </c>
      <c r="AY151" s="209" t="s">
        <v>129</v>
      </c>
    </row>
    <row r="152" spans="2:51" s="14" customFormat="1" ht="10.2">
      <c r="B152" s="210"/>
      <c r="C152" s="211"/>
      <c r="D152" s="194" t="s">
        <v>142</v>
      </c>
      <c r="E152" s="212" t="s">
        <v>28</v>
      </c>
      <c r="F152" s="213" t="s">
        <v>959</v>
      </c>
      <c r="G152" s="211"/>
      <c r="H152" s="214">
        <v>1.57</v>
      </c>
      <c r="I152" s="215"/>
      <c r="J152" s="211"/>
      <c r="K152" s="211"/>
      <c r="L152" s="216"/>
      <c r="M152" s="217"/>
      <c r="N152" s="218"/>
      <c r="O152" s="218"/>
      <c r="P152" s="218"/>
      <c r="Q152" s="218"/>
      <c r="R152" s="218"/>
      <c r="S152" s="218"/>
      <c r="T152" s="219"/>
      <c r="AT152" s="220" t="s">
        <v>142</v>
      </c>
      <c r="AU152" s="220" t="s">
        <v>82</v>
      </c>
      <c r="AV152" s="14" t="s">
        <v>82</v>
      </c>
      <c r="AW152" s="14" t="s">
        <v>34</v>
      </c>
      <c r="AX152" s="14" t="s">
        <v>80</v>
      </c>
      <c r="AY152" s="220" t="s">
        <v>129</v>
      </c>
    </row>
    <row r="153" spans="1:65" s="2" customFormat="1" ht="14.4" customHeight="1">
      <c r="A153" s="36"/>
      <c r="B153" s="37"/>
      <c r="C153" s="243" t="s">
        <v>240</v>
      </c>
      <c r="D153" s="243" t="s">
        <v>335</v>
      </c>
      <c r="E153" s="244" t="s">
        <v>960</v>
      </c>
      <c r="F153" s="245" t="s">
        <v>961</v>
      </c>
      <c r="G153" s="246" t="s">
        <v>147</v>
      </c>
      <c r="H153" s="247">
        <v>0.157</v>
      </c>
      <c r="I153" s="248"/>
      <c r="J153" s="249">
        <f>ROUND(I153*H153,2)</f>
        <v>0</v>
      </c>
      <c r="K153" s="245" t="s">
        <v>135</v>
      </c>
      <c r="L153" s="250"/>
      <c r="M153" s="251" t="s">
        <v>28</v>
      </c>
      <c r="N153" s="252" t="s">
        <v>46</v>
      </c>
      <c r="O153" s="67"/>
      <c r="P153" s="190">
        <f>O153*H153</f>
        <v>0</v>
      </c>
      <c r="Q153" s="190">
        <v>0.2</v>
      </c>
      <c r="R153" s="190">
        <f>Q153*H153</f>
        <v>0.031400000000000004</v>
      </c>
      <c r="S153" s="190">
        <v>0</v>
      </c>
      <c r="T153" s="191">
        <f>S153*H153</f>
        <v>0</v>
      </c>
      <c r="U153" s="36"/>
      <c r="V153" s="36"/>
      <c r="W153" s="36"/>
      <c r="X153" s="36"/>
      <c r="Y153" s="36"/>
      <c r="Z153" s="36"/>
      <c r="AA153" s="36"/>
      <c r="AB153" s="36"/>
      <c r="AC153" s="36"/>
      <c r="AD153" s="36"/>
      <c r="AE153" s="36"/>
      <c r="AR153" s="192" t="s">
        <v>196</v>
      </c>
      <c r="AT153" s="192" t="s">
        <v>335</v>
      </c>
      <c r="AU153" s="192" t="s">
        <v>82</v>
      </c>
      <c r="AY153" s="19" t="s">
        <v>129</v>
      </c>
      <c r="BE153" s="193">
        <f>IF(N153="základní",J153,0)</f>
        <v>0</v>
      </c>
      <c r="BF153" s="193">
        <f>IF(N153="snížená",J153,0)</f>
        <v>0</v>
      </c>
      <c r="BG153" s="193">
        <f>IF(N153="zákl. přenesená",J153,0)</f>
        <v>0</v>
      </c>
      <c r="BH153" s="193">
        <f>IF(N153="sníž. přenesená",J153,0)</f>
        <v>0</v>
      </c>
      <c r="BI153" s="193">
        <f>IF(N153="nulová",J153,0)</f>
        <v>0</v>
      </c>
      <c r="BJ153" s="19" t="s">
        <v>136</v>
      </c>
      <c r="BK153" s="193">
        <f>ROUND(I153*H153,2)</f>
        <v>0</v>
      </c>
      <c r="BL153" s="19" t="s">
        <v>136</v>
      </c>
      <c r="BM153" s="192" t="s">
        <v>962</v>
      </c>
    </row>
    <row r="154" spans="1:47" s="2" customFormat="1" ht="10.2">
      <c r="A154" s="36"/>
      <c r="B154" s="37"/>
      <c r="C154" s="38"/>
      <c r="D154" s="194" t="s">
        <v>138</v>
      </c>
      <c r="E154" s="38"/>
      <c r="F154" s="195" t="s">
        <v>961</v>
      </c>
      <c r="G154" s="38"/>
      <c r="H154" s="38"/>
      <c r="I154" s="196"/>
      <c r="J154" s="38"/>
      <c r="K154" s="38"/>
      <c r="L154" s="41"/>
      <c r="M154" s="197"/>
      <c r="N154" s="198"/>
      <c r="O154" s="67"/>
      <c r="P154" s="67"/>
      <c r="Q154" s="67"/>
      <c r="R154" s="67"/>
      <c r="S154" s="67"/>
      <c r="T154" s="68"/>
      <c r="U154" s="36"/>
      <c r="V154" s="36"/>
      <c r="W154" s="36"/>
      <c r="X154" s="36"/>
      <c r="Y154" s="36"/>
      <c r="Z154" s="36"/>
      <c r="AA154" s="36"/>
      <c r="AB154" s="36"/>
      <c r="AC154" s="36"/>
      <c r="AD154" s="36"/>
      <c r="AE154" s="36"/>
      <c r="AT154" s="19" t="s">
        <v>138</v>
      </c>
      <c r="AU154" s="19" t="s">
        <v>82</v>
      </c>
    </row>
    <row r="155" spans="2:51" s="13" customFormat="1" ht="10.2">
      <c r="B155" s="200"/>
      <c r="C155" s="201"/>
      <c r="D155" s="194" t="s">
        <v>142</v>
      </c>
      <c r="E155" s="202" t="s">
        <v>28</v>
      </c>
      <c r="F155" s="203" t="s">
        <v>958</v>
      </c>
      <c r="G155" s="201"/>
      <c r="H155" s="202" t="s">
        <v>28</v>
      </c>
      <c r="I155" s="204"/>
      <c r="J155" s="201"/>
      <c r="K155" s="201"/>
      <c r="L155" s="205"/>
      <c r="M155" s="206"/>
      <c r="N155" s="207"/>
      <c r="O155" s="207"/>
      <c r="P155" s="207"/>
      <c r="Q155" s="207"/>
      <c r="R155" s="207"/>
      <c r="S155" s="207"/>
      <c r="T155" s="208"/>
      <c r="AT155" s="209" t="s">
        <v>142</v>
      </c>
      <c r="AU155" s="209" t="s">
        <v>82</v>
      </c>
      <c r="AV155" s="13" t="s">
        <v>80</v>
      </c>
      <c r="AW155" s="13" t="s">
        <v>34</v>
      </c>
      <c r="AX155" s="13" t="s">
        <v>73</v>
      </c>
      <c r="AY155" s="209" t="s">
        <v>129</v>
      </c>
    </row>
    <row r="156" spans="2:51" s="14" customFormat="1" ht="10.2">
      <c r="B156" s="210"/>
      <c r="C156" s="211"/>
      <c r="D156" s="194" t="s">
        <v>142</v>
      </c>
      <c r="E156" s="212" t="s">
        <v>28</v>
      </c>
      <c r="F156" s="213" t="s">
        <v>963</v>
      </c>
      <c r="G156" s="211"/>
      <c r="H156" s="214">
        <v>0.157</v>
      </c>
      <c r="I156" s="215"/>
      <c r="J156" s="211"/>
      <c r="K156" s="211"/>
      <c r="L156" s="216"/>
      <c r="M156" s="217"/>
      <c r="N156" s="218"/>
      <c r="O156" s="218"/>
      <c r="P156" s="218"/>
      <c r="Q156" s="218"/>
      <c r="R156" s="218"/>
      <c r="S156" s="218"/>
      <c r="T156" s="219"/>
      <c r="AT156" s="220" t="s">
        <v>142</v>
      </c>
      <c r="AU156" s="220" t="s">
        <v>82</v>
      </c>
      <c r="AV156" s="14" t="s">
        <v>82</v>
      </c>
      <c r="AW156" s="14" t="s">
        <v>34</v>
      </c>
      <c r="AX156" s="14" t="s">
        <v>80</v>
      </c>
      <c r="AY156" s="220" t="s">
        <v>129</v>
      </c>
    </row>
    <row r="157" spans="1:65" s="2" customFormat="1" ht="14.4" customHeight="1">
      <c r="A157" s="36"/>
      <c r="B157" s="37"/>
      <c r="C157" s="181" t="s">
        <v>8</v>
      </c>
      <c r="D157" s="181" t="s">
        <v>131</v>
      </c>
      <c r="E157" s="182" t="s">
        <v>964</v>
      </c>
      <c r="F157" s="183" t="s">
        <v>965</v>
      </c>
      <c r="G157" s="184" t="s">
        <v>884</v>
      </c>
      <c r="H157" s="185">
        <v>0.001</v>
      </c>
      <c r="I157" s="186"/>
      <c r="J157" s="187">
        <f>ROUND(I157*H157,2)</f>
        <v>0</v>
      </c>
      <c r="K157" s="183" t="s">
        <v>135</v>
      </c>
      <c r="L157" s="41"/>
      <c r="M157" s="188" t="s">
        <v>28</v>
      </c>
      <c r="N157" s="189" t="s">
        <v>46</v>
      </c>
      <c r="O157" s="67"/>
      <c r="P157" s="190">
        <f>O157*H157</f>
        <v>0</v>
      </c>
      <c r="Q157" s="190">
        <v>0</v>
      </c>
      <c r="R157" s="190">
        <f>Q157*H157</f>
        <v>0</v>
      </c>
      <c r="S157" s="190">
        <v>0</v>
      </c>
      <c r="T157" s="191">
        <f>S157*H157</f>
        <v>0</v>
      </c>
      <c r="U157" s="36"/>
      <c r="V157" s="36"/>
      <c r="W157" s="36"/>
      <c r="X157" s="36"/>
      <c r="Y157" s="36"/>
      <c r="Z157" s="36"/>
      <c r="AA157" s="36"/>
      <c r="AB157" s="36"/>
      <c r="AC157" s="36"/>
      <c r="AD157" s="36"/>
      <c r="AE157" s="36"/>
      <c r="AR157" s="192" t="s">
        <v>136</v>
      </c>
      <c r="AT157" s="192" t="s">
        <v>131</v>
      </c>
      <c r="AU157" s="192" t="s">
        <v>82</v>
      </c>
      <c r="AY157" s="19" t="s">
        <v>129</v>
      </c>
      <c r="BE157" s="193">
        <f>IF(N157="základní",J157,0)</f>
        <v>0</v>
      </c>
      <c r="BF157" s="193">
        <f>IF(N157="snížená",J157,0)</f>
        <v>0</v>
      </c>
      <c r="BG157" s="193">
        <f>IF(N157="zákl. přenesená",J157,0)</f>
        <v>0</v>
      </c>
      <c r="BH157" s="193">
        <f>IF(N157="sníž. přenesená",J157,0)</f>
        <v>0</v>
      </c>
      <c r="BI157" s="193">
        <f>IF(N157="nulová",J157,0)</f>
        <v>0</v>
      </c>
      <c r="BJ157" s="19" t="s">
        <v>136</v>
      </c>
      <c r="BK157" s="193">
        <f>ROUND(I157*H157,2)</f>
        <v>0</v>
      </c>
      <c r="BL157" s="19" t="s">
        <v>136</v>
      </c>
      <c r="BM157" s="192" t="s">
        <v>966</v>
      </c>
    </row>
    <row r="158" spans="1:47" s="2" customFormat="1" ht="10.2">
      <c r="A158" s="36"/>
      <c r="B158" s="37"/>
      <c r="C158" s="38"/>
      <c r="D158" s="194" t="s">
        <v>138</v>
      </c>
      <c r="E158" s="38"/>
      <c r="F158" s="195" t="s">
        <v>967</v>
      </c>
      <c r="G158" s="38"/>
      <c r="H158" s="38"/>
      <c r="I158" s="196"/>
      <c r="J158" s="38"/>
      <c r="K158" s="38"/>
      <c r="L158" s="41"/>
      <c r="M158" s="197"/>
      <c r="N158" s="198"/>
      <c r="O158" s="67"/>
      <c r="P158" s="67"/>
      <c r="Q158" s="67"/>
      <c r="R158" s="67"/>
      <c r="S158" s="67"/>
      <c r="T158" s="68"/>
      <c r="U158" s="36"/>
      <c r="V158" s="36"/>
      <c r="W158" s="36"/>
      <c r="X158" s="36"/>
      <c r="Y158" s="36"/>
      <c r="Z158" s="36"/>
      <c r="AA158" s="36"/>
      <c r="AB158" s="36"/>
      <c r="AC158" s="36"/>
      <c r="AD158" s="36"/>
      <c r="AE158" s="36"/>
      <c r="AT158" s="19" t="s">
        <v>138</v>
      </c>
      <c r="AU158" s="19" t="s">
        <v>82</v>
      </c>
    </row>
    <row r="159" spans="1:47" s="2" customFormat="1" ht="86.4">
      <c r="A159" s="36"/>
      <c r="B159" s="37"/>
      <c r="C159" s="38"/>
      <c r="D159" s="194" t="s">
        <v>140</v>
      </c>
      <c r="E159" s="38"/>
      <c r="F159" s="199" t="s">
        <v>968</v>
      </c>
      <c r="G159" s="38"/>
      <c r="H159" s="38"/>
      <c r="I159" s="196"/>
      <c r="J159" s="38"/>
      <c r="K159" s="38"/>
      <c r="L159" s="41"/>
      <c r="M159" s="197"/>
      <c r="N159" s="198"/>
      <c r="O159" s="67"/>
      <c r="P159" s="67"/>
      <c r="Q159" s="67"/>
      <c r="R159" s="67"/>
      <c r="S159" s="67"/>
      <c r="T159" s="68"/>
      <c r="U159" s="36"/>
      <c r="V159" s="36"/>
      <c r="W159" s="36"/>
      <c r="X159" s="36"/>
      <c r="Y159" s="36"/>
      <c r="Z159" s="36"/>
      <c r="AA159" s="36"/>
      <c r="AB159" s="36"/>
      <c r="AC159" s="36"/>
      <c r="AD159" s="36"/>
      <c r="AE159" s="36"/>
      <c r="AT159" s="19" t="s">
        <v>140</v>
      </c>
      <c r="AU159" s="19" t="s">
        <v>82</v>
      </c>
    </row>
    <row r="160" spans="2:51" s="13" customFormat="1" ht="10.2">
      <c r="B160" s="200"/>
      <c r="C160" s="201"/>
      <c r="D160" s="194" t="s">
        <v>142</v>
      </c>
      <c r="E160" s="202" t="s">
        <v>28</v>
      </c>
      <c r="F160" s="203" t="s">
        <v>969</v>
      </c>
      <c r="G160" s="201"/>
      <c r="H160" s="202" t="s">
        <v>28</v>
      </c>
      <c r="I160" s="204"/>
      <c r="J160" s="201"/>
      <c r="K160" s="201"/>
      <c r="L160" s="205"/>
      <c r="M160" s="206"/>
      <c r="N160" s="207"/>
      <c r="O160" s="207"/>
      <c r="P160" s="207"/>
      <c r="Q160" s="207"/>
      <c r="R160" s="207"/>
      <c r="S160" s="207"/>
      <c r="T160" s="208"/>
      <c r="AT160" s="209" t="s">
        <v>142</v>
      </c>
      <c r="AU160" s="209" t="s">
        <v>82</v>
      </c>
      <c r="AV160" s="13" t="s">
        <v>80</v>
      </c>
      <c r="AW160" s="13" t="s">
        <v>34</v>
      </c>
      <c r="AX160" s="13" t="s">
        <v>73</v>
      </c>
      <c r="AY160" s="209" t="s">
        <v>129</v>
      </c>
    </row>
    <row r="161" spans="2:51" s="14" customFormat="1" ht="10.2">
      <c r="B161" s="210"/>
      <c r="C161" s="211"/>
      <c r="D161" s="194" t="s">
        <v>142</v>
      </c>
      <c r="E161" s="212" t="s">
        <v>28</v>
      </c>
      <c r="F161" s="213" t="s">
        <v>12</v>
      </c>
      <c r="G161" s="211"/>
      <c r="H161" s="214">
        <v>0.001</v>
      </c>
      <c r="I161" s="215"/>
      <c r="J161" s="211"/>
      <c r="K161" s="211"/>
      <c r="L161" s="216"/>
      <c r="M161" s="217"/>
      <c r="N161" s="218"/>
      <c r="O161" s="218"/>
      <c r="P161" s="218"/>
      <c r="Q161" s="218"/>
      <c r="R161" s="218"/>
      <c r="S161" s="218"/>
      <c r="T161" s="219"/>
      <c r="AT161" s="220" t="s">
        <v>142</v>
      </c>
      <c r="AU161" s="220" t="s">
        <v>82</v>
      </c>
      <c r="AV161" s="14" t="s">
        <v>82</v>
      </c>
      <c r="AW161" s="14" t="s">
        <v>34</v>
      </c>
      <c r="AX161" s="14" t="s">
        <v>80</v>
      </c>
      <c r="AY161" s="220" t="s">
        <v>129</v>
      </c>
    </row>
    <row r="162" spans="1:65" s="2" customFormat="1" ht="14.4" customHeight="1">
      <c r="A162" s="36"/>
      <c r="B162" s="37"/>
      <c r="C162" s="181" t="s">
        <v>256</v>
      </c>
      <c r="D162" s="181" t="s">
        <v>131</v>
      </c>
      <c r="E162" s="182" t="s">
        <v>970</v>
      </c>
      <c r="F162" s="183" t="s">
        <v>971</v>
      </c>
      <c r="G162" s="184" t="s">
        <v>147</v>
      </c>
      <c r="H162" s="185">
        <v>0.5</v>
      </c>
      <c r="I162" s="186"/>
      <c r="J162" s="187">
        <f>ROUND(I162*H162,2)</f>
        <v>0</v>
      </c>
      <c r="K162" s="183" t="s">
        <v>135</v>
      </c>
      <c r="L162" s="41"/>
      <c r="M162" s="188" t="s">
        <v>28</v>
      </c>
      <c r="N162" s="189" t="s">
        <v>46</v>
      </c>
      <c r="O162" s="67"/>
      <c r="P162" s="190">
        <f>O162*H162</f>
        <v>0</v>
      </c>
      <c r="Q162" s="190">
        <v>0</v>
      </c>
      <c r="R162" s="190">
        <f>Q162*H162</f>
        <v>0</v>
      </c>
      <c r="S162" s="190">
        <v>0</v>
      </c>
      <c r="T162" s="191">
        <f>S162*H162</f>
        <v>0</v>
      </c>
      <c r="U162" s="36"/>
      <c r="V162" s="36"/>
      <c r="W162" s="36"/>
      <c r="X162" s="36"/>
      <c r="Y162" s="36"/>
      <c r="Z162" s="36"/>
      <c r="AA162" s="36"/>
      <c r="AB162" s="36"/>
      <c r="AC162" s="36"/>
      <c r="AD162" s="36"/>
      <c r="AE162" s="36"/>
      <c r="AR162" s="192" t="s">
        <v>136</v>
      </c>
      <c r="AT162" s="192" t="s">
        <v>131</v>
      </c>
      <c r="AU162" s="192" t="s">
        <v>82</v>
      </c>
      <c r="AY162" s="19" t="s">
        <v>129</v>
      </c>
      <c r="BE162" s="193">
        <f>IF(N162="základní",J162,0)</f>
        <v>0</v>
      </c>
      <c r="BF162" s="193">
        <f>IF(N162="snížená",J162,0)</f>
        <v>0</v>
      </c>
      <c r="BG162" s="193">
        <f>IF(N162="zákl. přenesená",J162,0)</f>
        <v>0</v>
      </c>
      <c r="BH162" s="193">
        <f>IF(N162="sníž. přenesená",J162,0)</f>
        <v>0</v>
      </c>
      <c r="BI162" s="193">
        <f>IF(N162="nulová",J162,0)</f>
        <v>0</v>
      </c>
      <c r="BJ162" s="19" t="s">
        <v>136</v>
      </c>
      <c r="BK162" s="193">
        <f>ROUND(I162*H162,2)</f>
        <v>0</v>
      </c>
      <c r="BL162" s="19" t="s">
        <v>136</v>
      </c>
      <c r="BM162" s="192" t="s">
        <v>972</v>
      </c>
    </row>
    <row r="163" spans="1:47" s="2" customFormat="1" ht="10.2">
      <c r="A163" s="36"/>
      <c r="B163" s="37"/>
      <c r="C163" s="38"/>
      <c r="D163" s="194" t="s">
        <v>138</v>
      </c>
      <c r="E163" s="38"/>
      <c r="F163" s="195" t="s">
        <v>973</v>
      </c>
      <c r="G163" s="38"/>
      <c r="H163" s="38"/>
      <c r="I163" s="196"/>
      <c r="J163" s="38"/>
      <c r="K163" s="38"/>
      <c r="L163" s="41"/>
      <c r="M163" s="197"/>
      <c r="N163" s="198"/>
      <c r="O163" s="67"/>
      <c r="P163" s="67"/>
      <c r="Q163" s="67"/>
      <c r="R163" s="67"/>
      <c r="S163" s="67"/>
      <c r="T163" s="68"/>
      <c r="U163" s="36"/>
      <c r="V163" s="36"/>
      <c r="W163" s="36"/>
      <c r="X163" s="36"/>
      <c r="Y163" s="36"/>
      <c r="Z163" s="36"/>
      <c r="AA163" s="36"/>
      <c r="AB163" s="36"/>
      <c r="AC163" s="36"/>
      <c r="AD163" s="36"/>
      <c r="AE163" s="36"/>
      <c r="AT163" s="19" t="s">
        <v>138</v>
      </c>
      <c r="AU163" s="19" t="s">
        <v>82</v>
      </c>
    </row>
    <row r="164" spans="2:51" s="13" customFormat="1" ht="10.2">
      <c r="B164" s="200"/>
      <c r="C164" s="201"/>
      <c r="D164" s="194" t="s">
        <v>142</v>
      </c>
      <c r="E164" s="202" t="s">
        <v>28</v>
      </c>
      <c r="F164" s="203" t="s">
        <v>974</v>
      </c>
      <c r="G164" s="201"/>
      <c r="H164" s="202" t="s">
        <v>28</v>
      </c>
      <c r="I164" s="204"/>
      <c r="J164" s="201"/>
      <c r="K164" s="201"/>
      <c r="L164" s="205"/>
      <c r="M164" s="206"/>
      <c r="N164" s="207"/>
      <c r="O164" s="207"/>
      <c r="P164" s="207"/>
      <c r="Q164" s="207"/>
      <c r="R164" s="207"/>
      <c r="S164" s="207"/>
      <c r="T164" s="208"/>
      <c r="AT164" s="209" t="s">
        <v>142</v>
      </c>
      <c r="AU164" s="209" t="s">
        <v>82</v>
      </c>
      <c r="AV164" s="13" t="s">
        <v>80</v>
      </c>
      <c r="AW164" s="13" t="s">
        <v>34</v>
      </c>
      <c r="AX164" s="13" t="s">
        <v>73</v>
      </c>
      <c r="AY164" s="209" t="s">
        <v>129</v>
      </c>
    </row>
    <row r="165" spans="2:51" s="14" customFormat="1" ht="10.2">
      <c r="B165" s="210"/>
      <c r="C165" s="211"/>
      <c r="D165" s="194" t="s">
        <v>142</v>
      </c>
      <c r="E165" s="212" t="s">
        <v>28</v>
      </c>
      <c r="F165" s="213" t="s">
        <v>975</v>
      </c>
      <c r="G165" s="211"/>
      <c r="H165" s="214">
        <v>0.5</v>
      </c>
      <c r="I165" s="215"/>
      <c r="J165" s="211"/>
      <c r="K165" s="211"/>
      <c r="L165" s="216"/>
      <c r="M165" s="217"/>
      <c r="N165" s="218"/>
      <c r="O165" s="218"/>
      <c r="P165" s="218"/>
      <c r="Q165" s="218"/>
      <c r="R165" s="218"/>
      <c r="S165" s="218"/>
      <c r="T165" s="219"/>
      <c r="AT165" s="220" t="s">
        <v>142</v>
      </c>
      <c r="AU165" s="220" t="s">
        <v>82</v>
      </c>
      <c r="AV165" s="14" t="s">
        <v>82</v>
      </c>
      <c r="AW165" s="14" t="s">
        <v>34</v>
      </c>
      <c r="AX165" s="14" t="s">
        <v>80</v>
      </c>
      <c r="AY165" s="220" t="s">
        <v>129</v>
      </c>
    </row>
    <row r="166" spans="2:63" s="12" customFormat="1" ht="22.8" customHeight="1">
      <c r="B166" s="165"/>
      <c r="C166" s="166"/>
      <c r="D166" s="167" t="s">
        <v>72</v>
      </c>
      <c r="E166" s="179" t="s">
        <v>820</v>
      </c>
      <c r="F166" s="179" t="s">
        <v>821</v>
      </c>
      <c r="G166" s="166"/>
      <c r="H166" s="166"/>
      <c r="I166" s="169"/>
      <c r="J166" s="180">
        <f>BK166</f>
        <v>0</v>
      </c>
      <c r="K166" s="166"/>
      <c r="L166" s="171"/>
      <c r="M166" s="172"/>
      <c r="N166" s="173"/>
      <c r="O166" s="173"/>
      <c r="P166" s="174">
        <f>SUM(P167:P168)</f>
        <v>0</v>
      </c>
      <c r="Q166" s="173"/>
      <c r="R166" s="174">
        <f>SUM(R167:R168)</f>
        <v>0</v>
      </c>
      <c r="S166" s="173"/>
      <c r="T166" s="175">
        <f>SUM(T167:T168)</f>
        <v>0</v>
      </c>
      <c r="AR166" s="176" t="s">
        <v>80</v>
      </c>
      <c r="AT166" s="177" t="s">
        <v>72</v>
      </c>
      <c r="AU166" s="177" t="s">
        <v>80</v>
      </c>
      <c r="AY166" s="176" t="s">
        <v>129</v>
      </c>
      <c r="BK166" s="178">
        <f>SUM(BK167:BK168)</f>
        <v>0</v>
      </c>
    </row>
    <row r="167" spans="1:65" s="2" customFormat="1" ht="14.4" customHeight="1">
      <c r="A167" s="36"/>
      <c r="B167" s="37"/>
      <c r="C167" s="181" t="s">
        <v>264</v>
      </c>
      <c r="D167" s="181" t="s">
        <v>131</v>
      </c>
      <c r="E167" s="182" t="s">
        <v>976</v>
      </c>
      <c r="F167" s="183" t="s">
        <v>977</v>
      </c>
      <c r="G167" s="184" t="s">
        <v>338</v>
      </c>
      <c r="H167" s="185">
        <v>0.169</v>
      </c>
      <c r="I167" s="186"/>
      <c r="J167" s="187">
        <f>ROUND(I167*H167,2)</f>
        <v>0</v>
      </c>
      <c r="K167" s="183" t="s">
        <v>135</v>
      </c>
      <c r="L167" s="41"/>
      <c r="M167" s="188" t="s">
        <v>28</v>
      </c>
      <c r="N167" s="189" t="s">
        <v>46</v>
      </c>
      <c r="O167" s="67"/>
      <c r="P167" s="190">
        <f>O167*H167</f>
        <v>0</v>
      </c>
      <c r="Q167" s="190">
        <v>0</v>
      </c>
      <c r="R167" s="190">
        <f>Q167*H167</f>
        <v>0</v>
      </c>
      <c r="S167" s="190">
        <v>0</v>
      </c>
      <c r="T167" s="191">
        <f>S167*H167</f>
        <v>0</v>
      </c>
      <c r="U167" s="36"/>
      <c r="V167" s="36"/>
      <c r="W167" s="36"/>
      <c r="X167" s="36"/>
      <c r="Y167" s="36"/>
      <c r="Z167" s="36"/>
      <c r="AA167" s="36"/>
      <c r="AB167" s="36"/>
      <c r="AC167" s="36"/>
      <c r="AD167" s="36"/>
      <c r="AE167" s="36"/>
      <c r="AR167" s="192" t="s">
        <v>136</v>
      </c>
      <c r="AT167" s="192" t="s">
        <v>131</v>
      </c>
      <c r="AU167" s="192" t="s">
        <v>82</v>
      </c>
      <c r="AY167" s="19" t="s">
        <v>129</v>
      </c>
      <c r="BE167" s="193">
        <f>IF(N167="základní",J167,0)</f>
        <v>0</v>
      </c>
      <c r="BF167" s="193">
        <f>IF(N167="snížená",J167,0)</f>
        <v>0</v>
      </c>
      <c r="BG167" s="193">
        <f>IF(N167="zákl. přenesená",J167,0)</f>
        <v>0</v>
      </c>
      <c r="BH167" s="193">
        <f>IF(N167="sníž. přenesená",J167,0)</f>
        <v>0</v>
      </c>
      <c r="BI167" s="193">
        <f>IF(N167="nulová",J167,0)</f>
        <v>0</v>
      </c>
      <c r="BJ167" s="19" t="s">
        <v>136</v>
      </c>
      <c r="BK167" s="193">
        <f>ROUND(I167*H167,2)</f>
        <v>0</v>
      </c>
      <c r="BL167" s="19" t="s">
        <v>136</v>
      </c>
      <c r="BM167" s="192" t="s">
        <v>978</v>
      </c>
    </row>
    <row r="168" spans="1:47" s="2" customFormat="1" ht="10.2">
      <c r="A168" s="36"/>
      <c r="B168" s="37"/>
      <c r="C168" s="38"/>
      <c r="D168" s="194" t="s">
        <v>138</v>
      </c>
      <c r="E168" s="38"/>
      <c r="F168" s="195" t="s">
        <v>979</v>
      </c>
      <c r="G168" s="38"/>
      <c r="H168" s="38"/>
      <c r="I168" s="196"/>
      <c r="J168" s="38"/>
      <c r="K168" s="38"/>
      <c r="L168" s="41"/>
      <c r="M168" s="253"/>
      <c r="N168" s="254"/>
      <c r="O168" s="255"/>
      <c r="P168" s="255"/>
      <c r="Q168" s="255"/>
      <c r="R168" s="255"/>
      <c r="S168" s="255"/>
      <c r="T168" s="256"/>
      <c r="U168" s="36"/>
      <c r="V168" s="36"/>
      <c r="W168" s="36"/>
      <c r="X168" s="36"/>
      <c r="Y168" s="36"/>
      <c r="Z168" s="36"/>
      <c r="AA168" s="36"/>
      <c r="AB168" s="36"/>
      <c r="AC168" s="36"/>
      <c r="AD168" s="36"/>
      <c r="AE168" s="36"/>
      <c r="AT168" s="19" t="s">
        <v>138</v>
      </c>
      <c r="AU168" s="19" t="s">
        <v>82</v>
      </c>
    </row>
    <row r="169" spans="1:31" s="2" customFormat="1" ht="6.9" customHeight="1">
      <c r="A169" s="36"/>
      <c r="B169" s="50"/>
      <c r="C169" s="51"/>
      <c r="D169" s="51"/>
      <c r="E169" s="51"/>
      <c r="F169" s="51"/>
      <c r="G169" s="51"/>
      <c r="H169" s="51"/>
      <c r="I169" s="51"/>
      <c r="J169" s="51"/>
      <c r="K169" s="51"/>
      <c r="L169" s="41"/>
      <c r="M169" s="36"/>
      <c r="O169" s="36"/>
      <c r="P169" s="36"/>
      <c r="Q169" s="36"/>
      <c r="R169" s="36"/>
      <c r="S169" s="36"/>
      <c r="T169" s="36"/>
      <c r="U169" s="36"/>
      <c r="V169" s="36"/>
      <c r="W169" s="36"/>
      <c r="X169" s="36"/>
      <c r="Y169" s="36"/>
      <c r="Z169" s="36"/>
      <c r="AA169" s="36"/>
      <c r="AB169" s="36"/>
      <c r="AC169" s="36"/>
      <c r="AD169" s="36"/>
      <c r="AE169" s="36"/>
    </row>
  </sheetData>
  <sheetProtection algorithmName="SHA-512" hashValue="MNzs3ouUpC9IXN2Um88WyPA+aqh9GZO9WQktVYPfmSVZF4xCssIIJieNnFTms1X8V8P0fNsIEC2EpThjlYP+7A==" saltValue="GT/Z3zWNfeOCZzVnU/hlrk8/DkTZAqgq/1WneNrMLGdrJ2c9r8bp6aAhLuEIxA3HeOLn1N4j5LgCRpa5mlaGkg==" spinCount="100000" sheet="1" objects="1" scenarios="1" formatColumns="0" formatRows="0" autoFilter="0"/>
  <autoFilter ref="C87:K168"/>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84"/>
      <c r="M2" s="384"/>
      <c r="N2" s="384"/>
      <c r="O2" s="384"/>
      <c r="P2" s="384"/>
      <c r="Q2" s="384"/>
      <c r="R2" s="384"/>
      <c r="S2" s="384"/>
      <c r="T2" s="384"/>
      <c r="U2" s="384"/>
      <c r="V2" s="384"/>
      <c r="AT2" s="19" t="s">
        <v>92</v>
      </c>
    </row>
    <row r="3" spans="2:46" s="1" customFormat="1" ht="6.9" customHeight="1">
      <c r="B3" s="111"/>
      <c r="C3" s="112"/>
      <c r="D3" s="112"/>
      <c r="E3" s="112"/>
      <c r="F3" s="112"/>
      <c r="G3" s="112"/>
      <c r="H3" s="112"/>
      <c r="I3" s="112"/>
      <c r="J3" s="112"/>
      <c r="K3" s="112"/>
      <c r="L3" s="22"/>
      <c r="AT3" s="19" t="s">
        <v>82</v>
      </c>
    </row>
    <row r="4" spans="2:46" s="1" customFormat="1" ht="24.9" customHeight="1">
      <c r="B4" s="22"/>
      <c r="D4" s="113" t="s">
        <v>93</v>
      </c>
      <c r="L4" s="22"/>
      <c r="M4" s="114" t="s">
        <v>10</v>
      </c>
      <c r="AT4" s="19" t="s">
        <v>34</v>
      </c>
    </row>
    <row r="5" spans="2:12" s="1" customFormat="1" ht="6.9" customHeight="1">
      <c r="B5" s="22"/>
      <c r="L5" s="22"/>
    </row>
    <row r="6" spans="2:12" s="1" customFormat="1" ht="12" customHeight="1">
      <c r="B6" s="22"/>
      <c r="D6" s="115" t="s">
        <v>16</v>
      </c>
      <c r="L6" s="22"/>
    </row>
    <row r="7" spans="2:12" s="1" customFormat="1" ht="16.5" customHeight="1">
      <c r="B7" s="22"/>
      <c r="E7" s="385" t="str">
        <f>'Rekapitulace stavby'!K6</f>
        <v>Plátenický potok, Rochlice, rekonstrukce koryta, ř. km 0,177 - 0,195</v>
      </c>
      <c r="F7" s="386"/>
      <c r="G7" s="386"/>
      <c r="H7" s="386"/>
      <c r="L7" s="22"/>
    </row>
    <row r="8" spans="1:31" s="2" customFormat="1" ht="12" customHeight="1">
      <c r="A8" s="36"/>
      <c r="B8" s="41"/>
      <c r="C8" s="36"/>
      <c r="D8" s="115" t="s">
        <v>94</v>
      </c>
      <c r="E8" s="36"/>
      <c r="F8" s="36"/>
      <c r="G8" s="36"/>
      <c r="H8" s="36"/>
      <c r="I8" s="36"/>
      <c r="J8" s="36"/>
      <c r="K8" s="36"/>
      <c r="L8" s="116"/>
      <c r="S8" s="36"/>
      <c r="T8" s="36"/>
      <c r="U8" s="36"/>
      <c r="V8" s="36"/>
      <c r="W8" s="36"/>
      <c r="X8" s="36"/>
      <c r="Y8" s="36"/>
      <c r="Z8" s="36"/>
      <c r="AA8" s="36"/>
      <c r="AB8" s="36"/>
      <c r="AC8" s="36"/>
      <c r="AD8" s="36"/>
      <c r="AE8" s="36"/>
    </row>
    <row r="9" spans="1:31" s="2" customFormat="1" ht="16.5" customHeight="1">
      <c r="A9" s="36"/>
      <c r="B9" s="41"/>
      <c r="C9" s="36"/>
      <c r="D9" s="36"/>
      <c r="E9" s="387" t="s">
        <v>980</v>
      </c>
      <c r="F9" s="388"/>
      <c r="G9" s="388"/>
      <c r="H9" s="388"/>
      <c r="I9" s="36"/>
      <c r="J9" s="36"/>
      <c r="K9" s="36"/>
      <c r="L9" s="116"/>
      <c r="S9" s="36"/>
      <c r="T9" s="36"/>
      <c r="U9" s="36"/>
      <c r="V9" s="36"/>
      <c r="W9" s="36"/>
      <c r="X9" s="36"/>
      <c r="Y9" s="36"/>
      <c r="Z9" s="36"/>
      <c r="AA9" s="36"/>
      <c r="AB9" s="36"/>
      <c r="AC9" s="36"/>
      <c r="AD9" s="36"/>
      <c r="AE9" s="36"/>
    </row>
    <row r="10" spans="1:31" s="2" customFormat="1" ht="10.2">
      <c r="A10" s="36"/>
      <c r="B10" s="41"/>
      <c r="C10" s="36"/>
      <c r="D10" s="36"/>
      <c r="E10" s="36"/>
      <c r="F10" s="36"/>
      <c r="G10" s="36"/>
      <c r="H10" s="36"/>
      <c r="I10" s="36"/>
      <c r="J10" s="36"/>
      <c r="K10" s="36"/>
      <c r="L10" s="116"/>
      <c r="S10" s="36"/>
      <c r="T10" s="36"/>
      <c r="U10" s="36"/>
      <c r="V10" s="36"/>
      <c r="W10" s="36"/>
      <c r="X10" s="36"/>
      <c r="Y10" s="36"/>
      <c r="Z10" s="36"/>
      <c r="AA10" s="36"/>
      <c r="AB10" s="36"/>
      <c r="AC10" s="36"/>
      <c r="AD10" s="36"/>
      <c r="AE10" s="36"/>
    </row>
    <row r="11" spans="1:31" s="2" customFormat="1" ht="12" customHeight="1">
      <c r="A11" s="36"/>
      <c r="B11" s="41"/>
      <c r="C11" s="36"/>
      <c r="D11" s="115" t="s">
        <v>18</v>
      </c>
      <c r="E11" s="36"/>
      <c r="F11" s="106" t="s">
        <v>19</v>
      </c>
      <c r="G11" s="36"/>
      <c r="H11" s="36"/>
      <c r="I11" s="115" t="s">
        <v>20</v>
      </c>
      <c r="J11" s="106" t="s">
        <v>21</v>
      </c>
      <c r="K11" s="36"/>
      <c r="L11" s="116"/>
      <c r="S11" s="36"/>
      <c r="T11" s="36"/>
      <c r="U11" s="36"/>
      <c r="V11" s="36"/>
      <c r="W11" s="36"/>
      <c r="X11" s="36"/>
      <c r="Y11" s="36"/>
      <c r="Z11" s="36"/>
      <c r="AA11" s="36"/>
      <c r="AB11" s="36"/>
      <c r="AC11" s="36"/>
      <c r="AD11" s="36"/>
      <c r="AE11" s="36"/>
    </row>
    <row r="12" spans="1:31" s="2" customFormat="1" ht="12" customHeight="1">
      <c r="A12" s="36"/>
      <c r="B12" s="41"/>
      <c r="C12" s="36"/>
      <c r="D12" s="115" t="s">
        <v>22</v>
      </c>
      <c r="E12" s="36"/>
      <c r="F12" s="106" t="s">
        <v>23</v>
      </c>
      <c r="G12" s="36"/>
      <c r="H12" s="36"/>
      <c r="I12" s="115" t="s">
        <v>24</v>
      </c>
      <c r="J12" s="117" t="str">
        <f>'Rekapitulace stavby'!AN8</f>
        <v>18. 11. 2019</v>
      </c>
      <c r="K12" s="36"/>
      <c r="L12" s="116"/>
      <c r="S12" s="36"/>
      <c r="T12" s="36"/>
      <c r="U12" s="36"/>
      <c r="V12" s="36"/>
      <c r="W12" s="36"/>
      <c r="X12" s="36"/>
      <c r="Y12" s="36"/>
      <c r="Z12" s="36"/>
      <c r="AA12" s="36"/>
      <c r="AB12" s="36"/>
      <c r="AC12" s="36"/>
      <c r="AD12" s="36"/>
      <c r="AE12" s="36"/>
    </row>
    <row r="13" spans="1:31" s="2" customFormat="1" ht="10.8" customHeight="1">
      <c r="A13" s="36"/>
      <c r="B13" s="41"/>
      <c r="C13" s="36"/>
      <c r="D13" s="36"/>
      <c r="E13" s="36"/>
      <c r="F13" s="36"/>
      <c r="G13" s="36"/>
      <c r="H13" s="36"/>
      <c r="I13" s="36"/>
      <c r="J13" s="36"/>
      <c r="K13" s="36"/>
      <c r="L13" s="116"/>
      <c r="S13" s="36"/>
      <c r="T13" s="36"/>
      <c r="U13" s="36"/>
      <c r="V13" s="36"/>
      <c r="W13" s="36"/>
      <c r="X13" s="36"/>
      <c r="Y13" s="36"/>
      <c r="Z13" s="36"/>
      <c r="AA13" s="36"/>
      <c r="AB13" s="36"/>
      <c r="AC13" s="36"/>
      <c r="AD13" s="36"/>
      <c r="AE13" s="36"/>
    </row>
    <row r="14" spans="1:31" s="2" customFormat="1" ht="12" customHeight="1">
      <c r="A14" s="36"/>
      <c r="B14" s="41"/>
      <c r="C14" s="36"/>
      <c r="D14" s="115" t="s">
        <v>26</v>
      </c>
      <c r="E14" s="36"/>
      <c r="F14" s="36"/>
      <c r="G14" s="36"/>
      <c r="H14" s="36"/>
      <c r="I14" s="115" t="s">
        <v>27</v>
      </c>
      <c r="J14" s="106" t="s">
        <v>28</v>
      </c>
      <c r="K14" s="36"/>
      <c r="L14" s="116"/>
      <c r="S14" s="36"/>
      <c r="T14" s="36"/>
      <c r="U14" s="36"/>
      <c r="V14" s="36"/>
      <c r="W14" s="36"/>
      <c r="X14" s="36"/>
      <c r="Y14" s="36"/>
      <c r="Z14" s="36"/>
      <c r="AA14" s="36"/>
      <c r="AB14" s="36"/>
      <c r="AC14" s="36"/>
      <c r="AD14" s="36"/>
      <c r="AE14" s="36"/>
    </row>
    <row r="15" spans="1:31" s="2" customFormat="1" ht="18" customHeight="1">
      <c r="A15" s="36"/>
      <c r="B15" s="41"/>
      <c r="C15" s="36"/>
      <c r="D15" s="36"/>
      <c r="E15" s="106" t="s">
        <v>29</v>
      </c>
      <c r="F15" s="36"/>
      <c r="G15" s="36"/>
      <c r="H15" s="36"/>
      <c r="I15" s="115" t="s">
        <v>30</v>
      </c>
      <c r="J15" s="106" t="s">
        <v>28</v>
      </c>
      <c r="K15" s="36"/>
      <c r="L15" s="116"/>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36"/>
      <c r="J16" s="36"/>
      <c r="K16" s="36"/>
      <c r="L16" s="116"/>
      <c r="S16" s="36"/>
      <c r="T16" s="36"/>
      <c r="U16" s="36"/>
      <c r="V16" s="36"/>
      <c r="W16" s="36"/>
      <c r="X16" s="36"/>
      <c r="Y16" s="36"/>
      <c r="Z16" s="36"/>
      <c r="AA16" s="36"/>
      <c r="AB16" s="36"/>
      <c r="AC16" s="36"/>
      <c r="AD16" s="36"/>
      <c r="AE16" s="36"/>
    </row>
    <row r="17" spans="1:31" s="2" customFormat="1" ht="12" customHeight="1">
      <c r="A17" s="36"/>
      <c r="B17" s="41"/>
      <c r="C17" s="36"/>
      <c r="D17" s="115" t="s">
        <v>31</v>
      </c>
      <c r="E17" s="36"/>
      <c r="F17" s="36"/>
      <c r="G17" s="36"/>
      <c r="H17" s="36"/>
      <c r="I17" s="115" t="s">
        <v>27</v>
      </c>
      <c r="J17" s="32" t="str">
        <f>'Rekapitulace stavby'!AN13</f>
        <v>Vyplň údaj</v>
      </c>
      <c r="K17" s="36"/>
      <c r="L17" s="116"/>
      <c r="S17" s="36"/>
      <c r="T17" s="36"/>
      <c r="U17" s="36"/>
      <c r="V17" s="36"/>
      <c r="W17" s="36"/>
      <c r="X17" s="36"/>
      <c r="Y17" s="36"/>
      <c r="Z17" s="36"/>
      <c r="AA17" s="36"/>
      <c r="AB17" s="36"/>
      <c r="AC17" s="36"/>
      <c r="AD17" s="36"/>
      <c r="AE17" s="36"/>
    </row>
    <row r="18" spans="1:31" s="2" customFormat="1" ht="18" customHeight="1">
      <c r="A18" s="36"/>
      <c r="B18" s="41"/>
      <c r="C18" s="36"/>
      <c r="D18" s="36"/>
      <c r="E18" s="389" t="str">
        <f>'Rekapitulace stavby'!E14</f>
        <v>Vyplň údaj</v>
      </c>
      <c r="F18" s="390"/>
      <c r="G18" s="390"/>
      <c r="H18" s="390"/>
      <c r="I18" s="115" t="s">
        <v>30</v>
      </c>
      <c r="J18" s="32" t="str">
        <f>'Rekapitulace stavby'!AN14</f>
        <v>Vyplň údaj</v>
      </c>
      <c r="K18" s="36"/>
      <c r="L18" s="116"/>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36"/>
      <c r="J19" s="36"/>
      <c r="K19" s="36"/>
      <c r="L19" s="116"/>
      <c r="S19" s="36"/>
      <c r="T19" s="36"/>
      <c r="U19" s="36"/>
      <c r="V19" s="36"/>
      <c r="W19" s="36"/>
      <c r="X19" s="36"/>
      <c r="Y19" s="36"/>
      <c r="Z19" s="36"/>
      <c r="AA19" s="36"/>
      <c r="AB19" s="36"/>
      <c r="AC19" s="36"/>
      <c r="AD19" s="36"/>
      <c r="AE19" s="36"/>
    </row>
    <row r="20" spans="1:31" s="2" customFormat="1" ht="12" customHeight="1">
      <c r="A20" s="36"/>
      <c r="B20" s="41"/>
      <c r="C20" s="36"/>
      <c r="D20" s="115" t="s">
        <v>33</v>
      </c>
      <c r="E20" s="36"/>
      <c r="F20" s="36"/>
      <c r="G20" s="36"/>
      <c r="H20" s="36"/>
      <c r="I20" s="115" t="s">
        <v>27</v>
      </c>
      <c r="J20" s="106" t="s">
        <v>28</v>
      </c>
      <c r="K20" s="36"/>
      <c r="L20" s="116"/>
      <c r="S20" s="36"/>
      <c r="T20" s="36"/>
      <c r="U20" s="36"/>
      <c r="V20" s="36"/>
      <c r="W20" s="36"/>
      <c r="X20" s="36"/>
      <c r="Y20" s="36"/>
      <c r="Z20" s="36"/>
      <c r="AA20" s="36"/>
      <c r="AB20" s="36"/>
      <c r="AC20" s="36"/>
      <c r="AD20" s="36"/>
      <c r="AE20" s="36"/>
    </row>
    <row r="21" spans="1:31" s="2" customFormat="1" ht="18" customHeight="1">
      <c r="A21" s="36"/>
      <c r="B21" s="41"/>
      <c r="C21" s="36"/>
      <c r="D21" s="36"/>
      <c r="E21" s="106" t="s">
        <v>29</v>
      </c>
      <c r="F21" s="36"/>
      <c r="G21" s="36"/>
      <c r="H21" s="36"/>
      <c r="I21" s="115" t="s">
        <v>30</v>
      </c>
      <c r="J21" s="106" t="s">
        <v>28</v>
      </c>
      <c r="K21" s="36"/>
      <c r="L21" s="116"/>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36"/>
      <c r="J22" s="36"/>
      <c r="K22" s="36"/>
      <c r="L22" s="116"/>
      <c r="S22" s="36"/>
      <c r="T22" s="36"/>
      <c r="U22" s="36"/>
      <c r="V22" s="36"/>
      <c r="W22" s="36"/>
      <c r="X22" s="36"/>
      <c r="Y22" s="36"/>
      <c r="Z22" s="36"/>
      <c r="AA22" s="36"/>
      <c r="AB22" s="36"/>
      <c r="AC22" s="36"/>
      <c r="AD22" s="36"/>
      <c r="AE22" s="36"/>
    </row>
    <row r="23" spans="1:31" s="2" customFormat="1" ht="12" customHeight="1">
      <c r="A23" s="36"/>
      <c r="B23" s="41"/>
      <c r="C23" s="36"/>
      <c r="D23" s="115" t="s">
        <v>35</v>
      </c>
      <c r="E23" s="36"/>
      <c r="F23" s="36"/>
      <c r="G23" s="36"/>
      <c r="H23" s="36"/>
      <c r="I23" s="115" t="s">
        <v>27</v>
      </c>
      <c r="J23" s="106" t="s">
        <v>28</v>
      </c>
      <c r="K23" s="36"/>
      <c r="L23" s="116"/>
      <c r="S23" s="36"/>
      <c r="T23" s="36"/>
      <c r="U23" s="36"/>
      <c r="V23" s="36"/>
      <c r="W23" s="36"/>
      <c r="X23" s="36"/>
      <c r="Y23" s="36"/>
      <c r="Z23" s="36"/>
      <c r="AA23" s="36"/>
      <c r="AB23" s="36"/>
      <c r="AC23" s="36"/>
      <c r="AD23" s="36"/>
      <c r="AE23" s="36"/>
    </row>
    <row r="24" spans="1:31" s="2" customFormat="1" ht="18" customHeight="1">
      <c r="A24" s="36"/>
      <c r="B24" s="41"/>
      <c r="C24" s="36"/>
      <c r="D24" s="36"/>
      <c r="E24" s="106" t="s">
        <v>36</v>
      </c>
      <c r="F24" s="36"/>
      <c r="G24" s="36"/>
      <c r="H24" s="36"/>
      <c r="I24" s="115" t="s">
        <v>30</v>
      </c>
      <c r="J24" s="106" t="s">
        <v>28</v>
      </c>
      <c r="K24" s="36"/>
      <c r="L24" s="116"/>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36"/>
      <c r="J25" s="36"/>
      <c r="K25" s="36"/>
      <c r="L25" s="116"/>
      <c r="S25" s="36"/>
      <c r="T25" s="36"/>
      <c r="U25" s="36"/>
      <c r="V25" s="36"/>
      <c r="W25" s="36"/>
      <c r="X25" s="36"/>
      <c r="Y25" s="36"/>
      <c r="Z25" s="36"/>
      <c r="AA25" s="36"/>
      <c r="AB25" s="36"/>
      <c r="AC25" s="36"/>
      <c r="AD25" s="36"/>
      <c r="AE25" s="36"/>
    </row>
    <row r="26" spans="1:31" s="2" customFormat="1" ht="12" customHeight="1">
      <c r="A26" s="36"/>
      <c r="B26" s="41"/>
      <c r="C26" s="36"/>
      <c r="D26" s="115" t="s">
        <v>37</v>
      </c>
      <c r="E26" s="36"/>
      <c r="F26" s="36"/>
      <c r="G26" s="36"/>
      <c r="H26" s="36"/>
      <c r="I26" s="36"/>
      <c r="J26" s="36"/>
      <c r="K26" s="36"/>
      <c r="L26" s="116"/>
      <c r="S26" s="36"/>
      <c r="T26" s="36"/>
      <c r="U26" s="36"/>
      <c r="V26" s="36"/>
      <c r="W26" s="36"/>
      <c r="X26" s="36"/>
      <c r="Y26" s="36"/>
      <c r="Z26" s="36"/>
      <c r="AA26" s="36"/>
      <c r="AB26" s="36"/>
      <c r="AC26" s="36"/>
      <c r="AD26" s="36"/>
      <c r="AE26" s="36"/>
    </row>
    <row r="27" spans="1:31" s="8" customFormat="1" ht="23.25" customHeight="1">
      <c r="A27" s="118"/>
      <c r="B27" s="119"/>
      <c r="C27" s="118"/>
      <c r="D27" s="118"/>
      <c r="E27" s="391" t="s">
        <v>96</v>
      </c>
      <c r="F27" s="391"/>
      <c r="G27" s="391"/>
      <c r="H27" s="391"/>
      <c r="I27" s="118"/>
      <c r="J27" s="118"/>
      <c r="K27" s="118"/>
      <c r="L27" s="120"/>
      <c r="S27" s="118"/>
      <c r="T27" s="118"/>
      <c r="U27" s="118"/>
      <c r="V27" s="118"/>
      <c r="W27" s="118"/>
      <c r="X27" s="118"/>
      <c r="Y27" s="118"/>
      <c r="Z27" s="118"/>
      <c r="AA27" s="118"/>
      <c r="AB27" s="118"/>
      <c r="AC27" s="118"/>
      <c r="AD27" s="118"/>
      <c r="AE27" s="118"/>
    </row>
    <row r="28" spans="1:31" s="2" customFormat="1" ht="6.9" customHeight="1">
      <c r="A28" s="36"/>
      <c r="B28" s="41"/>
      <c r="C28" s="36"/>
      <c r="D28" s="36"/>
      <c r="E28" s="36"/>
      <c r="F28" s="36"/>
      <c r="G28" s="36"/>
      <c r="H28" s="36"/>
      <c r="I28" s="36"/>
      <c r="J28" s="36"/>
      <c r="K28" s="36"/>
      <c r="L28" s="116"/>
      <c r="S28" s="36"/>
      <c r="T28" s="36"/>
      <c r="U28" s="36"/>
      <c r="V28" s="36"/>
      <c r="W28" s="36"/>
      <c r="X28" s="36"/>
      <c r="Y28" s="36"/>
      <c r="Z28" s="36"/>
      <c r="AA28" s="36"/>
      <c r="AB28" s="36"/>
      <c r="AC28" s="36"/>
      <c r="AD28" s="36"/>
      <c r="AE28" s="36"/>
    </row>
    <row r="29" spans="1:31" s="2" customFormat="1" ht="6.9" customHeight="1">
      <c r="A29" s="36"/>
      <c r="B29" s="41"/>
      <c r="C29" s="36"/>
      <c r="D29" s="121"/>
      <c r="E29" s="121"/>
      <c r="F29" s="121"/>
      <c r="G29" s="121"/>
      <c r="H29" s="121"/>
      <c r="I29" s="121"/>
      <c r="J29" s="121"/>
      <c r="K29" s="121"/>
      <c r="L29" s="116"/>
      <c r="S29" s="36"/>
      <c r="T29" s="36"/>
      <c r="U29" s="36"/>
      <c r="V29" s="36"/>
      <c r="W29" s="36"/>
      <c r="X29" s="36"/>
      <c r="Y29" s="36"/>
      <c r="Z29" s="36"/>
      <c r="AA29" s="36"/>
      <c r="AB29" s="36"/>
      <c r="AC29" s="36"/>
      <c r="AD29" s="36"/>
      <c r="AE29" s="36"/>
    </row>
    <row r="30" spans="1:31" s="2" customFormat="1" ht="25.35" customHeight="1">
      <c r="A30" s="36"/>
      <c r="B30" s="41"/>
      <c r="C30" s="36"/>
      <c r="D30" s="122" t="s">
        <v>39</v>
      </c>
      <c r="E30" s="36"/>
      <c r="F30" s="36"/>
      <c r="G30" s="36"/>
      <c r="H30" s="36"/>
      <c r="I30" s="36"/>
      <c r="J30" s="123">
        <f>ROUND(J84,2)</f>
        <v>0</v>
      </c>
      <c r="K30" s="36"/>
      <c r="L30" s="116"/>
      <c r="S30" s="36"/>
      <c r="T30" s="36"/>
      <c r="U30" s="36"/>
      <c r="V30" s="36"/>
      <c r="W30" s="36"/>
      <c r="X30" s="36"/>
      <c r="Y30" s="36"/>
      <c r="Z30" s="36"/>
      <c r="AA30" s="36"/>
      <c r="AB30" s="36"/>
      <c r="AC30" s="36"/>
      <c r="AD30" s="36"/>
      <c r="AE30" s="36"/>
    </row>
    <row r="31" spans="1:31" s="2" customFormat="1" ht="6.9" customHeight="1">
      <c r="A31" s="36"/>
      <c r="B31" s="41"/>
      <c r="C31" s="36"/>
      <c r="D31" s="121"/>
      <c r="E31" s="121"/>
      <c r="F31" s="121"/>
      <c r="G31" s="121"/>
      <c r="H31" s="121"/>
      <c r="I31" s="121"/>
      <c r="J31" s="121"/>
      <c r="K31" s="121"/>
      <c r="L31" s="116"/>
      <c r="S31" s="36"/>
      <c r="T31" s="36"/>
      <c r="U31" s="36"/>
      <c r="V31" s="36"/>
      <c r="W31" s="36"/>
      <c r="X31" s="36"/>
      <c r="Y31" s="36"/>
      <c r="Z31" s="36"/>
      <c r="AA31" s="36"/>
      <c r="AB31" s="36"/>
      <c r="AC31" s="36"/>
      <c r="AD31" s="36"/>
      <c r="AE31" s="36"/>
    </row>
    <row r="32" spans="1:31" s="2" customFormat="1" ht="14.4" customHeight="1">
      <c r="A32" s="36"/>
      <c r="B32" s="41"/>
      <c r="C32" s="36"/>
      <c r="D32" s="36"/>
      <c r="E32" s="36"/>
      <c r="F32" s="124" t="s">
        <v>41</v>
      </c>
      <c r="G32" s="36"/>
      <c r="H32" s="36"/>
      <c r="I32" s="124" t="s">
        <v>40</v>
      </c>
      <c r="J32" s="124" t="s">
        <v>42</v>
      </c>
      <c r="K32" s="36"/>
      <c r="L32" s="116"/>
      <c r="S32" s="36"/>
      <c r="T32" s="36"/>
      <c r="U32" s="36"/>
      <c r="V32" s="36"/>
      <c r="W32" s="36"/>
      <c r="X32" s="36"/>
      <c r="Y32" s="36"/>
      <c r="Z32" s="36"/>
      <c r="AA32" s="36"/>
      <c r="AB32" s="36"/>
      <c r="AC32" s="36"/>
      <c r="AD32" s="36"/>
      <c r="AE32" s="36"/>
    </row>
    <row r="33" spans="1:31" s="2" customFormat="1" ht="14.4" customHeight="1" hidden="1">
      <c r="A33" s="36"/>
      <c r="B33" s="41"/>
      <c r="C33" s="36"/>
      <c r="D33" s="125" t="s">
        <v>43</v>
      </c>
      <c r="E33" s="115" t="s">
        <v>44</v>
      </c>
      <c r="F33" s="126">
        <f>ROUND((SUM(BE84:BE173)),2)</f>
        <v>0</v>
      </c>
      <c r="G33" s="36"/>
      <c r="H33" s="36"/>
      <c r="I33" s="127">
        <v>0.21</v>
      </c>
      <c r="J33" s="126">
        <f>ROUND(((SUM(BE84:BE173))*I33),2)</f>
        <v>0</v>
      </c>
      <c r="K33" s="36"/>
      <c r="L33" s="116"/>
      <c r="S33" s="36"/>
      <c r="T33" s="36"/>
      <c r="U33" s="36"/>
      <c r="V33" s="36"/>
      <c r="W33" s="36"/>
      <c r="X33" s="36"/>
      <c r="Y33" s="36"/>
      <c r="Z33" s="36"/>
      <c r="AA33" s="36"/>
      <c r="AB33" s="36"/>
      <c r="AC33" s="36"/>
      <c r="AD33" s="36"/>
      <c r="AE33" s="36"/>
    </row>
    <row r="34" spans="1:31" s="2" customFormat="1" ht="14.4" customHeight="1" hidden="1">
      <c r="A34" s="36"/>
      <c r="B34" s="41"/>
      <c r="C34" s="36"/>
      <c r="D34" s="36"/>
      <c r="E34" s="115" t="s">
        <v>45</v>
      </c>
      <c r="F34" s="126">
        <f>ROUND((SUM(BF84:BF173)),2)</f>
        <v>0</v>
      </c>
      <c r="G34" s="36"/>
      <c r="H34" s="36"/>
      <c r="I34" s="127">
        <v>0.15</v>
      </c>
      <c r="J34" s="126">
        <f>ROUND(((SUM(BF84:BF173))*I34),2)</f>
        <v>0</v>
      </c>
      <c r="K34" s="36"/>
      <c r="L34" s="116"/>
      <c r="S34" s="36"/>
      <c r="T34" s="36"/>
      <c r="U34" s="36"/>
      <c r="V34" s="36"/>
      <c r="W34" s="36"/>
      <c r="X34" s="36"/>
      <c r="Y34" s="36"/>
      <c r="Z34" s="36"/>
      <c r="AA34" s="36"/>
      <c r="AB34" s="36"/>
      <c r="AC34" s="36"/>
      <c r="AD34" s="36"/>
      <c r="AE34" s="36"/>
    </row>
    <row r="35" spans="1:31" s="2" customFormat="1" ht="14.4" customHeight="1">
      <c r="A35" s="36"/>
      <c r="B35" s="41"/>
      <c r="C35" s="36"/>
      <c r="D35" s="115" t="s">
        <v>43</v>
      </c>
      <c r="E35" s="115" t="s">
        <v>46</v>
      </c>
      <c r="F35" s="126">
        <f>ROUND((SUM(BG84:BG173)),2)</f>
        <v>0</v>
      </c>
      <c r="G35" s="36"/>
      <c r="H35" s="36"/>
      <c r="I35" s="127">
        <v>0.21</v>
      </c>
      <c r="J35" s="126">
        <f>0</f>
        <v>0</v>
      </c>
      <c r="K35" s="36"/>
      <c r="L35" s="116"/>
      <c r="S35" s="36"/>
      <c r="T35" s="36"/>
      <c r="U35" s="36"/>
      <c r="V35" s="36"/>
      <c r="W35" s="36"/>
      <c r="X35" s="36"/>
      <c r="Y35" s="36"/>
      <c r="Z35" s="36"/>
      <c r="AA35" s="36"/>
      <c r="AB35" s="36"/>
      <c r="AC35" s="36"/>
      <c r="AD35" s="36"/>
      <c r="AE35" s="36"/>
    </row>
    <row r="36" spans="1:31" s="2" customFormat="1" ht="14.4" customHeight="1">
      <c r="A36" s="36"/>
      <c r="B36" s="41"/>
      <c r="C36" s="36"/>
      <c r="D36" s="36"/>
      <c r="E36" s="115" t="s">
        <v>47</v>
      </c>
      <c r="F36" s="126">
        <f>ROUND((SUM(BH84:BH173)),2)</f>
        <v>0</v>
      </c>
      <c r="G36" s="36"/>
      <c r="H36" s="36"/>
      <c r="I36" s="127">
        <v>0.15</v>
      </c>
      <c r="J36" s="126">
        <f>0</f>
        <v>0</v>
      </c>
      <c r="K36" s="36"/>
      <c r="L36" s="116"/>
      <c r="S36" s="36"/>
      <c r="T36" s="36"/>
      <c r="U36" s="36"/>
      <c r="V36" s="36"/>
      <c r="W36" s="36"/>
      <c r="X36" s="36"/>
      <c r="Y36" s="36"/>
      <c r="Z36" s="36"/>
      <c r="AA36" s="36"/>
      <c r="AB36" s="36"/>
      <c r="AC36" s="36"/>
      <c r="AD36" s="36"/>
      <c r="AE36" s="36"/>
    </row>
    <row r="37" spans="1:31" s="2" customFormat="1" ht="14.4" customHeight="1" hidden="1">
      <c r="A37" s="36"/>
      <c r="B37" s="41"/>
      <c r="C37" s="36"/>
      <c r="D37" s="36"/>
      <c r="E37" s="115" t="s">
        <v>48</v>
      </c>
      <c r="F37" s="126">
        <f>ROUND((SUM(BI84:BI173)),2)</f>
        <v>0</v>
      </c>
      <c r="G37" s="36"/>
      <c r="H37" s="36"/>
      <c r="I37" s="127">
        <v>0</v>
      </c>
      <c r="J37" s="126">
        <f>0</f>
        <v>0</v>
      </c>
      <c r="K37" s="36"/>
      <c r="L37" s="116"/>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36"/>
      <c r="J38" s="36"/>
      <c r="K38" s="36"/>
      <c r="L38" s="116"/>
      <c r="S38" s="36"/>
      <c r="T38" s="36"/>
      <c r="U38" s="36"/>
      <c r="V38" s="36"/>
      <c r="W38" s="36"/>
      <c r="X38" s="36"/>
      <c r="Y38" s="36"/>
      <c r="Z38" s="36"/>
      <c r="AA38" s="36"/>
      <c r="AB38" s="36"/>
      <c r="AC38" s="36"/>
      <c r="AD38" s="36"/>
      <c r="AE38" s="36"/>
    </row>
    <row r="39" spans="1:31" s="2" customFormat="1" ht="25.35" customHeight="1">
      <c r="A39" s="36"/>
      <c r="B39" s="41"/>
      <c r="C39" s="128"/>
      <c r="D39" s="129" t="s">
        <v>49</v>
      </c>
      <c r="E39" s="130"/>
      <c r="F39" s="130"/>
      <c r="G39" s="131" t="s">
        <v>50</v>
      </c>
      <c r="H39" s="132" t="s">
        <v>51</v>
      </c>
      <c r="I39" s="130"/>
      <c r="J39" s="133">
        <f>SUM(J30:J37)</f>
        <v>0</v>
      </c>
      <c r="K39" s="134"/>
      <c r="L39" s="116"/>
      <c r="S39" s="36"/>
      <c r="T39" s="36"/>
      <c r="U39" s="36"/>
      <c r="V39" s="36"/>
      <c r="W39" s="36"/>
      <c r="X39" s="36"/>
      <c r="Y39" s="36"/>
      <c r="Z39" s="36"/>
      <c r="AA39" s="36"/>
      <c r="AB39" s="36"/>
      <c r="AC39" s="36"/>
      <c r="AD39" s="36"/>
      <c r="AE39" s="36"/>
    </row>
    <row r="40" spans="1:31" s="2" customFormat="1" ht="14.4" customHeight="1">
      <c r="A40" s="36"/>
      <c r="B40" s="135"/>
      <c r="C40" s="136"/>
      <c r="D40" s="136"/>
      <c r="E40" s="136"/>
      <c r="F40" s="136"/>
      <c r="G40" s="136"/>
      <c r="H40" s="136"/>
      <c r="I40" s="136"/>
      <c r="J40" s="136"/>
      <c r="K40" s="136"/>
      <c r="L40" s="116"/>
      <c r="S40" s="36"/>
      <c r="T40" s="36"/>
      <c r="U40" s="36"/>
      <c r="V40" s="36"/>
      <c r="W40" s="36"/>
      <c r="X40" s="36"/>
      <c r="Y40" s="36"/>
      <c r="Z40" s="36"/>
      <c r="AA40" s="36"/>
      <c r="AB40" s="36"/>
      <c r="AC40" s="36"/>
      <c r="AD40" s="36"/>
      <c r="AE40" s="36"/>
    </row>
    <row r="44" spans="1:31" s="2" customFormat="1" ht="6.9" customHeight="1">
      <c r="A44" s="36"/>
      <c r="B44" s="137"/>
      <c r="C44" s="138"/>
      <c r="D44" s="138"/>
      <c r="E44" s="138"/>
      <c r="F44" s="138"/>
      <c r="G44" s="138"/>
      <c r="H44" s="138"/>
      <c r="I44" s="138"/>
      <c r="J44" s="138"/>
      <c r="K44" s="138"/>
      <c r="L44" s="116"/>
      <c r="S44" s="36"/>
      <c r="T44" s="36"/>
      <c r="U44" s="36"/>
      <c r="V44" s="36"/>
      <c r="W44" s="36"/>
      <c r="X44" s="36"/>
      <c r="Y44" s="36"/>
      <c r="Z44" s="36"/>
      <c r="AA44" s="36"/>
      <c r="AB44" s="36"/>
      <c r="AC44" s="36"/>
      <c r="AD44" s="36"/>
      <c r="AE44" s="36"/>
    </row>
    <row r="45" spans="1:31" s="2" customFormat="1" ht="24.9" customHeight="1">
      <c r="A45" s="36"/>
      <c r="B45" s="37"/>
      <c r="C45" s="25" t="s">
        <v>97</v>
      </c>
      <c r="D45" s="38"/>
      <c r="E45" s="38"/>
      <c r="F45" s="38"/>
      <c r="G45" s="38"/>
      <c r="H45" s="38"/>
      <c r="I45" s="38"/>
      <c r="J45" s="38"/>
      <c r="K45" s="38"/>
      <c r="L45" s="116"/>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38"/>
      <c r="J46" s="38"/>
      <c r="K46" s="38"/>
      <c r="L46" s="116"/>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16.5" customHeight="1">
      <c r="A48" s="36"/>
      <c r="B48" s="37"/>
      <c r="C48" s="38"/>
      <c r="D48" s="38"/>
      <c r="E48" s="392" t="str">
        <f>E7</f>
        <v>Plátenický potok, Rochlice, rekonstrukce koryta, ř. km 0,177 - 0,195</v>
      </c>
      <c r="F48" s="393"/>
      <c r="G48" s="393"/>
      <c r="H48" s="393"/>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94</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341" t="str">
        <f>E9</f>
        <v>VON 01 - VON 01 Vedlejší a ostatní náklady</v>
      </c>
      <c r="F50" s="394"/>
      <c r="G50" s="394"/>
      <c r="H50" s="394"/>
      <c r="I50" s="38"/>
      <c r="J50" s="38"/>
      <c r="K50" s="38"/>
      <c r="L50" s="116"/>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38"/>
      <c r="J51" s="38"/>
      <c r="K51" s="38"/>
      <c r="L51" s="116"/>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Rochlice u Liberce</v>
      </c>
      <c r="G52" s="38"/>
      <c r="H52" s="38"/>
      <c r="I52" s="31" t="s">
        <v>24</v>
      </c>
      <c r="J52" s="62" t="str">
        <f>IF(J12="","",J12)</f>
        <v>18. 11. 2019</v>
      </c>
      <c r="K52" s="38"/>
      <c r="L52" s="116"/>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40.05" customHeight="1">
      <c r="A54" s="36"/>
      <c r="B54" s="37"/>
      <c r="C54" s="31" t="s">
        <v>26</v>
      </c>
      <c r="D54" s="38"/>
      <c r="E54" s="38"/>
      <c r="F54" s="29" t="str">
        <f>E15</f>
        <v>Povodí Labe, státní podnik, OIČ, Hradec Králové</v>
      </c>
      <c r="G54" s="38"/>
      <c r="H54" s="38"/>
      <c r="I54" s="31" t="s">
        <v>33</v>
      </c>
      <c r="J54" s="34" t="str">
        <f>E21</f>
        <v>Povodí Labe, státní podnik, OIČ, Hradec Králové</v>
      </c>
      <c r="K54" s="38"/>
      <c r="L54" s="116"/>
      <c r="S54" s="36"/>
      <c r="T54" s="36"/>
      <c r="U54" s="36"/>
      <c r="V54" s="36"/>
      <c r="W54" s="36"/>
      <c r="X54" s="36"/>
      <c r="Y54" s="36"/>
      <c r="Z54" s="36"/>
      <c r="AA54" s="36"/>
      <c r="AB54" s="36"/>
      <c r="AC54" s="36"/>
      <c r="AD54" s="36"/>
      <c r="AE54" s="36"/>
    </row>
    <row r="55" spans="1:31" s="2" customFormat="1" ht="15.15" customHeight="1">
      <c r="A55" s="36"/>
      <c r="B55" s="37"/>
      <c r="C55" s="31" t="s">
        <v>31</v>
      </c>
      <c r="D55" s="38"/>
      <c r="E55" s="38"/>
      <c r="F55" s="29" t="str">
        <f>IF(E18="","",E18)</f>
        <v>Vyplň údaj</v>
      </c>
      <c r="G55" s="38"/>
      <c r="H55" s="38"/>
      <c r="I55" s="31" t="s">
        <v>35</v>
      </c>
      <c r="J55" s="34" t="str">
        <f>E24</f>
        <v>Ing. Eva Morkesová</v>
      </c>
      <c r="K55" s="38"/>
      <c r="L55" s="116"/>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6"/>
      <c r="S56" s="36"/>
      <c r="T56" s="36"/>
      <c r="U56" s="36"/>
      <c r="V56" s="36"/>
      <c r="W56" s="36"/>
      <c r="X56" s="36"/>
      <c r="Y56" s="36"/>
      <c r="Z56" s="36"/>
      <c r="AA56" s="36"/>
      <c r="AB56" s="36"/>
      <c r="AC56" s="36"/>
      <c r="AD56" s="36"/>
      <c r="AE56" s="36"/>
    </row>
    <row r="57" spans="1:31" s="2" customFormat="1" ht="29.25" customHeight="1">
      <c r="A57" s="36"/>
      <c r="B57" s="37"/>
      <c r="C57" s="139" t="s">
        <v>98</v>
      </c>
      <c r="D57" s="140"/>
      <c r="E57" s="140"/>
      <c r="F57" s="140"/>
      <c r="G57" s="140"/>
      <c r="H57" s="140"/>
      <c r="I57" s="140"/>
      <c r="J57" s="141" t="s">
        <v>99</v>
      </c>
      <c r="K57" s="140"/>
      <c r="L57" s="116"/>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6"/>
      <c r="S58" s="36"/>
      <c r="T58" s="36"/>
      <c r="U58" s="36"/>
      <c r="V58" s="36"/>
      <c r="W58" s="36"/>
      <c r="X58" s="36"/>
      <c r="Y58" s="36"/>
      <c r="Z58" s="36"/>
      <c r="AA58" s="36"/>
      <c r="AB58" s="36"/>
      <c r="AC58" s="36"/>
      <c r="AD58" s="36"/>
      <c r="AE58" s="36"/>
    </row>
    <row r="59" spans="1:47" s="2" customFormat="1" ht="22.8" customHeight="1">
      <c r="A59" s="36"/>
      <c r="B59" s="37"/>
      <c r="C59" s="142" t="s">
        <v>71</v>
      </c>
      <c r="D59" s="38"/>
      <c r="E59" s="38"/>
      <c r="F59" s="38"/>
      <c r="G59" s="38"/>
      <c r="H59" s="38"/>
      <c r="I59" s="38"/>
      <c r="J59" s="80">
        <f>J84</f>
        <v>0</v>
      </c>
      <c r="K59" s="38"/>
      <c r="L59" s="116"/>
      <c r="S59" s="36"/>
      <c r="T59" s="36"/>
      <c r="U59" s="36"/>
      <c r="V59" s="36"/>
      <c r="W59" s="36"/>
      <c r="X59" s="36"/>
      <c r="Y59" s="36"/>
      <c r="Z59" s="36"/>
      <c r="AA59" s="36"/>
      <c r="AB59" s="36"/>
      <c r="AC59" s="36"/>
      <c r="AD59" s="36"/>
      <c r="AE59" s="36"/>
      <c r="AU59" s="19" t="s">
        <v>100</v>
      </c>
    </row>
    <row r="60" spans="2:12" s="9" customFormat="1" ht="24.9" customHeight="1">
      <c r="B60" s="143"/>
      <c r="C60" s="144"/>
      <c r="D60" s="145" t="s">
        <v>981</v>
      </c>
      <c r="E60" s="146"/>
      <c r="F60" s="146"/>
      <c r="G60" s="146"/>
      <c r="H60" s="146"/>
      <c r="I60" s="146"/>
      <c r="J60" s="147">
        <f>J85</f>
        <v>0</v>
      </c>
      <c r="K60" s="144"/>
      <c r="L60" s="148"/>
    </row>
    <row r="61" spans="2:12" s="10" customFormat="1" ht="19.95" customHeight="1">
      <c r="B61" s="149"/>
      <c r="C61" s="100"/>
      <c r="D61" s="150" t="s">
        <v>982</v>
      </c>
      <c r="E61" s="151"/>
      <c r="F61" s="151"/>
      <c r="G61" s="151"/>
      <c r="H61" s="151"/>
      <c r="I61" s="151"/>
      <c r="J61" s="152">
        <f>J86</f>
        <v>0</v>
      </c>
      <c r="K61" s="100"/>
      <c r="L61" s="153"/>
    </row>
    <row r="62" spans="2:12" s="10" customFormat="1" ht="19.95" customHeight="1">
      <c r="B62" s="149"/>
      <c r="C62" s="100"/>
      <c r="D62" s="150" t="s">
        <v>983</v>
      </c>
      <c r="E62" s="151"/>
      <c r="F62" s="151"/>
      <c r="G62" s="151"/>
      <c r="H62" s="151"/>
      <c r="I62" s="151"/>
      <c r="J62" s="152">
        <f>J119</f>
        <v>0</v>
      </c>
      <c r="K62" s="100"/>
      <c r="L62" s="153"/>
    </row>
    <row r="63" spans="2:12" s="10" customFormat="1" ht="19.95" customHeight="1">
      <c r="B63" s="149"/>
      <c r="C63" s="100"/>
      <c r="D63" s="150" t="s">
        <v>984</v>
      </c>
      <c r="E63" s="151"/>
      <c r="F63" s="151"/>
      <c r="G63" s="151"/>
      <c r="H63" s="151"/>
      <c r="I63" s="151"/>
      <c r="J63" s="152">
        <f>J129</f>
        <v>0</v>
      </c>
      <c r="K63" s="100"/>
      <c r="L63" s="153"/>
    </row>
    <row r="64" spans="2:12" s="10" customFormat="1" ht="19.95" customHeight="1">
      <c r="B64" s="149"/>
      <c r="C64" s="100"/>
      <c r="D64" s="150" t="s">
        <v>985</v>
      </c>
      <c r="E64" s="151"/>
      <c r="F64" s="151"/>
      <c r="G64" s="151"/>
      <c r="H64" s="151"/>
      <c r="I64" s="151"/>
      <c r="J64" s="152">
        <f>J136</f>
        <v>0</v>
      </c>
      <c r="K64" s="100"/>
      <c r="L64" s="153"/>
    </row>
    <row r="65" spans="1:31" s="2" customFormat="1" ht="21.75" customHeight="1">
      <c r="A65" s="36"/>
      <c r="B65" s="37"/>
      <c r="C65" s="38"/>
      <c r="D65" s="38"/>
      <c r="E65" s="38"/>
      <c r="F65" s="38"/>
      <c r="G65" s="38"/>
      <c r="H65" s="38"/>
      <c r="I65" s="38"/>
      <c r="J65" s="38"/>
      <c r="K65" s="38"/>
      <c r="L65" s="116"/>
      <c r="S65" s="36"/>
      <c r="T65" s="36"/>
      <c r="U65" s="36"/>
      <c r="V65" s="36"/>
      <c r="W65" s="36"/>
      <c r="X65" s="36"/>
      <c r="Y65" s="36"/>
      <c r="Z65" s="36"/>
      <c r="AA65" s="36"/>
      <c r="AB65" s="36"/>
      <c r="AC65" s="36"/>
      <c r="AD65" s="36"/>
      <c r="AE65" s="36"/>
    </row>
    <row r="66" spans="1:31" s="2" customFormat="1" ht="6.9" customHeight="1">
      <c r="A66" s="36"/>
      <c r="B66" s="50"/>
      <c r="C66" s="51"/>
      <c r="D66" s="51"/>
      <c r="E66" s="51"/>
      <c r="F66" s="51"/>
      <c r="G66" s="51"/>
      <c r="H66" s="51"/>
      <c r="I66" s="51"/>
      <c r="J66" s="51"/>
      <c r="K66" s="51"/>
      <c r="L66" s="116"/>
      <c r="S66" s="36"/>
      <c r="T66" s="36"/>
      <c r="U66" s="36"/>
      <c r="V66" s="36"/>
      <c r="W66" s="36"/>
      <c r="X66" s="36"/>
      <c r="Y66" s="36"/>
      <c r="Z66" s="36"/>
      <c r="AA66" s="36"/>
      <c r="AB66" s="36"/>
      <c r="AC66" s="36"/>
      <c r="AD66" s="36"/>
      <c r="AE66" s="36"/>
    </row>
    <row r="70" spans="1:31" s="2" customFormat="1" ht="6.9" customHeight="1">
      <c r="A70" s="36"/>
      <c r="B70" s="52"/>
      <c r="C70" s="53"/>
      <c r="D70" s="53"/>
      <c r="E70" s="53"/>
      <c r="F70" s="53"/>
      <c r="G70" s="53"/>
      <c r="H70" s="53"/>
      <c r="I70" s="53"/>
      <c r="J70" s="53"/>
      <c r="K70" s="53"/>
      <c r="L70" s="116"/>
      <c r="S70" s="36"/>
      <c r="T70" s="36"/>
      <c r="U70" s="36"/>
      <c r="V70" s="36"/>
      <c r="W70" s="36"/>
      <c r="X70" s="36"/>
      <c r="Y70" s="36"/>
      <c r="Z70" s="36"/>
      <c r="AA70" s="36"/>
      <c r="AB70" s="36"/>
      <c r="AC70" s="36"/>
      <c r="AD70" s="36"/>
      <c r="AE70" s="36"/>
    </row>
    <row r="71" spans="1:31" s="2" customFormat="1" ht="24.9" customHeight="1">
      <c r="A71" s="36"/>
      <c r="B71" s="37"/>
      <c r="C71" s="25" t="s">
        <v>114</v>
      </c>
      <c r="D71" s="38"/>
      <c r="E71" s="38"/>
      <c r="F71" s="38"/>
      <c r="G71" s="38"/>
      <c r="H71" s="38"/>
      <c r="I71" s="38"/>
      <c r="J71" s="38"/>
      <c r="K71" s="38"/>
      <c r="L71" s="116"/>
      <c r="S71" s="36"/>
      <c r="T71" s="36"/>
      <c r="U71" s="36"/>
      <c r="V71" s="36"/>
      <c r="W71" s="36"/>
      <c r="X71" s="36"/>
      <c r="Y71" s="36"/>
      <c r="Z71" s="36"/>
      <c r="AA71" s="36"/>
      <c r="AB71" s="36"/>
      <c r="AC71" s="36"/>
      <c r="AD71" s="36"/>
      <c r="AE71" s="36"/>
    </row>
    <row r="72" spans="1:31" s="2" customFormat="1" ht="6.9" customHeight="1">
      <c r="A72" s="36"/>
      <c r="B72" s="37"/>
      <c r="C72" s="38"/>
      <c r="D72" s="38"/>
      <c r="E72" s="38"/>
      <c r="F72" s="38"/>
      <c r="G72" s="38"/>
      <c r="H72" s="38"/>
      <c r="I72" s="38"/>
      <c r="J72" s="38"/>
      <c r="K72" s="38"/>
      <c r="L72" s="116"/>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38"/>
      <c r="J73" s="38"/>
      <c r="K73" s="38"/>
      <c r="L73" s="116"/>
      <c r="S73" s="36"/>
      <c r="T73" s="36"/>
      <c r="U73" s="36"/>
      <c r="V73" s="36"/>
      <c r="W73" s="36"/>
      <c r="X73" s="36"/>
      <c r="Y73" s="36"/>
      <c r="Z73" s="36"/>
      <c r="AA73" s="36"/>
      <c r="AB73" s="36"/>
      <c r="AC73" s="36"/>
      <c r="AD73" s="36"/>
      <c r="AE73" s="36"/>
    </row>
    <row r="74" spans="1:31" s="2" customFormat="1" ht="16.5" customHeight="1">
      <c r="A74" s="36"/>
      <c r="B74" s="37"/>
      <c r="C74" s="38"/>
      <c r="D74" s="38"/>
      <c r="E74" s="392" t="str">
        <f>E7</f>
        <v>Plátenický potok, Rochlice, rekonstrukce koryta, ř. km 0,177 - 0,195</v>
      </c>
      <c r="F74" s="393"/>
      <c r="G74" s="393"/>
      <c r="H74" s="393"/>
      <c r="I74" s="38"/>
      <c r="J74" s="38"/>
      <c r="K74" s="38"/>
      <c r="L74" s="116"/>
      <c r="S74" s="36"/>
      <c r="T74" s="36"/>
      <c r="U74" s="36"/>
      <c r="V74" s="36"/>
      <c r="W74" s="36"/>
      <c r="X74" s="36"/>
      <c r="Y74" s="36"/>
      <c r="Z74" s="36"/>
      <c r="AA74" s="36"/>
      <c r="AB74" s="36"/>
      <c r="AC74" s="36"/>
      <c r="AD74" s="36"/>
      <c r="AE74" s="36"/>
    </row>
    <row r="75" spans="1:31" s="2" customFormat="1" ht="12" customHeight="1">
      <c r="A75" s="36"/>
      <c r="B75" s="37"/>
      <c r="C75" s="31" t="s">
        <v>94</v>
      </c>
      <c r="D75" s="38"/>
      <c r="E75" s="38"/>
      <c r="F75" s="38"/>
      <c r="G75" s="38"/>
      <c r="H75" s="38"/>
      <c r="I75" s="38"/>
      <c r="J75" s="38"/>
      <c r="K75" s="38"/>
      <c r="L75" s="116"/>
      <c r="S75" s="36"/>
      <c r="T75" s="36"/>
      <c r="U75" s="36"/>
      <c r="V75" s="36"/>
      <c r="W75" s="36"/>
      <c r="X75" s="36"/>
      <c r="Y75" s="36"/>
      <c r="Z75" s="36"/>
      <c r="AA75" s="36"/>
      <c r="AB75" s="36"/>
      <c r="AC75" s="36"/>
      <c r="AD75" s="36"/>
      <c r="AE75" s="36"/>
    </row>
    <row r="76" spans="1:31" s="2" customFormat="1" ht="16.5" customHeight="1">
      <c r="A76" s="36"/>
      <c r="B76" s="37"/>
      <c r="C76" s="38"/>
      <c r="D76" s="38"/>
      <c r="E76" s="341" t="str">
        <f>E9</f>
        <v>VON 01 - VON 01 Vedlejší a ostatní náklady</v>
      </c>
      <c r="F76" s="394"/>
      <c r="G76" s="394"/>
      <c r="H76" s="394"/>
      <c r="I76" s="38"/>
      <c r="J76" s="38"/>
      <c r="K76" s="38"/>
      <c r="L76" s="116"/>
      <c r="S76" s="36"/>
      <c r="T76" s="36"/>
      <c r="U76" s="36"/>
      <c r="V76" s="36"/>
      <c r="W76" s="36"/>
      <c r="X76" s="36"/>
      <c r="Y76" s="36"/>
      <c r="Z76" s="36"/>
      <c r="AA76" s="36"/>
      <c r="AB76" s="36"/>
      <c r="AC76" s="36"/>
      <c r="AD76" s="36"/>
      <c r="AE76" s="36"/>
    </row>
    <row r="77" spans="1:31" s="2" customFormat="1" ht="6.9" customHeight="1">
      <c r="A77" s="36"/>
      <c r="B77" s="37"/>
      <c r="C77" s="38"/>
      <c r="D77" s="38"/>
      <c r="E77" s="38"/>
      <c r="F77" s="38"/>
      <c r="G77" s="38"/>
      <c r="H77" s="38"/>
      <c r="I77" s="38"/>
      <c r="J77" s="38"/>
      <c r="K77" s="38"/>
      <c r="L77" s="116"/>
      <c r="S77" s="36"/>
      <c r="T77" s="36"/>
      <c r="U77" s="36"/>
      <c r="V77" s="36"/>
      <c r="W77" s="36"/>
      <c r="X77" s="36"/>
      <c r="Y77" s="36"/>
      <c r="Z77" s="36"/>
      <c r="AA77" s="36"/>
      <c r="AB77" s="36"/>
      <c r="AC77" s="36"/>
      <c r="AD77" s="36"/>
      <c r="AE77" s="36"/>
    </row>
    <row r="78" spans="1:31" s="2" customFormat="1" ht="12" customHeight="1">
      <c r="A78" s="36"/>
      <c r="B78" s="37"/>
      <c r="C78" s="31" t="s">
        <v>22</v>
      </c>
      <c r="D78" s="38"/>
      <c r="E78" s="38"/>
      <c r="F78" s="29" t="str">
        <f>F12</f>
        <v>Rochlice u Liberce</v>
      </c>
      <c r="G78" s="38"/>
      <c r="H78" s="38"/>
      <c r="I78" s="31" t="s">
        <v>24</v>
      </c>
      <c r="J78" s="62" t="str">
        <f>IF(J12="","",J12)</f>
        <v>18. 11. 2019</v>
      </c>
      <c r="K78" s="38"/>
      <c r="L78" s="116"/>
      <c r="S78" s="36"/>
      <c r="T78" s="36"/>
      <c r="U78" s="36"/>
      <c r="V78" s="36"/>
      <c r="W78" s="36"/>
      <c r="X78" s="36"/>
      <c r="Y78" s="36"/>
      <c r="Z78" s="36"/>
      <c r="AA78" s="36"/>
      <c r="AB78" s="36"/>
      <c r="AC78" s="36"/>
      <c r="AD78" s="36"/>
      <c r="AE78" s="36"/>
    </row>
    <row r="79" spans="1:31" s="2" customFormat="1" ht="6.9" customHeight="1">
      <c r="A79" s="36"/>
      <c r="B79" s="37"/>
      <c r="C79" s="38"/>
      <c r="D79" s="38"/>
      <c r="E79" s="38"/>
      <c r="F79" s="38"/>
      <c r="G79" s="38"/>
      <c r="H79" s="38"/>
      <c r="I79" s="38"/>
      <c r="J79" s="38"/>
      <c r="K79" s="38"/>
      <c r="L79" s="116"/>
      <c r="S79" s="36"/>
      <c r="T79" s="36"/>
      <c r="U79" s="36"/>
      <c r="V79" s="36"/>
      <c r="W79" s="36"/>
      <c r="X79" s="36"/>
      <c r="Y79" s="36"/>
      <c r="Z79" s="36"/>
      <c r="AA79" s="36"/>
      <c r="AB79" s="36"/>
      <c r="AC79" s="36"/>
      <c r="AD79" s="36"/>
      <c r="AE79" s="36"/>
    </row>
    <row r="80" spans="1:31" s="2" customFormat="1" ht="40.05" customHeight="1">
      <c r="A80" s="36"/>
      <c r="B80" s="37"/>
      <c r="C80" s="31" t="s">
        <v>26</v>
      </c>
      <c r="D80" s="38"/>
      <c r="E80" s="38"/>
      <c r="F80" s="29" t="str">
        <f>E15</f>
        <v>Povodí Labe, státní podnik, OIČ, Hradec Králové</v>
      </c>
      <c r="G80" s="38"/>
      <c r="H80" s="38"/>
      <c r="I80" s="31" t="s">
        <v>33</v>
      </c>
      <c r="J80" s="34" t="str">
        <f>E21</f>
        <v>Povodí Labe, státní podnik, OIČ, Hradec Králové</v>
      </c>
      <c r="K80" s="38"/>
      <c r="L80" s="116"/>
      <c r="S80" s="36"/>
      <c r="T80" s="36"/>
      <c r="U80" s="36"/>
      <c r="V80" s="36"/>
      <c r="W80" s="36"/>
      <c r="X80" s="36"/>
      <c r="Y80" s="36"/>
      <c r="Z80" s="36"/>
      <c r="AA80" s="36"/>
      <c r="AB80" s="36"/>
      <c r="AC80" s="36"/>
      <c r="AD80" s="36"/>
      <c r="AE80" s="36"/>
    </row>
    <row r="81" spans="1:31" s="2" customFormat="1" ht="15.15" customHeight="1">
      <c r="A81" s="36"/>
      <c r="B81" s="37"/>
      <c r="C81" s="31" t="s">
        <v>31</v>
      </c>
      <c r="D81" s="38"/>
      <c r="E81" s="38"/>
      <c r="F81" s="29" t="str">
        <f>IF(E18="","",E18)</f>
        <v>Vyplň údaj</v>
      </c>
      <c r="G81" s="38"/>
      <c r="H81" s="38"/>
      <c r="I81" s="31" t="s">
        <v>35</v>
      </c>
      <c r="J81" s="34" t="str">
        <f>E24</f>
        <v>Ing. Eva Morkesová</v>
      </c>
      <c r="K81" s="38"/>
      <c r="L81" s="116"/>
      <c r="S81" s="36"/>
      <c r="T81" s="36"/>
      <c r="U81" s="36"/>
      <c r="V81" s="36"/>
      <c r="W81" s="36"/>
      <c r="X81" s="36"/>
      <c r="Y81" s="36"/>
      <c r="Z81" s="36"/>
      <c r="AA81" s="36"/>
      <c r="AB81" s="36"/>
      <c r="AC81" s="36"/>
      <c r="AD81" s="36"/>
      <c r="AE81" s="36"/>
    </row>
    <row r="82" spans="1:31" s="2" customFormat="1" ht="10.35" customHeight="1">
      <c r="A82" s="36"/>
      <c r="B82" s="37"/>
      <c r="C82" s="38"/>
      <c r="D82" s="38"/>
      <c r="E82" s="38"/>
      <c r="F82" s="38"/>
      <c r="G82" s="38"/>
      <c r="H82" s="38"/>
      <c r="I82" s="38"/>
      <c r="J82" s="38"/>
      <c r="K82" s="38"/>
      <c r="L82" s="116"/>
      <c r="S82" s="36"/>
      <c r="T82" s="36"/>
      <c r="U82" s="36"/>
      <c r="V82" s="36"/>
      <c r="W82" s="36"/>
      <c r="X82" s="36"/>
      <c r="Y82" s="36"/>
      <c r="Z82" s="36"/>
      <c r="AA82" s="36"/>
      <c r="AB82" s="36"/>
      <c r="AC82" s="36"/>
      <c r="AD82" s="36"/>
      <c r="AE82" s="36"/>
    </row>
    <row r="83" spans="1:31" s="11" customFormat="1" ht="29.25" customHeight="1">
      <c r="A83" s="154"/>
      <c r="B83" s="155"/>
      <c r="C83" s="156" t="s">
        <v>115</v>
      </c>
      <c r="D83" s="157" t="s">
        <v>58</v>
      </c>
      <c r="E83" s="157" t="s">
        <v>54</v>
      </c>
      <c r="F83" s="157" t="s">
        <v>55</v>
      </c>
      <c r="G83" s="157" t="s">
        <v>116</v>
      </c>
      <c r="H83" s="157" t="s">
        <v>117</v>
      </c>
      <c r="I83" s="157" t="s">
        <v>118</v>
      </c>
      <c r="J83" s="157" t="s">
        <v>99</v>
      </c>
      <c r="K83" s="158" t="s">
        <v>119</v>
      </c>
      <c r="L83" s="159"/>
      <c r="M83" s="71" t="s">
        <v>28</v>
      </c>
      <c r="N83" s="72" t="s">
        <v>43</v>
      </c>
      <c r="O83" s="72" t="s">
        <v>120</v>
      </c>
      <c r="P83" s="72" t="s">
        <v>121</v>
      </c>
      <c r="Q83" s="72" t="s">
        <v>122</v>
      </c>
      <c r="R83" s="72" t="s">
        <v>123</v>
      </c>
      <c r="S83" s="72" t="s">
        <v>124</v>
      </c>
      <c r="T83" s="73" t="s">
        <v>125</v>
      </c>
      <c r="U83" s="154"/>
      <c r="V83" s="154"/>
      <c r="W83" s="154"/>
      <c r="X83" s="154"/>
      <c r="Y83" s="154"/>
      <c r="Z83" s="154"/>
      <c r="AA83" s="154"/>
      <c r="AB83" s="154"/>
      <c r="AC83" s="154"/>
      <c r="AD83" s="154"/>
      <c r="AE83" s="154"/>
    </row>
    <row r="84" spans="1:63" s="2" customFormat="1" ht="22.8" customHeight="1">
      <c r="A84" s="36"/>
      <c r="B84" s="37"/>
      <c r="C84" s="78" t="s">
        <v>126</v>
      </c>
      <c r="D84" s="38"/>
      <c r="E84" s="38"/>
      <c r="F84" s="38"/>
      <c r="G84" s="38"/>
      <c r="H84" s="38"/>
      <c r="I84" s="38"/>
      <c r="J84" s="160">
        <f>BK84</f>
        <v>0</v>
      </c>
      <c r="K84" s="38"/>
      <c r="L84" s="41"/>
      <c r="M84" s="74"/>
      <c r="N84" s="161"/>
      <c r="O84" s="75"/>
      <c r="P84" s="162">
        <f>P85</f>
        <v>0</v>
      </c>
      <c r="Q84" s="75"/>
      <c r="R84" s="162">
        <f>R85</f>
        <v>0</v>
      </c>
      <c r="S84" s="75"/>
      <c r="T84" s="163">
        <f>T85</f>
        <v>0</v>
      </c>
      <c r="U84" s="36"/>
      <c r="V84" s="36"/>
      <c r="W84" s="36"/>
      <c r="X84" s="36"/>
      <c r="Y84" s="36"/>
      <c r="Z84" s="36"/>
      <c r="AA84" s="36"/>
      <c r="AB84" s="36"/>
      <c r="AC84" s="36"/>
      <c r="AD84" s="36"/>
      <c r="AE84" s="36"/>
      <c r="AT84" s="19" t="s">
        <v>72</v>
      </c>
      <c r="AU84" s="19" t="s">
        <v>100</v>
      </c>
      <c r="BK84" s="164">
        <f>BK85</f>
        <v>0</v>
      </c>
    </row>
    <row r="85" spans="2:63" s="12" customFormat="1" ht="25.95" customHeight="1">
      <c r="B85" s="165"/>
      <c r="C85" s="166"/>
      <c r="D85" s="167" t="s">
        <v>72</v>
      </c>
      <c r="E85" s="168" t="s">
        <v>986</v>
      </c>
      <c r="F85" s="168" t="s">
        <v>987</v>
      </c>
      <c r="G85" s="166"/>
      <c r="H85" s="166"/>
      <c r="I85" s="169"/>
      <c r="J85" s="170">
        <f>BK85</f>
        <v>0</v>
      </c>
      <c r="K85" s="166"/>
      <c r="L85" s="171"/>
      <c r="M85" s="172"/>
      <c r="N85" s="173"/>
      <c r="O85" s="173"/>
      <c r="P85" s="174">
        <f>P86+P119+P129+P136</f>
        <v>0</v>
      </c>
      <c r="Q85" s="173"/>
      <c r="R85" s="174">
        <f>R86+R119+R129+R136</f>
        <v>0</v>
      </c>
      <c r="S85" s="173"/>
      <c r="T85" s="175">
        <f>T86+T119+T129+T136</f>
        <v>0</v>
      </c>
      <c r="AR85" s="176" t="s">
        <v>136</v>
      </c>
      <c r="AT85" s="177" t="s">
        <v>72</v>
      </c>
      <c r="AU85" s="177" t="s">
        <v>73</v>
      </c>
      <c r="AY85" s="176" t="s">
        <v>129</v>
      </c>
      <c r="BK85" s="178">
        <f>BK86+BK119+BK129+BK136</f>
        <v>0</v>
      </c>
    </row>
    <row r="86" spans="2:63" s="12" customFormat="1" ht="22.8" customHeight="1">
      <c r="B86" s="165"/>
      <c r="C86" s="166"/>
      <c r="D86" s="167" t="s">
        <v>72</v>
      </c>
      <c r="E86" s="179" t="s">
        <v>988</v>
      </c>
      <c r="F86" s="179" t="s">
        <v>989</v>
      </c>
      <c r="G86" s="166"/>
      <c r="H86" s="166"/>
      <c r="I86" s="169"/>
      <c r="J86" s="180">
        <f>BK86</f>
        <v>0</v>
      </c>
      <c r="K86" s="166"/>
      <c r="L86" s="171"/>
      <c r="M86" s="172"/>
      <c r="N86" s="173"/>
      <c r="O86" s="173"/>
      <c r="P86" s="174">
        <f>SUM(P87:P118)</f>
        <v>0</v>
      </c>
      <c r="Q86" s="173"/>
      <c r="R86" s="174">
        <f>SUM(R87:R118)</f>
        <v>0</v>
      </c>
      <c r="S86" s="173"/>
      <c r="T86" s="175">
        <f>SUM(T87:T118)</f>
        <v>0</v>
      </c>
      <c r="AR86" s="176" t="s">
        <v>136</v>
      </c>
      <c r="AT86" s="177" t="s">
        <v>72</v>
      </c>
      <c r="AU86" s="177" t="s">
        <v>80</v>
      </c>
      <c r="AY86" s="176" t="s">
        <v>129</v>
      </c>
      <c r="BK86" s="178">
        <f>SUM(BK87:BK118)</f>
        <v>0</v>
      </c>
    </row>
    <row r="87" spans="1:65" s="2" customFormat="1" ht="14.4" customHeight="1">
      <c r="A87" s="36"/>
      <c r="B87" s="37"/>
      <c r="C87" s="181" t="s">
        <v>80</v>
      </c>
      <c r="D87" s="181" t="s">
        <v>131</v>
      </c>
      <c r="E87" s="182" t="s">
        <v>990</v>
      </c>
      <c r="F87" s="183" t="s">
        <v>991</v>
      </c>
      <c r="G87" s="184" t="s">
        <v>517</v>
      </c>
      <c r="H87" s="185">
        <v>1</v>
      </c>
      <c r="I87" s="186"/>
      <c r="J87" s="187">
        <f>ROUND(I87*H87,2)</f>
        <v>0</v>
      </c>
      <c r="K87" s="183" t="s">
        <v>28</v>
      </c>
      <c r="L87" s="41"/>
      <c r="M87" s="188" t="s">
        <v>28</v>
      </c>
      <c r="N87" s="189" t="s">
        <v>46</v>
      </c>
      <c r="O87" s="67"/>
      <c r="P87" s="190">
        <f>O87*H87</f>
        <v>0</v>
      </c>
      <c r="Q87" s="190">
        <v>0</v>
      </c>
      <c r="R87" s="190">
        <f>Q87*H87</f>
        <v>0</v>
      </c>
      <c r="S87" s="190">
        <v>0</v>
      </c>
      <c r="T87" s="191">
        <f>S87*H87</f>
        <v>0</v>
      </c>
      <c r="U87" s="36"/>
      <c r="V87" s="36"/>
      <c r="W87" s="36"/>
      <c r="X87" s="36"/>
      <c r="Y87" s="36"/>
      <c r="Z87" s="36"/>
      <c r="AA87" s="36"/>
      <c r="AB87" s="36"/>
      <c r="AC87" s="36"/>
      <c r="AD87" s="36"/>
      <c r="AE87" s="36"/>
      <c r="AR87" s="192" t="s">
        <v>992</v>
      </c>
      <c r="AT87" s="192" t="s">
        <v>131</v>
      </c>
      <c r="AU87" s="192" t="s">
        <v>82</v>
      </c>
      <c r="AY87" s="19" t="s">
        <v>129</v>
      </c>
      <c r="BE87" s="193">
        <f>IF(N87="základní",J87,0)</f>
        <v>0</v>
      </c>
      <c r="BF87" s="193">
        <f>IF(N87="snížená",J87,0)</f>
        <v>0</v>
      </c>
      <c r="BG87" s="193">
        <f>IF(N87="zákl. přenesená",J87,0)</f>
        <v>0</v>
      </c>
      <c r="BH87" s="193">
        <f>IF(N87="sníž. přenesená",J87,0)</f>
        <v>0</v>
      </c>
      <c r="BI87" s="193">
        <f>IF(N87="nulová",J87,0)</f>
        <v>0</v>
      </c>
      <c r="BJ87" s="19" t="s">
        <v>136</v>
      </c>
      <c r="BK87" s="193">
        <f>ROUND(I87*H87,2)</f>
        <v>0</v>
      </c>
      <c r="BL87" s="19" t="s">
        <v>992</v>
      </c>
      <c r="BM87" s="192" t="s">
        <v>993</v>
      </c>
    </row>
    <row r="88" spans="1:47" s="2" customFormat="1" ht="10.2">
      <c r="A88" s="36"/>
      <c r="B88" s="37"/>
      <c r="C88" s="38"/>
      <c r="D88" s="194" t="s">
        <v>138</v>
      </c>
      <c r="E88" s="38"/>
      <c r="F88" s="195" t="s">
        <v>991</v>
      </c>
      <c r="G88" s="38"/>
      <c r="H88" s="38"/>
      <c r="I88" s="196"/>
      <c r="J88" s="38"/>
      <c r="K88" s="38"/>
      <c r="L88" s="41"/>
      <c r="M88" s="197"/>
      <c r="N88" s="198"/>
      <c r="O88" s="67"/>
      <c r="P88" s="67"/>
      <c r="Q88" s="67"/>
      <c r="R88" s="67"/>
      <c r="S88" s="67"/>
      <c r="T88" s="68"/>
      <c r="U88" s="36"/>
      <c r="V88" s="36"/>
      <c r="W88" s="36"/>
      <c r="X88" s="36"/>
      <c r="Y88" s="36"/>
      <c r="Z88" s="36"/>
      <c r="AA88" s="36"/>
      <c r="AB88" s="36"/>
      <c r="AC88" s="36"/>
      <c r="AD88" s="36"/>
      <c r="AE88" s="36"/>
      <c r="AT88" s="19" t="s">
        <v>138</v>
      </c>
      <c r="AU88" s="19" t="s">
        <v>82</v>
      </c>
    </row>
    <row r="89" spans="2:51" s="13" customFormat="1" ht="10.2">
      <c r="B89" s="200"/>
      <c r="C89" s="201"/>
      <c r="D89" s="194" t="s">
        <v>142</v>
      </c>
      <c r="E89" s="202" t="s">
        <v>28</v>
      </c>
      <c r="F89" s="203" t="s">
        <v>994</v>
      </c>
      <c r="G89" s="201"/>
      <c r="H89" s="202" t="s">
        <v>28</v>
      </c>
      <c r="I89" s="204"/>
      <c r="J89" s="201"/>
      <c r="K89" s="201"/>
      <c r="L89" s="205"/>
      <c r="M89" s="206"/>
      <c r="N89" s="207"/>
      <c r="O89" s="207"/>
      <c r="P89" s="207"/>
      <c r="Q89" s="207"/>
      <c r="R89" s="207"/>
      <c r="S89" s="207"/>
      <c r="T89" s="208"/>
      <c r="AT89" s="209" t="s">
        <v>142</v>
      </c>
      <c r="AU89" s="209" t="s">
        <v>82</v>
      </c>
      <c r="AV89" s="13" t="s">
        <v>80</v>
      </c>
      <c r="AW89" s="13" t="s">
        <v>34</v>
      </c>
      <c r="AX89" s="13" t="s">
        <v>73</v>
      </c>
      <c r="AY89" s="209" t="s">
        <v>129</v>
      </c>
    </row>
    <row r="90" spans="2:51" s="13" customFormat="1" ht="10.2">
      <c r="B90" s="200"/>
      <c r="C90" s="201"/>
      <c r="D90" s="194" t="s">
        <v>142</v>
      </c>
      <c r="E90" s="202" t="s">
        <v>28</v>
      </c>
      <c r="F90" s="203" t="s">
        <v>995</v>
      </c>
      <c r="G90" s="201"/>
      <c r="H90" s="202" t="s">
        <v>28</v>
      </c>
      <c r="I90" s="204"/>
      <c r="J90" s="201"/>
      <c r="K90" s="201"/>
      <c r="L90" s="205"/>
      <c r="M90" s="206"/>
      <c r="N90" s="207"/>
      <c r="O90" s="207"/>
      <c r="P90" s="207"/>
      <c r="Q90" s="207"/>
      <c r="R90" s="207"/>
      <c r="S90" s="207"/>
      <c r="T90" s="208"/>
      <c r="AT90" s="209" t="s">
        <v>142</v>
      </c>
      <c r="AU90" s="209" t="s">
        <v>82</v>
      </c>
      <c r="AV90" s="13" t="s">
        <v>80</v>
      </c>
      <c r="AW90" s="13" t="s">
        <v>34</v>
      </c>
      <c r="AX90" s="13" t="s">
        <v>73</v>
      </c>
      <c r="AY90" s="209" t="s">
        <v>129</v>
      </c>
    </row>
    <row r="91" spans="2:51" s="13" customFormat="1" ht="10.2">
      <c r="B91" s="200"/>
      <c r="C91" s="201"/>
      <c r="D91" s="194" t="s">
        <v>142</v>
      </c>
      <c r="E91" s="202" t="s">
        <v>28</v>
      </c>
      <c r="F91" s="203" t="s">
        <v>996</v>
      </c>
      <c r="G91" s="201"/>
      <c r="H91" s="202" t="s">
        <v>28</v>
      </c>
      <c r="I91" s="204"/>
      <c r="J91" s="201"/>
      <c r="K91" s="201"/>
      <c r="L91" s="205"/>
      <c r="M91" s="206"/>
      <c r="N91" s="207"/>
      <c r="O91" s="207"/>
      <c r="P91" s="207"/>
      <c r="Q91" s="207"/>
      <c r="R91" s="207"/>
      <c r="S91" s="207"/>
      <c r="T91" s="208"/>
      <c r="AT91" s="209" t="s">
        <v>142</v>
      </c>
      <c r="AU91" s="209" t="s">
        <v>82</v>
      </c>
      <c r="AV91" s="13" t="s">
        <v>80</v>
      </c>
      <c r="AW91" s="13" t="s">
        <v>34</v>
      </c>
      <c r="AX91" s="13" t="s">
        <v>73</v>
      </c>
      <c r="AY91" s="209" t="s">
        <v>129</v>
      </c>
    </row>
    <row r="92" spans="2:51" s="13" customFormat="1" ht="10.2">
      <c r="B92" s="200"/>
      <c r="C92" s="201"/>
      <c r="D92" s="194" t="s">
        <v>142</v>
      </c>
      <c r="E92" s="202" t="s">
        <v>28</v>
      </c>
      <c r="F92" s="203" t="s">
        <v>997</v>
      </c>
      <c r="G92" s="201"/>
      <c r="H92" s="202" t="s">
        <v>28</v>
      </c>
      <c r="I92" s="204"/>
      <c r="J92" s="201"/>
      <c r="K92" s="201"/>
      <c r="L92" s="205"/>
      <c r="M92" s="206"/>
      <c r="N92" s="207"/>
      <c r="O92" s="207"/>
      <c r="P92" s="207"/>
      <c r="Q92" s="207"/>
      <c r="R92" s="207"/>
      <c r="S92" s="207"/>
      <c r="T92" s="208"/>
      <c r="AT92" s="209" t="s">
        <v>142</v>
      </c>
      <c r="AU92" s="209" t="s">
        <v>82</v>
      </c>
      <c r="AV92" s="13" t="s">
        <v>80</v>
      </c>
      <c r="AW92" s="13" t="s">
        <v>34</v>
      </c>
      <c r="AX92" s="13" t="s">
        <v>73</v>
      </c>
      <c r="AY92" s="209" t="s">
        <v>129</v>
      </c>
    </row>
    <row r="93" spans="2:51" s="13" customFormat="1" ht="10.2">
      <c r="B93" s="200"/>
      <c r="C93" s="201"/>
      <c r="D93" s="194" t="s">
        <v>142</v>
      </c>
      <c r="E93" s="202" t="s">
        <v>28</v>
      </c>
      <c r="F93" s="203" t="s">
        <v>998</v>
      </c>
      <c r="G93" s="201"/>
      <c r="H93" s="202" t="s">
        <v>28</v>
      </c>
      <c r="I93" s="204"/>
      <c r="J93" s="201"/>
      <c r="K93" s="201"/>
      <c r="L93" s="205"/>
      <c r="M93" s="206"/>
      <c r="N93" s="207"/>
      <c r="O93" s="207"/>
      <c r="P93" s="207"/>
      <c r="Q93" s="207"/>
      <c r="R93" s="207"/>
      <c r="S93" s="207"/>
      <c r="T93" s="208"/>
      <c r="AT93" s="209" t="s">
        <v>142</v>
      </c>
      <c r="AU93" s="209" t="s">
        <v>82</v>
      </c>
      <c r="AV93" s="13" t="s">
        <v>80</v>
      </c>
      <c r="AW93" s="13" t="s">
        <v>34</v>
      </c>
      <c r="AX93" s="13" t="s">
        <v>73</v>
      </c>
      <c r="AY93" s="209" t="s">
        <v>129</v>
      </c>
    </row>
    <row r="94" spans="2:51" s="13" customFormat="1" ht="10.2">
      <c r="B94" s="200"/>
      <c r="C94" s="201"/>
      <c r="D94" s="194" t="s">
        <v>142</v>
      </c>
      <c r="E94" s="202" t="s">
        <v>28</v>
      </c>
      <c r="F94" s="203" t="s">
        <v>999</v>
      </c>
      <c r="G94" s="201"/>
      <c r="H94" s="202" t="s">
        <v>28</v>
      </c>
      <c r="I94" s="204"/>
      <c r="J94" s="201"/>
      <c r="K94" s="201"/>
      <c r="L94" s="205"/>
      <c r="M94" s="206"/>
      <c r="N94" s="207"/>
      <c r="O94" s="207"/>
      <c r="P94" s="207"/>
      <c r="Q94" s="207"/>
      <c r="R94" s="207"/>
      <c r="S94" s="207"/>
      <c r="T94" s="208"/>
      <c r="AT94" s="209" t="s">
        <v>142</v>
      </c>
      <c r="AU94" s="209" t="s">
        <v>82</v>
      </c>
      <c r="AV94" s="13" t="s">
        <v>80</v>
      </c>
      <c r="AW94" s="13" t="s">
        <v>34</v>
      </c>
      <c r="AX94" s="13" t="s">
        <v>73</v>
      </c>
      <c r="AY94" s="209" t="s">
        <v>129</v>
      </c>
    </row>
    <row r="95" spans="2:51" s="13" customFormat="1" ht="20.4">
      <c r="B95" s="200"/>
      <c r="C95" s="201"/>
      <c r="D95" s="194" t="s">
        <v>142</v>
      </c>
      <c r="E95" s="202" t="s">
        <v>28</v>
      </c>
      <c r="F95" s="203" t="s">
        <v>1000</v>
      </c>
      <c r="G95" s="201"/>
      <c r="H95" s="202" t="s">
        <v>28</v>
      </c>
      <c r="I95" s="204"/>
      <c r="J95" s="201"/>
      <c r="K95" s="201"/>
      <c r="L95" s="205"/>
      <c r="M95" s="206"/>
      <c r="N95" s="207"/>
      <c r="O95" s="207"/>
      <c r="P95" s="207"/>
      <c r="Q95" s="207"/>
      <c r="R95" s="207"/>
      <c r="S95" s="207"/>
      <c r="T95" s="208"/>
      <c r="AT95" s="209" t="s">
        <v>142</v>
      </c>
      <c r="AU95" s="209" t="s">
        <v>82</v>
      </c>
      <c r="AV95" s="13" t="s">
        <v>80</v>
      </c>
      <c r="AW95" s="13" t="s">
        <v>34</v>
      </c>
      <c r="AX95" s="13" t="s">
        <v>73</v>
      </c>
      <c r="AY95" s="209" t="s">
        <v>129</v>
      </c>
    </row>
    <row r="96" spans="2:51" s="13" customFormat="1" ht="10.2">
      <c r="B96" s="200"/>
      <c r="C96" s="201"/>
      <c r="D96" s="194" t="s">
        <v>142</v>
      </c>
      <c r="E96" s="202" t="s">
        <v>28</v>
      </c>
      <c r="F96" s="203" t="s">
        <v>1001</v>
      </c>
      <c r="G96" s="201"/>
      <c r="H96" s="202" t="s">
        <v>28</v>
      </c>
      <c r="I96" s="204"/>
      <c r="J96" s="201"/>
      <c r="K96" s="201"/>
      <c r="L96" s="205"/>
      <c r="M96" s="206"/>
      <c r="N96" s="207"/>
      <c r="O96" s="207"/>
      <c r="P96" s="207"/>
      <c r="Q96" s="207"/>
      <c r="R96" s="207"/>
      <c r="S96" s="207"/>
      <c r="T96" s="208"/>
      <c r="AT96" s="209" t="s">
        <v>142</v>
      </c>
      <c r="AU96" s="209" t="s">
        <v>82</v>
      </c>
      <c r="AV96" s="13" t="s">
        <v>80</v>
      </c>
      <c r="AW96" s="13" t="s">
        <v>34</v>
      </c>
      <c r="AX96" s="13" t="s">
        <v>73</v>
      </c>
      <c r="AY96" s="209" t="s">
        <v>129</v>
      </c>
    </row>
    <row r="97" spans="2:51" s="13" customFormat="1" ht="20.4">
      <c r="B97" s="200"/>
      <c r="C97" s="201"/>
      <c r="D97" s="194" t="s">
        <v>142</v>
      </c>
      <c r="E97" s="202" t="s">
        <v>28</v>
      </c>
      <c r="F97" s="203" t="s">
        <v>1002</v>
      </c>
      <c r="G97" s="201"/>
      <c r="H97" s="202" t="s">
        <v>28</v>
      </c>
      <c r="I97" s="204"/>
      <c r="J97" s="201"/>
      <c r="K97" s="201"/>
      <c r="L97" s="205"/>
      <c r="M97" s="206"/>
      <c r="N97" s="207"/>
      <c r="O97" s="207"/>
      <c r="P97" s="207"/>
      <c r="Q97" s="207"/>
      <c r="R97" s="207"/>
      <c r="S97" s="207"/>
      <c r="T97" s="208"/>
      <c r="AT97" s="209" t="s">
        <v>142</v>
      </c>
      <c r="AU97" s="209" t="s">
        <v>82</v>
      </c>
      <c r="AV97" s="13" t="s">
        <v>80</v>
      </c>
      <c r="AW97" s="13" t="s">
        <v>34</v>
      </c>
      <c r="AX97" s="13" t="s">
        <v>73</v>
      </c>
      <c r="AY97" s="209" t="s">
        <v>129</v>
      </c>
    </row>
    <row r="98" spans="2:51" s="13" customFormat="1" ht="10.2">
      <c r="B98" s="200"/>
      <c r="C98" s="201"/>
      <c r="D98" s="194" t="s">
        <v>142</v>
      </c>
      <c r="E98" s="202" t="s">
        <v>28</v>
      </c>
      <c r="F98" s="203" t="s">
        <v>1003</v>
      </c>
      <c r="G98" s="201"/>
      <c r="H98" s="202" t="s">
        <v>28</v>
      </c>
      <c r="I98" s="204"/>
      <c r="J98" s="201"/>
      <c r="K98" s="201"/>
      <c r="L98" s="205"/>
      <c r="M98" s="206"/>
      <c r="N98" s="207"/>
      <c r="O98" s="207"/>
      <c r="P98" s="207"/>
      <c r="Q98" s="207"/>
      <c r="R98" s="207"/>
      <c r="S98" s="207"/>
      <c r="T98" s="208"/>
      <c r="AT98" s="209" t="s">
        <v>142</v>
      </c>
      <c r="AU98" s="209" t="s">
        <v>82</v>
      </c>
      <c r="AV98" s="13" t="s">
        <v>80</v>
      </c>
      <c r="AW98" s="13" t="s">
        <v>34</v>
      </c>
      <c r="AX98" s="13" t="s">
        <v>73</v>
      </c>
      <c r="AY98" s="209" t="s">
        <v>129</v>
      </c>
    </row>
    <row r="99" spans="2:51" s="13" customFormat="1" ht="10.2">
      <c r="B99" s="200"/>
      <c r="C99" s="201"/>
      <c r="D99" s="194" t="s">
        <v>142</v>
      </c>
      <c r="E99" s="202" t="s">
        <v>28</v>
      </c>
      <c r="F99" s="203" t="s">
        <v>1004</v>
      </c>
      <c r="G99" s="201"/>
      <c r="H99" s="202" t="s">
        <v>28</v>
      </c>
      <c r="I99" s="204"/>
      <c r="J99" s="201"/>
      <c r="K99" s="201"/>
      <c r="L99" s="205"/>
      <c r="M99" s="206"/>
      <c r="N99" s="207"/>
      <c r="O99" s="207"/>
      <c r="P99" s="207"/>
      <c r="Q99" s="207"/>
      <c r="R99" s="207"/>
      <c r="S99" s="207"/>
      <c r="T99" s="208"/>
      <c r="AT99" s="209" t="s">
        <v>142</v>
      </c>
      <c r="AU99" s="209" t="s">
        <v>82</v>
      </c>
      <c r="AV99" s="13" t="s">
        <v>80</v>
      </c>
      <c r="AW99" s="13" t="s">
        <v>34</v>
      </c>
      <c r="AX99" s="13" t="s">
        <v>73</v>
      </c>
      <c r="AY99" s="209" t="s">
        <v>129</v>
      </c>
    </row>
    <row r="100" spans="2:51" s="13" customFormat="1" ht="20.4">
      <c r="B100" s="200"/>
      <c r="C100" s="201"/>
      <c r="D100" s="194" t="s">
        <v>142</v>
      </c>
      <c r="E100" s="202" t="s">
        <v>28</v>
      </c>
      <c r="F100" s="203" t="s">
        <v>1005</v>
      </c>
      <c r="G100" s="201"/>
      <c r="H100" s="202" t="s">
        <v>28</v>
      </c>
      <c r="I100" s="204"/>
      <c r="J100" s="201"/>
      <c r="K100" s="201"/>
      <c r="L100" s="205"/>
      <c r="M100" s="206"/>
      <c r="N100" s="207"/>
      <c r="O100" s="207"/>
      <c r="P100" s="207"/>
      <c r="Q100" s="207"/>
      <c r="R100" s="207"/>
      <c r="S100" s="207"/>
      <c r="T100" s="208"/>
      <c r="AT100" s="209" t="s">
        <v>142</v>
      </c>
      <c r="AU100" s="209" t="s">
        <v>82</v>
      </c>
      <c r="AV100" s="13" t="s">
        <v>80</v>
      </c>
      <c r="AW100" s="13" t="s">
        <v>34</v>
      </c>
      <c r="AX100" s="13" t="s">
        <v>73</v>
      </c>
      <c r="AY100" s="209" t="s">
        <v>129</v>
      </c>
    </row>
    <row r="101" spans="2:51" s="14" customFormat="1" ht="10.2">
      <c r="B101" s="210"/>
      <c r="C101" s="211"/>
      <c r="D101" s="194" t="s">
        <v>142</v>
      </c>
      <c r="E101" s="212" t="s">
        <v>28</v>
      </c>
      <c r="F101" s="213" t="s">
        <v>80</v>
      </c>
      <c r="G101" s="211"/>
      <c r="H101" s="214">
        <v>1</v>
      </c>
      <c r="I101" s="215"/>
      <c r="J101" s="211"/>
      <c r="K101" s="211"/>
      <c r="L101" s="216"/>
      <c r="M101" s="217"/>
      <c r="N101" s="218"/>
      <c r="O101" s="218"/>
      <c r="P101" s="218"/>
      <c r="Q101" s="218"/>
      <c r="R101" s="218"/>
      <c r="S101" s="218"/>
      <c r="T101" s="219"/>
      <c r="AT101" s="220" t="s">
        <v>142</v>
      </c>
      <c r="AU101" s="220" t="s">
        <v>82</v>
      </c>
      <c r="AV101" s="14" t="s">
        <v>82</v>
      </c>
      <c r="AW101" s="14" t="s">
        <v>34</v>
      </c>
      <c r="AX101" s="14" t="s">
        <v>80</v>
      </c>
      <c r="AY101" s="220" t="s">
        <v>129</v>
      </c>
    </row>
    <row r="102" spans="1:65" s="2" customFormat="1" ht="14.4" customHeight="1">
      <c r="A102" s="36"/>
      <c r="B102" s="37"/>
      <c r="C102" s="181" t="s">
        <v>82</v>
      </c>
      <c r="D102" s="181" t="s">
        <v>131</v>
      </c>
      <c r="E102" s="182" t="s">
        <v>1006</v>
      </c>
      <c r="F102" s="183" t="s">
        <v>1007</v>
      </c>
      <c r="G102" s="184" t="s">
        <v>517</v>
      </c>
      <c r="H102" s="185">
        <v>1</v>
      </c>
      <c r="I102" s="186"/>
      <c r="J102" s="187">
        <f>ROUND(I102*H102,2)</f>
        <v>0</v>
      </c>
      <c r="K102" s="183" t="s">
        <v>28</v>
      </c>
      <c r="L102" s="41"/>
      <c r="M102" s="188" t="s">
        <v>28</v>
      </c>
      <c r="N102" s="189" t="s">
        <v>46</v>
      </c>
      <c r="O102" s="67"/>
      <c r="P102" s="190">
        <f>O102*H102</f>
        <v>0</v>
      </c>
      <c r="Q102" s="190">
        <v>0</v>
      </c>
      <c r="R102" s="190">
        <f>Q102*H102</f>
        <v>0</v>
      </c>
      <c r="S102" s="190">
        <v>0</v>
      </c>
      <c r="T102" s="191">
        <f>S102*H102</f>
        <v>0</v>
      </c>
      <c r="U102" s="36"/>
      <c r="V102" s="36"/>
      <c r="W102" s="36"/>
      <c r="X102" s="36"/>
      <c r="Y102" s="36"/>
      <c r="Z102" s="36"/>
      <c r="AA102" s="36"/>
      <c r="AB102" s="36"/>
      <c r="AC102" s="36"/>
      <c r="AD102" s="36"/>
      <c r="AE102" s="36"/>
      <c r="AR102" s="192" t="s">
        <v>992</v>
      </c>
      <c r="AT102" s="192" t="s">
        <v>131</v>
      </c>
      <c r="AU102" s="192" t="s">
        <v>82</v>
      </c>
      <c r="AY102" s="19" t="s">
        <v>129</v>
      </c>
      <c r="BE102" s="193">
        <f>IF(N102="základní",J102,0)</f>
        <v>0</v>
      </c>
      <c r="BF102" s="193">
        <f>IF(N102="snížená",J102,0)</f>
        <v>0</v>
      </c>
      <c r="BG102" s="193">
        <f>IF(N102="zákl. přenesená",J102,0)</f>
        <v>0</v>
      </c>
      <c r="BH102" s="193">
        <f>IF(N102="sníž. přenesená",J102,0)</f>
        <v>0</v>
      </c>
      <c r="BI102" s="193">
        <f>IF(N102="nulová",J102,0)</f>
        <v>0</v>
      </c>
      <c r="BJ102" s="19" t="s">
        <v>136</v>
      </c>
      <c r="BK102" s="193">
        <f>ROUND(I102*H102,2)</f>
        <v>0</v>
      </c>
      <c r="BL102" s="19" t="s">
        <v>992</v>
      </c>
      <c r="BM102" s="192" t="s">
        <v>1008</v>
      </c>
    </row>
    <row r="103" spans="1:47" s="2" customFormat="1" ht="38.4">
      <c r="A103" s="36"/>
      <c r="B103" s="37"/>
      <c r="C103" s="38"/>
      <c r="D103" s="194" t="s">
        <v>138</v>
      </c>
      <c r="E103" s="38"/>
      <c r="F103" s="195" t="s">
        <v>1009</v>
      </c>
      <c r="G103" s="38"/>
      <c r="H103" s="38"/>
      <c r="I103" s="196"/>
      <c r="J103" s="38"/>
      <c r="K103" s="38"/>
      <c r="L103" s="41"/>
      <c r="M103" s="197"/>
      <c r="N103" s="198"/>
      <c r="O103" s="67"/>
      <c r="P103" s="67"/>
      <c r="Q103" s="67"/>
      <c r="R103" s="67"/>
      <c r="S103" s="67"/>
      <c r="T103" s="68"/>
      <c r="U103" s="36"/>
      <c r="V103" s="36"/>
      <c r="W103" s="36"/>
      <c r="X103" s="36"/>
      <c r="Y103" s="36"/>
      <c r="Z103" s="36"/>
      <c r="AA103" s="36"/>
      <c r="AB103" s="36"/>
      <c r="AC103" s="36"/>
      <c r="AD103" s="36"/>
      <c r="AE103" s="36"/>
      <c r="AT103" s="19" t="s">
        <v>138</v>
      </c>
      <c r="AU103" s="19" t="s">
        <v>82</v>
      </c>
    </row>
    <row r="104" spans="2:51" s="13" customFormat="1" ht="20.4">
      <c r="B104" s="200"/>
      <c r="C104" s="201"/>
      <c r="D104" s="194" t="s">
        <v>142</v>
      </c>
      <c r="E104" s="202" t="s">
        <v>28</v>
      </c>
      <c r="F104" s="203" t="s">
        <v>1010</v>
      </c>
      <c r="G104" s="201"/>
      <c r="H104" s="202" t="s">
        <v>28</v>
      </c>
      <c r="I104" s="204"/>
      <c r="J104" s="201"/>
      <c r="K104" s="201"/>
      <c r="L104" s="205"/>
      <c r="M104" s="206"/>
      <c r="N104" s="207"/>
      <c r="O104" s="207"/>
      <c r="P104" s="207"/>
      <c r="Q104" s="207"/>
      <c r="R104" s="207"/>
      <c r="S104" s="207"/>
      <c r="T104" s="208"/>
      <c r="AT104" s="209" t="s">
        <v>142</v>
      </c>
      <c r="AU104" s="209" t="s">
        <v>82</v>
      </c>
      <c r="AV104" s="13" t="s">
        <v>80</v>
      </c>
      <c r="AW104" s="13" t="s">
        <v>34</v>
      </c>
      <c r="AX104" s="13" t="s">
        <v>73</v>
      </c>
      <c r="AY104" s="209" t="s">
        <v>129</v>
      </c>
    </row>
    <row r="105" spans="2:51" s="13" customFormat="1" ht="10.2">
      <c r="B105" s="200"/>
      <c r="C105" s="201"/>
      <c r="D105" s="194" t="s">
        <v>142</v>
      </c>
      <c r="E105" s="202" t="s">
        <v>28</v>
      </c>
      <c r="F105" s="203" t="s">
        <v>1011</v>
      </c>
      <c r="G105" s="201"/>
      <c r="H105" s="202" t="s">
        <v>28</v>
      </c>
      <c r="I105" s="204"/>
      <c r="J105" s="201"/>
      <c r="K105" s="201"/>
      <c r="L105" s="205"/>
      <c r="M105" s="206"/>
      <c r="N105" s="207"/>
      <c r="O105" s="207"/>
      <c r="P105" s="207"/>
      <c r="Q105" s="207"/>
      <c r="R105" s="207"/>
      <c r="S105" s="207"/>
      <c r="T105" s="208"/>
      <c r="AT105" s="209" t="s">
        <v>142</v>
      </c>
      <c r="AU105" s="209" t="s">
        <v>82</v>
      </c>
      <c r="AV105" s="13" t="s">
        <v>80</v>
      </c>
      <c r="AW105" s="13" t="s">
        <v>34</v>
      </c>
      <c r="AX105" s="13" t="s">
        <v>73</v>
      </c>
      <c r="AY105" s="209" t="s">
        <v>129</v>
      </c>
    </row>
    <row r="106" spans="2:51" s="13" customFormat="1" ht="10.2">
      <c r="B106" s="200"/>
      <c r="C106" s="201"/>
      <c r="D106" s="194" t="s">
        <v>142</v>
      </c>
      <c r="E106" s="202" t="s">
        <v>28</v>
      </c>
      <c r="F106" s="203" t="s">
        <v>1012</v>
      </c>
      <c r="G106" s="201"/>
      <c r="H106" s="202" t="s">
        <v>28</v>
      </c>
      <c r="I106" s="204"/>
      <c r="J106" s="201"/>
      <c r="K106" s="201"/>
      <c r="L106" s="205"/>
      <c r="M106" s="206"/>
      <c r="N106" s="207"/>
      <c r="O106" s="207"/>
      <c r="P106" s="207"/>
      <c r="Q106" s="207"/>
      <c r="R106" s="207"/>
      <c r="S106" s="207"/>
      <c r="T106" s="208"/>
      <c r="AT106" s="209" t="s">
        <v>142</v>
      </c>
      <c r="AU106" s="209" t="s">
        <v>82</v>
      </c>
      <c r="AV106" s="13" t="s">
        <v>80</v>
      </c>
      <c r="AW106" s="13" t="s">
        <v>34</v>
      </c>
      <c r="AX106" s="13" t="s">
        <v>73</v>
      </c>
      <c r="AY106" s="209" t="s">
        <v>129</v>
      </c>
    </row>
    <row r="107" spans="2:51" s="13" customFormat="1" ht="10.2">
      <c r="B107" s="200"/>
      <c r="C107" s="201"/>
      <c r="D107" s="194" t="s">
        <v>142</v>
      </c>
      <c r="E107" s="202" t="s">
        <v>28</v>
      </c>
      <c r="F107" s="203" t="s">
        <v>1013</v>
      </c>
      <c r="G107" s="201"/>
      <c r="H107" s="202" t="s">
        <v>28</v>
      </c>
      <c r="I107" s="204"/>
      <c r="J107" s="201"/>
      <c r="K107" s="201"/>
      <c r="L107" s="205"/>
      <c r="M107" s="206"/>
      <c r="N107" s="207"/>
      <c r="O107" s="207"/>
      <c r="P107" s="207"/>
      <c r="Q107" s="207"/>
      <c r="R107" s="207"/>
      <c r="S107" s="207"/>
      <c r="T107" s="208"/>
      <c r="AT107" s="209" t="s">
        <v>142</v>
      </c>
      <c r="AU107" s="209" t="s">
        <v>82</v>
      </c>
      <c r="AV107" s="13" t="s">
        <v>80</v>
      </c>
      <c r="AW107" s="13" t="s">
        <v>34</v>
      </c>
      <c r="AX107" s="13" t="s">
        <v>73</v>
      </c>
      <c r="AY107" s="209" t="s">
        <v>129</v>
      </c>
    </row>
    <row r="108" spans="2:51" s="14" customFormat="1" ht="10.2">
      <c r="B108" s="210"/>
      <c r="C108" s="211"/>
      <c r="D108" s="194" t="s">
        <v>142</v>
      </c>
      <c r="E108" s="212" t="s">
        <v>28</v>
      </c>
      <c r="F108" s="213" t="s">
        <v>80</v>
      </c>
      <c r="G108" s="211"/>
      <c r="H108" s="214">
        <v>1</v>
      </c>
      <c r="I108" s="215"/>
      <c r="J108" s="211"/>
      <c r="K108" s="211"/>
      <c r="L108" s="216"/>
      <c r="M108" s="217"/>
      <c r="N108" s="218"/>
      <c r="O108" s="218"/>
      <c r="P108" s="218"/>
      <c r="Q108" s="218"/>
      <c r="R108" s="218"/>
      <c r="S108" s="218"/>
      <c r="T108" s="219"/>
      <c r="AT108" s="220" t="s">
        <v>142</v>
      </c>
      <c r="AU108" s="220" t="s">
        <v>82</v>
      </c>
      <c r="AV108" s="14" t="s">
        <v>82</v>
      </c>
      <c r="AW108" s="14" t="s">
        <v>34</v>
      </c>
      <c r="AX108" s="14" t="s">
        <v>80</v>
      </c>
      <c r="AY108" s="220" t="s">
        <v>129</v>
      </c>
    </row>
    <row r="109" spans="1:65" s="2" customFormat="1" ht="14.4" customHeight="1">
      <c r="A109" s="36"/>
      <c r="B109" s="37"/>
      <c r="C109" s="181" t="s">
        <v>153</v>
      </c>
      <c r="D109" s="181" t="s">
        <v>131</v>
      </c>
      <c r="E109" s="182" t="s">
        <v>1014</v>
      </c>
      <c r="F109" s="183" t="s">
        <v>1015</v>
      </c>
      <c r="G109" s="184" t="s">
        <v>517</v>
      </c>
      <c r="H109" s="185">
        <v>1</v>
      </c>
      <c r="I109" s="186"/>
      <c r="J109" s="187">
        <f>ROUND(I109*H109,2)</f>
        <v>0</v>
      </c>
      <c r="K109" s="183" t="s">
        <v>28</v>
      </c>
      <c r="L109" s="41"/>
      <c r="M109" s="188" t="s">
        <v>28</v>
      </c>
      <c r="N109" s="189" t="s">
        <v>46</v>
      </c>
      <c r="O109" s="67"/>
      <c r="P109" s="190">
        <f>O109*H109</f>
        <v>0</v>
      </c>
      <c r="Q109" s="190">
        <v>0</v>
      </c>
      <c r="R109" s="190">
        <f>Q109*H109</f>
        <v>0</v>
      </c>
      <c r="S109" s="190">
        <v>0</v>
      </c>
      <c r="T109" s="191">
        <f>S109*H109</f>
        <v>0</v>
      </c>
      <c r="U109" s="36"/>
      <c r="V109" s="36"/>
      <c r="W109" s="36"/>
      <c r="X109" s="36"/>
      <c r="Y109" s="36"/>
      <c r="Z109" s="36"/>
      <c r="AA109" s="36"/>
      <c r="AB109" s="36"/>
      <c r="AC109" s="36"/>
      <c r="AD109" s="36"/>
      <c r="AE109" s="36"/>
      <c r="AR109" s="192" t="s">
        <v>992</v>
      </c>
      <c r="AT109" s="192" t="s">
        <v>131</v>
      </c>
      <c r="AU109" s="192" t="s">
        <v>82</v>
      </c>
      <c r="AY109" s="19" t="s">
        <v>129</v>
      </c>
      <c r="BE109" s="193">
        <f>IF(N109="základní",J109,0)</f>
        <v>0</v>
      </c>
      <c r="BF109" s="193">
        <f>IF(N109="snížená",J109,0)</f>
        <v>0</v>
      </c>
      <c r="BG109" s="193">
        <f>IF(N109="zákl. přenesená",J109,0)</f>
        <v>0</v>
      </c>
      <c r="BH109" s="193">
        <f>IF(N109="sníž. přenesená",J109,0)</f>
        <v>0</v>
      </c>
      <c r="BI109" s="193">
        <f>IF(N109="nulová",J109,0)</f>
        <v>0</v>
      </c>
      <c r="BJ109" s="19" t="s">
        <v>136</v>
      </c>
      <c r="BK109" s="193">
        <f>ROUND(I109*H109,2)</f>
        <v>0</v>
      </c>
      <c r="BL109" s="19" t="s">
        <v>992</v>
      </c>
      <c r="BM109" s="192" t="s">
        <v>1016</v>
      </c>
    </row>
    <row r="110" spans="1:47" s="2" customFormat="1" ht="10.2">
      <c r="A110" s="36"/>
      <c r="B110" s="37"/>
      <c r="C110" s="38"/>
      <c r="D110" s="194" t="s">
        <v>138</v>
      </c>
      <c r="E110" s="38"/>
      <c r="F110" s="195" t="s">
        <v>1015</v>
      </c>
      <c r="G110" s="38"/>
      <c r="H110" s="38"/>
      <c r="I110" s="196"/>
      <c r="J110" s="38"/>
      <c r="K110" s="38"/>
      <c r="L110" s="41"/>
      <c r="M110" s="197"/>
      <c r="N110" s="198"/>
      <c r="O110" s="67"/>
      <c r="P110" s="67"/>
      <c r="Q110" s="67"/>
      <c r="R110" s="67"/>
      <c r="S110" s="67"/>
      <c r="T110" s="68"/>
      <c r="U110" s="36"/>
      <c r="V110" s="36"/>
      <c r="W110" s="36"/>
      <c r="X110" s="36"/>
      <c r="Y110" s="36"/>
      <c r="Z110" s="36"/>
      <c r="AA110" s="36"/>
      <c r="AB110" s="36"/>
      <c r="AC110" s="36"/>
      <c r="AD110" s="36"/>
      <c r="AE110" s="36"/>
      <c r="AT110" s="19" t="s">
        <v>138</v>
      </c>
      <c r="AU110" s="19" t="s">
        <v>82</v>
      </c>
    </row>
    <row r="111" spans="2:51" s="13" customFormat="1" ht="10.2">
      <c r="B111" s="200"/>
      <c r="C111" s="201"/>
      <c r="D111" s="194" t="s">
        <v>142</v>
      </c>
      <c r="E111" s="202" t="s">
        <v>28</v>
      </c>
      <c r="F111" s="203" t="s">
        <v>1017</v>
      </c>
      <c r="G111" s="201"/>
      <c r="H111" s="202" t="s">
        <v>28</v>
      </c>
      <c r="I111" s="204"/>
      <c r="J111" s="201"/>
      <c r="K111" s="201"/>
      <c r="L111" s="205"/>
      <c r="M111" s="206"/>
      <c r="N111" s="207"/>
      <c r="O111" s="207"/>
      <c r="P111" s="207"/>
      <c r="Q111" s="207"/>
      <c r="R111" s="207"/>
      <c r="S111" s="207"/>
      <c r="T111" s="208"/>
      <c r="AT111" s="209" t="s">
        <v>142</v>
      </c>
      <c r="AU111" s="209" t="s">
        <v>82</v>
      </c>
      <c r="AV111" s="13" t="s">
        <v>80</v>
      </c>
      <c r="AW111" s="13" t="s">
        <v>34</v>
      </c>
      <c r="AX111" s="13" t="s">
        <v>73</v>
      </c>
      <c r="AY111" s="209" t="s">
        <v>129</v>
      </c>
    </row>
    <row r="112" spans="2:51" s="13" customFormat="1" ht="10.2">
      <c r="B112" s="200"/>
      <c r="C112" s="201"/>
      <c r="D112" s="194" t="s">
        <v>142</v>
      </c>
      <c r="E112" s="202" t="s">
        <v>28</v>
      </c>
      <c r="F112" s="203" t="s">
        <v>1018</v>
      </c>
      <c r="G112" s="201"/>
      <c r="H112" s="202" t="s">
        <v>28</v>
      </c>
      <c r="I112" s="204"/>
      <c r="J112" s="201"/>
      <c r="K112" s="201"/>
      <c r="L112" s="205"/>
      <c r="M112" s="206"/>
      <c r="N112" s="207"/>
      <c r="O112" s="207"/>
      <c r="P112" s="207"/>
      <c r="Q112" s="207"/>
      <c r="R112" s="207"/>
      <c r="S112" s="207"/>
      <c r="T112" s="208"/>
      <c r="AT112" s="209" t="s">
        <v>142</v>
      </c>
      <c r="AU112" s="209" t="s">
        <v>82</v>
      </c>
      <c r="AV112" s="13" t="s">
        <v>80</v>
      </c>
      <c r="AW112" s="13" t="s">
        <v>34</v>
      </c>
      <c r="AX112" s="13" t="s">
        <v>73</v>
      </c>
      <c r="AY112" s="209" t="s">
        <v>129</v>
      </c>
    </row>
    <row r="113" spans="2:51" s="14" customFormat="1" ht="10.2">
      <c r="B113" s="210"/>
      <c r="C113" s="211"/>
      <c r="D113" s="194" t="s">
        <v>142</v>
      </c>
      <c r="E113" s="212" t="s">
        <v>28</v>
      </c>
      <c r="F113" s="213" t="s">
        <v>80</v>
      </c>
      <c r="G113" s="211"/>
      <c r="H113" s="214">
        <v>1</v>
      </c>
      <c r="I113" s="215"/>
      <c r="J113" s="211"/>
      <c r="K113" s="211"/>
      <c r="L113" s="216"/>
      <c r="M113" s="217"/>
      <c r="N113" s="218"/>
      <c r="O113" s="218"/>
      <c r="P113" s="218"/>
      <c r="Q113" s="218"/>
      <c r="R113" s="218"/>
      <c r="S113" s="218"/>
      <c r="T113" s="219"/>
      <c r="AT113" s="220" t="s">
        <v>142</v>
      </c>
      <c r="AU113" s="220" t="s">
        <v>82</v>
      </c>
      <c r="AV113" s="14" t="s">
        <v>82</v>
      </c>
      <c r="AW113" s="14" t="s">
        <v>34</v>
      </c>
      <c r="AX113" s="14" t="s">
        <v>80</v>
      </c>
      <c r="AY113" s="220" t="s">
        <v>129</v>
      </c>
    </row>
    <row r="114" spans="1:65" s="2" customFormat="1" ht="14.4" customHeight="1">
      <c r="A114" s="36"/>
      <c r="B114" s="37"/>
      <c r="C114" s="181" t="s">
        <v>136</v>
      </c>
      <c r="D114" s="181" t="s">
        <v>131</v>
      </c>
      <c r="E114" s="182" t="s">
        <v>1019</v>
      </c>
      <c r="F114" s="183" t="s">
        <v>1020</v>
      </c>
      <c r="G114" s="184" t="s">
        <v>517</v>
      </c>
      <c r="H114" s="185">
        <v>1</v>
      </c>
      <c r="I114" s="186"/>
      <c r="J114" s="187">
        <f>ROUND(I114*H114,2)</f>
        <v>0</v>
      </c>
      <c r="K114" s="183" t="s">
        <v>28</v>
      </c>
      <c r="L114" s="41"/>
      <c r="M114" s="188" t="s">
        <v>28</v>
      </c>
      <c r="N114" s="189" t="s">
        <v>46</v>
      </c>
      <c r="O114" s="67"/>
      <c r="P114" s="190">
        <f>O114*H114</f>
        <v>0</v>
      </c>
      <c r="Q114" s="190">
        <v>0</v>
      </c>
      <c r="R114" s="190">
        <f>Q114*H114</f>
        <v>0</v>
      </c>
      <c r="S114" s="190">
        <v>0</v>
      </c>
      <c r="T114" s="191">
        <f>S114*H114</f>
        <v>0</v>
      </c>
      <c r="U114" s="36"/>
      <c r="V114" s="36"/>
      <c r="W114" s="36"/>
      <c r="X114" s="36"/>
      <c r="Y114" s="36"/>
      <c r="Z114" s="36"/>
      <c r="AA114" s="36"/>
      <c r="AB114" s="36"/>
      <c r="AC114" s="36"/>
      <c r="AD114" s="36"/>
      <c r="AE114" s="36"/>
      <c r="AR114" s="192" t="s">
        <v>992</v>
      </c>
      <c r="AT114" s="192" t="s">
        <v>131</v>
      </c>
      <c r="AU114" s="192" t="s">
        <v>82</v>
      </c>
      <c r="AY114" s="19" t="s">
        <v>129</v>
      </c>
      <c r="BE114" s="193">
        <f>IF(N114="základní",J114,0)</f>
        <v>0</v>
      </c>
      <c r="BF114" s="193">
        <f>IF(N114="snížená",J114,0)</f>
        <v>0</v>
      </c>
      <c r="BG114" s="193">
        <f>IF(N114="zákl. přenesená",J114,0)</f>
        <v>0</v>
      </c>
      <c r="BH114" s="193">
        <f>IF(N114="sníž. přenesená",J114,0)</f>
        <v>0</v>
      </c>
      <c r="BI114" s="193">
        <f>IF(N114="nulová",J114,0)</f>
        <v>0</v>
      </c>
      <c r="BJ114" s="19" t="s">
        <v>136</v>
      </c>
      <c r="BK114" s="193">
        <f>ROUND(I114*H114,2)</f>
        <v>0</v>
      </c>
      <c r="BL114" s="19" t="s">
        <v>992</v>
      </c>
      <c r="BM114" s="192" t="s">
        <v>1021</v>
      </c>
    </row>
    <row r="115" spans="1:47" s="2" customFormat="1" ht="10.2">
      <c r="A115" s="36"/>
      <c r="B115" s="37"/>
      <c r="C115" s="38"/>
      <c r="D115" s="194" t="s">
        <v>138</v>
      </c>
      <c r="E115" s="38"/>
      <c r="F115" s="195" t="s">
        <v>1022</v>
      </c>
      <c r="G115" s="38"/>
      <c r="H115" s="38"/>
      <c r="I115" s="196"/>
      <c r="J115" s="38"/>
      <c r="K115" s="38"/>
      <c r="L115" s="41"/>
      <c r="M115" s="197"/>
      <c r="N115" s="198"/>
      <c r="O115" s="67"/>
      <c r="P115" s="67"/>
      <c r="Q115" s="67"/>
      <c r="R115" s="67"/>
      <c r="S115" s="67"/>
      <c r="T115" s="68"/>
      <c r="U115" s="36"/>
      <c r="V115" s="36"/>
      <c r="W115" s="36"/>
      <c r="X115" s="36"/>
      <c r="Y115" s="36"/>
      <c r="Z115" s="36"/>
      <c r="AA115" s="36"/>
      <c r="AB115" s="36"/>
      <c r="AC115" s="36"/>
      <c r="AD115" s="36"/>
      <c r="AE115" s="36"/>
      <c r="AT115" s="19" t="s">
        <v>138</v>
      </c>
      <c r="AU115" s="19" t="s">
        <v>82</v>
      </c>
    </row>
    <row r="116" spans="2:51" s="13" customFormat="1" ht="10.2">
      <c r="B116" s="200"/>
      <c r="C116" s="201"/>
      <c r="D116" s="194" t="s">
        <v>142</v>
      </c>
      <c r="E116" s="202" t="s">
        <v>28</v>
      </c>
      <c r="F116" s="203" t="s">
        <v>1023</v>
      </c>
      <c r="G116" s="201"/>
      <c r="H116" s="202" t="s">
        <v>28</v>
      </c>
      <c r="I116" s="204"/>
      <c r="J116" s="201"/>
      <c r="K116" s="201"/>
      <c r="L116" s="205"/>
      <c r="M116" s="206"/>
      <c r="N116" s="207"/>
      <c r="O116" s="207"/>
      <c r="P116" s="207"/>
      <c r="Q116" s="207"/>
      <c r="R116" s="207"/>
      <c r="S116" s="207"/>
      <c r="T116" s="208"/>
      <c r="AT116" s="209" t="s">
        <v>142</v>
      </c>
      <c r="AU116" s="209" t="s">
        <v>82</v>
      </c>
      <c r="AV116" s="13" t="s">
        <v>80</v>
      </c>
      <c r="AW116" s="13" t="s">
        <v>34</v>
      </c>
      <c r="AX116" s="13" t="s">
        <v>73</v>
      </c>
      <c r="AY116" s="209" t="s">
        <v>129</v>
      </c>
    </row>
    <row r="117" spans="2:51" s="13" customFormat="1" ht="10.2">
      <c r="B117" s="200"/>
      <c r="C117" s="201"/>
      <c r="D117" s="194" t="s">
        <v>142</v>
      </c>
      <c r="E117" s="202" t="s">
        <v>28</v>
      </c>
      <c r="F117" s="203" t="s">
        <v>1024</v>
      </c>
      <c r="G117" s="201"/>
      <c r="H117" s="202" t="s">
        <v>28</v>
      </c>
      <c r="I117" s="204"/>
      <c r="J117" s="201"/>
      <c r="K117" s="201"/>
      <c r="L117" s="205"/>
      <c r="M117" s="206"/>
      <c r="N117" s="207"/>
      <c r="O117" s="207"/>
      <c r="P117" s="207"/>
      <c r="Q117" s="207"/>
      <c r="R117" s="207"/>
      <c r="S117" s="207"/>
      <c r="T117" s="208"/>
      <c r="AT117" s="209" t="s">
        <v>142</v>
      </c>
      <c r="AU117" s="209" t="s">
        <v>82</v>
      </c>
      <c r="AV117" s="13" t="s">
        <v>80</v>
      </c>
      <c r="AW117" s="13" t="s">
        <v>34</v>
      </c>
      <c r="AX117" s="13" t="s">
        <v>73</v>
      </c>
      <c r="AY117" s="209" t="s">
        <v>129</v>
      </c>
    </row>
    <row r="118" spans="2:51" s="14" customFormat="1" ht="10.2">
      <c r="B118" s="210"/>
      <c r="C118" s="211"/>
      <c r="D118" s="194" t="s">
        <v>142</v>
      </c>
      <c r="E118" s="212" t="s">
        <v>28</v>
      </c>
      <c r="F118" s="213" t="s">
        <v>80</v>
      </c>
      <c r="G118" s="211"/>
      <c r="H118" s="214">
        <v>1</v>
      </c>
      <c r="I118" s="215"/>
      <c r="J118" s="211"/>
      <c r="K118" s="211"/>
      <c r="L118" s="216"/>
      <c r="M118" s="217"/>
      <c r="N118" s="218"/>
      <c r="O118" s="218"/>
      <c r="P118" s="218"/>
      <c r="Q118" s="218"/>
      <c r="R118" s="218"/>
      <c r="S118" s="218"/>
      <c r="T118" s="219"/>
      <c r="AT118" s="220" t="s">
        <v>142</v>
      </c>
      <c r="AU118" s="220" t="s">
        <v>82</v>
      </c>
      <c r="AV118" s="14" t="s">
        <v>82</v>
      </c>
      <c r="AW118" s="14" t="s">
        <v>34</v>
      </c>
      <c r="AX118" s="14" t="s">
        <v>80</v>
      </c>
      <c r="AY118" s="220" t="s">
        <v>129</v>
      </c>
    </row>
    <row r="119" spans="2:63" s="12" customFormat="1" ht="22.8" customHeight="1">
      <c r="B119" s="165"/>
      <c r="C119" s="166"/>
      <c r="D119" s="167" t="s">
        <v>72</v>
      </c>
      <c r="E119" s="179" t="s">
        <v>1025</v>
      </c>
      <c r="F119" s="179" t="s">
        <v>1026</v>
      </c>
      <c r="G119" s="166"/>
      <c r="H119" s="166"/>
      <c r="I119" s="169"/>
      <c r="J119" s="180">
        <f>BK119</f>
        <v>0</v>
      </c>
      <c r="K119" s="166"/>
      <c r="L119" s="171"/>
      <c r="M119" s="172"/>
      <c r="N119" s="173"/>
      <c r="O119" s="173"/>
      <c r="P119" s="174">
        <f>SUM(P120:P128)</f>
        <v>0</v>
      </c>
      <c r="Q119" s="173"/>
      <c r="R119" s="174">
        <f>SUM(R120:R128)</f>
        <v>0</v>
      </c>
      <c r="S119" s="173"/>
      <c r="T119" s="175">
        <f>SUM(T120:T128)</f>
        <v>0</v>
      </c>
      <c r="AR119" s="176" t="s">
        <v>136</v>
      </c>
      <c r="AT119" s="177" t="s">
        <v>72</v>
      </c>
      <c r="AU119" s="177" t="s">
        <v>80</v>
      </c>
      <c r="AY119" s="176" t="s">
        <v>129</v>
      </c>
      <c r="BK119" s="178">
        <f>SUM(BK120:BK128)</f>
        <v>0</v>
      </c>
    </row>
    <row r="120" spans="1:65" s="2" customFormat="1" ht="14.4" customHeight="1">
      <c r="A120" s="36"/>
      <c r="B120" s="37"/>
      <c r="C120" s="181" t="s">
        <v>173</v>
      </c>
      <c r="D120" s="181" t="s">
        <v>131</v>
      </c>
      <c r="E120" s="182" t="s">
        <v>1027</v>
      </c>
      <c r="F120" s="183" t="s">
        <v>1028</v>
      </c>
      <c r="G120" s="184" t="s">
        <v>156</v>
      </c>
      <c r="H120" s="185">
        <v>1</v>
      </c>
      <c r="I120" s="186"/>
      <c r="J120" s="187">
        <f>ROUND(I120*H120,2)</f>
        <v>0</v>
      </c>
      <c r="K120" s="183" t="s">
        <v>28</v>
      </c>
      <c r="L120" s="41"/>
      <c r="M120" s="188" t="s">
        <v>28</v>
      </c>
      <c r="N120" s="189" t="s">
        <v>46</v>
      </c>
      <c r="O120" s="67"/>
      <c r="P120" s="190">
        <f>O120*H120</f>
        <v>0</v>
      </c>
      <c r="Q120" s="190">
        <v>0</v>
      </c>
      <c r="R120" s="190">
        <f>Q120*H120</f>
        <v>0</v>
      </c>
      <c r="S120" s="190">
        <v>0</v>
      </c>
      <c r="T120" s="191">
        <f>S120*H120</f>
        <v>0</v>
      </c>
      <c r="U120" s="36"/>
      <c r="V120" s="36"/>
      <c r="W120" s="36"/>
      <c r="X120" s="36"/>
      <c r="Y120" s="36"/>
      <c r="Z120" s="36"/>
      <c r="AA120" s="36"/>
      <c r="AB120" s="36"/>
      <c r="AC120" s="36"/>
      <c r="AD120" s="36"/>
      <c r="AE120" s="36"/>
      <c r="AR120" s="192" t="s">
        <v>1029</v>
      </c>
      <c r="AT120" s="192" t="s">
        <v>131</v>
      </c>
      <c r="AU120" s="192" t="s">
        <v>82</v>
      </c>
      <c r="AY120" s="19" t="s">
        <v>129</v>
      </c>
      <c r="BE120" s="193">
        <f>IF(N120="základní",J120,0)</f>
        <v>0</v>
      </c>
      <c r="BF120" s="193">
        <f>IF(N120="snížená",J120,0)</f>
        <v>0</v>
      </c>
      <c r="BG120" s="193">
        <f>IF(N120="zákl. přenesená",J120,0)</f>
        <v>0</v>
      </c>
      <c r="BH120" s="193">
        <f>IF(N120="sníž. přenesená",J120,0)</f>
        <v>0</v>
      </c>
      <c r="BI120" s="193">
        <f>IF(N120="nulová",J120,0)</f>
        <v>0</v>
      </c>
      <c r="BJ120" s="19" t="s">
        <v>136</v>
      </c>
      <c r="BK120" s="193">
        <f>ROUND(I120*H120,2)</f>
        <v>0</v>
      </c>
      <c r="BL120" s="19" t="s">
        <v>1029</v>
      </c>
      <c r="BM120" s="192" t="s">
        <v>1030</v>
      </c>
    </row>
    <row r="121" spans="1:47" s="2" customFormat="1" ht="19.2">
      <c r="A121" s="36"/>
      <c r="B121" s="37"/>
      <c r="C121" s="38"/>
      <c r="D121" s="194" t="s">
        <v>138</v>
      </c>
      <c r="E121" s="38"/>
      <c r="F121" s="195" t="s">
        <v>1031</v>
      </c>
      <c r="G121" s="38"/>
      <c r="H121" s="38"/>
      <c r="I121" s="196"/>
      <c r="J121" s="38"/>
      <c r="K121" s="38"/>
      <c r="L121" s="41"/>
      <c r="M121" s="197"/>
      <c r="N121" s="198"/>
      <c r="O121" s="67"/>
      <c r="P121" s="67"/>
      <c r="Q121" s="67"/>
      <c r="R121" s="67"/>
      <c r="S121" s="67"/>
      <c r="T121" s="68"/>
      <c r="U121" s="36"/>
      <c r="V121" s="36"/>
      <c r="W121" s="36"/>
      <c r="X121" s="36"/>
      <c r="Y121" s="36"/>
      <c r="Z121" s="36"/>
      <c r="AA121" s="36"/>
      <c r="AB121" s="36"/>
      <c r="AC121" s="36"/>
      <c r="AD121" s="36"/>
      <c r="AE121" s="36"/>
      <c r="AT121" s="19" t="s">
        <v>138</v>
      </c>
      <c r="AU121" s="19" t="s">
        <v>82</v>
      </c>
    </row>
    <row r="122" spans="1:65" s="2" customFormat="1" ht="24.15" customHeight="1">
      <c r="A122" s="36"/>
      <c r="B122" s="37"/>
      <c r="C122" s="181" t="s">
        <v>182</v>
      </c>
      <c r="D122" s="181" t="s">
        <v>131</v>
      </c>
      <c r="E122" s="182" t="s">
        <v>1032</v>
      </c>
      <c r="F122" s="183" t="s">
        <v>1033</v>
      </c>
      <c r="G122" s="184" t="s">
        <v>156</v>
      </c>
      <c r="H122" s="185">
        <v>1</v>
      </c>
      <c r="I122" s="186"/>
      <c r="J122" s="187">
        <f>ROUND(I122*H122,2)</f>
        <v>0</v>
      </c>
      <c r="K122" s="183" t="s">
        <v>28</v>
      </c>
      <c r="L122" s="41"/>
      <c r="M122" s="188" t="s">
        <v>28</v>
      </c>
      <c r="N122" s="189" t="s">
        <v>46</v>
      </c>
      <c r="O122" s="67"/>
      <c r="P122" s="190">
        <f>O122*H122</f>
        <v>0</v>
      </c>
      <c r="Q122" s="190">
        <v>0</v>
      </c>
      <c r="R122" s="190">
        <f>Q122*H122</f>
        <v>0</v>
      </c>
      <c r="S122" s="190">
        <v>0</v>
      </c>
      <c r="T122" s="191">
        <f>S122*H122</f>
        <v>0</v>
      </c>
      <c r="U122" s="36"/>
      <c r="V122" s="36"/>
      <c r="W122" s="36"/>
      <c r="X122" s="36"/>
      <c r="Y122" s="36"/>
      <c r="Z122" s="36"/>
      <c r="AA122" s="36"/>
      <c r="AB122" s="36"/>
      <c r="AC122" s="36"/>
      <c r="AD122" s="36"/>
      <c r="AE122" s="36"/>
      <c r="AR122" s="192" t="s">
        <v>1029</v>
      </c>
      <c r="AT122" s="192" t="s">
        <v>131</v>
      </c>
      <c r="AU122" s="192" t="s">
        <v>82</v>
      </c>
      <c r="AY122" s="19" t="s">
        <v>129</v>
      </c>
      <c r="BE122" s="193">
        <f>IF(N122="základní",J122,0)</f>
        <v>0</v>
      </c>
      <c r="BF122" s="193">
        <f>IF(N122="snížená",J122,0)</f>
        <v>0</v>
      </c>
      <c r="BG122" s="193">
        <f>IF(N122="zákl. přenesená",J122,0)</f>
        <v>0</v>
      </c>
      <c r="BH122" s="193">
        <f>IF(N122="sníž. přenesená",J122,0)</f>
        <v>0</v>
      </c>
      <c r="BI122" s="193">
        <f>IF(N122="nulová",J122,0)</f>
        <v>0</v>
      </c>
      <c r="BJ122" s="19" t="s">
        <v>136</v>
      </c>
      <c r="BK122" s="193">
        <f>ROUND(I122*H122,2)</f>
        <v>0</v>
      </c>
      <c r="BL122" s="19" t="s">
        <v>1029</v>
      </c>
      <c r="BM122" s="192" t="s">
        <v>1034</v>
      </c>
    </row>
    <row r="123" spans="1:47" s="2" customFormat="1" ht="19.2">
      <c r="A123" s="36"/>
      <c r="B123" s="37"/>
      <c r="C123" s="38"/>
      <c r="D123" s="194" t="s">
        <v>138</v>
      </c>
      <c r="E123" s="38"/>
      <c r="F123" s="195" t="s">
        <v>1033</v>
      </c>
      <c r="G123" s="38"/>
      <c r="H123" s="38"/>
      <c r="I123" s="196"/>
      <c r="J123" s="38"/>
      <c r="K123" s="38"/>
      <c r="L123" s="41"/>
      <c r="M123" s="197"/>
      <c r="N123" s="198"/>
      <c r="O123" s="67"/>
      <c r="P123" s="67"/>
      <c r="Q123" s="67"/>
      <c r="R123" s="67"/>
      <c r="S123" s="67"/>
      <c r="T123" s="68"/>
      <c r="U123" s="36"/>
      <c r="V123" s="36"/>
      <c r="W123" s="36"/>
      <c r="X123" s="36"/>
      <c r="Y123" s="36"/>
      <c r="Z123" s="36"/>
      <c r="AA123" s="36"/>
      <c r="AB123" s="36"/>
      <c r="AC123" s="36"/>
      <c r="AD123" s="36"/>
      <c r="AE123" s="36"/>
      <c r="AT123" s="19" t="s">
        <v>138</v>
      </c>
      <c r="AU123" s="19" t="s">
        <v>82</v>
      </c>
    </row>
    <row r="124" spans="1:65" s="2" customFormat="1" ht="14.4" customHeight="1">
      <c r="A124" s="36"/>
      <c r="B124" s="37"/>
      <c r="C124" s="181" t="s">
        <v>190</v>
      </c>
      <c r="D124" s="181" t="s">
        <v>131</v>
      </c>
      <c r="E124" s="182" t="s">
        <v>1035</v>
      </c>
      <c r="F124" s="183" t="s">
        <v>1036</v>
      </c>
      <c r="G124" s="184" t="s">
        <v>517</v>
      </c>
      <c r="H124" s="185">
        <v>1</v>
      </c>
      <c r="I124" s="186"/>
      <c r="J124" s="187">
        <f>ROUND(I124*H124,2)</f>
        <v>0</v>
      </c>
      <c r="K124" s="183" t="s">
        <v>28</v>
      </c>
      <c r="L124" s="41"/>
      <c r="M124" s="188" t="s">
        <v>28</v>
      </c>
      <c r="N124" s="189" t="s">
        <v>46</v>
      </c>
      <c r="O124" s="67"/>
      <c r="P124" s="190">
        <f>O124*H124</f>
        <v>0</v>
      </c>
      <c r="Q124" s="190">
        <v>0</v>
      </c>
      <c r="R124" s="190">
        <f>Q124*H124</f>
        <v>0</v>
      </c>
      <c r="S124" s="190">
        <v>0</v>
      </c>
      <c r="T124" s="191">
        <f>S124*H124</f>
        <v>0</v>
      </c>
      <c r="U124" s="36"/>
      <c r="V124" s="36"/>
      <c r="W124" s="36"/>
      <c r="X124" s="36"/>
      <c r="Y124" s="36"/>
      <c r="Z124" s="36"/>
      <c r="AA124" s="36"/>
      <c r="AB124" s="36"/>
      <c r="AC124" s="36"/>
      <c r="AD124" s="36"/>
      <c r="AE124" s="36"/>
      <c r="AR124" s="192" t="s">
        <v>992</v>
      </c>
      <c r="AT124" s="192" t="s">
        <v>131</v>
      </c>
      <c r="AU124" s="192" t="s">
        <v>82</v>
      </c>
      <c r="AY124" s="19" t="s">
        <v>129</v>
      </c>
      <c r="BE124" s="193">
        <f>IF(N124="základní",J124,0)</f>
        <v>0</v>
      </c>
      <c r="BF124" s="193">
        <f>IF(N124="snížená",J124,0)</f>
        <v>0</v>
      </c>
      <c r="BG124" s="193">
        <f>IF(N124="zákl. přenesená",J124,0)</f>
        <v>0</v>
      </c>
      <c r="BH124" s="193">
        <f>IF(N124="sníž. přenesená",J124,0)</f>
        <v>0</v>
      </c>
      <c r="BI124" s="193">
        <f>IF(N124="nulová",J124,0)</f>
        <v>0</v>
      </c>
      <c r="BJ124" s="19" t="s">
        <v>136</v>
      </c>
      <c r="BK124" s="193">
        <f>ROUND(I124*H124,2)</f>
        <v>0</v>
      </c>
      <c r="BL124" s="19" t="s">
        <v>992</v>
      </c>
      <c r="BM124" s="192" t="s">
        <v>1037</v>
      </c>
    </row>
    <row r="125" spans="1:47" s="2" customFormat="1" ht="10.2">
      <c r="A125" s="36"/>
      <c r="B125" s="37"/>
      <c r="C125" s="38"/>
      <c r="D125" s="194" t="s">
        <v>138</v>
      </c>
      <c r="E125" s="38"/>
      <c r="F125" s="195" t="s">
        <v>1036</v>
      </c>
      <c r="G125" s="38"/>
      <c r="H125" s="38"/>
      <c r="I125" s="196"/>
      <c r="J125" s="38"/>
      <c r="K125" s="38"/>
      <c r="L125" s="41"/>
      <c r="M125" s="197"/>
      <c r="N125" s="198"/>
      <c r="O125" s="67"/>
      <c r="P125" s="67"/>
      <c r="Q125" s="67"/>
      <c r="R125" s="67"/>
      <c r="S125" s="67"/>
      <c r="T125" s="68"/>
      <c r="U125" s="36"/>
      <c r="V125" s="36"/>
      <c r="W125" s="36"/>
      <c r="X125" s="36"/>
      <c r="Y125" s="36"/>
      <c r="Z125" s="36"/>
      <c r="AA125" s="36"/>
      <c r="AB125" s="36"/>
      <c r="AC125" s="36"/>
      <c r="AD125" s="36"/>
      <c r="AE125" s="36"/>
      <c r="AT125" s="19" t="s">
        <v>138</v>
      </c>
      <c r="AU125" s="19" t="s">
        <v>82</v>
      </c>
    </row>
    <row r="126" spans="2:51" s="13" customFormat="1" ht="10.2">
      <c r="B126" s="200"/>
      <c r="C126" s="201"/>
      <c r="D126" s="194" t="s">
        <v>142</v>
      </c>
      <c r="E126" s="202" t="s">
        <v>28</v>
      </c>
      <c r="F126" s="203" t="s">
        <v>1038</v>
      </c>
      <c r="G126" s="201"/>
      <c r="H126" s="202" t="s">
        <v>28</v>
      </c>
      <c r="I126" s="204"/>
      <c r="J126" s="201"/>
      <c r="K126" s="201"/>
      <c r="L126" s="205"/>
      <c r="M126" s="206"/>
      <c r="N126" s="207"/>
      <c r="O126" s="207"/>
      <c r="P126" s="207"/>
      <c r="Q126" s="207"/>
      <c r="R126" s="207"/>
      <c r="S126" s="207"/>
      <c r="T126" s="208"/>
      <c r="AT126" s="209" t="s">
        <v>142</v>
      </c>
      <c r="AU126" s="209" t="s">
        <v>82</v>
      </c>
      <c r="AV126" s="13" t="s">
        <v>80</v>
      </c>
      <c r="AW126" s="13" t="s">
        <v>34</v>
      </c>
      <c r="AX126" s="13" t="s">
        <v>73</v>
      </c>
      <c r="AY126" s="209" t="s">
        <v>129</v>
      </c>
    </row>
    <row r="127" spans="2:51" s="13" customFormat="1" ht="10.2">
      <c r="B127" s="200"/>
      <c r="C127" s="201"/>
      <c r="D127" s="194" t="s">
        <v>142</v>
      </c>
      <c r="E127" s="202" t="s">
        <v>28</v>
      </c>
      <c r="F127" s="203" t="s">
        <v>1039</v>
      </c>
      <c r="G127" s="201"/>
      <c r="H127" s="202" t="s">
        <v>28</v>
      </c>
      <c r="I127" s="204"/>
      <c r="J127" s="201"/>
      <c r="K127" s="201"/>
      <c r="L127" s="205"/>
      <c r="M127" s="206"/>
      <c r="N127" s="207"/>
      <c r="O127" s="207"/>
      <c r="P127" s="207"/>
      <c r="Q127" s="207"/>
      <c r="R127" s="207"/>
      <c r="S127" s="207"/>
      <c r="T127" s="208"/>
      <c r="AT127" s="209" t="s">
        <v>142</v>
      </c>
      <c r="AU127" s="209" t="s">
        <v>82</v>
      </c>
      <c r="AV127" s="13" t="s">
        <v>80</v>
      </c>
      <c r="AW127" s="13" t="s">
        <v>34</v>
      </c>
      <c r="AX127" s="13" t="s">
        <v>73</v>
      </c>
      <c r="AY127" s="209" t="s">
        <v>129</v>
      </c>
    </row>
    <row r="128" spans="2:51" s="14" customFormat="1" ht="10.2">
      <c r="B128" s="210"/>
      <c r="C128" s="211"/>
      <c r="D128" s="194" t="s">
        <v>142</v>
      </c>
      <c r="E128" s="212" t="s">
        <v>28</v>
      </c>
      <c r="F128" s="213" t="s">
        <v>80</v>
      </c>
      <c r="G128" s="211"/>
      <c r="H128" s="214">
        <v>1</v>
      </c>
      <c r="I128" s="215"/>
      <c r="J128" s="211"/>
      <c r="K128" s="211"/>
      <c r="L128" s="216"/>
      <c r="M128" s="217"/>
      <c r="N128" s="218"/>
      <c r="O128" s="218"/>
      <c r="P128" s="218"/>
      <c r="Q128" s="218"/>
      <c r="R128" s="218"/>
      <c r="S128" s="218"/>
      <c r="T128" s="219"/>
      <c r="AT128" s="220" t="s">
        <v>142</v>
      </c>
      <c r="AU128" s="220" t="s">
        <v>82</v>
      </c>
      <c r="AV128" s="14" t="s">
        <v>82</v>
      </c>
      <c r="AW128" s="14" t="s">
        <v>34</v>
      </c>
      <c r="AX128" s="14" t="s">
        <v>80</v>
      </c>
      <c r="AY128" s="220" t="s">
        <v>129</v>
      </c>
    </row>
    <row r="129" spans="2:63" s="12" customFormat="1" ht="22.8" customHeight="1">
      <c r="B129" s="165"/>
      <c r="C129" s="166"/>
      <c r="D129" s="167" t="s">
        <v>72</v>
      </c>
      <c r="E129" s="179" t="s">
        <v>1040</v>
      </c>
      <c r="F129" s="179" t="s">
        <v>1041</v>
      </c>
      <c r="G129" s="166"/>
      <c r="H129" s="166"/>
      <c r="I129" s="169"/>
      <c r="J129" s="180">
        <f>BK129</f>
        <v>0</v>
      </c>
      <c r="K129" s="166"/>
      <c r="L129" s="171"/>
      <c r="M129" s="172"/>
      <c r="N129" s="173"/>
      <c r="O129" s="173"/>
      <c r="P129" s="174">
        <f>SUM(P130:P135)</f>
        <v>0</v>
      </c>
      <c r="Q129" s="173"/>
      <c r="R129" s="174">
        <f>SUM(R130:R135)</f>
        <v>0</v>
      </c>
      <c r="S129" s="173"/>
      <c r="T129" s="175">
        <f>SUM(T130:T135)</f>
        <v>0</v>
      </c>
      <c r="AR129" s="176" t="s">
        <v>136</v>
      </c>
      <c r="AT129" s="177" t="s">
        <v>72</v>
      </c>
      <c r="AU129" s="177" t="s">
        <v>80</v>
      </c>
      <c r="AY129" s="176" t="s">
        <v>129</v>
      </c>
      <c r="BK129" s="178">
        <f>SUM(BK130:BK135)</f>
        <v>0</v>
      </c>
    </row>
    <row r="130" spans="1:65" s="2" customFormat="1" ht="14.4" customHeight="1">
      <c r="A130" s="36"/>
      <c r="B130" s="37"/>
      <c r="C130" s="181" t="s">
        <v>196</v>
      </c>
      <c r="D130" s="181" t="s">
        <v>131</v>
      </c>
      <c r="E130" s="182" t="s">
        <v>1042</v>
      </c>
      <c r="F130" s="183" t="s">
        <v>1043</v>
      </c>
      <c r="G130" s="184" t="s">
        <v>517</v>
      </c>
      <c r="H130" s="185">
        <v>1</v>
      </c>
      <c r="I130" s="186"/>
      <c r="J130" s="187">
        <f>ROUND(I130*H130,2)</f>
        <v>0</v>
      </c>
      <c r="K130" s="183" t="s">
        <v>28</v>
      </c>
      <c r="L130" s="41"/>
      <c r="M130" s="188" t="s">
        <v>28</v>
      </c>
      <c r="N130" s="189" t="s">
        <v>46</v>
      </c>
      <c r="O130" s="67"/>
      <c r="P130" s="190">
        <f>O130*H130</f>
        <v>0</v>
      </c>
      <c r="Q130" s="190">
        <v>0</v>
      </c>
      <c r="R130" s="190">
        <f>Q130*H130</f>
        <v>0</v>
      </c>
      <c r="S130" s="190">
        <v>0</v>
      </c>
      <c r="T130" s="191">
        <f>S130*H130</f>
        <v>0</v>
      </c>
      <c r="U130" s="36"/>
      <c r="V130" s="36"/>
      <c r="W130" s="36"/>
      <c r="X130" s="36"/>
      <c r="Y130" s="36"/>
      <c r="Z130" s="36"/>
      <c r="AA130" s="36"/>
      <c r="AB130" s="36"/>
      <c r="AC130" s="36"/>
      <c r="AD130" s="36"/>
      <c r="AE130" s="36"/>
      <c r="AR130" s="192" t="s">
        <v>1044</v>
      </c>
      <c r="AT130" s="192" t="s">
        <v>131</v>
      </c>
      <c r="AU130" s="192" t="s">
        <v>82</v>
      </c>
      <c r="AY130" s="19" t="s">
        <v>129</v>
      </c>
      <c r="BE130" s="193">
        <f>IF(N130="základní",J130,0)</f>
        <v>0</v>
      </c>
      <c r="BF130" s="193">
        <f>IF(N130="snížená",J130,0)</f>
        <v>0</v>
      </c>
      <c r="BG130" s="193">
        <f>IF(N130="zákl. přenesená",J130,0)</f>
        <v>0</v>
      </c>
      <c r="BH130" s="193">
        <f>IF(N130="sníž. přenesená",J130,0)</f>
        <v>0</v>
      </c>
      <c r="BI130" s="193">
        <f>IF(N130="nulová",J130,0)</f>
        <v>0</v>
      </c>
      <c r="BJ130" s="19" t="s">
        <v>136</v>
      </c>
      <c r="BK130" s="193">
        <f>ROUND(I130*H130,2)</f>
        <v>0</v>
      </c>
      <c r="BL130" s="19" t="s">
        <v>1044</v>
      </c>
      <c r="BM130" s="192" t="s">
        <v>1045</v>
      </c>
    </row>
    <row r="131" spans="1:47" s="2" customFormat="1" ht="10.2">
      <c r="A131" s="36"/>
      <c r="B131" s="37"/>
      <c r="C131" s="38"/>
      <c r="D131" s="194" t="s">
        <v>138</v>
      </c>
      <c r="E131" s="38"/>
      <c r="F131" s="195" t="s">
        <v>1043</v>
      </c>
      <c r="G131" s="38"/>
      <c r="H131" s="38"/>
      <c r="I131" s="196"/>
      <c r="J131" s="38"/>
      <c r="K131" s="38"/>
      <c r="L131" s="41"/>
      <c r="M131" s="197"/>
      <c r="N131" s="198"/>
      <c r="O131" s="67"/>
      <c r="P131" s="67"/>
      <c r="Q131" s="67"/>
      <c r="R131" s="67"/>
      <c r="S131" s="67"/>
      <c r="T131" s="68"/>
      <c r="U131" s="36"/>
      <c r="V131" s="36"/>
      <c r="W131" s="36"/>
      <c r="X131" s="36"/>
      <c r="Y131" s="36"/>
      <c r="Z131" s="36"/>
      <c r="AA131" s="36"/>
      <c r="AB131" s="36"/>
      <c r="AC131" s="36"/>
      <c r="AD131" s="36"/>
      <c r="AE131" s="36"/>
      <c r="AT131" s="19" t="s">
        <v>138</v>
      </c>
      <c r="AU131" s="19" t="s">
        <v>82</v>
      </c>
    </row>
    <row r="132" spans="2:51" s="13" customFormat="1" ht="10.2">
      <c r="B132" s="200"/>
      <c r="C132" s="201"/>
      <c r="D132" s="194" t="s">
        <v>142</v>
      </c>
      <c r="E132" s="202" t="s">
        <v>28</v>
      </c>
      <c r="F132" s="203" t="s">
        <v>1046</v>
      </c>
      <c r="G132" s="201"/>
      <c r="H132" s="202" t="s">
        <v>28</v>
      </c>
      <c r="I132" s="204"/>
      <c r="J132" s="201"/>
      <c r="K132" s="201"/>
      <c r="L132" s="205"/>
      <c r="M132" s="206"/>
      <c r="N132" s="207"/>
      <c r="O132" s="207"/>
      <c r="P132" s="207"/>
      <c r="Q132" s="207"/>
      <c r="R132" s="207"/>
      <c r="S132" s="207"/>
      <c r="T132" s="208"/>
      <c r="AT132" s="209" t="s">
        <v>142</v>
      </c>
      <c r="AU132" s="209" t="s">
        <v>82</v>
      </c>
      <c r="AV132" s="13" t="s">
        <v>80</v>
      </c>
      <c r="AW132" s="13" t="s">
        <v>34</v>
      </c>
      <c r="AX132" s="13" t="s">
        <v>73</v>
      </c>
      <c r="AY132" s="209" t="s">
        <v>129</v>
      </c>
    </row>
    <row r="133" spans="2:51" s="14" customFormat="1" ht="10.2">
      <c r="B133" s="210"/>
      <c r="C133" s="211"/>
      <c r="D133" s="194" t="s">
        <v>142</v>
      </c>
      <c r="E133" s="212" t="s">
        <v>28</v>
      </c>
      <c r="F133" s="213" t="s">
        <v>80</v>
      </c>
      <c r="G133" s="211"/>
      <c r="H133" s="214">
        <v>1</v>
      </c>
      <c r="I133" s="215"/>
      <c r="J133" s="211"/>
      <c r="K133" s="211"/>
      <c r="L133" s="216"/>
      <c r="M133" s="217"/>
      <c r="N133" s="218"/>
      <c r="O133" s="218"/>
      <c r="P133" s="218"/>
      <c r="Q133" s="218"/>
      <c r="R133" s="218"/>
      <c r="S133" s="218"/>
      <c r="T133" s="219"/>
      <c r="AT133" s="220" t="s">
        <v>142</v>
      </c>
      <c r="AU133" s="220" t="s">
        <v>82</v>
      </c>
      <c r="AV133" s="14" t="s">
        <v>82</v>
      </c>
      <c r="AW133" s="14" t="s">
        <v>34</v>
      </c>
      <c r="AX133" s="14" t="s">
        <v>80</v>
      </c>
      <c r="AY133" s="220" t="s">
        <v>129</v>
      </c>
    </row>
    <row r="134" spans="1:65" s="2" customFormat="1" ht="14.4" customHeight="1">
      <c r="A134" s="36"/>
      <c r="B134" s="37"/>
      <c r="C134" s="181" t="s">
        <v>204</v>
      </c>
      <c r="D134" s="181" t="s">
        <v>131</v>
      </c>
      <c r="E134" s="182" t="s">
        <v>1047</v>
      </c>
      <c r="F134" s="183" t="s">
        <v>1048</v>
      </c>
      <c r="G134" s="184" t="s">
        <v>517</v>
      </c>
      <c r="H134" s="185">
        <v>1</v>
      </c>
      <c r="I134" s="186"/>
      <c r="J134" s="187">
        <f>ROUND(I134*H134,2)</f>
        <v>0</v>
      </c>
      <c r="K134" s="183" t="s">
        <v>28</v>
      </c>
      <c r="L134" s="41"/>
      <c r="M134" s="188" t="s">
        <v>28</v>
      </c>
      <c r="N134" s="189" t="s">
        <v>46</v>
      </c>
      <c r="O134" s="67"/>
      <c r="P134" s="190">
        <f>O134*H134</f>
        <v>0</v>
      </c>
      <c r="Q134" s="190">
        <v>0</v>
      </c>
      <c r="R134" s="190">
        <f>Q134*H134</f>
        <v>0</v>
      </c>
      <c r="S134" s="190">
        <v>0</v>
      </c>
      <c r="T134" s="191">
        <f>S134*H134</f>
        <v>0</v>
      </c>
      <c r="U134" s="36"/>
      <c r="V134" s="36"/>
      <c r="W134" s="36"/>
      <c r="X134" s="36"/>
      <c r="Y134" s="36"/>
      <c r="Z134" s="36"/>
      <c r="AA134" s="36"/>
      <c r="AB134" s="36"/>
      <c r="AC134" s="36"/>
      <c r="AD134" s="36"/>
      <c r="AE134" s="36"/>
      <c r="AR134" s="192" t="s">
        <v>1044</v>
      </c>
      <c r="AT134" s="192" t="s">
        <v>131</v>
      </c>
      <c r="AU134" s="192" t="s">
        <v>82</v>
      </c>
      <c r="AY134" s="19" t="s">
        <v>129</v>
      </c>
      <c r="BE134" s="193">
        <f>IF(N134="základní",J134,0)</f>
        <v>0</v>
      </c>
      <c r="BF134" s="193">
        <f>IF(N134="snížená",J134,0)</f>
        <v>0</v>
      </c>
      <c r="BG134" s="193">
        <f>IF(N134="zákl. přenesená",J134,0)</f>
        <v>0</v>
      </c>
      <c r="BH134" s="193">
        <f>IF(N134="sníž. přenesená",J134,0)</f>
        <v>0</v>
      </c>
      <c r="BI134" s="193">
        <f>IF(N134="nulová",J134,0)</f>
        <v>0</v>
      </c>
      <c r="BJ134" s="19" t="s">
        <v>136</v>
      </c>
      <c r="BK134" s="193">
        <f>ROUND(I134*H134,2)</f>
        <v>0</v>
      </c>
      <c r="BL134" s="19" t="s">
        <v>1044</v>
      </c>
      <c r="BM134" s="192" t="s">
        <v>1049</v>
      </c>
    </row>
    <row r="135" spans="1:47" s="2" customFormat="1" ht="10.2">
      <c r="A135" s="36"/>
      <c r="B135" s="37"/>
      <c r="C135" s="38"/>
      <c r="D135" s="194" t="s">
        <v>138</v>
      </c>
      <c r="E135" s="38"/>
      <c r="F135" s="195" t="s">
        <v>1048</v>
      </c>
      <c r="G135" s="38"/>
      <c r="H135" s="38"/>
      <c r="I135" s="196"/>
      <c r="J135" s="38"/>
      <c r="K135" s="38"/>
      <c r="L135" s="41"/>
      <c r="M135" s="197"/>
      <c r="N135" s="198"/>
      <c r="O135" s="67"/>
      <c r="P135" s="67"/>
      <c r="Q135" s="67"/>
      <c r="R135" s="67"/>
      <c r="S135" s="67"/>
      <c r="T135" s="68"/>
      <c r="U135" s="36"/>
      <c r="V135" s="36"/>
      <c r="W135" s="36"/>
      <c r="X135" s="36"/>
      <c r="Y135" s="36"/>
      <c r="Z135" s="36"/>
      <c r="AA135" s="36"/>
      <c r="AB135" s="36"/>
      <c r="AC135" s="36"/>
      <c r="AD135" s="36"/>
      <c r="AE135" s="36"/>
      <c r="AT135" s="19" t="s">
        <v>138</v>
      </c>
      <c r="AU135" s="19" t="s">
        <v>82</v>
      </c>
    </row>
    <row r="136" spans="2:63" s="12" customFormat="1" ht="22.8" customHeight="1">
      <c r="B136" s="165"/>
      <c r="C136" s="166"/>
      <c r="D136" s="167" t="s">
        <v>72</v>
      </c>
      <c r="E136" s="179" t="s">
        <v>1050</v>
      </c>
      <c r="F136" s="179" t="s">
        <v>1051</v>
      </c>
      <c r="G136" s="166"/>
      <c r="H136" s="166"/>
      <c r="I136" s="169"/>
      <c r="J136" s="180">
        <f>BK136</f>
        <v>0</v>
      </c>
      <c r="K136" s="166"/>
      <c r="L136" s="171"/>
      <c r="M136" s="172"/>
      <c r="N136" s="173"/>
      <c r="O136" s="173"/>
      <c r="P136" s="174">
        <f>SUM(P137:P173)</f>
        <v>0</v>
      </c>
      <c r="Q136" s="173"/>
      <c r="R136" s="174">
        <f>SUM(R137:R173)</f>
        <v>0</v>
      </c>
      <c r="S136" s="173"/>
      <c r="T136" s="175">
        <f>SUM(T137:T173)</f>
        <v>0</v>
      </c>
      <c r="AR136" s="176" t="s">
        <v>136</v>
      </c>
      <c r="AT136" s="177" t="s">
        <v>72</v>
      </c>
      <c r="AU136" s="177" t="s">
        <v>80</v>
      </c>
      <c r="AY136" s="176" t="s">
        <v>129</v>
      </c>
      <c r="BK136" s="178">
        <f>SUM(BK137:BK173)</f>
        <v>0</v>
      </c>
    </row>
    <row r="137" spans="1:65" s="2" customFormat="1" ht="24.15" customHeight="1">
      <c r="A137" s="36"/>
      <c r="B137" s="37"/>
      <c r="C137" s="181" t="s">
        <v>210</v>
      </c>
      <c r="D137" s="181" t="s">
        <v>131</v>
      </c>
      <c r="E137" s="182" t="s">
        <v>1052</v>
      </c>
      <c r="F137" s="183" t="s">
        <v>1053</v>
      </c>
      <c r="G137" s="184" t="s">
        <v>517</v>
      </c>
      <c r="H137" s="185">
        <v>1</v>
      </c>
      <c r="I137" s="186"/>
      <c r="J137" s="187">
        <f>ROUND(I137*H137,2)</f>
        <v>0</v>
      </c>
      <c r="K137" s="183" t="s">
        <v>28</v>
      </c>
      <c r="L137" s="41"/>
      <c r="M137" s="188" t="s">
        <v>28</v>
      </c>
      <c r="N137" s="189" t="s">
        <v>46</v>
      </c>
      <c r="O137" s="67"/>
      <c r="P137" s="190">
        <f>O137*H137</f>
        <v>0</v>
      </c>
      <c r="Q137" s="190">
        <v>0</v>
      </c>
      <c r="R137" s="190">
        <f>Q137*H137</f>
        <v>0</v>
      </c>
      <c r="S137" s="190">
        <v>0</v>
      </c>
      <c r="T137" s="191">
        <f>S137*H137</f>
        <v>0</v>
      </c>
      <c r="U137" s="36"/>
      <c r="V137" s="36"/>
      <c r="W137" s="36"/>
      <c r="X137" s="36"/>
      <c r="Y137" s="36"/>
      <c r="Z137" s="36"/>
      <c r="AA137" s="36"/>
      <c r="AB137" s="36"/>
      <c r="AC137" s="36"/>
      <c r="AD137" s="36"/>
      <c r="AE137" s="36"/>
      <c r="AR137" s="192" t="s">
        <v>1044</v>
      </c>
      <c r="AT137" s="192" t="s">
        <v>131</v>
      </c>
      <c r="AU137" s="192" t="s">
        <v>82</v>
      </c>
      <c r="AY137" s="19" t="s">
        <v>129</v>
      </c>
      <c r="BE137" s="193">
        <f>IF(N137="základní",J137,0)</f>
        <v>0</v>
      </c>
      <c r="BF137" s="193">
        <f>IF(N137="snížená",J137,0)</f>
        <v>0</v>
      </c>
      <c r="BG137" s="193">
        <f>IF(N137="zákl. přenesená",J137,0)</f>
        <v>0</v>
      </c>
      <c r="BH137" s="193">
        <f>IF(N137="sníž. přenesená",J137,0)</f>
        <v>0</v>
      </c>
      <c r="BI137" s="193">
        <f>IF(N137="nulová",J137,0)</f>
        <v>0</v>
      </c>
      <c r="BJ137" s="19" t="s">
        <v>136</v>
      </c>
      <c r="BK137" s="193">
        <f>ROUND(I137*H137,2)</f>
        <v>0</v>
      </c>
      <c r="BL137" s="19" t="s">
        <v>1044</v>
      </c>
      <c r="BM137" s="192" t="s">
        <v>1054</v>
      </c>
    </row>
    <row r="138" spans="1:47" s="2" customFormat="1" ht="19.2">
      <c r="A138" s="36"/>
      <c r="B138" s="37"/>
      <c r="C138" s="38"/>
      <c r="D138" s="194" t="s">
        <v>138</v>
      </c>
      <c r="E138" s="38"/>
      <c r="F138" s="195" t="s">
        <v>1053</v>
      </c>
      <c r="G138" s="38"/>
      <c r="H138" s="38"/>
      <c r="I138" s="196"/>
      <c r="J138" s="38"/>
      <c r="K138" s="38"/>
      <c r="L138" s="41"/>
      <c r="M138" s="197"/>
      <c r="N138" s="198"/>
      <c r="O138" s="67"/>
      <c r="P138" s="67"/>
      <c r="Q138" s="67"/>
      <c r="R138" s="67"/>
      <c r="S138" s="67"/>
      <c r="T138" s="68"/>
      <c r="U138" s="36"/>
      <c r="V138" s="36"/>
      <c r="W138" s="36"/>
      <c r="X138" s="36"/>
      <c r="Y138" s="36"/>
      <c r="Z138" s="36"/>
      <c r="AA138" s="36"/>
      <c r="AB138" s="36"/>
      <c r="AC138" s="36"/>
      <c r="AD138" s="36"/>
      <c r="AE138" s="36"/>
      <c r="AT138" s="19" t="s">
        <v>138</v>
      </c>
      <c r="AU138" s="19" t="s">
        <v>82</v>
      </c>
    </row>
    <row r="139" spans="1:65" s="2" customFormat="1" ht="24.15" customHeight="1">
      <c r="A139" s="36"/>
      <c r="B139" s="37"/>
      <c r="C139" s="181" t="s">
        <v>161</v>
      </c>
      <c r="D139" s="181" t="s">
        <v>131</v>
      </c>
      <c r="E139" s="182" t="s">
        <v>1055</v>
      </c>
      <c r="F139" s="183" t="s">
        <v>1056</v>
      </c>
      <c r="G139" s="184" t="s">
        <v>517</v>
      </c>
      <c r="H139" s="185">
        <v>1</v>
      </c>
      <c r="I139" s="186"/>
      <c r="J139" s="187">
        <f>ROUND(I139*H139,2)</f>
        <v>0</v>
      </c>
      <c r="K139" s="183" t="s">
        <v>28</v>
      </c>
      <c r="L139" s="41"/>
      <c r="M139" s="188" t="s">
        <v>28</v>
      </c>
      <c r="N139" s="189" t="s">
        <v>46</v>
      </c>
      <c r="O139" s="67"/>
      <c r="P139" s="190">
        <f>O139*H139</f>
        <v>0</v>
      </c>
      <c r="Q139" s="190">
        <v>0</v>
      </c>
      <c r="R139" s="190">
        <f>Q139*H139</f>
        <v>0</v>
      </c>
      <c r="S139" s="190">
        <v>0</v>
      </c>
      <c r="T139" s="191">
        <f>S139*H139</f>
        <v>0</v>
      </c>
      <c r="U139" s="36"/>
      <c r="V139" s="36"/>
      <c r="W139" s="36"/>
      <c r="X139" s="36"/>
      <c r="Y139" s="36"/>
      <c r="Z139" s="36"/>
      <c r="AA139" s="36"/>
      <c r="AB139" s="36"/>
      <c r="AC139" s="36"/>
      <c r="AD139" s="36"/>
      <c r="AE139" s="36"/>
      <c r="AR139" s="192" t="s">
        <v>1044</v>
      </c>
      <c r="AT139" s="192" t="s">
        <v>131</v>
      </c>
      <c r="AU139" s="192" t="s">
        <v>82</v>
      </c>
      <c r="AY139" s="19" t="s">
        <v>129</v>
      </c>
      <c r="BE139" s="193">
        <f>IF(N139="základní",J139,0)</f>
        <v>0</v>
      </c>
      <c r="BF139" s="193">
        <f>IF(N139="snížená",J139,0)</f>
        <v>0</v>
      </c>
      <c r="BG139" s="193">
        <f>IF(N139="zákl. přenesená",J139,0)</f>
        <v>0</v>
      </c>
      <c r="BH139" s="193">
        <f>IF(N139="sníž. přenesená",J139,0)</f>
        <v>0</v>
      </c>
      <c r="BI139" s="193">
        <f>IF(N139="nulová",J139,0)</f>
        <v>0</v>
      </c>
      <c r="BJ139" s="19" t="s">
        <v>136</v>
      </c>
      <c r="BK139" s="193">
        <f>ROUND(I139*H139,2)</f>
        <v>0</v>
      </c>
      <c r="BL139" s="19" t="s">
        <v>1044</v>
      </c>
      <c r="BM139" s="192" t="s">
        <v>1057</v>
      </c>
    </row>
    <row r="140" spans="1:47" s="2" customFormat="1" ht="19.2">
      <c r="A140" s="36"/>
      <c r="B140" s="37"/>
      <c r="C140" s="38"/>
      <c r="D140" s="194" t="s">
        <v>138</v>
      </c>
      <c r="E140" s="38"/>
      <c r="F140" s="195" t="s">
        <v>1058</v>
      </c>
      <c r="G140" s="38"/>
      <c r="H140" s="38"/>
      <c r="I140" s="196"/>
      <c r="J140" s="38"/>
      <c r="K140" s="38"/>
      <c r="L140" s="41"/>
      <c r="M140" s="197"/>
      <c r="N140" s="198"/>
      <c r="O140" s="67"/>
      <c r="P140" s="67"/>
      <c r="Q140" s="67"/>
      <c r="R140" s="67"/>
      <c r="S140" s="67"/>
      <c r="T140" s="68"/>
      <c r="U140" s="36"/>
      <c r="V140" s="36"/>
      <c r="W140" s="36"/>
      <c r="X140" s="36"/>
      <c r="Y140" s="36"/>
      <c r="Z140" s="36"/>
      <c r="AA140" s="36"/>
      <c r="AB140" s="36"/>
      <c r="AC140" s="36"/>
      <c r="AD140" s="36"/>
      <c r="AE140" s="36"/>
      <c r="AT140" s="19" t="s">
        <v>138</v>
      </c>
      <c r="AU140" s="19" t="s">
        <v>82</v>
      </c>
    </row>
    <row r="141" spans="2:51" s="13" customFormat="1" ht="10.2">
      <c r="B141" s="200"/>
      <c r="C141" s="201"/>
      <c r="D141" s="194" t="s">
        <v>142</v>
      </c>
      <c r="E141" s="202" t="s">
        <v>28</v>
      </c>
      <c r="F141" s="203" t="s">
        <v>1059</v>
      </c>
      <c r="G141" s="201"/>
      <c r="H141" s="202" t="s">
        <v>28</v>
      </c>
      <c r="I141" s="204"/>
      <c r="J141" s="201"/>
      <c r="K141" s="201"/>
      <c r="L141" s="205"/>
      <c r="M141" s="206"/>
      <c r="N141" s="207"/>
      <c r="O141" s="207"/>
      <c r="P141" s="207"/>
      <c r="Q141" s="207"/>
      <c r="R141" s="207"/>
      <c r="S141" s="207"/>
      <c r="T141" s="208"/>
      <c r="AT141" s="209" t="s">
        <v>142</v>
      </c>
      <c r="AU141" s="209" t="s">
        <v>82</v>
      </c>
      <c r="AV141" s="13" t="s">
        <v>80</v>
      </c>
      <c r="AW141" s="13" t="s">
        <v>34</v>
      </c>
      <c r="AX141" s="13" t="s">
        <v>73</v>
      </c>
      <c r="AY141" s="209" t="s">
        <v>129</v>
      </c>
    </row>
    <row r="142" spans="2:51" s="14" customFormat="1" ht="10.2">
      <c r="B142" s="210"/>
      <c r="C142" s="211"/>
      <c r="D142" s="194" t="s">
        <v>142</v>
      </c>
      <c r="E142" s="212" t="s">
        <v>28</v>
      </c>
      <c r="F142" s="213" t="s">
        <v>80</v>
      </c>
      <c r="G142" s="211"/>
      <c r="H142" s="214">
        <v>1</v>
      </c>
      <c r="I142" s="215"/>
      <c r="J142" s="211"/>
      <c r="K142" s="211"/>
      <c r="L142" s="216"/>
      <c r="M142" s="217"/>
      <c r="N142" s="218"/>
      <c r="O142" s="218"/>
      <c r="P142" s="218"/>
      <c r="Q142" s="218"/>
      <c r="R142" s="218"/>
      <c r="S142" s="218"/>
      <c r="T142" s="219"/>
      <c r="AT142" s="220" t="s">
        <v>142</v>
      </c>
      <c r="AU142" s="220" t="s">
        <v>82</v>
      </c>
      <c r="AV142" s="14" t="s">
        <v>82</v>
      </c>
      <c r="AW142" s="14" t="s">
        <v>34</v>
      </c>
      <c r="AX142" s="14" t="s">
        <v>80</v>
      </c>
      <c r="AY142" s="220" t="s">
        <v>129</v>
      </c>
    </row>
    <row r="143" spans="1:65" s="2" customFormat="1" ht="14.4" customHeight="1">
      <c r="A143" s="36"/>
      <c r="B143" s="37"/>
      <c r="C143" s="181" t="s">
        <v>226</v>
      </c>
      <c r="D143" s="181" t="s">
        <v>131</v>
      </c>
      <c r="E143" s="182" t="s">
        <v>1060</v>
      </c>
      <c r="F143" s="183" t="s">
        <v>1061</v>
      </c>
      <c r="G143" s="184" t="s">
        <v>517</v>
      </c>
      <c r="H143" s="185">
        <v>1</v>
      </c>
      <c r="I143" s="186"/>
      <c r="J143" s="187">
        <f>ROUND(I143*H143,2)</f>
        <v>0</v>
      </c>
      <c r="K143" s="183" t="s">
        <v>28</v>
      </c>
      <c r="L143" s="41"/>
      <c r="M143" s="188" t="s">
        <v>28</v>
      </c>
      <c r="N143" s="189" t="s">
        <v>46</v>
      </c>
      <c r="O143" s="67"/>
      <c r="P143" s="190">
        <f>O143*H143</f>
        <v>0</v>
      </c>
      <c r="Q143" s="190">
        <v>0</v>
      </c>
      <c r="R143" s="190">
        <f>Q143*H143</f>
        <v>0</v>
      </c>
      <c r="S143" s="190">
        <v>0</v>
      </c>
      <c r="T143" s="191">
        <f>S143*H143</f>
        <v>0</v>
      </c>
      <c r="U143" s="36"/>
      <c r="V143" s="36"/>
      <c r="W143" s="36"/>
      <c r="X143" s="36"/>
      <c r="Y143" s="36"/>
      <c r="Z143" s="36"/>
      <c r="AA143" s="36"/>
      <c r="AB143" s="36"/>
      <c r="AC143" s="36"/>
      <c r="AD143" s="36"/>
      <c r="AE143" s="36"/>
      <c r="AR143" s="192" t="s">
        <v>1044</v>
      </c>
      <c r="AT143" s="192" t="s">
        <v>131</v>
      </c>
      <c r="AU143" s="192" t="s">
        <v>82</v>
      </c>
      <c r="AY143" s="19" t="s">
        <v>129</v>
      </c>
      <c r="BE143" s="193">
        <f>IF(N143="základní",J143,0)</f>
        <v>0</v>
      </c>
      <c r="BF143" s="193">
        <f>IF(N143="snížená",J143,0)</f>
        <v>0</v>
      </c>
      <c r="BG143" s="193">
        <f>IF(N143="zákl. přenesená",J143,0)</f>
        <v>0</v>
      </c>
      <c r="BH143" s="193">
        <f>IF(N143="sníž. přenesená",J143,0)</f>
        <v>0</v>
      </c>
      <c r="BI143" s="193">
        <f>IF(N143="nulová",J143,0)</f>
        <v>0</v>
      </c>
      <c r="BJ143" s="19" t="s">
        <v>136</v>
      </c>
      <c r="BK143" s="193">
        <f>ROUND(I143*H143,2)</f>
        <v>0</v>
      </c>
      <c r="BL143" s="19" t="s">
        <v>1044</v>
      </c>
      <c r="BM143" s="192" t="s">
        <v>1062</v>
      </c>
    </row>
    <row r="144" spans="1:47" s="2" customFormat="1" ht="10.2">
      <c r="A144" s="36"/>
      <c r="B144" s="37"/>
      <c r="C144" s="38"/>
      <c r="D144" s="194" t="s">
        <v>138</v>
      </c>
      <c r="E144" s="38"/>
      <c r="F144" s="195" t="s">
        <v>1063</v>
      </c>
      <c r="G144" s="38"/>
      <c r="H144" s="38"/>
      <c r="I144" s="196"/>
      <c r="J144" s="38"/>
      <c r="K144" s="38"/>
      <c r="L144" s="41"/>
      <c r="M144" s="197"/>
      <c r="N144" s="198"/>
      <c r="O144" s="67"/>
      <c r="P144" s="67"/>
      <c r="Q144" s="67"/>
      <c r="R144" s="67"/>
      <c r="S144" s="67"/>
      <c r="T144" s="68"/>
      <c r="U144" s="36"/>
      <c r="V144" s="36"/>
      <c r="W144" s="36"/>
      <c r="X144" s="36"/>
      <c r="Y144" s="36"/>
      <c r="Z144" s="36"/>
      <c r="AA144" s="36"/>
      <c r="AB144" s="36"/>
      <c r="AC144" s="36"/>
      <c r="AD144" s="36"/>
      <c r="AE144" s="36"/>
      <c r="AT144" s="19" t="s">
        <v>138</v>
      </c>
      <c r="AU144" s="19" t="s">
        <v>82</v>
      </c>
    </row>
    <row r="145" spans="1:65" s="2" customFormat="1" ht="14.4" customHeight="1">
      <c r="A145" s="36"/>
      <c r="B145" s="37"/>
      <c r="C145" s="181" t="s">
        <v>234</v>
      </c>
      <c r="D145" s="181" t="s">
        <v>131</v>
      </c>
      <c r="E145" s="182" t="s">
        <v>1064</v>
      </c>
      <c r="F145" s="183" t="s">
        <v>1065</v>
      </c>
      <c r="G145" s="184" t="s">
        <v>517</v>
      </c>
      <c r="H145" s="185">
        <v>1</v>
      </c>
      <c r="I145" s="186"/>
      <c r="J145" s="187">
        <f>ROUND(I145*H145,2)</f>
        <v>0</v>
      </c>
      <c r="K145" s="183" t="s">
        <v>28</v>
      </c>
      <c r="L145" s="41"/>
      <c r="M145" s="188" t="s">
        <v>28</v>
      </c>
      <c r="N145" s="189" t="s">
        <v>46</v>
      </c>
      <c r="O145" s="67"/>
      <c r="P145" s="190">
        <f>O145*H145</f>
        <v>0</v>
      </c>
      <c r="Q145" s="190">
        <v>0</v>
      </c>
      <c r="R145" s="190">
        <f>Q145*H145</f>
        <v>0</v>
      </c>
      <c r="S145" s="190">
        <v>0</v>
      </c>
      <c r="T145" s="191">
        <f>S145*H145</f>
        <v>0</v>
      </c>
      <c r="U145" s="36"/>
      <c r="V145" s="36"/>
      <c r="W145" s="36"/>
      <c r="X145" s="36"/>
      <c r="Y145" s="36"/>
      <c r="Z145" s="36"/>
      <c r="AA145" s="36"/>
      <c r="AB145" s="36"/>
      <c r="AC145" s="36"/>
      <c r="AD145" s="36"/>
      <c r="AE145" s="36"/>
      <c r="AR145" s="192" t="s">
        <v>1044</v>
      </c>
      <c r="AT145" s="192" t="s">
        <v>131</v>
      </c>
      <c r="AU145" s="192" t="s">
        <v>82</v>
      </c>
      <c r="AY145" s="19" t="s">
        <v>129</v>
      </c>
      <c r="BE145" s="193">
        <f>IF(N145="základní",J145,0)</f>
        <v>0</v>
      </c>
      <c r="BF145" s="193">
        <f>IF(N145="snížená",J145,0)</f>
        <v>0</v>
      </c>
      <c r="BG145" s="193">
        <f>IF(N145="zákl. přenesená",J145,0)</f>
        <v>0</v>
      </c>
      <c r="BH145" s="193">
        <f>IF(N145="sníž. přenesená",J145,0)</f>
        <v>0</v>
      </c>
      <c r="BI145" s="193">
        <f>IF(N145="nulová",J145,0)</f>
        <v>0</v>
      </c>
      <c r="BJ145" s="19" t="s">
        <v>136</v>
      </c>
      <c r="BK145" s="193">
        <f>ROUND(I145*H145,2)</f>
        <v>0</v>
      </c>
      <c r="BL145" s="19" t="s">
        <v>1044</v>
      </c>
      <c r="BM145" s="192" t="s">
        <v>1066</v>
      </c>
    </row>
    <row r="146" spans="1:47" s="2" customFormat="1" ht="10.2">
      <c r="A146" s="36"/>
      <c r="B146" s="37"/>
      <c r="C146" s="38"/>
      <c r="D146" s="194" t="s">
        <v>138</v>
      </c>
      <c r="E146" s="38"/>
      <c r="F146" s="195" t="s">
        <v>1065</v>
      </c>
      <c r="G146" s="38"/>
      <c r="H146" s="38"/>
      <c r="I146" s="196"/>
      <c r="J146" s="38"/>
      <c r="K146" s="38"/>
      <c r="L146" s="41"/>
      <c r="M146" s="197"/>
      <c r="N146" s="198"/>
      <c r="O146" s="67"/>
      <c r="P146" s="67"/>
      <c r="Q146" s="67"/>
      <c r="R146" s="67"/>
      <c r="S146" s="67"/>
      <c r="T146" s="68"/>
      <c r="U146" s="36"/>
      <c r="V146" s="36"/>
      <c r="W146" s="36"/>
      <c r="X146" s="36"/>
      <c r="Y146" s="36"/>
      <c r="Z146" s="36"/>
      <c r="AA146" s="36"/>
      <c r="AB146" s="36"/>
      <c r="AC146" s="36"/>
      <c r="AD146" s="36"/>
      <c r="AE146" s="36"/>
      <c r="AT146" s="19" t="s">
        <v>138</v>
      </c>
      <c r="AU146" s="19" t="s">
        <v>82</v>
      </c>
    </row>
    <row r="147" spans="1:65" s="2" customFormat="1" ht="14.4" customHeight="1">
      <c r="A147" s="36"/>
      <c r="B147" s="37"/>
      <c r="C147" s="181" t="s">
        <v>240</v>
      </c>
      <c r="D147" s="181" t="s">
        <v>131</v>
      </c>
      <c r="E147" s="182" t="s">
        <v>1067</v>
      </c>
      <c r="F147" s="183" t="s">
        <v>1068</v>
      </c>
      <c r="G147" s="184" t="s">
        <v>517</v>
      </c>
      <c r="H147" s="185">
        <v>1</v>
      </c>
      <c r="I147" s="186"/>
      <c r="J147" s="187">
        <f>ROUND(I147*H147,2)</f>
        <v>0</v>
      </c>
      <c r="K147" s="183" t="s">
        <v>28</v>
      </c>
      <c r="L147" s="41"/>
      <c r="M147" s="188" t="s">
        <v>28</v>
      </c>
      <c r="N147" s="189" t="s">
        <v>46</v>
      </c>
      <c r="O147" s="67"/>
      <c r="P147" s="190">
        <f>O147*H147</f>
        <v>0</v>
      </c>
      <c r="Q147" s="190">
        <v>0</v>
      </c>
      <c r="R147" s="190">
        <f>Q147*H147</f>
        <v>0</v>
      </c>
      <c r="S147" s="190">
        <v>0</v>
      </c>
      <c r="T147" s="191">
        <f>S147*H147</f>
        <v>0</v>
      </c>
      <c r="U147" s="36"/>
      <c r="V147" s="36"/>
      <c r="W147" s="36"/>
      <c r="X147" s="36"/>
      <c r="Y147" s="36"/>
      <c r="Z147" s="36"/>
      <c r="AA147" s="36"/>
      <c r="AB147" s="36"/>
      <c r="AC147" s="36"/>
      <c r="AD147" s="36"/>
      <c r="AE147" s="36"/>
      <c r="AR147" s="192" t="s">
        <v>1044</v>
      </c>
      <c r="AT147" s="192" t="s">
        <v>131</v>
      </c>
      <c r="AU147" s="192" t="s">
        <v>82</v>
      </c>
      <c r="AY147" s="19" t="s">
        <v>129</v>
      </c>
      <c r="BE147" s="193">
        <f>IF(N147="základní",J147,0)</f>
        <v>0</v>
      </c>
      <c r="BF147" s="193">
        <f>IF(N147="snížená",J147,0)</f>
        <v>0</v>
      </c>
      <c r="BG147" s="193">
        <f>IF(N147="zákl. přenesená",J147,0)</f>
        <v>0</v>
      </c>
      <c r="BH147" s="193">
        <f>IF(N147="sníž. přenesená",J147,0)</f>
        <v>0</v>
      </c>
      <c r="BI147" s="193">
        <f>IF(N147="nulová",J147,0)</f>
        <v>0</v>
      </c>
      <c r="BJ147" s="19" t="s">
        <v>136</v>
      </c>
      <c r="BK147" s="193">
        <f>ROUND(I147*H147,2)</f>
        <v>0</v>
      </c>
      <c r="BL147" s="19" t="s">
        <v>1044</v>
      </c>
      <c r="BM147" s="192" t="s">
        <v>1069</v>
      </c>
    </row>
    <row r="148" spans="1:47" s="2" customFormat="1" ht="10.2">
      <c r="A148" s="36"/>
      <c r="B148" s="37"/>
      <c r="C148" s="38"/>
      <c r="D148" s="194" t="s">
        <v>138</v>
      </c>
      <c r="E148" s="38"/>
      <c r="F148" s="195" t="s">
        <v>1068</v>
      </c>
      <c r="G148" s="38"/>
      <c r="H148" s="38"/>
      <c r="I148" s="196"/>
      <c r="J148" s="38"/>
      <c r="K148" s="38"/>
      <c r="L148" s="41"/>
      <c r="M148" s="197"/>
      <c r="N148" s="198"/>
      <c r="O148" s="67"/>
      <c r="P148" s="67"/>
      <c r="Q148" s="67"/>
      <c r="R148" s="67"/>
      <c r="S148" s="67"/>
      <c r="T148" s="68"/>
      <c r="U148" s="36"/>
      <c r="V148" s="36"/>
      <c r="W148" s="36"/>
      <c r="X148" s="36"/>
      <c r="Y148" s="36"/>
      <c r="Z148" s="36"/>
      <c r="AA148" s="36"/>
      <c r="AB148" s="36"/>
      <c r="AC148" s="36"/>
      <c r="AD148" s="36"/>
      <c r="AE148" s="36"/>
      <c r="AT148" s="19" t="s">
        <v>138</v>
      </c>
      <c r="AU148" s="19" t="s">
        <v>82</v>
      </c>
    </row>
    <row r="149" spans="2:51" s="13" customFormat="1" ht="10.2">
      <c r="B149" s="200"/>
      <c r="C149" s="201"/>
      <c r="D149" s="194" t="s">
        <v>142</v>
      </c>
      <c r="E149" s="202" t="s">
        <v>28</v>
      </c>
      <c r="F149" s="203" t="s">
        <v>1070</v>
      </c>
      <c r="G149" s="201"/>
      <c r="H149" s="202" t="s">
        <v>28</v>
      </c>
      <c r="I149" s="204"/>
      <c r="J149" s="201"/>
      <c r="K149" s="201"/>
      <c r="L149" s="205"/>
      <c r="M149" s="206"/>
      <c r="N149" s="207"/>
      <c r="O149" s="207"/>
      <c r="P149" s="207"/>
      <c r="Q149" s="207"/>
      <c r="R149" s="207"/>
      <c r="S149" s="207"/>
      <c r="T149" s="208"/>
      <c r="AT149" s="209" t="s">
        <v>142</v>
      </c>
      <c r="AU149" s="209" t="s">
        <v>82</v>
      </c>
      <c r="AV149" s="13" t="s">
        <v>80</v>
      </c>
      <c r="AW149" s="13" t="s">
        <v>34</v>
      </c>
      <c r="AX149" s="13" t="s">
        <v>73</v>
      </c>
      <c r="AY149" s="209" t="s">
        <v>129</v>
      </c>
    </row>
    <row r="150" spans="2:51" s="13" customFormat="1" ht="10.2">
      <c r="B150" s="200"/>
      <c r="C150" s="201"/>
      <c r="D150" s="194" t="s">
        <v>142</v>
      </c>
      <c r="E150" s="202" t="s">
        <v>28</v>
      </c>
      <c r="F150" s="203" t="s">
        <v>1071</v>
      </c>
      <c r="G150" s="201"/>
      <c r="H150" s="202" t="s">
        <v>28</v>
      </c>
      <c r="I150" s="204"/>
      <c r="J150" s="201"/>
      <c r="K150" s="201"/>
      <c r="L150" s="205"/>
      <c r="M150" s="206"/>
      <c r="N150" s="207"/>
      <c r="O150" s="207"/>
      <c r="P150" s="207"/>
      <c r="Q150" s="207"/>
      <c r="R150" s="207"/>
      <c r="S150" s="207"/>
      <c r="T150" s="208"/>
      <c r="AT150" s="209" t="s">
        <v>142</v>
      </c>
      <c r="AU150" s="209" t="s">
        <v>82</v>
      </c>
      <c r="AV150" s="13" t="s">
        <v>80</v>
      </c>
      <c r="AW150" s="13" t="s">
        <v>34</v>
      </c>
      <c r="AX150" s="13" t="s">
        <v>73</v>
      </c>
      <c r="AY150" s="209" t="s">
        <v>129</v>
      </c>
    </row>
    <row r="151" spans="2:51" s="14" customFormat="1" ht="10.2">
      <c r="B151" s="210"/>
      <c r="C151" s="211"/>
      <c r="D151" s="194" t="s">
        <v>142</v>
      </c>
      <c r="E151" s="212" t="s">
        <v>28</v>
      </c>
      <c r="F151" s="213" t="s">
        <v>80</v>
      </c>
      <c r="G151" s="211"/>
      <c r="H151" s="214">
        <v>1</v>
      </c>
      <c r="I151" s="215"/>
      <c r="J151" s="211"/>
      <c r="K151" s="211"/>
      <c r="L151" s="216"/>
      <c r="M151" s="217"/>
      <c r="N151" s="218"/>
      <c r="O151" s="218"/>
      <c r="P151" s="218"/>
      <c r="Q151" s="218"/>
      <c r="R151" s="218"/>
      <c r="S151" s="218"/>
      <c r="T151" s="219"/>
      <c r="AT151" s="220" t="s">
        <v>142</v>
      </c>
      <c r="AU151" s="220" t="s">
        <v>82</v>
      </c>
      <c r="AV151" s="14" t="s">
        <v>82</v>
      </c>
      <c r="AW151" s="14" t="s">
        <v>34</v>
      </c>
      <c r="AX151" s="14" t="s">
        <v>80</v>
      </c>
      <c r="AY151" s="220" t="s">
        <v>129</v>
      </c>
    </row>
    <row r="152" spans="1:65" s="2" customFormat="1" ht="14.4" customHeight="1">
      <c r="A152" s="36"/>
      <c r="B152" s="37"/>
      <c r="C152" s="181" t="s">
        <v>8</v>
      </c>
      <c r="D152" s="181" t="s">
        <v>131</v>
      </c>
      <c r="E152" s="182" t="s">
        <v>1072</v>
      </c>
      <c r="F152" s="183" t="s">
        <v>1073</v>
      </c>
      <c r="G152" s="184" t="s">
        <v>517</v>
      </c>
      <c r="H152" s="185">
        <v>1</v>
      </c>
      <c r="I152" s="186"/>
      <c r="J152" s="187">
        <f>ROUND(I152*H152,2)</f>
        <v>0</v>
      </c>
      <c r="K152" s="183" t="s">
        <v>28</v>
      </c>
      <c r="L152" s="41"/>
      <c r="M152" s="188" t="s">
        <v>28</v>
      </c>
      <c r="N152" s="189" t="s">
        <v>46</v>
      </c>
      <c r="O152" s="67"/>
      <c r="P152" s="190">
        <f>O152*H152</f>
        <v>0</v>
      </c>
      <c r="Q152" s="190">
        <v>0</v>
      </c>
      <c r="R152" s="190">
        <f>Q152*H152</f>
        <v>0</v>
      </c>
      <c r="S152" s="190">
        <v>0</v>
      </c>
      <c r="T152" s="191">
        <f>S152*H152</f>
        <v>0</v>
      </c>
      <c r="U152" s="36"/>
      <c r="V152" s="36"/>
      <c r="W152" s="36"/>
      <c r="X152" s="36"/>
      <c r="Y152" s="36"/>
      <c r="Z152" s="36"/>
      <c r="AA152" s="36"/>
      <c r="AB152" s="36"/>
      <c r="AC152" s="36"/>
      <c r="AD152" s="36"/>
      <c r="AE152" s="36"/>
      <c r="AR152" s="192" t="s">
        <v>1044</v>
      </c>
      <c r="AT152" s="192" t="s">
        <v>131</v>
      </c>
      <c r="AU152" s="192" t="s">
        <v>82</v>
      </c>
      <c r="AY152" s="19" t="s">
        <v>129</v>
      </c>
      <c r="BE152" s="193">
        <f>IF(N152="základní",J152,0)</f>
        <v>0</v>
      </c>
      <c r="BF152" s="193">
        <f>IF(N152="snížená",J152,0)</f>
        <v>0</v>
      </c>
      <c r="BG152" s="193">
        <f>IF(N152="zákl. přenesená",J152,0)</f>
        <v>0</v>
      </c>
      <c r="BH152" s="193">
        <f>IF(N152="sníž. přenesená",J152,0)</f>
        <v>0</v>
      </c>
      <c r="BI152" s="193">
        <f>IF(N152="nulová",J152,0)</f>
        <v>0</v>
      </c>
      <c r="BJ152" s="19" t="s">
        <v>136</v>
      </c>
      <c r="BK152" s="193">
        <f>ROUND(I152*H152,2)</f>
        <v>0</v>
      </c>
      <c r="BL152" s="19" t="s">
        <v>1044</v>
      </c>
      <c r="BM152" s="192" t="s">
        <v>1074</v>
      </c>
    </row>
    <row r="153" spans="1:47" s="2" customFormat="1" ht="10.2">
      <c r="A153" s="36"/>
      <c r="B153" s="37"/>
      <c r="C153" s="38"/>
      <c r="D153" s="194" t="s">
        <v>138</v>
      </c>
      <c r="E153" s="38"/>
      <c r="F153" s="195" t="s">
        <v>1073</v>
      </c>
      <c r="G153" s="38"/>
      <c r="H153" s="38"/>
      <c r="I153" s="196"/>
      <c r="J153" s="38"/>
      <c r="K153" s="38"/>
      <c r="L153" s="41"/>
      <c r="M153" s="197"/>
      <c r="N153" s="198"/>
      <c r="O153" s="67"/>
      <c r="P153" s="67"/>
      <c r="Q153" s="67"/>
      <c r="R153" s="67"/>
      <c r="S153" s="67"/>
      <c r="T153" s="68"/>
      <c r="U153" s="36"/>
      <c r="V153" s="36"/>
      <c r="W153" s="36"/>
      <c r="X153" s="36"/>
      <c r="Y153" s="36"/>
      <c r="Z153" s="36"/>
      <c r="AA153" s="36"/>
      <c r="AB153" s="36"/>
      <c r="AC153" s="36"/>
      <c r="AD153" s="36"/>
      <c r="AE153" s="36"/>
      <c r="AT153" s="19" t="s">
        <v>138</v>
      </c>
      <c r="AU153" s="19" t="s">
        <v>82</v>
      </c>
    </row>
    <row r="154" spans="1:65" s="2" customFormat="1" ht="24.15" customHeight="1">
      <c r="A154" s="36"/>
      <c r="B154" s="37"/>
      <c r="C154" s="181" t="s">
        <v>256</v>
      </c>
      <c r="D154" s="181" t="s">
        <v>131</v>
      </c>
      <c r="E154" s="182" t="s">
        <v>1075</v>
      </c>
      <c r="F154" s="183" t="s">
        <v>1076</v>
      </c>
      <c r="G154" s="184" t="s">
        <v>517</v>
      </c>
      <c r="H154" s="185">
        <v>1</v>
      </c>
      <c r="I154" s="186"/>
      <c r="J154" s="187">
        <f>ROUND(I154*H154,2)</f>
        <v>0</v>
      </c>
      <c r="K154" s="183" t="s">
        <v>28</v>
      </c>
      <c r="L154" s="41"/>
      <c r="M154" s="188" t="s">
        <v>28</v>
      </c>
      <c r="N154" s="189" t="s">
        <v>46</v>
      </c>
      <c r="O154" s="67"/>
      <c r="P154" s="190">
        <f>O154*H154</f>
        <v>0</v>
      </c>
      <c r="Q154" s="190">
        <v>0</v>
      </c>
      <c r="R154" s="190">
        <f>Q154*H154</f>
        <v>0</v>
      </c>
      <c r="S154" s="190">
        <v>0</v>
      </c>
      <c r="T154" s="191">
        <f>S154*H154</f>
        <v>0</v>
      </c>
      <c r="U154" s="36"/>
      <c r="V154" s="36"/>
      <c r="W154" s="36"/>
      <c r="X154" s="36"/>
      <c r="Y154" s="36"/>
      <c r="Z154" s="36"/>
      <c r="AA154" s="36"/>
      <c r="AB154" s="36"/>
      <c r="AC154" s="36"/>
      <c r="AD154" s="36"/>
      <c r="AE154" s="36"/>
      <c r="AR154" s="192" t="s">
        <v>1044</v>
      </c>
      <c r="AT154" s="192" t="s">
        <v>131</v>
      </c>
      <c r="AU154" s="192" t="s">
        <v>82</v>
      </c>
      <c r="AY154" s="19" t="s">
        <v>129</v>
      </c>
      <c r="BE154" s="193">
        <f>IF(N154="základní",J154,0)</f>
        <v>0</v>
      </c>
      <c r="BF154" s="193">
        <f>IF(N154="snížená",J154,0)</f>
        <v>0</v>
      </c>
      <c r="BG154" s="193">
        <f>IF(N154="zákl. přenesená",J154,0)</f>
        <v>0</v>
      </c>
      <c r="BH154" s="193">
        <f>IF(N154="sníž. přenesená",J154,0)</f>
        <v>0</v>
      </c>
      <c r="BI154" s="193">
        <f>IF(N154="nulová",J154,0)</f>
        <v>0</v>
      </c>
      <c r="BJ154" s="19" t="s">
        <v>136</v>
      </c>
      <c r="BK154" s="193">
        <f>ROUND(I154*H154,2)</f>
        <v>0</v>
      </c>
      <c r="BL154" s="19" t="s">
        <v>1044</v>
      </c>
      <c r="BM154" s="192" t="s">
        <v>1077</v>
      </c>
    </row>
    <row r="155" spans="1:47" s="2" customFormat="1" ht="19.2">
      <c r="A155" s="36"/>
      <c r="B155" s="37"/>
      <c r="C155" s="38"/>
      <c r="D155" s="194" t="s">
        <v>138</v>
      </c>
      <c r="E155" s="38"/>
      <c r="F155" s="195" t="s">
        <v>1076</v>
      </c>
      <c r="G155" s="38"/>
      <c r="H155" s="38"/>
      <c r="I155" s="196"/>
      <c r="J155" s="38"/>
      <c r="K155" s="38"/>
      <c r="L155" s="41"/>
      <c r="M155" s="197"/>
      <c r="N155" s="198"/>
      <c r="O155" s="67"/>
      <c r="P155" s="67"/>
      <c r="Q155" s="67"/>
      <c r="R155" s="67"/>
      <c r="S155" s="67"/>
      <c r="T155" s="68"/>
      <c r="U155" s="36"/>
      <c r="V155" s="36"/>
      <c r="W155" s="36"/>
      <c r="X155" s="36"/>
      <c r="Y155" s="36"/>
      <c r="Z155" s="36"/>
      <c r="AA155" s="36"/>
      <c r="AB155" s="36"/>
      <c r="AC155" s="36"/>
      <c r="AD155" s="36"/>
      <c r="AE155" s="36"/>
      <c r="AT155" s="19" t="s">
        <v>138</v>
      </c>
      <c r="AU155" s="19" t="s">
        <v>82</v>
      </c>
    </row>
    <row r="156" spans="1:65" s="2" customFormat="1" ht="14.4" customHeight="1">
      <c r="A156" s="36"/>
      <c r="B156" s="37"/>
      <c r="C156" s="181" t="s">
        <v>264</v>
      </c>
      <c r="D156" s="181" t="s">
        <v>131</v>
      </c>
      <c r="E156" s="182" t="s">
        <v>1078</v>
      </c>
      <c r="F156" s="183" t="s">
        <v>1079</v>
      </c>
      <c r="G156" s="184" t="s">
        <v>517</v>
      </c>
      <c r="H156" s="185">
        <v>1</v>
      </c>
      <c r="I156" s="186"/>
      <c r="J156" s="187">
        <f>ROUND(I156*H156,2)</f>
        <v>0</v>
      </c>
      <c r="K156" s="183" t="s">
        <v>28</v>
      </c>
      <c r="L156" s="41"/>
      <c r="M156" s="188" t="s">
        <v>28</v>
      </c>
      <c r="N156" s="189" t="s">
        <v>46</v>
      </c>
      <c r="O156" s="67"/>
      <c r="P156" s="190">
        <f>O156*H156</f>
        <v>0</v>
      </c>
      <c r="Q156" s="190">
        <v>0</v>
      </c>
      <c r="R156" s="190">
        <f>Q156*H156</f>
        <v>0</v>
      </c>
      <c r="S156" s="190">
        <v>0</v>
      </c>
      <c r="T156" s="191">
        <f>S156*H156</f>
        <v>0</v>
      </c>
      <c r="U156" s="36"/>
      <c r="V156" s="36"/>
      <c r="W156" s="36"/>
      <c r="X156" s="36"/>
      <c r="Y156" s="36"/>
      <c r="Z156" s="36"/>
      <c r="AA156" s="36"/>
      <c r="AB156" s="36"/>
      <c r="AC156" s="36"/>
      <c r="AD156" s="36"/>
      <c r="AE156" s="36"/>
      <c r="AR156" s="192" t="s">
        <v>1044</v>
      </c>
      <c r="AT156" s="192" t="s">
        <v>131</v>
      </c>
      <c r="AU156" s="192" t="s">
        <v>82</v>
      </c>
      <c r="AY156" s="19" t="s">
        <v>129</v>
      </c>
      <c r="BE156" s="193">
        <f>IF(N156="základní",J156,0)</f>
        <v>0</v>
      </c>
      <c r="BF156" s="193">
        <f>IF(N156="snížená",J156,0)</f>
        <v>0</v>
      </c>
      <c r="BG156" s="193">
        <f>IF(N156="zákl. přenesená",J156,0)</f>
        <v>0</v>
      </c>
      <c r="BH156" s="193">
        <f>IF(N156="sníž. přenesená",J156,0)</f>
        <v>0</v>
      </c>
      <c r="BI156" s="193">
        <f>IF(N156="nulová",J156,0)</f>
        <v>0</v>
      </c>
      <c r="BJ156" s="19" t="s">
        <v>136</v>
      </c>
      <c r="BK156" s="193">
        <f>ROUND(I156*H156,2)</f>
        <v>0</v>
      </c>
      <c r="BL156" s="19" t="s">
        <v>1044</v>
      </c>
      <c r="BM156" s="192" t="s">
        <v>1080</v>
      </c>
    </row>
    <row r="157" spans="1:47" s="2" customFormat="1" ht="10.2">
      <c r="A157" s="36"/>
      <c r="B157" s="37"/>
      <c r="C157" s="38"/>
      <c r="D157" s="194" t="s">
        <v>138</v>
      </c>
      <c r="E157" s="38"/>
      <c r="F157" s="195" t="s">
        <v>1079</v>
      </c>
      <c r="G157" s="38"/>
      <c r="H157" s="38"/>
      <c r="I157" s="196"/>
      <c r="J157" s="38"/>
      <c r="K157" s="38"/>
      <c r="L157" s="41"/>
      <c r="M157" s="197"/>
      <c r="N157" s="198"/>
      <c r="O157" s="67"/>
      <c r="P157" s="67"/>
      <c r="Q157" s="67"/>
      <c r="R157" s="67"/>
      <c r="S157" s="67"/>
      <c r="T157" s="68"/>
      <c r="U157" s="36"/>
      <c r="V157" s="36"/>
      <c r="W157" s="36"/>
      <c r="X157" s="36"/>
      <c r="Y157" s="36"/>
      <c r="Z157" s="36"/>
      <c r="AA157" s="36"/>
      <c r="AB157" s="36"/>
      <c r="AC157" s="36"/>
      <c r="AD157" s="36"/>
      <c r="AE157" s="36"/>
      <c r="AT157" s="19" t="s">
        <v>138</v>
      </c>
      <c r="AU157" s="19" t="s">
        <v>82</v>
      </c>
    </row>
    <row r="158" spans="1:65" s="2" customFormat="1" ht="14.4" customHeight="1">
      <c r="A158" s="36"/>
      <c r="B158" s="37"/>
      <c r="C158" s="181" t="s">
        <v>269</v>
      </c>
      <c r="D158" s="181" t="s">
        <v>131</v>
      </c>
      <c r="E158" s="182" t="s">
        <v>1081</v>
      </c>
      <c r="F158" s="183" t="s">
        <v>1082</v>
      </c>
      <c r="G158" s="184" t="s">
        <v>517</v>
      </c>
      <c r="H158" s="185">
        <v>1</v>
      </c>
      <c r="I158" s="186"/>
      <c r="J158" s="187">
        <f>ROUND(I158*H158,2)</f>
        <v>0</v>
      </c>
      <c r="K158" s="183" t="s">
        <v>28</v>
      </c>
      <c r="L158" s="41"/>
      <c r="M158" s="188" t="s">
        <v>28</v>
      </c>
      <c r="N158" s="189" t="s">
        <v>46</v>
      </c>
      <c r="O158" s="67"/>
      <c r="P158" s="190">
        <f>O158*H158</f>
        <v>0</v>
      </c>
      <c r="Q158" s="190">
        <v>0</v>
      </c>
      <c r="R158" s="190">
        <f>Q158*H158</f>
        <v>0</v>
      </c>
      <c r="S158" s="190">
        <v>0</v>
      </c>
      <c r="T158" s="191">
        <f>S158*H158</f>
        <v>0</v>
      </c>
      <c r="U158" s="36"/>
      <c r="V158" s="36"/>
      <c r="W158" s="36"/>
      <c r="X158" s="36"/>
      <c r="Y158" s="36"/>
      <c r="Z158" s="36"/>
      <c r="AA158" s="36"/>
      <c r="AB158" s="36"/>
      <c r="AC158" s="36"/>
      <c r="AD158" s="36"/>
      <c r="AE158" s="36"/>
      <c r="AR158" s="192" t="s">
        <v>1044</v>
      </c>
      <c r="AT158" s="192" t="s">
        <v>131</v>
      </c>
      <c r="AU158" s="192" t="s">
        <v>82</v>
      </c>
      <c r="AY158" s="19" t="s">
        <v>129</v>
      </c>
      <c r="BE158" s="193">
        <f>IF(N158="základní",J158,0)</f>
        <v>0</v>
      </c>
      <c r="BF158" s="193">
        <f>IF(N158="snížená",J158,0)</f>
        <v>0</v>
      </c>
      <c r="BG158" s="193">
        <f>IF(N158="zákl. přenesená",J158,0)</f>
        <v>0</v>
      </c>
      <c r="BH158" s="193">
        <f>IF(N158="sníž. přenesená",J158,0)</f>
        <v>0</v>
      </c>
      <c r="BI158" s="193">
        <f>IF(N158="nulová",J158,0)</f>
        <v>0</v>
      </c>
      <c r="BJ158" s="19" t="s">
        <v>136</v>
      </c>
      <c r="BK158" s="193">
        <f>ROUND(I158*H158,2)</f>
        <v>0</v>
      </c>
      <c r="BL158" s="19" t="s">
        <v>1044</v>
      </c>
      <c r="BM158" s="192" t="s">
        <v>1083</v>
      </c>
    </row>
    <row r="159" spans="1:47" s="2" customFormat="1" ht="10.2">
      <c r="A159" s="36"/>
      <c r="B159" s="37"/>
      <c r="C159" s="38"/>
      <c r="D159" s="194" t="s">
        <v>138</v>
      </c>
      <c r="E159" s="38"/>
      <c r="F159" s="195" t="s">
        <v>1082</v>
      </c>
      <c r="G159" s="38"/>
      <c r="H159" s="38"/>
      <c r="I159" s="196"/>
      <c r="J159" s="38"/>
      <c r="K159" s="38"/>
      <c r="L159" s="41"/>
      <c r="M159" s="197"/>
      <c r="N159" s="198"/>
      <c r="O159" s="67"/>
      <c r="P159" s="67"/>
      <c r="Q159" s="67"/>
      <c r="R159" s="67"/>
      <c r="S159" s="67"/>
      <c r="T159" s="68"/>
      <c r="U159" s="36"/>
      <c r="V159" s="36"/>
      <c r="W159" s="36"/>
      <c r="X159" s="36"/>
      <c r="Y159" s="36"/>
      <c r="Z159" s="36"/>
      <c r="AA159" s="36"/>
      <c r="AB159" s="36"/>
      <c r="AC159" s="36"/>
      <c r="AD159" s="36"/>
      <c r="AE159" s="36"/>
      <c r="AT159" s="19" t="s">
        <v>138</v>
      </c>
      <c r="AU159" s="19" t="s">
        <v>82</v>
      </c>
    </row>
    <row r="160" spans="2:51" s="13" customFormat="1" ht="10.2">
      <c r="B160" s="200"/>
      <c r="C160" s="201"/>
      <c r="D160" s="194" t="s">
        <v>142</v>
      </c>
      <c r="E160" s="202" t="s">
        <v>28</v>
      </c>
      <c r="F160" s="203" t="s">
        <v>1084</v>
      </c>
      <c r="G160" s="201"/>
      <c r="H160" s="202" t="s">
        <v>28</v>
      </c>
      <c r="I160" s="204"/>
      <c r="J160" s="201"/>
      <c r="K160" s="201"/>
      <c r="L160" s="205"/>
      <c r="M160" s="206"/>
      <c r="N160" s="207"/>
      <c r="O160" s="207"/>
      <c r="P160" s="207"/>
      <c r="Q160" s="207"/>
      <c r="R160" s="207"/>
      <c r="S160" s="207"/>
      <c r="T160" s="208"/>
      <c r="AT160" s="209" t="s">
        <v>142</v>
      </c>
      <c r="AU160" s="209" t="s">
        <v>82</v>
      </c>
      <c r="AV160" s="13" t="s">
        <v>80</v>
      </c>
      <c r="AW160" s="13" t="s">
        <v>34</v>
      </c>
      <c r="AX160" s="13" t="s">
        <v>73</v>
      </c>
      <c r="AY160" s="209" t="s">
        <v>129</v>
      </c>
    </row>
    <row r="161" spans="2:51" s="14" customFormat="1" ht="10.2">
      <c r="B161" s="210"/>
      <c r="C161" s="211"/>
      <c r="D161" s="194" t="s">
        <v>142</v>
      </c>
      <c r="E161" s="212" t="s">
        <v>28</v>
      </c>
      <c r="F161" s="213" t="s">
        <v>80</v>
      </c>
      <c r="G161" s="211"/>
      <c r="H161" s="214">
        <v>1</v>
      </c>
      <c r="I161" s="215"/>
      <c r="J161" s="211"/>
      <c r="K161" s="211"/>
      <c r="L161" s="216"/>
      <c r="M161" s="217"/>
      <c r="N161" s="218"/>
      <c r="O161" s="218"/>
      <c r="P161" s="218"/>
      <c r="Q161" s="218"/>
      <c r="R161" s="218"/>
      <c r="S161" s="218"/>
      <c r="T161" s="219"/>
      <c r="AT161" s="220" t="s">
        <v>142</v>
      </c>
      <c r="AU161" s="220" t="s">
        <v>82</v>
      </c>
      <c r="AV161" s="14" t="s">
        <v>82</v>
      </c>
      <c r="AW161" s="14" t="s">
        <v>34</v>
      </c>
      <c r="AX161" s="14" t="s">
        <v>80</v>
      </c>
      <c r="AY161" s="220" t="s">
        <v>129</v>
      </c>
    </row>
    <row r="162" spans="1:65" s="2" customFormat="1" ht="14.4" customHeight="1">
      <c r="A162" s="36"/>
      <c r="B162" s="37"/>
      <c r="C162" s="181" t="s">
        <v>277</v>
      </c>
      <c r="D162" s="181" t="s">
        <v>131</v>
      </c>
      <c r="E162" s="182" t="s">
        <v>1085</v>
      </c>
      <c r="F162" s="183" t="s">
        <v>1086</v>
      </c>
      <c r="G162" s="184" t="s">
        <v>517</v>
      </c>
      <c r="H162" s="185">
        <v>1</v>
      </c>
      <c r="I162" s="186"/>
      <c r="J162" s="187">
        <f>ROUND(I162*H162,2)</f>
        <v>0</v>
      </c>
      <c r="K162" s="183" t="s">
        <v>28</v>
      </c>
      <c r="L162" s="41"/>
      <c r="M162" s="188" t="s">
        <v>28</v>
      </c>
      <c r="N162" s="189" t="s">
        <v>46</v>
      </c>
      <c r="O162" s="67"/>
      <c r="P162" s="190">
        <f>O162*H162</f>
        <v>0</v>
      </c>
      <c r="Q162" s="190">
        <v>0</v>
      </c>
      <c r="R162" s="190">
        <f>Q162*H162</f>
        <v>0</v>
      </c>
      <c r="S162" s="190">
        <v>0</v>
      </c>
      <c r="T162" s="191">
        <f>S162*H162</f>
        <v>0</v>
      </c>
      <c r="U162" s="36"/>
      <c r="V162" s="36"/>
      <c r="W162" s="36"/>
      <c r="X162" s="36"/>
      <c r="Y162" s="36"/>
      <c r="Z162" s="36"/>
      <c r="AA162" s="36"/>
      <c r="AB162" s="36"/>
      <c r="AC162" s="36"/>
      <c r="AD162" s="36"/>
      <c r="AE162" s="36"/>
      <c r="AR162" s="192" t="s">
        <v>1044</v>
      </c>
      <c r="AT162" s="192" t="s">
        <v>131</v>
      </c>
      <c r="AU162" s="192" t="s">
        <v>82</v>
      </c>
      <c r="AY162" s="19" t="s">
        <v>129</v>
      </c>
      <c r="BE162" s="193">
        <f>IF(N162="základní",J162,0)</f>
        <v>0</v>
      </c>
      <c r="BF162" s="193">
        <f>IF(N162="snížená",J162,0)</f>
        <v>0</v>
      </c>
      <c r="BG162" s="193">
        <f>IF(N162="zákl. přenesená",J162,0)</f>
        <v>0</v>
      </c>
      <c r="BH162" s="193">
        <f>IF(N162="sníž. přenesená",J162,0)</f>
        <v>0</v>
      </c>
      <c r="BI162" s="193">
        <f>IF(N162="nulová",J162,0)</f>
        <v>0</v>
      </c>
      <c r="BJ162" s="19" t="s">
        <v>136</v>
      </c>
      <c r="BK162" s="193">
        <f>ROUND(I162*H162,2)</f>
        <v>0</v>
      </c>
      <c r="BL162" s="19" t="s">
        <v>1044</v>
      </c>
      <c r="BM162" s="192" t="s">
        <v>1087</v>
      </c>
    </row>
    <row r="163" spans="1:47" s="2" customFormat="1" ht="10.2">
      <c r="A163" s="36"/>
      <c r="B163" s="37"/>
      <c r="C163" s="38"/>
      <c r="D163" s="194" t="s">
        <v>138</v>
      </c>
      <c r="E163" s="38"/>
      <c r="F163" s="195" t="s">
        <v>1086</v>
      </c>
      <c r="G163" s="38"/>
      <c r="H163" s="38"/>
      <c r="I163" s="196"/>
      <c r="J163" s="38"/>
      <c r="K163" s="38"/>
      <c r="L163" s="41"/>
      <c r="M163" s="197"/>
      <c r="N163" s="198"/>
      <c r="O163" s="67"/>
      <c r="P163" s="67"/>
      <c r="Q163" s="67"/>
      <c r="R163" s="67"/>
      <c r="S163" s="67"/>
      <c r="T163" s="68"/>
      <c r="U163" s="36"/>
      <c r="V163" s="36"/>
      <c r="W163" s="36"/>
      <c r="X163" s="36"/>
      <c r="Y163" s="36"/>
      <c r="Z163" s="36"/>
      <c r="AA163" s="36"/>
      <c r="AB163" s="36"/>
      <c r="AC163" s="36"/>
      <c r="AD163" s="36"/>
      <c r="AE163" s="36"/>
      <c r="AT163" s="19" t="s">
        <v>138</v>
      </c>
      <c r="AU163" s="19" t="s">
        <v>82</v>
      </c>
    </row>
    <row r="164" spans="2:51" s="13" customFormat="1" ht="10.2">
      <c r="B164" s="200"/>
      <c r="C164" s="201"/>
      <c r="D164" s="194" t="s">
        <v>142</v>
      </c>
      <c r="E164" s="202" t="s">
        <v>28</v>
      </c>
      <c r="F164" s="203" t="s">
        <v>1088</v>
      </c>
      <c r="G164" s="201"/>
      <c r="H164" s="202" t="s">
        <v>28</v>
      </c>
      <c r="I164" s="204"/>
      <c r="J164" s="201"/>
      <c r="K164" s="201"/>
      <c r="L164" s="205"/>
      <c r="M164" s="206"/>
      <c r="N164" s="207"/>
      <c r="O164" s="207"/>
      <c r="P164" s="207"/>
      <c r="Q164" s="207"/>
      <c r="R164" s="207"/>
      <c r="S164" s="207"/>
      <c r="T164" s="208"/>
      <c r="AT164" s="209" t="s">
        <v>142</v>
      </c>
      <c r="AU164" s="209" t="s">
        <v>82</v>
      </c>
      <c r="AV164" s="13" t="s">
        <v>80</v>
      </c>
      <c r="AW164" s="13" t="s">
        <v>34</v>
      </c>
      <c r="AX164" s="13" t="s">
        <v>73</v>
      </c>
      <c r="AY164" s="209" t="s">
        <v>129</v>
      </c>
    </row>
    <row r="165" spans="2:51" s="13" customFormat="1" ht="10.2">
      <c r="B165" s="200"/>
      <c r="C165" s="201"/>
      <c r="D165" s="194" t="s">
        <v>142</v>
      </c>
      <c r="E165" s="202" t="s">
        <v>28</v>
      </c>
      <c r="F165" s="203" t="s">
        <v>1089</v>
      </c>
      <c r="G165" s="201"/>
      <c r="H165" s="202" t="s">
        <v>28</v>
      </c>
      <c r="I165" s="204"/>
      <c r="J165" s="201"/>
      <c r="K165" s="201"/>
      <c r="L165" s="205"/>
      <c r="M165" s="206"/>
      <c r="N165" s="207"/>
      <c r="O165" s="207"/>
      <c r="P165" s="207"/>
      <c r="Q165" s="207"/>
      <c r="R165" s="207"/>
      <c r="S165" s="207"/>
      <c r="T165" s="208"/>
      <c r="AT165" s="209" t="s">
        <v>142</v>
      </c>
      <c r="AU165" s="209" t="s">
        <v>82</v>
      </c>
      <c r="AV165" s="13" t="s">
        <v>80</v>
      </c>
      <c r="AW165" s="13" t="s">
        <v>34</v>
      </c>
      <c r="AX165" s="13" t="s">
        <v>73</v>
      </c>
      <c r="AY165" s="209" t="s">
        <v>129</v>
      </c>
    </row>
    <row r="166" spans="2:51" s="14" customFormat="1" ht="10.2">
      <c r="B166" s="210"/>
      <c r="C166" s="211"/>
      <c r="D166" s="194" t="s">
        <v>142</v>
      </c>
      <c r="E166" s="212" t="s">
        <v>28</v>
      </c>
      <c r="F166" s="213" t="s">
        <v>80</v>
      </c>
      <c r="G166" s="211"/>
      <c r="H166" s="214">
        <v>1</v>
      </c>
      <c r="I166" s="215"/>
      <c r="J166" s="211"/>
      <c r="K166" s="211"/>
      <c r="L166" s="216"/>
      <c r="M166" s="217"/>
      <c r="N166" s="218"/>
      <c r="O166" s="218"/>
      <c r="P166" s="218"/>
      <c r="Q166" s="218"/>
      <c r="R166" s="218"/>
      <c r="S166" s="218"/>
      <c r="T166" s="219"/>
      <c r="AT166" s="220" t="s">
        <v>142</v>
      </c>
      <c r="AU166" s="220" t="s">
        <v>82</v>
      </c>
      <c r="AV166" s="14" t="s">
        <v>82</v>
      </c>
      <c r="AW166" s="14" t="s">
        <v>34</v>
      </c>
      <c r="AX166" s="14" t="s">
        <v>80</v>
      </c>
      <c r="AY166" s="220" t="s">
        <v>129</v>
      </c>
    </row>
    <row r="167" spans="1:65" s="2" customFormat="1" ht="14.4" customHeight="1">
      <c r="A167" s="36"/>
      <c r="B167" s="37"/>
      <c r="C167" s="181" t="s">
        <v>282</v>
      </c>
      <c r="D167" s="181" t="s">
        <v>131</v>
      </c>
      <c r="E167" s="182" t="s">
        <v>1090</v>
      </c>
      <c r="F167" s="183" t="s">
        <v>1091</v>
      </c>
      <c r="G167" s="184" t="s">
        <v>517</v>
      </c>
      <c r="H167" s="185">
        <v>1</v>
      </c>
      <c r="I167" s="186"/>
      <c r="J167" s="187">
        <f>ROUND(I167*H167,2)</f>
        <v>0</v>
      </c>
      <c r="K167" s="183" t="s">
        <v>28</v>
      </c>
      <c r="L167" s="41"/>
      <c r="M167" s="188" t="s">
        <v>28</v>
      </c>
      <c r="N167" s="189" t="s">
        <v>46</v>
      </c>
      <c r="O167" s="67"/>
      <c r="P167" s="190">
        <f>O167*H167</f>
        <v>0</v>
      </c>
      <c r="Q167" s="190">
        <v>0</v>
      </c>
      <c r="R167" s="190">
        <f>Q167*H167</f>
        <v>0</v>
      </c>
      <c r="S167" s="190">
        <v>0</v>
      </c>
      <c r="T167" s="191">
        <f>S167*H167</f>
        <v>0</v>
      </c>
      <c r="U167" s="36"/>
      <c r="V167" s="36"/>
      <c r="W167" s="36"/>
      <c r="X167" s="36"/>
      <c r="Y167" s="36"/>
      <c r="Z167" s="36"/>
      <c r="AA167" s="36"/>
      <c r="AB167" s="36"/>
      <c r="AC167" s="36"/>
      <c r="AD167" s="36"/>
      <c r="AE167" s="36"/>
      <c r="AR167" s="192" t="s">
        <v>1044</v>
      </c>
      <c r="AT167" s="192" t="s">
        <v>131</v>
      </c>
      <c r="AU167" s="192" t="s">
        <v>82</v>
      </c>
      <c r="AY167" s="19" t="s">
        <v>129</v>
      </c>
      <c r="BE167" s="193">
        <f>IF(N167="základní",J167,0)</f>
        <v>0</v>
      </c>
      <c r="BF167" s="193">
        <f>IF(N167="snížená",J167,0)</f>
        <v>0</v>
      </c>
      <c r="BG167" s="193">
        <f>IF(N167="zákl. přenesená",J167,0)</f>
        <v>0</v>
      </c>
      <c r="BH167" s="193">
        <f>IF(N167="sníž. přenesená",J167,0)</f>
        <v>0</v>
      </c>
      <c r="BI167" s="193">
        <f>IF(N167="nulová",J167,0)</f>
        <v>0</v>
      </c>
      <c r="BJ167" s="19" t="s">
        <v>136</v>
      </c>
      <c r="BK167" s="193">
        <f>ROUND(I167*H167,2)</f>
        <v>0</v>
      </c>
      <c r="BL167" s="19" t="s">
        <v>1044</v>
      </c>
      <c r="BM167" s="192" t="s">
        <v>1092</v>
      </c>
    </row>
    <row r="168" spans="1:47" s="2" customFormat="1" ht="10.2">
      <c r="A168" s="36"/>
      <c r="B168" s="37"/>
      <c r="C168" s="38"/>
      <c r="D168" s="194" t="s">
        <v>138</v>
      </c>
      <c r="E168" s="38"/>
      <c r="F168" s="195" t="s">
        <v>1091</v>
      </c>
      <c r="G168" s="38"/>
      <c r="H168" s="38"/>
      <c r="I168" s="196"/>
      <c r="J168" s="38"/>
      <c r="K168" s="38"/>
      <c r="L168" s="41"/>
      <c r="M168" s="197"/>
      <c r="N168" s="198"/>
      <c r="O168" s="67"/>
      <c r="P168" s="67"/>
      <c r="Q168" s="67"/>
      <c r="R168" s="67"/>
      <c r="S168" s="67"/>
      <c r="T168" s="68"/>
      <c r="U168" s="36"/>
      <c r="V168" s="36"/>
      <c r="W168" s="36"/>
      <c r="X168" s="36"/>
      <c r="Y168" s="36"/>
      <c r="Z168" s="36"/>
      <c r="AA168" s="36"/>
      <c r="AB168" s="36"/>
      <c r="AC168" s="36"/>
      <c r="AD168" s="36"/>
      <c r="AE168" s="36"/>
      <c r="AT168" s="19" t="s">
        <v>138</v>
      </c>
      <c r="AU168" s="19" t="s">
        <v>82</v>
      </c>
    </row>
    <row r="169" spans="1:65" s="2" customFormat="1" ht="14.4" customHeight="1">
      <c r="A169" s="36"/>
      <c r="B169" s="37"/>
      <c r="C169" s="181" t="s">
        <v>7</v>
      </c>
      <c r="D169" s="181" t="s">
        <v>131</v>
      </c>
      <c r="E169" s="182" t="s">
        <v>1093</v>
      </c>
      <c r="F169" s="183" t="s">
        <v>1094</v>
      </c>
      <c r="G169" s="184" t="s">
        <v>517</v>
      </c>
      <c r="H169" s="185">
        <v>1</v>
      </c>
      <c r="I169" s="186"/>
      <c r="J169" s="187">
        <f>ROUND(I169*H169,2)</f>
        <v>0</v>
      </c>
      <c r="K169" s="183" t="s">
        <v>28</v>
      </c>
      <c r="L169" s="41"/>
      <c r="M169" s="188" t="s">
        <v>28</v>
      </c>
      <c r="N169" s="189" t="s">
        <v>46</v>
      </c>
      <c r="O169" s="67"/>
      <c r="P169" s="190">
        <f>O169*H169</f>
        <v>0</v>
      </c>
      <c r="Q169" s="190">
        <v>0</v>
      </c>
      <c r="R169" s="190">
        <f>Q169*H169</f>
        <v>0</v>
      </c>
      <c r="S169" s="190">
        <v>0</v>
      </c>
      <c r="T169" s="191">
        <f>S169*H169</f>
        <v>0</v>
      </c>
      <c r="U169" s="36"/>
      <c r="V169" s="36"/>
      <c r="W169" s="36"/>
      <c r="X169" s="36"/>
      <c r="Y169" s="36"/>
      <c r="Z169" s="36"/>
      <c r="AA169" s="36"/>
      <c r="AB169" s="36"/>
      <c r="AC169" s="36"/>
      <c r="AD169" s="36"/>
      <c r="AE169" s="36"/>
      <c r="AR169" s="192" t="s">
        <v>1044</v>
      </c>
      <c r="AT169" s="192" t="s">
        <v>131</v>
      </c>
      <c r="AU169" s="192" t="s">
        <v>82</v>
      </c>
      <c r="AY169" s="19" t="s">
        <v>129</v>
      </c>
      <c r="BE169" s="193">
        <f>IF(N169="základní",J169,0)</f>
        <v>0</v>
      </c>
      <c r="BF169" s="193">
        <f>IF(N169="snížená",J169,0)</f>
        <v>0</v>
      </c>
      <c r="BG169" s="193">
        <f>IF(N169="zákl. přenesená",J169,0)</f>
        <v>0</v>
      </c>
      <c r="BH169" s="193">
        <f>IF(N169="sníž. přenesená",J169,0)</f>
        <v>0</v>
      </c>
      <c r="BI169" s="193">
        <f>IF(N169="nulová",J169,0)</f>
        <v>0</v>
      </c>
      <c r="BJ169" s="19" t="s">
        <v>136</v>
      </c>
      <c r="BK169" s="193">
        <f>ROUND(I169*H169,2)</f>
        <v>0</v>
      </c>
      <c r="BL169" s="19" t="s">
        <v>1044</v>
      </c>
      <c r="BM169" s="192" t="s">
        <v>1095</v>
      </c>
    </row>
    <row r="170" spans="1:47" s="2" customFormat="1" ht="10.2">
      <c r="A170" s="36"/>
      <c r="B170" s="37"/>
      <c r="C170" s="38"/>
      <c r="D170" s="194" t="s">
        <v>138</v>
      </c>
      <c r="E170" s="38"/>
      <c r="F170" s="195" t="s">
        <v>1094</v>
      </c>
      <c r="G170" s="38"/>
      <c r="H170" s="38"/>
      <c r="I170" s="196"/>
      <c r="J170" s="38"/>
      <c r="K170" s="38"/>
      <c r="L170" s="41"/>
      <c r="M170" s="197"/>
      <c r="N170" s="198"/>
      <c r="O170" s="67"/>
      <c r="P170" s="67"/>
      <c r="Q170" s="67"/>
      <c r="R170" s="67"/>
      <c r="S170" s="67"/>
      <c r="T170" s="68"/>
      <c r="U170" s="36"/>
      <c r="V170" s="36"/>
      <c r="W170" s="36"/>
      <c r="X170" s="36"/>
      <c r="Y170" s="36"/>
      <c r="Z170" s="36"/>
      <c r="AA170" s="36"/>
      <c r="AB170" s="36"/>
      <c r="AC170" s="36"/>
      <c r="AD170" s="36"/>
      <c r="AE170" s="36"/>
      <c r="AT170" s="19" t="s">
        <v>138</v>
      </c>
      <c r="AU170" s="19" t="s">
        <v>82</v>
      </c>
    </row>
    <row r="171" spans="1:65" s="2" customFormat="1" ht="14.4" customHeight="1">
      <c r="A171" s="36"/>
      <c r="B171" s="37"/>
      <c r="C171" s="181" t="s">
        <v>303</v>
      </c>
      <c r="D171" s="181" t="s">
        <v>131</v>
      </c>
      <c r="E171" s="182" t="s">
        <v>1096</v>
      </c>
      <c r="F171" s="183" t="s">
        <v>1097</v>
      </c>
      <c r="G171" s="184" t="s">
        <v>517</v>
      </c>
      <c r="H171" s="185">
        <v>1</v>
      </c>
      <c r="I171" s="186"/>
      <c r="J171" s="187">
        <f>ROUND(I171*H171,2)</f>
        <v>0</v>
      </c>
      <c r="K171" s="183" t="s">
        <v>28</v>
      </c>
      <c r="L171" s="41"/>
      <c r="M171" s="188" t="s">
        <v>28</v>
      </c>
      <c r="N171" s="189" t="s">
        <v>46</v>
      </c>
      <c r="O171" s="67"/>
      <c r="P171" s="190">
        <f>O171*H171</f>
        <v>0</v>
      </c>
      <c r="Q171" s="190">
        <v>0</v>
      </c>
      <c r="R171" s="190">
        <f>Q171*H171</f>
        <v>0</v>
      </c>
      <c r="S171" s="190">
        <v>0</v>
      </c>
      <c r="T171" s="191">
        <f>S171*H171</f>
        <v>0</v>
      </c>
      <c r="U171" s="36"/>
      <c r="V171" s="36"/>
      <c r="W171" s="36"/>
      <c r="X171" s="36"/>
      <c r="Y171" s="36"/>
      <c r="Z171" s="36"/>
      <c r="AA171" s="36"/>
      <c r="AB171" s="36"/>
      <c r="AC171" s="36"/>
      <c r="AD171" s="36"/>
      <c r="AE171" s="36"/>
      <c r="AR171" s="192" t="s">
        <v>1044</v>
      </c>
      <c r="AT171" s="192" t="s">
        <v>131</v>
      </c>
      <c r="AU171" s="192" t="s">
        <v>82</v>
      </c>
      <c r="AY171" s="19" t="s">
        <v>129</v>
      </c>
      <c r="BE171" s="193">
        <f>IF(N171="základní",J171,0)</f>
        <v>0</v>
      </c>
      <c r="BF171" s="193">
        <f>IF(N171="snížená",J171,0)</f>
        <v>0</v>
      </c>
      <c r="BG171" s="193">
        <f>IF(N171="zákl. přenesená",J171,0)</f>
        <v>0</v>
      </c>
      <c r="BH171" s="193">
        <f>IF(N171="sníž. přenesená",J171,0)</f>
        <v>0</v>
      </c>
      <c r="BI171" s="193">
        <f>IF(N171="nulová",J171,0)</f>
        <v>0</v>
      </c>
      <c r="BJ171" s="19" t="s">
        <v>136</v>
      </c>
      <c r="BK171" s="193">
        <f>ROUND(I171*H171,2)</f>
        <v>0</v>
      </c>
      <c r="BL171" s="19" t="s">
        <v>1044</v>
      </c>
      <c r="BM171" s="192" t="s">
        <v>1098</v>
      </c>
    </row>
    <row r="172" spans="1:47" s="2" customFormat="1" ht="10.2">
      <c r="A172" s="36"/>
      <c r="B172" s="37"/>
      <c r="C172" s="38"/>
      <c r="D172" s="194" t="s">
        <v>138</v>
      </c>
      <c r="E172" s="38"/>
      <c r="F172" s="195" t="s">
        <v>1097</v>
      </c>
      <c r="G172" s="38"/>
      <c r="H172" s="38"/>
      <c r="I172" s="196"/>
      <c r="J172" s="38"/>
      <c r="K172" s="38"/>
      <c r="L172" s="41"/>
      <c r="M172" s="197"/>
      <c r="N172" s="198"/>
      <c r="O172" s="67"/>
      <c r="P172" s="67"/>
      <c r="Q172" s="67"/>
      <c r="R172" s="67"/>
      <c r="S172" s="67"/>
      <c r="T172" s="68"/>
      <c r="U172" s="36"/>
      <c r="V172" s="36"/>
      <c r="W172" s="36"/>
      <c r="X172" s="36"/>
      <c r="Y172" s="36"/>
      <c r="Z172" s="36"/>
      <c r="AA172" s="36"/>
      <c r="AB172" s="36"/>
      <c r="AC172" s="36"/>
      <c r="AD172" s="36"/>
      <c r="AE172" s="36"/>
      <c r="AT172" s="19" t="s">
        <v>138</v>
      </c>
      <c r="AU172" s="19" t="s">
        <v>82</v>
      </c>
    </row>
    <row r="173" spans="2:51" s="14" customFormat="1" ht="10.2">
      <c r="B173" s="210"/>
      <c r="C173" s="211"/>
      <c r="D173" s="194" t="s">
        <v>142</v>
      </c>
      <c r="E173" s="212" t="s">
        <v>28</v>
      </c>
      <c r="F173" s="213" t="s">
        <v>80</v>
      </c>
      <c r="G173" s="211"/>
      <c r="H173" s="214">
        <v>1</v>
      </c>
      <c r="I173" s="215"/>
      <c r="J173" s="211"/>
      <c r="K173" s="211"/>
      <c r="L173" s="216"/>
      <c r="M173" s="257"/>
      <c r="N173" s="258"/>
      <c r="O173" s="258"/>
      <c r="P173" s="258"/>
      <c r="Q173" s="258"/>
      <c r="R173" s="258"/>
      <c r="S173" s="258"/>
      <c r="T173" s="259"/>
      <c r="AT173" s="220" t="s">
        <v>142</v>
      </c>
      <c r="AU173" s="220" t="s">
        <v>82</v>
      </c>
      <c r="AV173" s="14" t="s">
        <v>82</v>
      </c>
      <c r="AW173" s="14" t="s">
        <v>34</v>
      </c>
      <c r="AX173" s="14" t="s">
        <v>80</v>
      </c>
      <c r="AY173" s="220" t="s">
        <v>129</v>
      </c>
    </row>
    <row r="174" spans="1:31" s="2" customFormat="1" ht="6.9" customHeight="1">
      <c r="A174" s="36"/>
      <c r="B174" s="50"/>
      <c r="C174" s="51"/>
      <c r="D174" s="51"/>
      <c r="E174" s="51"/>
      <c r="F174" s="51"/>
      <c r="G174" s="51"/>
      <c r="H174" s="51"/>
      <c r="I174" s="51"/>
      <c r="J174" s="51"/>
      <c r="K174" s="51"/>
      <c r="L174" s="41"/>
      <c r="M174" s="36"/>
      <c r="O174" s="36"/>
      <c r="P174" s="36"/>
      <c r="Q174" s="36"/>
      <c r="R174" s="36"/>
      <c r="S174" s="36"/>
      <c r="T174" s="36"/>
      <c r="U174" s="36"/>
      <c r="V174" s="36"/>
      <c r="W174" s="36"/>
      <c r="X174" s="36"/>
      <c r="Y174" s="36"/>
      <c r="Z174" s="36"/>
      <c r="AA174" s="36"/>
      <c r="AB174" s="36"/>
      <c r="AC174" s="36"/>
      <c r="AD174" s="36"/>
      <c r="AE174" s="36"/>
    </row>
  </sheetData>
  <sheetProtection algorithmName="SHA-512" hashValue="222Mjm2nELKLVJndFMOpVPUnGQjrqjd2z2ee7wHFCHC30/rvAKdLw8jE4jo3RH5efUz+/P2PJGf1XDGF7FR3XA==" saltValue="G+95s3N9utM4g8puLOcR+9fjiYoQTyFyUtJvYDMj4gIEJdgUZDJMG4n8UelOZ77ZnUWfdWx/3eb53iAo3MmkGA==" spinCount="100000" sheet="1" objects="1" scenarios="1" formatColumns="0" formatRows="0" autoFilter="0"/>
  <autoFilter ref="C83:K173"/>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60" customWidth="1"/>
    <col min="2" max="2" width="1.7109375" style="260" customWidth="1"/>
    <col min="3" max="4" width="5.00390625" style="260" customWidth="1"/>
    <col min="5" max="5" width="11.7109375" style="260" customWidth="1"/>
    <col min="6" max="6" width="9.140625" style="260" customWidth="1"/>
    <col min="7" max="7" width="5.00390625" style="260" customWidth="1"/>
    <col min="8" max="8" width="77.8515625" style="260" customWidth="1"/>
    <col min="9" max="10" width="20.00390625" style="260" customWidth="1"/>
    <col min="11" max="11" width="1.7109375" style="260" customWidth="1"/>
  </cols>
  <sheetData>
    <row r="1" s="1" customFormat="1" ht="37.5" customHeight="1"/>
    <row r="2" spans="2:11" s="1" customFormat="1" ht="7.5" customHeight="1">
      <c r="B2" s="261"/>
      <c r="C2" s="262"/>
      <c r="D2" s="262"/>
      <c r="E2" s="262"/>
      <c r="F2" s="262"/>
      <c r="G2" s="262"/>
      <c r="H2" s="262"/>
      <c r="I2" s="262"/>
      <c r="J2" s="262"/>
      <c r="K2" s="263"/>
    </row>
    <row r="3" spans="2:11" s="17" customFormat="1" ht="45" customHeight="1">
      <c r="B3" s="264"/>
      <c r="C3" s="396" t="s">
        <v>1099</v>
      </c>
      <c r="D3" s="396"/>
      <c r="E3" s="396"/>
      <c r="F3" s="396"/>
      <c r="G3" s="396"/>
      <c r="H3" s="396"/>
      <c r="I3" s="396"/>
      <c r="J3" s="396"/>
      <c r="K3" s="265"/>
    </row>
    <row r="4" spans="2:11" s="1" customFormat="1" ht="25.5" customHeight="1">
      <c r="B4" s="266"/>
      <c r="C4" s="401" t="s">
        <v>1100</v>
      </c>
      <c r="D4" s="401"/>
      <c r="E4" s="401"/>
      <c r="F4" s="401"/>
      <c r="G4" s="401"/>
      <c r="H4" s="401"/>
      <c r="I4" s="401"/>
      <c r="J4" s="401"/>
      <c r="K4" s="267"/>
    </row>
    <row r="5" spans="2:11" s="1" customFormat="1" ht="5.25" customHeight="1">
      <c r="B5" s="266"/>
      <c r="C5" s="268"/>
      <c r="D5" s="268"/>
      <c r="E5" s="268"/>
      <c r="F5" s="268"/>
      <c r="G5" s="268"/>
      <c r="H5" s="268"/>
      <c r="I5" s="268"/>
      <c r="J5" s="268"/>
      <c r="K5" s="267"/>
    </row>
    <row r="6" spans="2:11" s="1" customFormat="1" ht="15" customHeight="1">
      <c r="B6" s="266"/>
      <c r="C6" s="400" t="s">
        <v>1101</v>
      </c>
      <c r="D6" s="400"/>
      <c r="E6" s="400"/>
      <c r="F6" s="400"/>
      <c r="G6" s="400"/>
      <c r="H6" s="400"/>
      <c r="I6" s="400"/>
      <c r="J6" s="400"/>
      <c r="K6" s="267"/>
    </row>
    <row r="7" spans="2:11" s="1" customFormat="1" ht="15" customHeight="1">
      <c r="B7" s="270"/>
      <c r="C7" s="400" t="s">
        <v>1102</v>
      </c>
      <c r="D7" s="400"/>
      <c r="E7" s="400"/>
      <c r="F7" s="400"/>
      <c r="G7" s="400"/>
      <c r="H7" s="400"/>
      <c r="I7" s="400"/>
      <c r="J7" s="400"/>
      <c r="K7" s="267"/>
    </row>
    <row r="8" spans="2:11" s="1" customFormat="1" ht="12.75" customHeight="1">
      <c r="B8" s="270"/>
      <c r="C8" s="269"/>
      <c r="D8" s="269"/>
      <c r="E8" s="269"/>
      <c r="F8" s="269"/>
      <c r="G8" s="269"/>
      <c r="H8" s="269"/>
      <c r="I8" s="269"/>
      <c r="J8" s="269"/>
      <c r="K8" s="267"/>
    </row>
    <row r="9" spans="2:11" s="1" customFormat="1" ht="15" customHeight="1">
      <c r="B9" s="270"/>
      <c r="C9" s="400" t="s">
        <v>1103</v>
      </c>
      <c r="D9" s="400"/>
      <c r="E9" s="400"/>
      <c r="F9" s="400"/>
      <c r="G9" s="400"/>
      <c r="H9" s="400"/>
      <c r="I9" s="400"/>
      <c r="J9" s="400"/>
      <c r="K9" s="267"/>
    </row>
    <row r="10" spans="2:11" s="1" customFormat="1" ht="15" customHeight="1">
      <c r="B10" s="270"/>
      <c r="C10" s="269"/>
      <c r="D10" s="400" t="s">
        <v>1104</v>
      </c>
      <c r="E10" s="400"/>
      <c r="F10" s="400"/>
      <c r="G10" s="400"/>
      <c r="H10" s="400"/>
      <c r="I10" s="400"/>
      <c r="J10" s="400"/>
      <c r="K10" s="267"/>
    </row>
    <row r="11" spans="2:11" s="1" customFormat="1" ht="15" customHeight="1">
      <c r="B11" s="270"/>
      <c r="C11" s="271"/>
      <c r="D11" s="400" t="s">
        <v>1105</v>
      </c>
      <c r="E11" s="400"/>
      <c r="F11" s="400"/>
      <c r="G11" s="400"/>
      <c r="H11" s="400"/>
      <c r="I11" s="400"/>
      <c r="J11" s="400"/>
      <c r="K11" s="267"/>
    </row>
    <row r="12" spans="2:11" s="1" customFormat="1" ht="15" customHeight="1">
      <c r="B12" s="270"/>
      <c r="C12" s="271"/>
      <c r="D12" s="269"/>
      <c r="E12" s="269"/>
      <c r="F12" s="269"/>
      <c r="G12" s="269"/>
      <c r="H12" s="269"/>
      <c r="I12" s="269"/>
      <c r="J12" s="269"/>
      <c r="K12" s="267"/>
    </row>
    <row r="13" spans="2:11" s="1" customFormat="1" ht="15" customHeight="1">
      <c r="B13" s="270"/>
      <c r="C13" s="271"/>
      <c r="D13" s="272" t="s">
        <v>1106</v>
      </c>
      <c r="E13" s="269"/>
      <c r="F13" s="269"/>
      <c r="G13" s="269"/>
      <c r="H13" s="269"/>
      <c r="I13" s="269"/>
      <c r="J13" s="269"/>
      <c r="K13" s="267"/>
    </row>
    <row r="14" spans="2:11" s="1" customFormat="1" ht="12.75" customHeight="1">
      <c r="B14" s="270"/>
      <c r="C14" s="271"/>
      <c r="D14" s="271"/>
      <c r="E14" s="271"/>
      <c r="F14" s="271"/>
      <c r="G14" s="271"/>
      <c r="H14" s="271"/>
      <c r="I14" s="271"/>
      <c r="J14" s="271"/>
      <c r="K14" s="267"/>
    </row>
    <row r="15" spans="2:11" s="1" customFormat="1" ht="15" customHeight="1">
      <c r="B15" s="270"/>
      <c r="C15" s="271"/>
      <c r="D15" s="400" t="s">
        <v>1107</v>
      </c>
      <c r="E15" s="400"/>
      <c r="F15" s="400"/>
      <c r="G15" s="400"/>
      <c r="H15" s="400"/>
      <c r="I15" s="400"/>
      <c r="J15" s="400"/>
      <c r="K15" s="267"/>
    </row>
    <row r="16" spans="2:11" s="1" customFormat="1" ht="15" customHeight="1">
      <c r="B16" s="270"/>
      <c r="C16" s="271"/>
      <c r="D16" s="400" t="s">
        <v>1108</v>
      </c>
      <c r="E16" s="400"/>
      <c r="F16" s="400"/>
      <c r="G16" s="400"/>
      <c r="H16" s="400"/>
      <c r="I16" s="400"/>
      <c r="J16" s="400"/>
      <c r="K16" s="267"/>
    </row>
    <row r="17" spans="2:11" s="1" customFormat="1" ht="15" customHeight="1">
      <c r="B17" s="270"/>
      <c r="C17" s="271"/>
      <c r="D17" s="400" t="s">
        <v>1109</v>
      </c>
      <c r="E17" s="400"/>
      <c r="F17" s="400"/>
      <c r="G17" s="400"/>
      <c r="H17" s="400"/>
      <c r="I17" s="400"/>
      <c r="J17" s="400"/>
      <c r="K17" s="267"/>
    </row>
    <row r="18" spans="2:11" s="1" customFormat="1" ht="15" customHeight="1">
      <c r="B18" s="270"/>
      <c r="C18" s="271"/>
      <c r="D18" s="271"/>
      <c r="E18" s="273" t="s">
        <v>79</v>
      </c>
      <c r="F18" s="400" t="s">
        <v>1110</v>
      </c>
      <c r="G18" s="400"/>
      <c r="H18" s="400"/>
      <c r="I18" s="400"/>
      <c r="J18" s="400"/>
      <c r="K18" s="267"/>
    </row>
    <row r="19" spans="2:11" s="1" customFormat="1" ht="15" customHeight="1">
      <c r="B19" s="270"/>
      <c r="C19" s="271"/>
      <c r="D19" s="271"/>
      <c r="E19" s="273" t="s">
        <v>1111</v>
      </c>
      <c r="F19" s="400" t="s">
        <v>1112</v>
      </c>
      <c r="G19" s="400"/>
      <c r="H19" s="400"/>
      <c r="I19" s="400"/>
      <c r="J19" s="400"/>
      <c r="K19" s="267"/>
    </row>
    <row r="20" spans="2:11" s="1" customFormat="1" ht="15" customHeight="1">
      <c r="B20" s="270"/>
      <c r="C20" s="271"/>
      <c r="D20" s="271"/>
      <c r="E20" s="273" t="s">
        <v>1113</v>
      </c>
      <c r="F20" s="400" t="s">
        <v>1114</v>
      </c>
      <c r="G20" s="400"/>
      <c r="H20" s="400"/>
      <c r="I20" s="400"/>
      <c r="J20" s="400"/>
      <c r="K20" s="267"/>
    </row>
    <row r="21" spans="2:11" s="1" customFormat="1" ht="15" customHeight="1">
      <c r="B21" s="270"/>
      <c r="C21" s="271"/>
      <c r="D21" s="271"/>
      <c r="E21" s="273" t="s">
        <v>91</v>
      </c>
      <c r="F21" s="400" t="s">
        <v>1115</v>
      </c>
      <c r="G21" s="400"/>
      <c r="H21" s="400"/>
      <c r="I21" s="400"/>
      <c r="J21" s="400"/>
      <c r="K21" s="267"/>
    </row>
    <row r="22" spans="2:11" s="1" customFormat="1" ht="15" customHeight="1">
      <c r="B22" s="270"/>
      <c r="C22" s="271"/>
      <c r="D22" s="271"/>
      <c r="E22" s="273" t="s">
        <v>986</v>
      </c>
      <c r="F22" s="400" t="s">
        <v>1116</v>
      </c>
      <c r="G22" s="400"/>
      <c r="H22" s="400"/>
      <c r="I22" s="400"/>
      <c r="J22" s="400"/>
      <c r="K22" s="267"/>
    </row>
    <row r="23" spans="2:11" s="1" customFormat="1" ht="15" customHeight="1">
      <c r="B23" s="270"/>
      <c r="C23" s="271"/>
      <c r="D23" s="271"/>
      <c r="E23" s="273" t="s">
        <v>84</v>
      </c>
      <c r="F23" s="400" t="s">
        <v>1117</v>
      </c>
      <c r="G23" s="400"/>
      <c r="H23" s="400"/>
      <c r="I23" s="400"/>
      <c r="J23" s="400"/>
      <c r="K23" s="267"/>
    </row>
    <row r="24" spans="2:11" s="1" customFormat="1" ht="12.75" customHeight="1">
      <c r="B24" s="270"/>
      <c r="C24" s="271"/>
      <c r="D24" s="271"/>
      <c r="E24" s="271"/>
      <c r="F24" s="271"/>
      <c r="G24" s="271"/>
      <c r="H24" s="271"/>
      <c r="I24" s="271"/>
      <c r="J24" s="271"/>
      <c r="K24" s="267"/>
    </row>
    <row r="25" spans="2:11" s="1" customFormat="1" ht="15" customHeight="1">
      <c r="B25" s="270"/>
      <c r="C25" s="400" t="s">
        <v>1118</v>
      </c>
      <c r="D25" s="400"/>
      <c r="E25" s="400"/>
      <c r="F25" s="400"/>
      <c r="G25" s="400"/>
      <c r="H25" s="400"/>
      <c r="I25" s="400"/>
      <c r="J25" s="400"/>
      <c r="K25" s="267"/>
    </row>
    <row r="26" spans="2:11" s="1" customFormat="1" ht="15" customHeight="1">
      <c r="B26" s="270"/>
      <c r="C26" s="400" t="s">
        <v>1119</v>
      </c>
      <c r="D26" s="400"/>
      <c r="E26" s="400"/>
      <c r="F26" s="400"/>
      <c r="G26" s="400"/>
      <c r="H26" s="400"/>
      <c r="I26" s="400"/>
      <c r="J26" s="400"/>
      <c r="K26" s="267"/>
    </row>
    <row r="27" spans="2:11" s="1" customFormat="1" ht="15" customHeight="1">
      <c r="B27" s="270"/>
      <c r="C27" s="269"/>
      <c r="D27" s="400" t="s">
        <v>1120</v>
      </c>
      <c r="E27" s="400"/>
      <c r="F27" s="400"/>
      <c r="G27" s="400"/>
      <c r="H27" s="400"/>
      <c r="I27" s="400"/>
      <c r="J27" s="400"/>
      <c r="K27" s="267"/>
    </row>
    <row r="28" spans="2:11" s="1" customFormat="1" ht="15" customHeight="1">
      <c r="B28" s="270"/>
      <c r="C28" s="271"/>
      <c r="D28" s="400" t="s">
        <v>1121</v>
      </c>
      <c r="E28" s="400"/>
      <c r="F28" s="400"/>
      <c r="G28" s="400"/>
      <c r="H28" s="400"/>
      <c r="I28" s="400"/>
      <c r="J28" s="400"/>
      <c r="K28" s="267"/>
    </row>
    <row r="29" spans="2:11" s="1" customFormat="1" ht="12.75" customHeight="1">
      <c r="B29" s="270"/>
      <c r="C29" s="271"/>
      <c r="D29" s="271"/>
      <c r="E29" s="271"/>
      <c r="F29" s="271"/>
      <c r="G29" s="271"/>
      <c r="H29" s="271"/>
      <c r="I29" s="271"/>
      <c r="J29" s="271"/>
      <c r="K29" s="267"/>
    </row>
    <row r="30" spans="2:11" s="1" customFormat="1" ht="15" customHeight="1">
      <c r="B30" s="270"/>
      <c r="C30" s="271"/>
      <c r="D30" s="400" t="s">
        <v>1122</v>
      </c>
      <c r="E30" s="400"/>
      <c r="F30" s="400"/>
      <c r="G30" s="400"/>
      <c r="H30" s="400"/>
      <c r="I30" s="400"/>
      <c r="J30" s="400"/>
      <c r="K30" s="267"/>
    </row>
    <row r="31" spans="2:11" s="1" customFormat="1" ht="15" customHeight="1">
      <c r="B31" s="270"/>
      <c r="C31" s="271"/>
      <c r="D31" s="400" t="s">
        <v>1123</v>
      </c>
      <c r="E31" s="400"/>
      <c r="F31" s="400"/>
      <c r="G31" s="400"/>
      <c r="H31" s="400"/>
      <c r="I31" s="400"/>
      <c r="J31" s="400"/>
      <c r="K31" s="267"/>
    </row>
    <row r="32" spans="2:11" s="1" customFormat="1" ht="12.75" customHeight="1">
      <c r="B32" s="270"/>
      <c r="C32" s="271"/>
      <c r="D32" s="271"/>
      <c r="E32" s="271"/>
      <c r="F32" s="271"/>
      <c r="G32" s="271"/>
      <c r="H32" s="271"/>
      <c r="I32" s="271"/>
      <c r="J32" s="271"/>
      <c r="K32" s="267"/>
    </row>
    <row r="33" spans="2:11" s="1" customFormat="1" ht="15" customHeight="1">
      <c r="B33" s="270"/>
      <c r="C33" s="271"/>
      <c r="D33" s="400" t="s">
        <v>1124</v>
      </c>
      <c r="E33" s="400"/>
      <c r="F33" s="400"/>
      <c r="G33" s="400"/>
      <c r="H33" s="400"/>
      <c r="I33" s="400"/>
      <c r="J33" s="400"/>
      <c r="K33" s="267"/>
    </row>
    <row r="34" spans="2:11" s="1" customFormat="1" ht="15" customHeight="1">
      <c r="B34" s="270"/>
      <c r="C34" s="271"/>
      <c r="D34" s="400" t="s">
        <v>1125</v>
      </c>
      <c r="E34" s="400"/>
      <c r="F34" s="400"/>
      <c r="G34" s="400"/>
      <c r="H34" s="400"/>
      <c r="I34" s="400"/>
      <c r="J34" s="400"/>
      <c r="K34" s="267"/>
    </row>
    <row r="35" spans="2:11" s="1" customFormat="1" ht="15" customHeight="1">
      <c r="B35" s="270"/>
      <c r="C35" s="271"/>
      <c r="D35" s="400" t="s">
        <v>1126</v>
      </c>
      <c r="E35" s="400"/>
      <c r="F35" s="400"/>
      <c r="G35" s="400"/>
      <c r="H35" s="400"/>
      <c r="I35" s="400"/>
      <c r="J35" s="400"/>
      <c r="K35" s="267"/>
    </row>
    <row r="36" spans="2:11" s="1" customFormat="1" ht="15" customHeight="1">
      <c r="B36" s="270"/>
      <c r="C36" s="271"/>
      <c r="D36" s="269"/>
      <c r="E36" s="272" t="s">
        <v>115</v>
      </c>
      <c r="F36" s="269"/>
      <c r="G36" s="400" t="s">
        <v>1127</v>
      </c>
      <c r="H36" s="400"/>
      <c r="I36" s="400"/>
      <c r="J36" s="400"/>
      <c r="K36" s="267"/>
    </row>
    <row r="37" spans="2:11" s="1" customFormat="1" ht="30.75" customHeight="1">
      <c r="B37" s="270"/>
      <c r="C37" s="271"/>
      <c r="D37" s="269"/>
      <c r="E37" s="272" t="s">
        <v>1128</v>
      </c>
      <c r="F37" s="269"/>
      <c r="G37" s="400" t="s">
        <v>1129</v>
      </c>
      <c r="H37" s="400"/>
      <c r="I37" s="400"/>
      <c r="J37" s="400"/>
      <c r="K37" s="267"/>
    </row>
    <row r="38" spans="2:11" s="1" customFormat="1" ht="15" customHeight="1">
      <c r="B38" s="270"/>
      <c r="C38" s="271"/>
      <c r="D38" s="269"/>
      <c r="E38" s="272" t="s">
        <v>54</v>
      </c>
      <c r="F38" s="269"/>
      <c r="G38" s="400" t="s">
        <v>1130</v>
      </c>
      <c r="H38" s="400"/>
      <c r="I38" s="400"/>
      <c r="J38" s="400"/>
      <c r="K38" s="267"/>
    </row>
    <row r="39" spans="2:11" s="1" customFormat="1" ht="15" customHeight="1">
      <c r="B39" s="270"/>
      <c r="C39" s="271"/>
      <c r="D39" s="269"/>
      <c r="E39" s="272" t="s">
        <v>55</v>
      </c>
      <c r="F39" s="269"/>
      <c r="G39" s="400" t="s">
        <v>1131</v>
      </c>
      <c r="H39" s="400"/>
      <c r="I39" s="400"/>
      <c r="J39" s="400"/>
      <c r="K39" s="267"/>
    </row>
    <row r="40" spans="2:11" s="1" customFormat="1" ht="15" customHeight="1">
      <c r="B40" s="270"/>
      <c r="C40" s="271"/>
      <c r="D40" s="269"/>
      <c r="E40" s="272" t="s">
        <v>116</v>
      </c>
      <c r="F40" s="269"/>
      <c r="G40" s="400" t="s">
        <v>1132</v>
      </c>
      <c r="H40" s="400"/>
      <c r="I40" s="400"/>
      <c r="J40" s="400"/>
      <c r="K40" s="267"/>
    </row>
    <row r="41" spans="2:11" s="1" customFormat="1" ht="15" customHeight="1">
      <c r="B41" s="270"/>
      <c r="C41" s="271"/>
      <c r="D41" s="269"/>
      <c r="E41" s="272" t="s">
        <v>117</v>
      </c>
      <c r="F41" s="269"/>
      <c r="G41" s="400" t="s">
        <v>1133</v>
      </c>
      <c r="H41" s="400"/>
      <c r="I41" s="400"/>
      <c r="J41" s="400"/>
      <c r="K41" s="267"/>
    </row>
    <row r="42" spans="2:11" s="1" customFormat="1" ht="15" customHeight="1">
      <c r="B42" s="270"/>
      <c r="C42" s="271"/>
      <c r="D42" s="269"/>
      <c r="E42" s="272" t="s">
        <v>1134</v>
      </c>
      <c r="F42" s="269"/>
      <c r="G42" s="400" t="s">
        <v>1135</v>
      </c>
      <c r="H42" s="400"/>
      <c r="I42" s="400"/>
      <c r="J42" s="400"/>
      <c r="K42" s="267"/>
    </row>
    <row r="43" spans="2:11" s="1" customFormat="1" ht="15" customHeight="1">
      <c r="B43" s="270"/>
      <c r="C43" s="271"/>
      <c r="D43" s="269"/>
      <c r="E43" s="272"/>
      <c r="F43" s="269"/>
      <c r="G43" s="400" t="s">
        <v>1136</v>
      </c>
      <c r="H43" s="400"/>
      <c r="I43" s="400"/>
      <c r="J43" s="400"/>
      <c r="K43" s="267"/>
    </row>
    <row r="44" spans="2:11" s="1" customFormat="1" ht="15" customHeight="1">
      <c r="B44" s="270"/>
      <c r="C44" s="271"/>
      <c r="D44" s="269"/>
      <c r="E44" s="272" t="s">
        <v>1137</v>
      </c>
      <c r="F44" s="269"/>
      <c r="G44" s="400" t="s">
        <v>1138</v>
      </c>
      <c r="H44" s="400"/>
      <c r="I44" s="400"/>
      <c r="J44" s="400"/>
      <c r="K44" s="267"/>
    </row>
    <row r="45" spans="2:11" s="1" customFormat="1" ht="15" customHeight="1">
      <c r="B45" s="270"/>
      <c r="C45" s="271"/>
      <c r="D45" s="269"/>
      <c r="E45" s="272" t="s">
        <v>119</v>
      </c>
      <c r="F45" s="269"/>
      <c r="G45" s="400" t="s">
        <v>1139</v>
      </c>
      <c r="H45" s="400"/>
      <c r="I45" s="400"/>
      <c r="J45" s="400"/>
      <c r="K45" s="267"/>
    </row>
    <row r="46" spans="2:11" s="1" customFormat="1" ht="12.75" customHeight="1">
      <c r="B46" s="270"/>
      <c r="C46" s="271"/>
      <c r="D46" s="269"/>
      <c r="E46" s="269"/>
      <c r="F46" s="269"/>
      <c r="G46" s="269"/>
      <c r="H46" s="269"/>
      <c r="I46" s="269"/>
      <c r="J46" s="269"/>
      <c r="K46" s="267"/>
    </row>
    <row r="47" spans="2:11" s="1" customFormat="1" ht="15" customHeight="1">
      <c r="B47" s="270"/>
      <c r="C47" s="271"/>
      <c r="D47" s="400" t="s">
        <v>1140</v>
      </c>
      <c r="E47" s="400"/>
      <c r="F47" s="400"/>
      <c r="G47" s="400"/>
      <c r="H47" s="400"/>
      <c r="I47" s="400"/>
      <c r="J47" s="400"/>
      <c r="K47" s="267"/>
    </row>
    <row r="48" spans="2:11" s="1" customFormat="1" ht="15" customHeight="1">
      <c r="B48" s="270"/>
      <c r="C48" s="271"/>
      <c r="D48" s="271"/>
      <c r="E48" s="400" t="s">
        <v>1141</v>
      </c>
      <c r="F48" s="400"/>
      <c r="G48" s="400"/>
      <c r="H48" s="400"/>
      <c r="I48" s="400"/>
      <c r="J48" s="400"/>
      <c r="K48" s="267"/>
    </row>
    <row r="49" spans="2:11" s="1" customFormat="1" ht="15" customHeight="1">
      <c r="B49" s="270"/>
      <c r="C49" s="271"/>
      <c r="D49" s="271"/>
      <c r="E49" s="400" t="s">
        <v>1142</v>
      </c>
      <c r="F49" s="400"/>
      <c r="G49" s="400"/>
      <c r="H49" s="400"/>
      <c r="I49" s="400"/>
      <c r="J49" s="400"/>
      <c r="K49" s="267"/>
    </row>
    <row r="50" spans="2:11" s="1" customFormat="1" ht="15" customHeight="1">
      <c r="B50" s="270"/>
      <c r="C50" s="271"/>
      <c r="D50" s="271"/>
      <c r="E50" s="400" t="s">
        <v>1143</v>
      </c>
      <c r="F50" s="400"/>
      <c r="G50" s="400"/>
      <c r="H50" s="400"/>
      <c r="I50" s="400"/>
      <c r="J50" s="400"/>
      <c r="K50" s="267"/>
    </row>
    <row r="51" spans="2:11" s="1" customFormat="1" ht="15" customHeight="1">
      <c r="B51" s="270"/>
      <c r="C51" s="271"/>
      <c r="D51" s="400" t="s">
        <v>1144</v>
      </c>
      <c r="E51" s="400"/>
      <c r="F51" s="400"/>
      <c r="G51" s="400"/>
      <c r="H51" s="400"/>
      <c r="I51" s="400"/>
      <c r="J51" s="400"/>
      <c r="K51" s="267"/>
    </row>
    <row r="52" spans="2:11" s="1" customFormat="1" ht="25.5" customHeight="1">
      <c r="B52" s="266"/>
      <c r="C52" s="401" t="s">
        <v>1145</v>
      </c>
      <c r="D52" s="401"/>
      <c r="E52" s="401"/>
      <c r="F52" s="401"/>
      <c r="G52" s="401"/>
      <c r="H52" s="401"/>
      <c r="I52" s="401"/>
      <c r="J52" s="401"/>
      <c r="K52" s="267"/>
    </row>
    <row r="53" spans="2:11" s="1" customFormat="1" ht="5.25" customHeight="1">
      <c r="B53" s="266"/>
      <c r="C53" s="268"/>
      <c r="D53" s="268"/>
      <c r="E53" s="268"/>
      <c r="F53" s="268"/>
      <c r="G53" s="268"/>
      <c r="H53" s="268"/>
      <c r="I53" s="268"/>
      <c r="J53" s="268"/>
      <c r="K53" s="267"/>
    </row>
    <row r="54" spans="2:11" s="1" customFormat="1" ht="15" customHeight="1">
      <c r="B54" s="266"/>
      <c r="C54" s="400" t="s">
        <v>1146</v>
      </c>
      <c r="D54" s="400"/>
      <c r="E54" s="400"/>
      <c r="F54" s="400"/>
      <c r="G54" s="400"/>
      <c r="H54" s="400"/>
      <c r="I54" s="400"/>
      <c r="J54" s="400"/>
      <c r="K54" s="267"/>
    </row>
    <row r="55" spans="2:11" s="1" customFormat="1" ht="15" customHeight="1">
      <c r="B55" s="266"/>
      <c r="C55" s="400" t="s">
        <v>1147</v>
      </c>
      <c r="D55" s="400"/>
      <c r="E55" s="400"/>
      <c r="F55" s="400"/>
      <c r="G55" s="400"/>
      <c r="H55" s="400"/>
      <c r="I55" s="400"/>
      <c r="J55" s="400"/>
      <c r="K55" s="267"/>
    </row>
    <row r="56" spans="2:11" s="1" customFormat="1" ht="12.75" customHeight="1">
      <c r="B56" s="266"/>
      <c r="C56" s="269"/>
      <c r="D56" s="269"/>
      <c r="E56" s="269"/>
      <c r="F56" s="269"/>
      <c r="G56" s="269"/>
      <c r="H56" s="269"/>
      <c r="I56" s="269"/>
      <c r="J56" s="269"/>
      <c r="K56" s="267"/>
    </row>
    <row r="57" spans="2:11" s="1" customFormat="1" ht="15" customHeight="1">
      <c r="B57" s="266"/>
      <c r="C57" s="400" t="s">
        <v>1148</v>
      </c>
      <c r="D57" s="400"/>
      <c r="E57" s="400"/>
      <c r="F57" s="400"/>
      <c r="G57" s="400"/>
      <c r="H57" s="400"/>
      <c r="I57" s="400"/>
      <c r="J57" s="400"/>
      <c r="K57" s="267"/>
    </row>
    <row r="58" spans="2:11" s="1" customFormat="1" ht="15" customHeight="1">
      <c r="B58" s="266"/>
      <c r="C58" s="271"/>
      <c r="D58" s="400" t="s">
        <v>1149</v>
      </c>
      <c r="E58" s="400"/>
      <c r="F58" s="400"/>
      <c r="G58" s="400"/>
      <c r="H58" s="400"/>
      <c r="I58" s="400"/>
      <c r="J58" s="400"/>
      <c r="K58" s="267"/>
    </row>
    <row r="59" spans="2:11" s="1" customFormat="1" ht="15" customHeight="1">
      <c r="B59" s="266"/>
      <c r="C59" s="271"/>
      <c r="D59" s="400" t="s">
        <v>1150</v>
      </c>
      <c r="E59" s="400"/>
      <c r="F59" s="400"/>
      <c r="G59" s="400"/>
      <c r="H59" s="400"/>
      <c r="I59" s="400"/>
      <c r="J59" s="400"/>
      <c r="K59" s="267"/>
    </row>
    <row r="60" spans="2:11" s="1" customFormat="1" ht="15" customHeight="1">
      <c r="B60" s="266"/>
      <c r="C60" s="271"/>
      <c r="D60" s="400" t="s">
        <v>1151</v>
      </c>
      <c r="E60" s="400"/>
      <c r="F60" s="400"/>
      <c r="G60" s="400"/>
      <c r="H60" s="400"/>
      <c r="I60" s="400"/>
      <c r="J60" s="400"/>
      <c r="K60" s="267"/>
    </row>
    <row r="61" spans="2:11" s="1" customFormat="1" ht="15" customHeight="1">
      <c r="B61" s="266"/>
      <c r="C61" s="271"/>
      <c r="D61" s="400" t="s">
        <v>1152</v>
      </c>
      <c r="E61" s="400"/>
      <c r="F61" s="400"/>
      <c r="G61" s="400"/>
      <c r="H61" s="400"/>
      <c r="I61" s="400"/>
      <c r="J61" s="400"/>
      <c r="K61" s="267"/>
    </row>
    <row r="62" spans="2:11" s="1" customFormat="1" ht="15" customHeight="1">
      <c r="B62" s="266"/>
      <c r="C62" s="271"/>
      <c r="D62" s="402" t="s">
        <v>1153</v>
      </c>
      <c r="E62" s="402"/>
      <c r="F62" s="402"/>
      <c r="G62" s="402"/>
      <c r="H62" s="402"/>
      <c r="I62" s="402"/>
      <c r="J62" s="402"/>
      <c r="K62" s="267"/>
    </row>
    <row r="63" spans="2:11" s="1" customFormat="1" ht="15" customHeight="1">
      <c r="B63" s="266"/>
      <c r="C63" s="271"/>
      <c r="D63" s="400" t="s">
        <v>1154</v>
      </c>
      <c r="E63" s="400"/>
      <c r="F63" s="400"/>
      <c r="G63" s="400"/>
      <c r="H63" s="400"/>
      <c r="I63" s="400"/>
      <c r="J63" s="400"/>
      <c r="K63" s="267"/>
    </row>
    <row r="64" spans="2:11" s="1" customFormat="1" ht="12.75" customHeight="1">
      <c r="B64" s="266"/>
      <c r="C64" s="271"/>
      <c r="D64" s="271"/>
      <c r="E64" s="274"/>
      <c r="F64" s="271"/>
      <c r="G64" s="271"/>
      <c r="H64" s="271"/>
      <c r="I64" s="271"/>
      <c r="J64" s="271"/>
      <c r="K64" s="267"/>
    </row>
    <row r="65" spans="2:11" s="1" customFormat="1" ht="15" customHeight="1">
      <c r="B65" s="266"/>
      <c r="C65" s="271"/>
      <c r="D65" s="400" t="s">
        <v>1155</v>
      </c>
      <c r="E65" s="400"/>
      <c r="F65" s="400"/>
      <c r="G65" s="400"/>
      <c r="H65" s="400"/>
      <c r="I65" s="400"/>
      <c r="J65" s="400"/>
      <c r="K65" s="267"/>
    </row>
    <row r="66" spans="2:11" s="1" customFormat="1" ht="15" customHeight="1">
      <c r="B66" s="266"/>
      <c r="C66" s="271"/>
      <c r="D66" s="402" t="s">
        <v>1156</v>
      </c>
      <c r="E66" s="402"/>
      <c r="F66" s="402"/>
      <c r="G66" s="402"/>
      <c r="H66" s="402"/>
      <c r="I66" s="402"/>
      <c r="J66" s="402"/>
      <c r="K66" s="267"/>
    </row>
    <row r="67" spans="2:11" s="1" customFormat="1" ht="15" customHeight="1">
      <c r="B67" s="266"/>
      <c r="C67" s="271"/>
      <c r="D67" s="400" t="s">
        <v>1157</v>
      </c>
      <c r="E67" s="400"/>
      <c r="F67" s="400"/>
      <c r="G67" s="400"/>
      <c r="H67" s="400"/>
      <c r="I67" s="400"/>
      <c r="J67" s="400"/>
      <c r="K67" s="267"/>
    </row>
    <row r="68" spans="2:11" s="1" customFormat="1" ht="15" customHeight="1">
      <c r="B68" s="266"/>
      <c r="C68" s="271"/>
      <c r="D68" s="400" t="s">
        <v>1158</v>
      </c>
      <c r="E68" s="400"/>
      <c r="F68" s="400"/>
      <c r="G68" s="400"/>
      <c r="H68" s="400"/>
      <c r="I68" s="400"/>
      <c r="J68" s="400"/>
      <c r="K68" s="267"/>
    </row>
    <row r="69" spans="2:11" s="1" customFormat="1" ht="15" customHeight="1">
      <c r="B69" s="266"/>
      <c r="C69" s="271"/>
      <c r="D69" s="400" t="s">
        <v>1159</v>
      </c>
      <c r="E69" s="400"/>
      <c r="F69" s="400"/>
      <c r="G69" s="400"/>
      <c r="H69" s="400"/>
      <c r="I69" s="400"/>
      <c r="J69" s="400"/>
      <c r="K69" s="267"/>
    </row>
    <row r="70" spans="2:11" s="1" customFormat="1" ht="15" customHeight="1">
      <c r="B70" s="266"/>
      <c r="C70" s="271"/>
      <c r="D70" s="400" t="s">
        <v>1160</v>
      </c>
      <c r="E70" s="400"/>
      <c r="F70" s="400"/>
      <c r="G70" s="400"/>
      <c r="H70" s="400"/>
      <c r="I70" s="400"/>
      <c r="J70" s="400"/>
      <c r="K70" s="267"/>
    </row>
    <row r="71" spans="2:11" s="1" customFormat="1" ht="12.75" customHeight="1">
      <c r="B71" s="275"/>
      <c r="C71" s="276"/>
      <c r="D71" s="276"/>
      <c r="E71" s="276"/>
      <c r="F71" s="276"/>
      <c r="G71" s="276"/>
      <c r="H71" s="276"/>
      <c r="I71" s="276"/>
      <c r="J71" s="276"/>
      <c r="K71" s="277"/>
    </row>
    <row r="72" spans="2:11" s="1" customFormat="1" ht="18.75" customHeight="1">
      <c r="B72" s="278"/>
      <c r="C72" s="278"/>
      <c r="D72" s="278"/>
      <c r="E72" s="278"/>
      <c r="F72" s="278"/>
      <c r="G72" s="278"/>
      <c r="H72" s="278"/>
      <c r="I72" s="278"/>
      <c r="J72" s="278"/>
      <c r="K72" s="279"/>
    </row>
    <row r="73" spans="2:11" s="1" customFormat="1" ht="18.75" customHeight="1">
      <c r="B73" s="279"/>
      <c r="C73" s="279"/>
      <c r="D73" s="279"/>
      <c r="E73" s="279"/>
      <c r="F73" s="279"/>
      <c r="G73" s="279"/>
      <c r="H73" s="279"/>
      <c r="I73" s="279"/>
      <c r="J73" s="279"/>
      <c r="K73" s="279"/>
    </row>
    <row r="74" spans="2:11" s="1" customFormat="1" ht="7.5" customHeight="1">
      <c r="B74" s="280"/>
      <c r="C74" s="281"/>
      <c r="D74" s="281"/>
      <c r="E74" s="281"/>
      <c r="F74" s="281"/>
      <c r="G74" s="281"/>
      <c r="H74" s="281"/>
      <c r="I74" s="281"/>
      <c r="J74" s="281"/>
      <c r="K74" s="282"/>
    </row>
    <row r="75" spans="2:11" s="1" customFormat="1" ht="45" customHeight="1">
      <c r="B75" s="283"/>
      <c r="C75" s="395" t="s">
        <v>1161</v>
      </c>
      <c r="D75" s="395"/>
      <c r="E75" s="395"/>
      <c r="F75" s="395"/>
      <c r="G75" s="395"/>
      <c r="H75" s="395"/>
      <c r="I75" s="395"/>
      <c r="J75" s="395"/>
      <c r="K75" s="284"/>
    </row>
    <row r="76" spans="2:11" s="1" customFormat="1" ht="17.25" customHeight="1">
      <c r="B76" s="283"/>
      <c r="C76" s="285" t="s">
        <v>1162</v>
      </c>
      <c r="D76" s="285"/>
      <c r="E76" s="285"/>
      <c r="F76" s="285" t="s">
        <v>1163</v>
      </c>
      <c r="G76" s="286"/>
      <c r="H76" s="285" t="s">
        <v>55</v>
      </c>
      <c r="I76" s="285" t="s">
        <v>58</v>
      </c>
      <c r="J76" s="285" t="s">
        <v>1164</v>
      </c>
      <c r="K76" s="284"/>
    </row>
    <row r="77" spans="2:11" s="1" customFormat="1" ht="17.25" customHeight="1">
      <c r="B77" s="283"/>
      <c r="C77" s="287" t="s">
        <v>1165</v>
      </c>
      <c r="D77" s="287"/>
      <c r="E77" s="287"/>
      <c r="F77" s="288" t="s">
        <v>1166</v>
      </c>
      <c r="G77" s="289"/>
      <c r="H77" s="287"/>
      <c r="I77" s="287"/>
      <c r="J77" s="287" t="s">
        <v>1167</v>
      </c>
      <c r="K77" s="284"/>
    </row>
    <row r="78" spans="2:11" s="1" customFormat="1" ht="5.25" customHeight="1">
      <c r="B78" s="283"/>
      <c r="C78" s="290"/>
      <c r="D78" s="290"/>
      <c r="E78" s="290"/>
      <c r="F78" s="290"/>
      <c r="G78" s="291"/>
      <c r="H78" s="290"/>
      <c r="I78" s="290"/>
      <c r="J78" s="290"/>
      <c r="K78" s="284"/>
    </row>
    <row r="79" spans="2:11" s="1" customFormat="1" ht="15" customHeight="1">
      <c r="B79" s="283"/>
      <c r="C79" s="272" t="s">
        <v>54</v>
      </c>
      <c r="D79" s="292"/>
      <c r="E79" s="292"/>
      <c r="F79" s="293" t="s">
        <v>1168</v>
      </c>
      <c r="G79" s="294"/>
      <c r="H79" s="272" t="s">
        <v>1169</v>
      </c>
      <c r="I79" s="272" t="s">
        <v>1170</v>
      </c>
      <c r="J79" s="272">
        <v>20</v>
      </c>
      <c r="K79" s="284"/>
    </row>
    <row r="80" spans="2:11" s="1" customFormat="1" ht="15" customHeight="1">
      <c r="B80" s="283"/>
      <c r="C80" s="272" t="s">
        <v>1171</v>
      </c>
      <c r="D80" s="272"/>
      <c r="E80" s="272"/>
      <c r="F80" s="293" t="s">
        <v>1168</v>
      </c>
      <c r="G80" s="294"/>
      <c r="H80" s="272" t="s">
        <v>1172</v>
      </c>
      <c r="I80" s="272" t="s">
        <v>1170</v>
      </c>
      <c r="J80" s="272">
        <v>120</v>
      </c>
      <c r="K80" s="284"/>
    </row>
    <row r="81" spans="2:11" s="1" customFormat="1" ht="15" customHeight="1">
      <c r="B81" s="295"/>
      <c r="C81" s="272" t="s">
        <v>1173</v>
      </c>
      <c r="D81" s="272"/>
      <c r="E81" s="272"/>
      <c r="F81" s="293" t="s">
        <v>1174</v>
      </c>
      <c r="G81" s="294"/>
      <c r="H81" s="272" t="s">
        <v>1175</v>
      </c>
      <c r="I81" s="272" t="s">
        <v>1170</v>
      </c>
      <c r="J81" s="272">
        <v>50</v>
      </c>
      <c r="K81" s="284"/>
    </row>
    <row r="82" spans="2:11" s="1" customFormat="1" ht="15" customHeight="1">
      <c r="B82" s="295"/>
      <c r="C82" s="272" t="s">
        <v>1176</v>
      </c>
      <c r="D82" s="272"/>
      <c r="E82" s="272"/>
      <c r="F82" s="293" t="s">
        <v>1168</v>
      </c>
      <c r="G82" s="294"/>
      <c r="H82" s="272" t="s">
        <v>1177</v>
      </c>
      <c r="I82" s="272" t="s">
        <v>1178</v>
      </c>
      <c r="J82" s="272"/>
      <c r="K82" s="284"/>
    </row>
    <row r="83" spans="2:11" s="1" customFormat="1" ht="15" customHeight="1">
      <c r="B83" s="295"/>
      <c r="C83" s="296" t="s">
        <v>1179</v>
      </c>
      <c r="D83" s="296"/>
      <c r="E83" s="296"/>
      <c r="F83" s="297" t="s">
        <v>1174</v>
      </c>
      <c r="G83" s="296"/>
      <c r="H83" s="296" t="s">
        <v>1180</v>
      </c>
      <c r="I83" s="296" t="s">
        <v>1170</v>
      </c>
      <c r="J83" s="296">
        <v>15</v>
      </c>
      <c r="K83" s="284"/>
    </row>
    <row r="84" spans="2:11" s="1" customFormat="1" ht="15" customHeight="1">
      <c r="B84" s="295"/>
      <c r="C84" s="296" t="s">
        <v>1181</v>
      </c>
      <c r="D84" s="296"/>
      <c r="E84" s="296"/>
      <c r="F84" s="297" t="s">
        <v>1174</v>
      </c>
      <c r="G84" s="296"/>
      <c r="H84" s="296" t="s">
        <v>1182</v>
      </c>
      <c r="I84" s="296" t="s">
        <v>1170</v>
      </c>
      <c r="J84" s="296">
        <v>15</v>
      </c>
      <c r="K84" s="284"/>
    </row>
    <row r="85" spans="2:11" s="1" customFormat="1" ht="15" customHeight="1">
      <c r="B85" s="295"/>
      <c r="C85" s="296" t="s">
        <v>1183</v>
      </c>
      <c r="D85" s="296"/>
      <c r="E85" s="296"/>
      <c r="F85" s="297" t="s">
        <v>1174</v>
      </c>
      <c r="G85" s="296"/>
      <c r="H85" s="296" t="s">
        <v>1184</v>
      </c>
      <c r="I85" s="296" t="s">
        <v>1170</v>
      </c>
      <c r="J85" s="296">
        <v>20</v>
      </c>
      <c r="K85" s="284"/>
    </row>
    <row r="86" spans="2:11" s="1" customFormat="1" ht="15" customHeight="1">
      <c r="B86" s="295"/>
      <c r="C86" s="296" t="s">
        <v>1185</v>
      </c>
      <c r="D86" s="296"/>
      <c r="E86" s="296"/>
      <c r="F86" s="297" t="s">
        <v>1174</v>
      </c>
      <c r="G86" s="296"/>
      <c r="H86" s="296" t="s">
        <v>1186</v>
      </c>
      <c r="I86" s="296" t="s">
        <v>1170</v>
      </c>
      <c r="J86" s="296">
        <v>20</v>
      </c>
      <c r="K86" s="284"/>
    </row>
    <row r="87" spans="2:11" s="1" customFormat="1" ht="15" customHeight="1">
      <c r="B87" s="295"/>
      <c r="C87" s="272" t="s">
        <v>1187</v>
      </c>
      <c r="D87" s="272"/>
      <c r="E87" s="272"/>
      <c r="F87" s="293" t="s">
        <v>1174</v>
      </c>
      <c r="G87" s="294"/>
      <c r="H87" s="272" t="s">
        <v>1188</v>
      </c>
      <c r="I87" s="272" t="s">
        <v>1170</v>
      </c>
      <c r="J87" s="272">
        <v>50</v>
      </c>
      <c r="K87" s="284"/>
    </row>
    <row r="88" spans="2:11" s="1" customFormat="1" ht="15" customHeight="1">
      <c r="B88" s="295"/>
      <c r="C88" s="272" t="s">
        <v>1189</v>
      </c>
      <c r="D88" s="272"/>
      <c r="E88" s="272"/>
      <c r="F88" s="293" t="s">
        <v>1174</v>
      </c>
      <c r="G88" s="294"/>
      <c r="H88" s="272" t="s">
        <v>1190</v>
      </c>
      <c r="I88" s="272" t="s">
        <v>1170</v>
      </c>
      <c r="J88" s="272">
        <v>20</v>
      </c>
      <c r="K88" s="284"/>
    </row>
    <row r="89" spans="2:11" s="1" customFormat="1" ht="15" customHeight="1">
      <c r="B89" s="295"/>
      <c r="C89" s="272" t="s">
        <v>1191</v>
      </c>
      <c r="D89" s="272"/>
      <c r="E89" s="272"/>
      <c r="F89" s="293" t="s">
        <v>1174</v>
      </c>
      <c r="G89" s="294"/>
      <c r="H89" s="272" t="s">
        <v>1192</v>
      </c>
      <c r="I89" s="272" t="s">
        <v>1170</v>
      </c>
      <c r="J89" s="272">
        <v>20</v>
      </c>
      <c r="K89" s="284"/>
    </row>
    <row r="90" spans="2:11" s="1" customFormat="1" ht="15" customHeight="1">
      <c r="B90" s="295"/>
      <c r="C90" s="272" t="s">
        <v>1193</v>
      </c>
      <c r="D90" s="272"/>
      <c r="E90" s="272"/>
      <c r="F90" s="293" t="s">
        <v>1174</v>
      </c>
      <c r="G90" s="294"/>
      <c r="H90" s="272" t="s">
        <v>1194</v>
      </c>
      <c r="I90" s="272" t="s">
        <v>1170</v>
      </c>
      <c r="J90" s="272">
        <v>50</v>
      </c>
      <c r="K90" s="284"/>
    </row>
    <row r="91" spans="2:11" s="1" customFormat="1" ht="15" customHeight="1">
      <c r="B91" s="295"/>
      <c r="C91" s="272" t="s">
        <v>1195</v>
      </c>
      <c r="D91" s="272"/>
      <c r="E91" s="272"/>
      <c r="F91" s="293" t="s">
        <v>1174</v>
      </c>
      <c r="G91" s="294"/>
      <c r="H91" s="272" t="s">
        <v>1195</v>
      </c>
      <c r="I91" s="272" t="s">
        <v>1170</v>
      </c>
      <c r="J91" s="272">
        <v>50</v>
      </c>
      <c r="K91" s="284"/>
    </row>
    <row r="92" spans="2:11" s="1" customFormat="1" ht="15" customHeight="1">
      <c r="B92" s="295"/>
      <c r="C92" s="272" t="s">
        <v>1196</v>
      </c>
      <c r="D92" s="272"/>
      <c r="E92" s="272"/>
      <c r="F92" s="293" t="s">
        <v>1174</v>
      </c>
      <c r="G92" s="294"/>
      <c r="H92" s="272" t="s">
        <v>1197</v>
      </c>
      <c r="I92" s="272" t="s">
        <v>1170</v>
      </c>
      <c r="J92" s="272">
        <v>255</v>
      </c>
      <c r="K92" s="284"/>
    </row>
    <row r="93" spans="2:11" s="1" customFormat="1" ht="15" customHeight="1">
      <c r="B93" s="295"/>
      <c r="C93" s="272" t="s">
        <v>1198</v>
      </c>
      <c r="D93" s="272"/>
      <c r="E93" s="272"/>
      <c r="F93" s="293" t="s">
        <v>1168</v>
      </c>
      <c r="G93" s="294"/>
      <c r="H93" s="272" t="s">
        <v>1199</v>
      </c>
      <c r="I93" s="272" t="s">
        <v>1200</v>
      </c>
      <c r="J93" s="272"/>
      <c r="K93" s="284"/>
    </row>
    <row r="94" spans="2:11" s="1" customFormat="1" ht="15" customHeight="1">
      <c r="B94" s="295"/>
      <c r="C94" s="272" t="s">
        <v>1201</v>
      </c>
      <c r="D94" s="272"/>
      <c r="E94" s="272"/>
      <c r="F94" s="293" t="s">
        <v>1168</v>
      </c>
      <c r="G94" s="294"/>
      <c r="H94" s="272" t="s">
        <v>1202</v>
      </c>
      <c r="I94" s="272" t="s">
        <v>1203</v>
      </c>
      <c r="J94" s="272"/>
      <c r="K94" s="284"/>
    </row>
    <row r="95" spans="2:11" s="1" customFormat="1" ht="15" customHeight="1">
      <c r="B95" s="295"/>
      <c r="C95" s="272" t="s">
        <v>1204</v>
      </c>
      <c r="D95" s="272"/>
      <c r="E95" s="272"/>
      <c r="F95" s="293" t="s">
        <v>1168</v>
      </c>
      <c r="G95" s="294"/>
      <c r="H95" s="272" t="s">
        <v>1204</v>
      </c>
      <c r="I95" s="272" t="s">
        <v>1203</v>
      </c>
      <c r="J95" s="272"/>
      <c r="K95" s="284"/>
    </row>
    <row r="96" spans="2:11" s="1" customFormat="1" ht="15" customHeight="1">
      <c r="B96" s="295"/>
      <c r="C96" s="272" t="s">
        <v>39</v>
      </c>
      <c r="D96" s="272"/>
      <c r="E96" s="272"/>
      <c r="F96" s="293" t="s">
        <v>1168</v>
      </c>
      <c r="G96" s="294"/>
      <c r="H96" s="272" t="s">
        <v>1205</v>
      </c>
      <c r="I96" s="272" t="s">
        <v>1203</v>
      </c>
      <c r="J96" s="272"/>
      <c r="K96" s="284"/>
    </row>
    <row r="97" spans="2:11" s="1" customFormat="1" ht="15" customHeight="1">
      <c r="B97" s="295"/>
      <c r="C97" s="272" t="s">
        <v>49</v>
      </c>
      <c r="D97" s="272"/>
      <c r="E97" s="272"/>
      <c r="F97" s="293" t="s">
        <v>1168</v>
      </c>
      <c r="G97" s="294"/>
      <c r="H97" s="272" t="s">
        <v>1206</v>
      </c>
      <c r="I97" s="272" t="s">
        <v>1203</v>
      </c>
      <c r="J97" s="272"/>
      <c r="K97" s="284"/>
    </row>
    <row r="98" spans="2:11" s="1" customFormat="1" ht="15" customHeight="1">
      <c r="B98" s="298"/>
      <c r="C98" s="299"/>
      <c r="D98" s="299"/>
      <c r="E98" s="299"/>
      <c r="F98" s="299"/>
      <c r="G98" s="299"/>
      <c r="H98" s="299"/>
      <c r="I98" s="299"/>
      <c r="J98" s="299"/>
      <c r="K98" s="300"/>
    </row>
    <row r="99" spans="2:11" s="1" customFormat="1" ht="18.75" customHeight="1">
      <c r="B99" s="301"/>
      <c r="C99" s="302"/>
      <c r="D99" s="302"/>
      <c r="E99" s="302"/>
      <c r="F99" s="302"/>
      <c r="G99" s="302"/>
      <c r="H99" s="302"/>
      <c r="I99" s="302"/>
      <c r="J99" s="302"/>
      <c r="K99" s="301"/>
    </row>
    <row r="100" spans="2:11" s="1" customFormat="1" ht="18.75" customHeight="1">
      <c r="B100" s="279"/>
      <c r="C100" s="279"/>
      <c r="D100" s="279"/>
      <c r="E100" s="279"/>
      <c r="F100" s="279"/>
      <c r="G100" s="279"/>
      <c r="H100" s="279"/>
      <c r="I100" s="279"/>
      <c r="J100" s="279"/>
      <c r="K100" s="279"/>
    </row>
    <row r="101" spans="2:11" s="1" customFormat="1" ht="7.5" customHeight="1">
      <c r="B101" s="280"/>
      <c r="C101" s="281"/>
      <c r="D101" s="281"/>
      <c r="E101" s="281"/>
      <c r="F101" s="281"/>
      <c r="G101" s="281"/>
      <c r="H101" s="281"/>
      <c r="I101" s="281"/>
      <c r="J101" s="281"/>
      <c r="K101" s="282"/>
    </row>
    <row r="102" spans="2:11" s="1" customFormat="1" ht="45" customHeight="1">
      <c r="B102" s="283"/>
      <c r="C102" s="395" t="s">
        <v>1207</v>
      </c>
      <c r="D102" s="395"/>
      <c r="E102" s="395"/>
      <c r="F102" s="395"/>
      <c r="G102" s="395"/>
      <c r="H102" s="395"/>
      <c r="I102" s="395"/>
      <c r="J102" s="395"/>
      <c r="K102" s="284"/>
    </row>
    <row r="103" spans="2:11" s="1" customFormat="1" ht="17.25" customHeight="1">
      <c r="B103" s="283"/>
      <c r="C103" s="285" t="s">
        <v>1162</v>
      </c>
      <c r="D103" s="285"/>
      <c r="E103" s="285"/>
      <c r="F103" s="285" t="s">
        <v>1163</v>
      </c>
      <c r="G103" s="286"/>
      <c r="H103" s="285" t="s">
        <v>55</v>
      </c>
      <c r="I103" s="285" t="s">
        <v>58</v>
      </c>
      <c r="J103" s="285" t="s">
        <v>1164</v>
      </c>
      <c r="K103" s="284"/>
    </row>
    <row r="104" spans="2:11" s="1" customFormat="1" ht="17.25" customHeight="1">
      <c r="B104" s="283"/>
      <c r="C104" s="287" t="s">
        <v>1165</v>
      </c>
      <c r="D104" s="287"/>
      <c r="E104" s="287"/>
      <c r="F104" s="288" t="s">
        <v>1166</v>
      </c>
      <c r="G104" s="289"/>
      <c r="H104" s="287"/>
      <c r="I104" s="287"/>
      <c r="J104" s="287" t="s">
        <v>1167</v>
      </c>
      <c r="K104" s="284"/>
    </row>
    <row r="105" spans="2:11" s="1" customFormat="1" ht="5.25" customHeight="1">
      <c r="B105" s="283"/>
      <c r="C105" s="285"/>
      <c r="D105" s="285"/>
      <c r="E105" s="285"/>
      <c r="F105" s="285"/>
      <c r="G105" s="303"/>
      <c r="H105" s="285"/>
      <c r="I105" s="285"/>
      <c r="J105" s="285"/>
      <c r="K105" s="284"/>
    </row>
    <row r="106" spans="2:11" s="1" customFormat="1" ht="15" customHeight="1">
      <c r="B106" s="283"/>
      <c r="C106" s="272" t="s">
        <v>54</v>
      </c>
      <c r="D106" s="292"/>
      <c r="E106" s="292"/>
      <c r="F106" s="293" t="s">
        <v>1168</v>
      </c>
      <c r="G106" s="272"/>
      <c r="H106" s="272" t="s">
        <v>1208</v>
      </c>
      <c r="I106" s="272" t="s">
        <v>1170</v>
      </c>
      <c r="J106" s="272">
        <v>20</v>
      </c>
      <c r="K106" s="284"/>
    </row>
    <row r="107" spans="2:11" s="1" customFormat="1" ht="15" customHeight="1">
      <c r="B107" s="283"/>
      <c r="C107" s="272" t="s">
        <v>1171</v>
      </c>
      <c r="D107" s="272"/>
      <c r="E107" s="272"/>
      <c r="F107" s="293" t="s">
        <v>1168</v>
      </c>
      <c r="G107" s="272"/>
      <c r="H107" s="272" t="s">
        <v>1208</v>
      </c>
      <c r="I107" s="272" t="s">
        <v>1170</v>
      </c>
      <c r="J107" s="272">
        <v>120</v>
      </c>
      <c r="K107" s="284"/>
    </row>
    <row r="108" spans="2:11" s="1" customFormat="1" ht="15" customHeight="1">
      <c r="B108" s="295"/>
      <c r="C108" s="272" t="s">
        <v>1173</v>
      </c>
      <c r="D108" s="272"/>
      <c r="E108" s="272"/>
      <c r="F108" s="293" t="s">
        <v>1174</v>
      </c>
      <c r="G108" s="272"/>
      <c r="H108" s="272" t="s">
        <v>1208</v>
      </c>
      <c r="I108" s="272" t="s">
        <v>1170</v>
      </c>
      <c r="J108" s="272">
        <v>50</v>
      </c>
      <c r="K108" s="284"/>
    </row>
    <row r="109" spans="2:11" s="1" customFormat="1" ht="15" customHeight="1">
      <c r="B109" s="295"/>
      <c r="C109" s="272" t="s">
        <v>1176</v>
      </c>
      <c r="D109" s="272"/>
      <c r="E109" s="272"/>
      <c r="F109" s="293" t="s">
        <v>1168</v>
      </c>
      <c r="G109" s="272"/>
      <c r="H109" s="272" t="s">
        <v>1208</v>
      </c>
      <c r="I109" s="272" t="s">
        <v>1178</v>
      </c>
      <c r="J109" s="272"/>
      <c r="K109" s="284"/>
    </row>
    <row r="110" spans="2:11" s="1" customFormat="1" ht="15" customHeight="1">
      <c r="B110" s="295"/>
      <c r="C110" s="272" t="s">
        <v>1187</v>
      </c>
      <c r="D110" s="272"/>
      <c r="E110" s="272"/>
      <c r="F110" s="293" t="s">
        <v>1174</v>
      </c>
      <c r="G110" s="272"/>
      <c r="H110" s="272" t="s">
        <v>1208</v>
      </c>
      <c r="I110" s="272" t="s">
        <v>1170</v>
      </c>
      <c r="J110" s="272">
        <v>50</v>
      </c>
      <c r="K110" s="284"/>
    </row>
    <row r="111" spans="2:11" s="1" customFormat="1" ht="15" customHeight="1">
      <c r="B111" s="295"/>
      <c r="C111" s="272" t="s">
        <v>1195</v>
      </c>
      <c r="D111" s="272"/>
      <c r="E111" s="272"/>
      <c r="F111" s="293" t="s">
        <v>1174</v>
      </c>
      <c r="G111" s="272"/>
      <c r="H111" s="272" t="s">
        <v>1208</v>
      </c>
      <c r="I111" s="272" t="s">
        <v>1170</v>
      </c>
      <c r="J111" s="272">
        <v>50</v>
      </c>
      <c r="K111" s="284"/>
    </row>
    <row r="112" spans="2:11" s="1" customFormat="1" ht="15" customHeight="1">
      <c r="B112" s="295"/>
      <c r="C112" s="272" t="s">
        <v>1193</v>
      </c>
      <c r="D112" s="272"/>
      <c r="E112" s="272"/>
      <c r="F112" s="293" t="s">
        <v>1174</v>
      </c>
      <c r="G112" s="272"/>
      <c r="H112" s="272" t="s">
        <v>1208</v>
      </c>
      <c r="I112" s="272" t="s">
        <v>1170</v>
      </c>
      <c r="J112" s="272">
        <v>50</v>
      </c>
      <c r="K112" s="284"/>
    </row>
    <row r="113" spans="2:11" s="1" customFormat="1" ht="15" customHeight="1">
      <c r="B113" s="295"/>
      <c r="C113" s="272" t="s">
        <v>54</v>
      </c>
      <c r="D113" s="272"/>
      <c r="E113" s="272"/>
      <c r="F113" s="293" t="s">
        <v>1168</v>
      </c>
      <c r="G113" s="272"/>
      <c r="H113" s="272" t="s">
        <v>1209</v>
      </c>
      <c r="I113" s="272" t="s">
        <v>1170</v>
      </c>
      <c r="J113" s="272">
        <v>20</v>
      </c>
      <c r="K113" s="284"/>
    </row>
    <row r="114" spans="2:11" s="1" customFormat="1" ht="15" customHeight="1">
      <c r="B114" s="295"/>
      <c r="C114" s="272" t="s">
        <v>1210</v>
      </c>
      <c r="D114" s="272"/>
      <c r="E114" s="272"/>
      <c r="F114" s="293" t="s">
        <v>1168</v>
      </c>
      <c r="G114" s="272"/>
      <c r="H114" s="272" t="s">
        <v>1211</v>
      </c>
      <c r="I114" s="272" t="s">
        <v>1170</v>
      </c>
      <c r="J114" s="272">
        <v>120</v>
      </c>
      <c r="K114" s="284"/>
    </row>
    <row r="115" spans="2:11" s="1" customFormat="1" ht="15" customHeight="1">
      <c r="B115" s="295"/>
      <c r="C115" s="272" t="s">
        <v>39</v>
      </c>
      <c r="D115" s="272"/>
      <c r="E115" s="272"/>
      <c r="F115" s="293" t="s">
        <v>1168</v>
      </c>
      <c r="G115" s="272"/>
      <c r="H115" s="272" t="s">
        <v>1212</v>
      </c>
      <c r="I115" s="272" t="s">
        <v>1203</v>
      </c>
      <c r="J115" s="272"/>
      <c r="K115" s="284"/>
    </row>
    <row r="116" spans="2:11" s="1" customFormat="1" ht="15" customHeight="1">
      <c r="B116" s="295"/>
      <c r="C116" s="272" t="s">
        <v>49</v>
      </c>
      <c r="D116" s="272"/>
      <c r="E116" s="272"/>
      <c r="F116" s="293" t="s">
        <v>1168</v>
      </c>
      <c r="G116" s="272"/>
      <c r="H116" s="272" t="s">
        <v>1213</v>
      </c>
      <c r="I116" s="272" t="s">
        <v>1203</v>
      </c>
      <c r="J116" s="272"/>
      <c r="K116" s="284"/>
    </row>
    <row r="117" spans="2:11" s="1" customFormat="1" ht="15" customHeight="1">
      <c r="B117" s="295"/>
      <c r="C117" s="272" t="s">
        <v>58</v>
      </c>
      <c r="D117" s="272"/>
      <c r="E117" s="272"/>
      <c r="F117" s="293" t="s">
        <v>1168</v>
      </c>
      <c r="G117" s="272"/>
      <c r="H117" s="272" t="s">
        <v>1214</v>
      </c>
      <c r="I117" s="272" t="s">
        <v>1215</v>
      </c>
      <c r="J117" s="272"/>
      <c r="K117" s="284"/>
    </row>
    <row r="118" spans="2:11" s="1" customFormat="1" ht="15" customHeight="1">
      <c r="B118" s="298"/>
      <c r="C118" s="304"/>
      <c r="D118" s="304"/>
      <c r="E118" s="304"/>
      <c r="F118" s="304"/>
      <c r="G118" s="304"/>
      <c r="H118" s="304"/>
      <c r="I118" s="304"/>
      <c r="J118" s="304"/>
      <c r="K118" s="300"/>
    </row>
    <row r="119" spans="2:11" s="1" customFormat="1" ht="18.75" customHeight="1">
      <c r="B119" s="305"/>
      <c r="C119" s="306"/>
      <c r="D119" s="306"/>
      <c r="E119" s="306"/>
      <c r="F119" s="307"/>
      <c r="G119" s="306"/>
      <c r="H119" s="306"/>
      <c r="I119" s="306"/>
      <c r="J119" s="306"/>
      <c r="K119" s="305"/>
    </row>
    <row r="120" spans="2:11" s="1" customFormat="1" ht="18.75" customHeight="1">
      <c r="B120" s="279"/>
      <c r="C120" s="279"/>
      <c r="D120" s="279"/>
      <c r="E120" s="279"/>
      <c r="F120" s="279"/>
      <c r="G120" s="279"/>
      <c r="H120" s="279"/>
      <c r="I120" s="279"/>
      <c r="J120" s="279"/>
      <c r="K120" s="279"/>
    </row>
    <row r="121" spans="2:11" s="1" customFormat="1" ht="7.5" customHeight="1">
      <c r="B121" s="308"/>
      <c r="C121" s="309"/>
      <c r="D121" s="309"/>
      <c r="E121" s="309"/>
      <c r="F121" s="309"/>
      <c r="G121" s="309"/>
      <c r="H121" s="309"/>
      <c r="I121" s="309"/>
      <c r="J121" s="309"/>
      <c r="K121" s="310"/>
    </row>
    <row r="122" spans="2:11" s="1" customFormat="1" ht="45" customHeight="1">
      <c r="B122" s="311"/>
      <c r="C122" s="396" t="s">
        <v>1216</v>
      </c>
      <c r="D122" s="396"/>
      <c r="E122" s="396"/>
      <c r="F122" s="396"/>
      <c r="G122" s="396"/>
      <c r="H122" s="396"/>
      <c r="I122" s="396"/>
      <c r="J122" s="396"/>
      <c r="K122" s="312"/>
    </row>
    <row r="123" spans="2:11" s="1" customFormat="1" ht="17.25" customHeight="1">
      <c r="B123" s="313"/>
      <c r="C123" s="285" t="s">
        <v>1162</v>
      </c>
      <c r="D123" s="285"/>
      <c r="E123" s="285"/>
      <c r="F123" s="285" t="s">
        <v>1163</v>
      </c>
      <c r="G123" s="286"/>
      <c r="H123" s="285" t="s">
        <v>55</v>
      </c>
      <c r="I123" s="285" t="s">
        <v>58</v>
      </c>
      <c r="J123" s="285" t="s">
        <v>1164</v>
      </c>
      <c r="K123" s="314"/>
    </row>
    <row r="124" spans="2:11" s="1" customFormat="1" ht="17.25" customHeight="1">
      <c r="B124" s="313"/>
      <c r="C124" s="287" t="s">
        <v>1165</v>
      </c>
      <c r="D124" s="287"/>
      <c r="E124" s="287"/>
      <c r="F124" s="288" t="s">
        <v>1166</v>
      </c>
      <c r="G124" s="289"/>
      <c r="H124" s="287"/>
      <c r="I124" s="287"/>
      <c r="J124" s="287" t="s">
        <v>1167</v>
      </c>
      <c r="K124" s="314"/>
    </row>
    <row r="125" spans="2:11" s="1" customFormat="1" ht="5.25" customHeight="1">
      <c r="B125" s="315"/>
      <c r="C125" s="290"/>
      <c r="D125" s="290"/>
      <c r="E125" s="290"/>
      <c r="F125" s="290"/>
      <c r="G125" s="316"/>
      <c r="H125" s="290"/>
      <c r="I125" s="290"/>
      <c r="J125" s="290"/>
      <c r="K125" s="317"/>
    </row>
    <row r="126" spans="2:11" s="1" customFormat="1" ht="15" customHeight="1">
      <c r="B126" s="315"/>
      <c r="C126" s="272" t="s">
        <v>1171</v>
      </c>
      <c r="D126" s="292"/>
      <c r="E126" s="292"/>
      <c r="F126" s="293" t="s">
        <v>1168</v>
      </c>
      <c r="G126" s="272"/>
      <c r="H126" s="272" t="s">
        <v>1208</v>
      </c>
      <c r="I126" s="272" t="s">
        <v>1170</v>
      </c>
      <c r="J126" s="272">
        <v>120</v>
      </c>
      <c r="K126" s="318"/>
    </row>
    <row r="127" spans="2:11" s="1" customFormat="1" ht="15" customHeight="1">
      <c r="B127" s="315"/>
      <c r="C127" s="272" t="s">
        <v>1217</v>
      </c>
      <c r="D127" s="272"/>
      <c r="E127" s="272"/>
      <c r="F127" s="293" t="s">
        <v>1168</v>
      </c>
      <c r="G127" s="272"/>
      <c r="H127" s="272" t="s">
        <v>1218</v>
      </c>
      <c r="I127" s="272" t="s">
        <v>1170</v>
      </c>
      <c r="J127" s="272" t="s">
        <v>1219</v>
      </c>
      <c r="K127" s="318"/>
    </row>
    <row r="128" spans="2:11" s="1" customFormat="1" ht="15" customHeight="1">
      <c r="B128" s="315"/>
      <c r="C128" s="272" t="s">
        <v>84</v>
      </c>
      <c r="D128" s="272"/>
      <c r="E128" s="272"/>
      <c r="F128" s="293" t="s">
        <v>1168</v>
      </c>
      <c r="G128" s="272"/>
      <c r="H128" s="272" t="s">
        <v>1220</v>
      </c>
      <c r="I128" s="272" t="s">
        <v>1170</v>
      </c>
      <c r="J128" s="272" t="s">
        <v>1219</v>
      </c>
      <c r="K128" s="318"/>
    </row>
    <row r="129" spans="2:11" s="1" customFormat="1" ht="15" customHeight="1">
      <c r="B129" s="315"/>
      <c r="C129" s="272" t="s">
        <v>1179</v>
      </c>
      <c r="D129" s="272"/>
      <c r="E129" s="272"/>
      <c r="F129" s="293" t="s">
        <v>1174</v>
      </c>
      <c r="G129" s="272"/>
      <c r="H129" s="272" t="s">
        <v>1180</v>
      </c>
      <c r="I129" s="272" t="s">
        <v>1170</v>
      </c>
      <c r="J129" s="272">
        <v>15</v>
      </c>
      <c r="K129" s="318"/>
    </row>
    <row r="130" spans="2:11" s="1" customFormat="1" ht="15" customHeight="1">
      <c r="B130" s="315"/>
      <c r="C130" s="296" t="s">
        <v>1181</v>
      </c>
      <c r="D130" s="296"/>
      <c r="E130" s="296"/>
      <c r="F130" s="297" t="s">
        <v>1174</v>
      </c>
      <c r="G130" s="296"/>
      <c r="H130" s="296" t="s">
        <v>1182</v>
      </c>
      <c r="I130" s="296" t="s">
        <v>1170</v>
      </c>
      <c r="J130" s="296">
        <v>15</v>
      </c>
      <c r="K130" s="318"/>
    </row>
    <row r="131" spans="2:11" s="1" customFormat="1" ht="15" customHeight="1">
      <c r="B131" s="315"/>
      <c r="C131" s="296" t="s">
        <v>1183</v>
      </c>
      <c r="D131" s="296"/>
      <c r="E131" s="296"/>
      <c r="F131" s="297" t="s">
        <v>1174</v>
      </c>
      <c r="G131" s="296"/>
      <c r="H131" s="296" t="s">
        <v>1184</v>
      </c>
      <c r="I131" s="296" t="s">
        <v>1170</v>
      </c>
      <c r="J131" s="296">
        <v>20</v>
      </c>
      <c r="K131" s="318"/>
    </row>
    <row r="132" spans="2:11" s="1" customFormat="1" ht="15" customHeight="1">
      <c r="B132" s="315"/>
      <c r="C132" s="296" t="s">
        <v>1185</v>
      </c>
      <c r="D132" s="296"/>
      <c r="E132" s="296"/>
      <c r="F132" s="297" t="s">
        <v>1174</v>
      </c>
      <c r="G132" s="296"/>
      <c r="H132" s="296" t="s">
        <v>1186</v>
      </c>
      <c r="I132" s="296" t="s">
        <v>1170</v>
      </c>
      <c r="J132" s="296">
        <v>20</v>
      </c>
      <c r="K132" s="318"/>
    </row>
    <row r="133" spans="2:11" s="1" customFormat="1" ht="15" customHeight="1">
      <c r="B133" s="315"/>
      <c r="C133" s="272" t="s">
        <v>1173</v>
      </c>
      <c r="D133" s="272"/>
      <c r="E133" s="272"/>
      <c r="F133" s="293" t="s">
        <v>1174</v>
      </c>
      <c r="G133" s="272"/>
      <c r="H133" s="272" t="s">
        <v>1208</v>
      </c>
      <c r="I133" s="272" t="s">
        <v>1170</v>
      </c>
      <c r="J133" s="272">
        <v>50</v>
      </c>
      <c r="K133" s="318"/>
    </row>
    <row r="134" spans="2:11" s="1" customFormat="1" ht="15" customHeight="1">
      <c r="B134" s="315"/>
      <c r="C134" s="272" t="s">
        <v>1187</v>
      </c>
      <c r="D134" s="272"/>
      <c r="E134" s="272"/>
      <c r="F134" s="293" t="s">
        <v>1174</v>
      </c>
      <c r="G134" s="272"/>
      <c r="H134" s="272" t="s">
        <v>1208</v>
      </c>
      <c r="I134" s="272" t="s">
        <v>1170</v>
      </c>
      <c r="J134" s="272">
        <v>50</v>
      </c>
      <c r="K134" s="318"/>
    </row>
    <row r="135" spans="2:11" s="1" customFormat="1" ht="15" customHeight="1">
      <c r="B135" s="315"/>
      <c r="C135" s="272" t="s">
        <v>1193</v>
      </c>
      <c r="D135" s="272"/>
      <c r="E135" s="272"/>
      <c r="F135" s="293" t="s">
        <v>1174</v>
      </c>
      <c r="G135" s="272"/>
      <c r="H135" s="272" t="s">
        <v>1208</v>
      </c>
      <c r="I135" s="272" t="s">
        <v>1170</v>
      </c>
      <c r="J135" s="272">
        <v>50</v>
      </c>
      <c r="K135" s="318"/>
    </row>
    <row r="136" spans="2:11" s="1" customFormat="1" ht="15" customHeight="1">
      <c r="B136" s="315"/>
      <c r="C136" s="272" t="s">
        <v>1195</v>
      </c>
      <c r="D136" s="272"/>
      <c r="E136" s="272"/>
      <c r="F136" s="293" t="s">
        <v>1174</v>
      </c>
      <c r="G136" s="272"/>
      <c r="H136" s="272" t="s">
        <v>1208</v>
      </c>
      <c r="I136" s="272" t="s">
        <v>1170</v>
      </c>
      <c r="J136" s="272">
        <v>50</v>
      </c>
      <c r="K136" s="318"/>
    </row>
    <row r="137" spans="2:11" s="1" customFormat="1" ht="15" customHeight="1">
      <c r="B137" s="315"/>
      <c r="C137" s="272" t="s">
        <v>1196</v>
      </c>
      <c r="D137" s="272"/>
      <c r="E137" s="272"/>
      <c r="F137" s="293" t="s">
        <v>1174</v>
      </c>
      <c r="G137" s="272"/>
      <c r="H137" s="272" t="s">
        <v>1221</v>
      </c>
      <c r="I137" s="272" t="s">
        <v>1170</v>
      </c>
      <c r="J137" s="272">
        <v>255</v>
      </c>
      <c r="K137" s="318"/>
    </row>
    <row r="138" spans="2:11" s="1" customFormat="1" ht="15" customHeight="1">
      <c r="B138" s="315"/>
      <c r="C138" s="272" t="s">
        <v>1198</v>
      </c>
      <c r="D138" s="272"/>
      <c r="E138" s="272"/>
      <c r="F138" s="293" t="s">
        <v>1168</v>
      </c>
      <c r="G138" s="272"/>
      <c r="H138" s="272" t="s">
        <v>1222</v>
      </c>
      <c r="I138" s="272" t="s">
        <v>1200</v>
      </c>
      <c r="J138" s="272"/>
      <c r="K138" s="318"/>
    </row>
    <row r="139" spans="2:11" s="1" customFormat="1" ht="15" customHeight="1">
      <c r="B139" s="315"/>
      <c r="C139" s="272" t="s">
        <v>1201</v>
      </c>
      <c r="D139" s="272"/>
      <c r="E139" s="272"/>
      <c r="F139" s="293" t="s">
        <v>1168</v>
      </c>
      <c r="G139" s="272"/>
      <c r="H139" s="272" t="s">
        <v>1223</v>
      </c>
      <c r="I139" s="272" t="s">
        <v>1203</v>
      </c>
      <c r="J139" s="272"/>
      <c r="K139" s="318"/>
    </row>
    <row r="140" spans="2:11" s="1" customFormat="1" ht="15" customHeight="1">
      <c r="B140" s="315"/>
      <c r="C140" s="272" t="s">
        <v>1204</v>
      </c>
      <c r="D140" s="272"/>
      <c r="E140" s="272"/>
      <c r="F140" s="293" t="s">
        <v>1168</v>
      </c>
      <c r="G140" s="272"/>
      <c r="H140" s="272" t="s">
        <v>1204</v>
      </c>
      <c r="I140" s="272" t="s">
        <v>1203</v>
      </c>
      <c r="J140" s="272"/>
      <c r="K140" s="318"/>
    </row>
    <row r="141" spans="2:11" s="1" customFormat="1" ht="15" customHeight="1">
      <c r="B141" s="315"/>
      <c r="C141" s="272" t="s">
        <v>39</v>
      </c>
      <c r="D141" s="272"/>
      <c r="E141" s="272"/>
      <c r="F141" s="293" t="s">
        <v>1168</v>
      </c>
      <c r="G141" s="272"/>
      <c r="H141" s="272" t="s">
        <v>1224</v>
      </c>
      <c r="I141" s="272" t="s">
        <v>1203</v>
      </c>
      <c r="J141" s="272"/>
      <c r="K141" s="318"/>
    </row>
    <row r="142" spans="2:11" s="1" customFormat="1" ht="15" customHeight="1">
      <c r="B142" s="315"/>
      <c r="C142" s="272" t="s">
        <v>1225</v>
      </c>
      <c r="D142" s="272"/>
      <c r="E142" s="272"/>
      <c r="F142" s="293" t="s">
        <v>1168</v>
      </c>
      <c r="G142" s="272"/>
      <c r="H142" s="272" t="s">
        <v>1226</v>
      </c>
      <c r="I142" s="272" t="s">
        <v>1203</v>
      </c>
      <c r="J142" s="272"/>
      <c r="K142" s="318"/>
    </row>
    <row r="143" spans="2:11" s="1" customFormat="1" ht="15" customHeight="1">
      <c r="B143" s="319"/>
      <c r="C143" s="320"/>
      <c r="D143" s="320"/>
      <c r="E143" s="320"/>
      <c r="F143" s="320"/>
      <c r="G143" s="320"/>
      <c r="H143" s="320"/>
      <c r="I143" s="320"/>
      <c r="J143" s="320"/>
      <c r="K143" s="321"/>
    </row>
    <row r="144" spans="2:11" s="1" customFormat="1" ht="18.75" customHeight="1">
      <c r="B144" s="306"/>
      <c r="C144" s="306"/>
      <c r="D144" s="306"/>
      <c r="E144" s="306"/>
      <c r="F144" s="307"/>
      <c r="G144" s="306"/>
      <c r="H144" s="306"/>
      <c r="I144" s="306"/>
      <c r="J144" s="306"/>
      <c r="K144" s="306"/>
    </row>
    <row r="145" spans="2:11" s="1" customFormat="1" ht="18.75" customHeight="1">
      <c r="B145" s="279"/>
      <c r="C145" s="279"/>
      <c r="D145" s="279"/>
      <c r="E145" s="279"/>
      <c r="F145" s="279"/>
      <c r="G145" s="279"/>
      <c r="H145" s="279"/>
      <c r="I145" s="279"/>
      <c r="J145" s="279"/>
      <c r="K145" s="279"/>
    </row>
    <row r="146" spans="2:11" s="1" customFormat="1" ht="7.5" customHeight="1">
      <c r="B146" s="280"/>
      <c r="C146" s="281"/>
      <c r="D146" s="281"/>
      <c r="E146" s="281"/>
      <c r="F146" s="281"/>
      <c r="G146" s="281"/>
      <c r="H146" s="281"/>
      <c r="I146" s="281"/>
      <c r="J146" s="281"/>
      <c r="K146" s="282"/>
    </row>
    <row r="147" spans="2:11" s="1" customFormat="1" ht="45" customHeight="1">
      <c r="B147" s="283"/>
      <c r="C147" s="395" t="s">
        <v>1227</v>
      </c>
      <c r="D147" s="395"/>
      <c r="E147" s="395"/>
      <c r="F147" s="395"/>
      <c r="G147" s="395"/>
      <c r="H147" s="395"/>
      <c r="I147" s="395"/>
      <c r="J147" s="395"/>
      <c r="K147" s="284"/>
    </row>
    <row r="148" spans="2:11" s="1" customFormat="1" ht="17.25" customHeight="1">
      <c r="B148" s="283"/>
      <c r="C148" s="285" t="s">
        <v>1162</v>
      </c>
      <c r="D148" s="285"/>
      <c r="E148" s="285"/>
      <c r="F148" s="285" t="s">
        <v>1163</v>
      </c>
      <c r="G148" s="286"/>
      <c r="H148" s="285" t="s">
        <v>55</v>
      </c>
      <c r="I148" s="285" t="s">
        <v>58</v>
      </c>
      <c r="J148" s="285" t="s">
        <v>1164</v>
      </c>
      <c r="K148" s="284"/>
    </row>
    <row r="149" spans="2:11" s="1" customFormat="1" ht="17.25" customHeight="1">
      <c r="B149" s="283"/>
      <c r="C149" s="287" t="s">
        <v>1165</v>
      </c>
      <c r="D149" s="287"/>
      <c r="E149" s="287"/>
      <c r="F149" s="288" t="s">
        <v>1166</v>
      </c>
      <c r="G149" s="289"/>
      <c r="H149" s="287"/>
      <c r="I149" s="287"/>
      <c r="J149" s="287" t="s">
        <v>1167</v>
      </c>
      <c r="K149" s="284"/>
    </row>
    <row r="150" spans="2:11" s="1" customFormat="1" ht="5.25" customHeight="1">
      <c r="B150" s="295"/>
      <c r="C150" s="290"/>
      <c r="D150" s="290"/>
      <c r="E150" s="290"/>
      <c r="F150" s="290"/>
      <c r="G150" s="291"/>
      <c r="H150" s="290"/>
      <c r="I150" s="290"/>
      <c r="J150" s="290"/>
      <c r="K150" s="318"/>
    </row>
    <row r="151" spans="2:11" s="1" customFormat="1" ht="15" customHeight="1">
      <c r="B151" s="295"/>
      <c r="C151" s="322" t="s">
        <v>1171</v>
      </c>
      <c r="D151" s="272"/>
      <c r="E151" s="272"/>
      <c r="F151" s="323" t="s">
        <v>1168</v>
      </c>
      <c r="G151" s="272"/>
      <c r="H151" s="322" t="s">
        <v>1208</v>
      </c>
      <c r="I151" s="322" t="s">
        <v>1170</v>
      </c>
      <c r="J151" s="322">
        <v>120</v>
      </c>
      <c r="K151" s="318"/>
    </row>
    <row r="152" spans="2:11" s="1" customFormat="1" ht="15" customHeight="1">
      <c r="B152" s="295"/>
      <c r="C152" s="322" t="s">
        <v>1217</v>
      </c>
      <c r="D152" s="272"/>
      <c r="E152" s="272"/>
      <c r="F152" s="323" t="s">
        <v>1168</v>
      </c>
      <c r="G152" s="272"/>
      <c r="H152" s="322" t="s">
        <v>1228</v>
      </c>
      <c r="I152" s="322" t="s">
        <v>1170</v>
      </c>
      <c r="J152" s="322" t="s">
        <v>1219</v>
      </c>
      <c r="K152" s="318"/>
    </row>
    <row r="153" spans="2:11" s="1" customFormat="1" ht="15" customHeight="1">
      <c r="B153" s="295"/>
      <c r="C153" s="322" t="s">
        <v>84</v>
      </c>
      <c r="D153" s="272"/>
      <c r="E153" s="272"/>
      <c r="F153" s="323" t="s">
        <v>1168</v>
      </c>
      <c r="G153" s="272"/>
      <c r="H153" s="322" t="s">
        <v>1229</v>
      </c>
      <c r="I153" s="322" t="s">
        <v>1170</v>
      </c>
      <c r="J153" s="322" t="s">
        <v>1219</v>
      </c>
      <c r="K153" s="318"/>
    </row>
    <row r="154" spans="2:11" s="1" customFormat="1" ht="15" customHeight="1">
      <c r="B154" s="295"/>
      <c r="C154" s="322" t="s">
        <v>1173</v>
      </c>
      <c r="D154" s="272"/>
      <c r="E154" s="272"/>
      <c r="F154" s="323" t="s">
        <v>1174</v>
      </c>
      <c r="G154" s="272"/>
      <c r="H154" s="322" t="s">
        <v>1208</v>
      </c>
      <c r="I154" s="322" t="s">
        <v>1170</v>
      </c>
      <c r="J154" s="322">
        <v>50</v>
      </c>
      <c r="K154" s="318"/>
    </row>
    <row r="155" spans="2:11" s="1" customFormat="1" ht="15" customHeight="1">
      <c r="B155" s="295"/>
      <c r="C155" s="322" t="s">
        <v>1176</v>
      </c>
      <c r="D155" s="272"/>
      <c r="E155" s="272"/>
      <c r="F155" s="323" t="s">
        <v>1168</v>
      </c>
      <c r="G155" s="272"/>
      <c r="H155" s="322" t="s">
        <v>1208</v>
      </c>
      <c r="I155" s="322" t="s">
        <v>1178</v>
      </c>
      <c r="J155" s="322"/>
      <c r="K155" s="318"/>
    </row>
    <row r="156" spans="2:11" s="1" customFormat="1" ht="15" customHeight="1">
      <c r="B156" s="295"/>
      <c r="C156" s="322" t="s">
        <v>1187</v>
      </c>
      <c r="D156" s="272"/>
      <c r="E156" s="272"/>
      <c r="F156" s="323" t="s">
        <v>1174</v>
      </c>
      <c r="G156" s="272"/>
      <c r="H156" s="322" t="s">
        <v>1208</v>
      </c>
      <c r="I156" s="322" t="s">
        <v>1170</v>
      </c>
      <c r="J156" s="322">
        <v>50</v>
      </c>
      <c r="K156" s="318"/>
    </row>
    <row r="157" spans="2:11" s="1" customFormat="1" ht="15" customHeight="1">
      <c r="B157" s="295"/>
      <c r="C157" s="322" t="s">
        <v>1195</v>
      </c>
      <c r="D157" s="272"/>
      <c r="E157" s="272"/>
      <c r="F157" s="323" t="s">
        <v>1174</v>
      </c>
      <c r="G157" s="272"/>
      <c r="H157" s="322" t="s">
        <v>1208</v>
      </c>
      <c r="I157" s="322" t="s">
        <v>1170</v>
      </c>
      <c r="J157" s="322">
        <v>50</v>
      </c>
      <c r="K157" s="318"/>
    </row>
    <row r="158" spans="2:11" s="1" customFormat="1" ht="15" customHeight="1">
      <c r="B158" s="295"/>
      <c r="C158" s="322" t="s">
        <v>1193</v>
      </c>
      <c r="D158" s="272"/>
      <c r="E158" s="272"/>
      <c r="F158" s="323" t="s">
        <v>1174</v>
      </c>
      <c r="G158" s="272"/>
      <c r="H158" s="322" t="s">
        <v>1208</v>
      </c>
      <c r="I158" s="322" t="s">
        <v>1170</v>
      </c>
      <c r="J158" s="322">
        <v>50</v>
      </c>
      <c r="K158" s="318"/>
    </row>
    <row r="159" spans="2:11" s="1" customFormat="1" ht="15" customHeight="1">
      <c r="B159" s="295"/>
      <c r="C159" s="322" t="s">
        <v>98</v>
      </c>
      <c r="D159" s="272"/>
      <c r="E159" s="272"/>
      <c r="F159" s="323" t="s">
        <v>1168</v>
      </c>
      <c r="G159" s="272"/>
      <c r="H159" s="322" t="s">
        <v>1230</v>
      </c>
      <c r="I159" s="322" t="s">
        <v>1170</v>
      </c>
      <c r="J159" s="322" t="s">
        <v>1231</v>
      </c>
      <c r="K159" s="318"/>
    </row>
    <row r="160" spans="2:11" s="1" customFormat="1" ht="15" customHeight="1">
      <c r="B160" s="295"/>
      <c r="C160" s="322" t="s">
        <v>1232</v>
      </c>
      <c r="D160" s="272"/>
      <c r="E160" s="272"/>
      <c r="F160" s="323" t="s">
        <v>1168</v>
      </c>
      <c r="G160" s="272"/>
      <c r="H160" s="322" t="s">
        <v>1233</v>
      </c>
      <c r="I160" s="322" t="s">
        <v>1203</v>
      </c>
      <c r="J160" s="322"/>
      <c r="K160" s="318"/>
    </row>
    <row r="161" spans="2:11" s="1" customFormat="1" ht="15" customHeight="1">
      <c r="B161" s="324"/>
      <c r="C161" s="304"/>
      <c r="D161" s="304"/>
      <c r="E161" s="304"/>
      <c r="F161" s="304"/>
      <c r="G161" s="304"/>
      <c r="H161" s="304"/>
      <c r="I161" s="304"/>
      <c r="J161" s="304"/>
      <c r="K161" s="325"/>
    </row>
    <row r="162" spans="2:11" s="1" customFormat="1" ht="18.75" customHeight="1">
      <c r="B162" s="306"/>
      <c r="C162" s="316"/>
      <c r="D162" s="316"/>
      <c r="E162" s="316"/>
      <c r="F162" s="326"/>
      <c r="G162" s="316"/>
      <c r="H162" s="316"/>
      <c r="I162" s="316"/>
      <c r="J162" s="316"/>
      <c r="K162" s="306"/>
    </row>
    <row r="163" spans="2:11" s="1" customFormat="1" ht="18.75" customHeight="1">
      <c r="B163" s="279"/>
      <c r="C163" s="279"/>
      <c r="D163" s="279"/>
      <c r="E163" s="279"/>
      <c r="F163" s="279"/>
      <c r="G163" s="279"/>
      <c r="H163" s="279"/>
      <c r="I163" s="279"/>
      <c r="J163" s="279"/>
      <c r="K163" s="279"/>
    </row>
    <row r="164" spans="2:11" s="1" customFormat="1" ht="7.5" customHeight="1">
      <c r="B164" s="261"/>
      <c r="C164" s="262"/>
      <c r="D164" s="262"/>
      <c r="E164" s="262"/>
      <c r="F164" s="262"/>
      <c r="G164" s="262"/>
      <c r="H164" s="262"/>
      <c r="I164" s="262"/>
      <c r="J164" s="262"/>
      <c r="K164" s="263"/>
    </row>
    <row r="165" spans="2:11" s="1" customFormat="1" ht="45" customHeight="1">
      <c r="B165" s="264"/>
      <c r="C165" s="396" t="s">
        <v>1234</v>
      </c>
      <c r="D165" s="396"/>
      <c r="E165" s="396"/>
      <c r="F165" s="396"/>
      <c r="G165" s="396"/>
      <c r="H165" s="396"/>
      <c r="I165" s="396"/>
      <c r="J165" s="396"/>
      <c r="K165" s="265"/>
    </row>
    <row r="166" spans="2:11" s="1" customFormat="1" ht="17.25" customHeight="1">
      <c r="B166" s="264"/>
      <c r="C166" s="285" t="s">
        <v>1162</v>
      </c>
      <c r="D166" s="285"/>
      <c r="E166" s="285"/>
      <c r="F166" s="285" t="s">
        <v>1163</v>
      </c>
      <c r="G166" s="327"/>
      <c r="H166" s="328" t="s">
        <v>55</v>
      </c>
      <c r="I166" s="328" t="s">
        <v>58</v>
      </c>
      <c r="J166" s="285" t="s">
        <v>1164</v>
      </c>
      <c r="K166" s="265"/>
    </row>
    <row r="167" spans="2:11" s="1" customFormat="1" ht="17.25" customHeight="1">
      <c r="B167" s="266"/>
      <c r="C167" s="287" t="s">
        <v>1165</v>
      </c>
      <c r="D167" s="287"/>
      <c r="E167" s="287"/>
      <c r="F167" s="288" t="s">
        <v>1166</v>
      </c>
      <c r="G167" s="329"/>
      <c r="H167" s="330"/>
      <c r="I167" s="330"/>
      <c r="J167" s="287" t="s">
        <v>1167</v>
      </c>
      <c r="K167" s="267"/>
    </row>
    <row r="168" spans="2:11" s="1" customFormat="1" ht="5.25" customHeight="1">
      <c r="B168" s="295"/>
      <c r="C168" s="290"/>
      <c r="D168" s="290"/>
      <c r="E168" s="290"/>
      <c r="F168" s="290"/>
      <c r="G168" s="291"/>
      <c r="H168" s="290"/>
      <c r="I168" s="290"/>
      <c r="J168" s="290"/>
      <c r="K168" s="318"/>
    </row>
    <row r="169" spans="2:11" s="1" customFormat="1" ht="15" customHeight="1">
      <c r="B169" s="295"/>
      <c r="C169" s="272" t="s">
        <v>1171</v>
      </c>
      <c r="D169" s="272"/>
      <c r="E169" s="272"/>
      <c r="F169" s="293" t="s">
        <v>1168</v>
      </c>
      <c r="G169" s="272"/>
      <c r="H169" s="272" t="s">
        <v>1208</v>
      </c>
      <c r="I169" s="272" t="s">
        <v>1170</v>
      </c>
      <c r="J169" s="272">
        <v>120</v>
      </c>
      <c r="K169" s="318"/>
    </row>
    <row r="170" spans="2:11" s="1" customFormat="1" ht="15" customHeight="1">
      <c r="B170" s="295"/>
      <c r="C170" s="272" t="s">
        <v>1217</v>
      </c>
      <c r="D170" s="272"/>
      <c r="E170" s="272"/>
      <c r="F170" s="293" t="s">
        <v>1168</v>
      </c>
      <c r="G170" s="272"/>
      <c r="H170" s="272" t="s">
        <v>1218</v>
      </c>
      <c r="I170" s="272" t="s">
        <v>1170</v>
      </c>
      <c r="J170" s="272" t="s">
        <v>1219</v>
      </c>
      <c r="K170" s="318"/>
    </row>
    <row r="171" spans="2:11" s="1" customFormat="1" ht="15" customHeight="1">
      <c r="B171" s="295"/>
      <c r="C171" s="272" t="s">
        <v>84</v>
      </c>
      <c r="D171" s="272"/>
      <c r="E171" s="272"/>
      <c r="F171" s="293" t="s">
        <v>1168</v>
      </c>
      <c r="G171" s="272"/>
      <c r="H171" s="272" t="s">
        <v>1235</v>
      </c>
      <c r="I171" s="272" t="s">
        <v>1170</v>
      </c>
      <c r="J171" s="272" t="s">
        <v>1219</v>
      </c>
      <c r="K171" s="318"/>
    </row>
    <row r="172" spans="2:11" s="1" customFormat="1" ht="15" customHeight="1">
      <c r="B172" s="295"/>
      <c r="C172" s="272" t="s">
        <v>1173</v>
      </c>
      <c r="D172" s="272"/>
      <c r="E172" s="272"/>
      <c r="F172" s="293" t="s">
        <v>1174</v>
      </c>
      <c r="G172" s="272"/>
      <c r="H172" s="272" t="s">
        <v>1235</v>
      </c>
      <c r="I172" s="272" t="s">
        <v>1170</v>
      </c>
      <c r="J172" s="272">
        <v>50</v>
      </c>
      <c r="K172" s="318"/>
    </row>
    <row r="173" spans="2:11" s="1" customFormat="1" ht="15" customHeight="1">
      <c r="B173" s="295"/>
      <c r="C173" s="272" t="s">
        <v>1176</v>
      </c>
      <c r="D173" s="272"/>
      <c r="E173" s="272"/>
      <c r="F173" s="293" t="s">
        <v>1168</v>
      </c>
      <c r="G173" s="272"/>
      <c r="H173" s="272" t="s">
        <v>1235</v>
      </c>
      <c r="I173" s="272" t="s">
        <v>1178</v>
      </c>
      <c r="J173" s="272"/>
      <c r="K173" s="318"/>
    </row>
    <row r="174" spans="2:11" s="1" customFormat="1" ht="15" customHeight="1">
      <c r="B174" s="295"/>
      <c r="C174" s="272" t="s">
        <v>1187</v>
      </c>
      <c r="D174" s="272"/>
      <c r="E174" s="272"/>
      <c r="F174" s="293" t="s">
        <v>1174</v>
      </c>
      <c r="G174" s="272"/>
      <c r="H174" s="272" t="s">
        <v>1235</v>
      </c>
      <c r="I174" s="272" t="s">
        <v>1170</v>
      </c>
      <c r="J174" s="272">
        <v>50</v>
      </c>
      <c r="K174" s="318"/>
    </row>
    <row r="175" spans="2:11" s="1" customFormat="1" ht="15" customHeight="1">
      <c r="B175" s="295"/>
      <c r="C175" s="272" t="s">
        <v>1195</v>
      </c>
      <c r="D175" s="272"/>
      <c r="E175" s="272"/>
      <c r="F175" s="293" t="s">
        <v>1174</v>
      </c>
      <c r="G175" s="272"/>
      <c r="H175" s="272" t="s">
        <v>1235</v>
      </c>
      <c r="I175" s="272" t="s">
        <v>1170</v>
      </c>
      <c r="J175" s="272">
        <v>50</v>
      </c>
      <c r="K175" s="318"/>
    </row>
    <row r="176" spans="2:11" s="1" customFormat="1" ht="15" customHeight="1">
      <c r="B176" s="295"/>
      <c r="C176" s="272" t="s">
        <v>1193</v>
      </c>
      <c r="D176" s="272"/>
      <c r="E176" s="272"/>
      <c r="F176" s="293" t="s">
        <v>1174</v>
      </c>
      <c r="G176" s="272"/>
      <c r="H176" s="272" t="s">
        <v>1235</v>
      </c>
      <c r="I176" s="272" t="s">
        <v>1170</v>
      </c>
      <c r="J176" s="272">
        <v>50</v>
      </c>
      <c r="K176" s="318"/>
    </row>
    <row r="177" spans="2:11" s="1" customFormat="1" ht="15" customHeight="1">
      <c r="B177" s="295"/>
      <c r="C177" s="272" t="s">
        <v>115</v>
      </c>
      <c r="D177" s="272"/>
      <c r="E177" s="272"/>
      <c r="F177" s="293" t="s">
        <v>1168</v>
      </c>
      <c r="G177" s="272"/>
      <c r="H177" s="272" t="s">
        <v>1236</v>
      </c>
      <c r="I177" s="272" t="s">
        <v>1237</v>
      </c>
      <c r="J177" s="272"/>
      <c r="K177" s="318"/>
    </row>
    <row r="178" spans="2:11" s="1" customFormat="1" ht="15" customHeight="1">
      <c r="B178" s="295"/>
      <c r="C178" s="272" t="s">
        <v>58</v>
      </c>
      <c r="D178" s="272"/>
      <c r="E178" s="272"/>
      <c r="F178" s="293" t="s">
        <v>1168</v>
      </c>
      <c r="G178" s="272"/>
      <c r="H178" s="272" t="s">
        <v>1238</v>
      </c>
      <c r="I178" s="272" t="s">
        <v>1239</v>
      </c>
      <c r="J178" s="272">
        <v>1</v>
      </c>
      <c r="K178" s="318"/>
    </row>
    <row r="179" spans="2:11" s="1" customFormat="1" ht="15" customHeight="1">
      <c r="B179" s="295"/>
      <c r="C179" s="272" t="s">
        <v>54</v>
      </c>
      <c r="D179" s="272"/>
      <c r="E179" s="272"/>
      <c r="F179" s="293" t="s">
        <v>1168</v>
      </c>
      <c r="G179" s="272"/>
      <c r="H179" s="272" t="s">
        <v>1240</v>
      </c>
      <c r="I179" s="272" t="s">
        <v>1170</v>
      </c>
      <c r="J179" s="272">
        <v>20</v>
      </c>
      <c r="K179" s="318"/>
    </row>
    <row r="180" spans="2:11" s="1" customFormat="1" ht="15" customHeight="1">
      <c r="B180" s="295"/>
      <c r="C180" s="272" t="s">
        <v>55</v>
      </c>
      <c r="D180" s="272"/>
      <c r="E180" s="272"/>
      <c r="F180" s="293" t="s">
        <v>1168</v>
      </c>
      <c r="G180" s="272"/>
      <c r="H180" s="272" t="s">
        <v>1241</v>
      </c>
      <c r="I180" s="272" t="s">
        <v>1170</v>
      </c>
      <c r="J180" s="272">
        <v>255</v>
      </c>
      <c r="K180" s="318"/>
    </row>
    <row r="181" spans="2:11" s="1" customFormat="1" ht="15" customHeight="1">
      <c r="B181" s="295"/>
      <c r="C181" s="272" t="s">
        <v>116</v>
      </c>
      <c r="D181" s="272"/>
      <c r="E181" s="272"/>
      <c r="F181" s="293" t="s">
        <v>1168</v>
      </c>
      <c r="G181" s="272"/>
      <c r="H181" s="272" t="s">
        <v>1132</v>
      </c>
      <c r="I181" s="272" t="s">
        <v>1170</v>
      </c>
      <c r="J181" s="272">
        <v>10</v>
      </c>
      <c r="K181" s="318"/>
    </row>
    <row r="182" spans="2:11" s="1" customFormat="1" ht="15" customHeight="1">
      <c r="B182" s="295"/>
      <c r="C182" s="272" t="s">
        <v>117</v>
      </c>
      <c r="D182" s="272"/>
      <c r="E182" s="272"/>
      <c r="F182" s="293" t="s">
        <v>1168</v>
      </c>
      <c r="G182" s="272"/>
      <c r="H182" s="272" t="s">
        <v>1242</v>
      </c>
      <c r="I182" s="272" t="s">
        <v>1203</v>
      </c>
      <c r="J182" s="272"/>
      <c r="K182" s="318"/>
    </row>
    <row r="183" spans="2:11" s="1" customFormat="1" ht="15" customHeight="1">
      <c r="B183" s="295"/>
      <c r="C183" s="272" t="s">
        <v>1243</v>
      </c>
      <c r="D183" s="272"/>
      <c r="E183" s="272"/>
      <c r="F183" s="293" t="s">
        <v>1168</v>
      </c>
      <c r="G183" s="272"/>
      <c r="H183" s="272" t="s">
        <v>1244</v>
      </c>
      <c r="I183" s="272" t="s">
        <v>1203</v>
      </c>
      <c r="J183" s="272"/>
      <c r="K183" s="318"/>
    </row>
    <row r="184" spans="2:11" s="1" customFormat="1" ht="15" customHeight="1">
      <c r="B184" s="295"/>
      <c r="C184" s="272" t="s">
        <v>1232</v>
      </c>
      <c r="D184" s="272"/>
      <c r="E184" s="272"/>
      <c r="F184" s="293" t="s">
        <v>1168</v>
      </c>
      <c r="G184" s="272"/>
      <c r="H184" s="272" t="s">
        <v>1245</v>
      </c>
      <c r="I184" s="272" t="s">
        <v>1203</v>
      </c>
      <c r="J184" s="272"/>
      <c r="K184" s="318"/>
    </row>
    <row r="185" spans="2:11" s="1" customFormat="1" ht="15" customHeight="1">
      <c r="B185" s="295"/>
      <c r="C185" s="272" t="s">
        <v>119</v>
      </c>
      <c r="D185" s="272"/>
      <c r="E185" s="272"/>
      <c r="F185" s="293" t="s">
        <v>1174</v>
      </c>
      <c r="G185" s="272"/>
      <c r="H185" s="272" t="s">
        <v>1246</v>
      </c>
      <c r="I185" s="272" t="s">
        <v>1170</v>
      </c>
      <c r="J185" s="272">
        <v>50</v>
      </c>
      <c r="K185" s="318"/>
    </row>
    <row r="186" spans="2:11" s="1" customFormat="1" ht="15" customHeight="1">
      <c r="B186" s="295"/>
      <c r="C186" s="272" t="s">
        <v>1247</v>
      </c>
      <c r="D186" s="272"/>
      <c r="E186" s="272"/>
      <c r="F186" s="293" t="s">
        <v>1174</v>
      </c>
      <c r="G186" s="272"/>
      <c r="H186" s="272" t="s">
        <v>1248</v>
      </c>
      <c r="I186" s="272" t="s">
        <v>1249</v>
      </c>
      <c r="J186" s="272"/>
      <c r="K186" s="318"/>
    </row>
    <row r="187" spans="2:11" s="1" customFormat="1" ht="15" customHeight="1">
      <c r="B187" s="295"/>
      <c r="C187" s="272" t="s">
        <v>1250</v>
      </c>
      <c r="D187" s="272"/>
      <c r="E187" s="272"/>
      <c r="F187" s="293" t="s">
        <v>1174</v>
      </c>
      <c r="G187" s="272"/>
      <c r="H187" s="272" t="s">
        <v>1251</v>
      </c>
      <c r="I187" s="272" t="s">
        <v>1249</v>
      </c>
      <c r="J187" s="272"/>
      <c r="K187" s="318"/>
    </row>
    <row r="188" spans="2:11" s="1" customFormat="1" ht="15" customHeight="1">
      <c r="B188" s="295"/>
      <c r="C188" s="272" t="s">
        <v>1252</v>
      </c>
      <c r="D188" s="272"/>
      <c r="E188" s="272"/>
      <c r="F188" s="293" t="s">
        <v>1174</v>
      </c>
      <c r="G188" s="272"/>
      <c r="H188" s="272" t="s">
        <v>1253</v>
      </c>
      <c r="I188" s="272" t="s">
        <v>1249</v>
      </c>
      <c r="J188" s="272"/>
      <c r="K188" s="318"/>
    </row>
    <row r="189" spans="2:11" s="1" customFormat="1" ht="15" customHeight="1">
      <c r="B189" s="295"/>
      <c r="C189" s="331" t="s">
        <v>1254</v>
      </c>
      <c r="D189" s="272"/>
      <c r="E189" s="272"/>
      <c r="F189" s="293" t="s">
        <v>1174</v>
      </c>
      <c r="G189" s="272"/>
      <c r="H189" s="272" t="s">
        <v>1255</v>
      </c>
      <c r="I189" s="272" t="s">
        <v>1256</v>
      </c>
      <c r="J189" s="332" t="s">
        <v>1257</v>
      </c>
      <c r="K189" s="318"/>
    </row>
    <row r="190" spans="2:11" s="1" customFormat="1" ht="15" customHeight="1">
      <c r="B190" s="295"/>
      <c r="C190" s="331" t="s">
        <v>43</v>
      </c>
      <c r="D190" s="272"/>
      <c r="E190" s="272"/>
      <c r="F190" s="293" t="s">
        <v>1168</v>
      </c>
      <c r="G190" s="272"/>
      <c r="H190" s="269" t="s">
        <v>1258</v>
      </c>
      <c r="I190" s="272" t="s">
        <v>1259</v>
      </c>
      <c r="J190" s="272"/>
      <c r="K190" s="318"/>
    </row>
    <row r="191" spans="2:11" s="1" customFormat="1" ht="15" customHeight="1">
      <c r="B191" s="295"/>
      <c r="C191" s="331" t="s">
        <v>1260</v>
      </c>
      <c r="D191" s="272"/>
      <c r="E191" s="272"/>
      <c r="F191" s="293" t="s">
        <v>1168</v>
      </c>
      <c r="G191" s="272"/>
      <c r="H191" s="272" t="s">
        <v>1261</v>
      </c>
      <c r="I191" s="272" t="s">
        <v>1203</v>
      </c>
      <c r="J191" s="272"/>
      <c r="K191" s="318"/>
    </row>
    <row r="192" spans="2:11" s="1" customFormat="1" ht="15" customHeight="1">
      <c r="B192" s="295"/>
      <c r="C192" s="331" t="s">
        <v>1262</v>
      </c>
      <c r="D192" s="272"/>
      <c r="E192" s="272"/>
      <c r="F192" s="293" t="s">
        <v>1168</v>
      </c>
      <c r="G192" s="272"/>
      <c r="H192" s="272" t="s">
        <v>1263</v>
      </c>
      <c r="I192" s="272" t="s">
        <v>1203</v>
      </c>
      <c r="J192" s="272"/>
      <c r="K192" s="318"/>
    </row>
    <row r="193" spans="2:11" s="1" customFormat="1" ht="15" customHeight="1">
      <c r="B193" s="295"/>
      <c r="C193" s="331" t="s">
        <v>1264</v>
      </c>
      <c r="D193" s="272"/>
      <c r="E193" s="272"/>
      <c r="F193" s="293" t="s">
        <v>1174</v>
      </c>
      <c r="G193" s="272"/>
      <c r="H193" s="272" t="s">
        <v>1265</v>
      </c>
      <c r="I193" s="272" t="s">
        <v>1203</v>
      </c>
      <c r="J193" s="272"/>
      <c r="K193" s="318"/>
    </row>
    <row r="194" spans="2:11" s="1" customFormat="1" ht="15" customHeight="1">
      <c r="B194" s="324"/>
      <c r="C194" s="333"/>
      <c r="D194" s="304"/>
      <c r="E194" s="304"/>
      <c r="F194" s="304"/>
      <c r="G194" s="304"/>
      <c r="H194" s="304"/>
      <c r="I194" s="304"/>
      <c r="J194" s="304"/>
      <c r="K194" s="325"/>
    </row>
    <row r="195" spans="2:11" s="1" customFormat="1" ht="18.75" customHeight="1">
      <c r="B195" s="306"/>
      <c r="C195" s="316"/>
      <c r="D195" s="316"/>
      <c r="E195" s="316"/>
      <c r="F195" s="326"/>
      <c r="G195" s="316"/>
      <c r="H195" s="316"/>
      <c r="I195" s="316"/>
      <c r="J195" s="316"/>
      <c r="K195" s="306"/>
    </row>
    <row r="196" spans="2:11" s="1" customFormat="1" ht="18.75" customHeight="1">
      <c r="B196" s="306"/>
      <c r="C196" s="316"/>
      <c r="D196" s="316"/>
      <c r="E196" s="316"/>
      <c r="F196" s="326"/>
      <c r="G196" s="316"/>
      <c r="H196" s="316"/>
      <c r="I196" s="316"/>
      <c r="J196" s="316"/>
      <c r="K196" s="306"/>
    </row>
    <row r="197" spans="2:11" s="1" customFormat="1" ht="18.75" customHeight="1">
      <c r="B197" s="279"/>
      <c r="C197" s="279"/>
      <c r="D197" s="279"/>
      <c r="E197" s="279"/>
      <c r="F197" s="279"/>
      <c r="G197" s="279"/>
      <c r="H197" s="279"/>
      <c r="I197" s="279"/>
      <c r="J197" s="279"/>
      <c r="K197" s="279"/>
    </row>
    <row r="198" spans="2:11" s="1" customFormat="1" ht="12">
      <c r="B198" s="261"/>
      <c r="C198" s="262"/>
      <c r="D198" s="262"/>
      <c r="E198" s="262"/>
      <c r="F198" s="262"/>
      <c r="G198" s="262"/>
      <c r="H198" s="262"/>
      <c r="I198" s="262"/>
      <c r="J198" s="262"/>
      <c r="K198" s="263"/>
    </row>
    <row r="199" spans="2:11" s="1" customFormat="1" ht="22.2">
      <c r="B199" s="264"/>
      <c r="C199" s="396" t="s">
        <v>1266</v>
      </c>
      <c r="D199" s="396"/>
      <c r="E199" s="396"/>
      <c r="F199" s="396"/>
      <c r="G199" s="396"/>
      <c r="H199" s="396"/>
      <c r="I199" s="396"/>
      <c r="J199" s="396"/>
      <c r="K199" s="265"/>
    </row>
    <row r="200" spans="2:11" s="1" customFormat="1" ht="25.5" customHeight="1">
      <c r="B200" s="264"/>
      <c r="C200" s="334" t="s">
        <v>1267</v>
      </c>
      <c r="D200" s="334"/>
      <c r="E200" s="334"/>
      <c r="F200" s="334" t="s">
        <v>1268</v>
      </c>
      <c r="G200" s="335"/>
      <c r="H200" s="397" t="s">
        <v>1269</v>
      </c>
      <c r="I200" s="397"/>
      <c r="J200" s="397"/>
      <c r="K200" s="265"/>
    </row>
    <row r="201" spans="2:11" s="1" customFormat="1" ht="5.25" customHeight="1">
      <c r="B201" s="295"/>
      <c r="C201" s="290"/>
      <c r="D201" s="290"/>
      <c r="E201" s="290"/>
      <c r="F201" s="290"/>
      <c r="G201" s="316"/>
      <c r="H201" s="290"/>
      <c r="I201" s="290"/>
      <c r="J201" s="290"/>
      <c r="K201" s="318"/>
    </row>
    <row r="202" spans="2:11" s="1" customFormat="1" ht="15" customHeight="1">
      <c r="B202" s="295"/>
      <c r="C202" s="272" t="s">
        <v>1259</v>
      </c>
      <c r="D202" s="272"/>
      <c r="E202" s="272"/>
      <c r="F202" s="293" t="s">
        <v>44</v>
      </c>
      <c r="G202" s="272"/>
      <c r="H202" s="398" t="s">
        <v>1270</v>
      </c>
      <c r="I202" s="398"/>
      <c r="J202" s="398"/>
      <c r="K202" s="318"/>
    </row>
    <row r="203" spans="2:11" s="1" customFormat="1" ht="15" customHeight="1">
      <c r="B203" s="295"/>
      <c r="C203" s="272"/>
      <c r="D203" s="272"/>
      <c r="E203" s="272"/>
      <c r="F203" s="293" t="s">
        <v>45</v>
      </c>
      <c r="G203" s="272"/>
      <c r="H203" s="398" t="s">
        <v>1271</v>
      </c>
      <c r="I203" s="398"/>
      <c r="J203" s="398"/>
      <c r="K203" s="318"/>
    </row>
    <row r="204" spans="2:11" s="1" customFormat="1" ht="15" customHeight="1">
      <c r="B204" s="295"/>
      <c r="C204" s="272"/>
      <c r="D204" s="272"/>
      <c r="E204" s="272"/>
      <c r="F204" s="293" t="s">
        <v>48</v>
      </c>
      <c r="G204" s="272"/>
      <c r="H204" s="398" t="s">
        <v>1272</v>
      </c>
      <c r="I204" s="398"/>
      <c r="J204" s="398"/>
      <c r="K204" s="318"/>
    </row>
    <row r="205" spans="2:11" s="1" customFormat="1" ht="15" customHeight="1">
      <c r="B205" s="295"/>
      <c r="C205" s="272"/>
      <c r="D205" s="272"/>
      <c r="E205" s="272"/>
      <c r="F205" s="293" t="s">
        <v>46</v>
      </c>
      <c r="G205" s="272"/>
      <c r="H205" s="398" t="s">
        <v>1273</v>
      </c>
      <c r="I205" s="398"/>
      <c r="J205" s="398"/>
      <c r="K205" s="318"/>
    </row>
    <row r="206" spans="2:11" s="1" customFormat="1" ht="15" customHeight="1">
      <c r="B206" s="295"/>
      <c r="C206" s="272"/>
      <c r="D206" s="272"/>
      <c r="E206" s="272"/>
      <c r="F206" s="293" t="s">
        <v>47</v>
      </c>
      <c r="G206" s="272"/>
      <c r="H206" s="398" t="s">
        <v>1274</v>
      </c>
      <c r="I206" s="398"/>
      <c r="J206" s="398"/>
      <c r="K206" s="318"/>
    </row>
    <row r="207" spans="2:11" s="1" customFormat="1" ht="15" customHeight="1">
      <c r="B207" s="295"/>
      <c r="C207" s="272"/>
      <c r="D207" s="272"/>
      <c r="E207" s="272"/>
      <c r="F207" s="293"/>
      <c r="G207" s="272"/>
      <c r="H207" s="272"/>
      <c r="I207" s="272"/>
      <c r="J207" s="272"/>
      <c r="K207" s="318"/>
    </row>
    <row r="208" spans="2:11" s="1" customFormat="1" ht="15" customHeight="1">
      <c r="B208" s="295"/>
      <c r="C208" s="272" t="s">
        <v>1215</v>
      </c>
      <c r="D208" s="272"/>
      <c r="E208" s="272"/>
      <c r="F208" s="293" t="s">
        <v>79</v>
      </c>
      <c r="G208" s="272"/>
      <c r="H208" s="398" t="s">
        <v>1275</v>
      </c>
      <c r="I208" s="398"/>
      <c r="J208" s="398"/>
      <c r="K208" s="318"/>
    </row>
    <row r="209" spans="2:11" s="1" customFormat="1" ht="15" customHeight="1">
      <c r="B209" s="295"/>
      <c r="C209" s="272"/>
      <c r="D209" s="272"/>
      <c r="E209" s="272"/>
      <c r="F209" s="293" t="s">
        <v>1113</v>
      </c>
      <c r="G209" s="272"/>
      <c r="H209" s="398" t="s">
        <v>1114</v>
      </c>
      <c r="I209" s="398"/>
      <c r="J209" s="398"/>
      <c r="K209" s="318"/>
    </row>
    <row r="210" spans="2:11" s="1" customFormat="1" ht="15" customHeight="1">
      <c r="B210" s="295"/>
      <c r="C210" s="272"/>
      <c r="D210" s="272"/>
      <c r="E210" s="272"/>
      <c r="F210" s="293" t="s">
        <v>1111</v>
      </c>
      <c r="G210" s="272"/>
      <c r="H210" s="398" t="s">
        <v>1276</v>
      </c>
      <c r="I210" s="398"/>
      <c r="J210" s="398"/>
      <c r="K210" s="318"/>
    </row>
    <row r="211" spans="2:11" s="1" customFormat="1" ht="15" customHeight="1">
      <c r="B211" s="336"/>
      <c r="C211" s="272"/>
      <c r="D211" s="272"/>
      <c r="E211" s="272"/>
      <c r="F211" s="293" t="s">
        <v>91</v>
      </c>
      <c r="G211" s="331"/>
      <c r="H211" s="399" t="s">
        <v>1115</v>
      </c>
      <c r="I211" s="399"/>
      <c r="J211" s="399"/>
      <c r="K211" s="337"/>
    </row>
    <row r="212" spans="2:11" s="1" customFormat="1" ht="15" customHeight="1">
      <c r="B212" s="336"/>
      <c r="C212" s="272"/>
      <c r="D212" s="272"/>
      <c r="E212" s="272"/>
      <c r="F212" s="293" t="s">
        <v>986</v>
      </c>
      <c r="G212" s="331"/>
      <c r="H212" s="399" t="s">
        <v>1051</v>
      </c>
      <c r="I212" s="399"/>
      <c r="J212" s="399"/>
      <c r="K212" s="337"/>
    </row>
    <row r="213" spans="2:11" s="1" customFormat="1" ht="15" customHeight="1">
      <c r="B213" s="336"/>
      <c r="C213" s="272"/>
      <c r="D213" s="272"/>
      <c r="E213" s="272"/>
      <c r="F213" s="293"/>
      <c r="G213" s="331"/>
      <c r="H213" s="322"/>
      <c r="I213" s="322"/>
      <c r="J213" s="322"/>
      <c r="K213" s="337"/>
    </row>
    <row r="214" spans="2:11" s="1" customFormat="1" ht="15" customHeight="1">
      <c r="B214" s="336"/>
      <c r="C214" s="272" t="s">
        <v>1239</v>
      </c>
      <c r="D214" s="272"/>
      <c r="E214" s="272"/>
      <c r="F214" s="293">
        <v>1</v>
      </c>
      <c r="G214" s="331"/>
      <c r="H214" s="399" t="s">
        <v>1277</v>
      </c>
      <c r="I214" s="399"/>
      <c r="J214" s="399"/>
      <c r="K214" s="337"/>
    </row>
    <row r="215" spans="2:11" s="1" customFormat="1" ht="15" customHeight="1">
      <c r="B215" s="336"/>
      <c r="C215" s="272"/>
      <c r="D215" s="272"/>
      <c r="E215" s="272"/>
      <c r="F215" s="293">
        <v>2</v>
      </c>
      <c r="G215" s="331"/>
      <c r="H215" s="399" t="s">
        <v>1278</v>
      </c>
      <c r="I215" s="399"/>
      <c r="J215" s="399"/>
      <c r="K215" s="337"/>
    </row>
    <row r="216" spans="2:11" s="1" customFormat="1" ht="15" customHeight="1">
      <c r="B216" s="336"/>
      <c r="C216" s="272"/>
      <c r="D216" s="272"/>
      <c r="E216" s="272"/>
      <c r="F216" s="293">
        <v>3</v>
      </c>
      <c r="G216" s="331"/>
      <c r="H216" s="399" t="s">
        <v>1279</v>
      </c>
      <c r="I216" s="399"/>
      <c r="J216" s="399"/>
      <c r="K216" s="337"/>
    </row>
    <row r="217" spans="2:11" s="1" customFormat="1" ht="15" customHeight="1">
      <c r="B217" s="336"/>
      <c r="C217" s="272"/>
      <c r="D217" s="272"/>
      <c r="E217" s="272"/>
      <c r="F217" s="293">
        <v>4</v>
      </c>
      <c r="G217" s="331"/>
      <c r="H217" s="399" t="s">
        <v>1280</v>
      </c>
      <c r="I217" s="399"/>
      <c r="J217" s="399"/>
      <c r="K217" s="337"/>
    </row>
    <row r="218" spans="2:11" s="1" customFormat="1" ht="12.75" customHeight="1">
      <c r="B218" s="338"/>
      <c r="C218" s="339"/>
      <c r="D218" s="339"/>
      <c r="E218" s="339"/>
      <c r="F218" s="339"/>
      <c r="G218" s="339"/>
      <c r="H218" s="339"/>
      <c r="I218" s="339"/>
      <c r="J218" s="339"/>
      <c r="K218" s="340"/>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Eva Morkesová</dc:creator>
  <cp:keywords/>
  <dc:description/>
  <cp:lastModifiedBy>Ing. Eva Morkesová</cp:lastModifiedBy>
  <dcterms:created xsi:type="dcterms:W3CDTF">2020-09-07T11:26:02Z</dcterms:created>
  <dcterms:modified xsi:type="dcterms:W3CDTF">2020-09-07T11:30:42Z</dcterms:modified>
  <cp:category/>
  <cp:version/>
  <cp:contentType/>
  <cp:contentStatus/>
</cp:coreProperties>
</file>