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Odstranění sedime..." sheetId="2" r:id="rId2"/>
    <sheet name="SO-02 - Rekonstrukce jezo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'SO-01 - Odstranění sedime...'!$C$83:$K$163</definedName>
    <definedName name="_xlnm.Print_Area" localSheetId="1">'SO-01 - Odstranění sedime...'!$C$4:$J$39,'SO-01 - Odstranění sedime...'!$C$45:$J$65,'SO-01 - Odstranění sedime...'!$C$71:$K$163</definedName>
    <definedName name="_xlnm._FilterDatabase" localSheetId="2" hidden="1">'SO-02 - Rekonstrukce jezo...'!$C$94:$K$454</definedName>
    <definedName name="_xlnm.Print_Area" localSheetId="2">'SO-02 - Rekonstrukce jezo...'!$C$4:$J$39,'SO-02 - Rekonstrukce jezo...'!$C$45:$J$76,'SO-02 - Rekonstrukce jezo...'!$C$82:$K$454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'SO-01 - Odstranění sedime...'!$83:$83</definedName>
    <definedName name="_xlnm.Print_Titles" localSheetId="2">'SO-02 - Rekonstrukce jezo...'!$94:$94</definedName>
  </definedNames>
  <calcPr fullCalcOnLoad="1"/>
</workbook>
</file>

<file path=xl/sharedStrings.xml><?xml version="1.0" encoding="utf-8"?>
<sst xmlns="http://schemas.openxmlformats.org/spreadsheetml/2006/main" count="5296" uniqueCount="784">
  <si>
    <t>Export Komplet</t>
  </si>
  <si>
    <t>VZ</t>
  </si>
  <si>
    <t>2.0</t>
  </si>
  <si>
    <t>ZAMOK</t>
  </si>
  <si>
    <t>False</t>
  </si>
  <si>
    <t>{af622dbc-8a4f-449b-8208-7f03ff54deb7}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</si>
  <si>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</si>
  <si>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</si>
  <si>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</si>
  <si>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</si>
  <si>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</si>
  <si>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</si>
  <si>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</si>
  <si>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</si>
  <si>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2020-177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</si>
  <si>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</si>
  <si>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</si>
  <si>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Jez Vysoké Mýto - Čápovna, oprava dlažeb a sanace betonu</t>
  </si>
  <si>
    <t>KSO:</t>
  </si>
  <si>
    <t/>
  </si>
  <si>
    <t>CC-CZ:</t>
  </si>
  <si>
    <t>Místo:</t>
  </si>
  <si>
    <t>Vysoké Mýto</t>
  </si>
  <si>
    <t>Datum:</t>
  </si>
  <si>
    <t>27. 10. 2020</t>
  </si>
  <si>
    <t>Zadavatel:</t>
  </si>
  <si>
    <t>IČ:</t>
  </si>
  <si>
    <t>Povodí Labe s.p., Víta Nejedlého 951/8, 500 03</t>
  </si>
  <si>
    <t>DIČ:</t>
  </si>
  <si>
    <t>Uchazeč:</t>
  </si>
  <si>
    <t>Vyplň údaj</t>
  </si>
  <si>
    <t>Projektant:</t>
  </si>
  <si>
    <t>05249031</t>
  </si>
  <si>
    <t>Komplex CR s.r.o., K Májovu 1256, 537 01 Chrudim</t>
  </si>
  <si>
    <t>CZ05249031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</si>
  <si>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</si>
  <si>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</si>
  <si>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</si>
  <si>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</si>
  <si>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</si>
  <si>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</si>
  <si>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</si>
  <si>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</si>
  <si>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</si>
  <si>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</si>
  <si>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</si>
  <si>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</si>
  <si>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</si>
  <si>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</si>
  <si>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</si>
  <si>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</si>
  <si>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</si>
  <si>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</si>
  <si>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</si>
  <si>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</si>
  <si>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</si>
  <si>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</si>
  <si>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</si>
  <si>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</si>
  <si>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</si>
  <si>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</si>
  <si>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</si>
  <si>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</si>
  <si>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</si>
  <si>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</si>
  <si>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</si>
  <si>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</si>
  <si>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</si>
  <si>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</si>
  <si>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</si>
  <si>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</si>
  <si>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</si>
  <si>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</si>
  <si>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</si>
  <si>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</si>
  <si>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</si>
  <si>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</si>
  <si>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</si>
  <si>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</si>
  <si>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Odstranění sedimentu z koryta vodního toku</t>
  </si>
  <si>
    <t>STA</t>
  </si>
  <si>
    <t>1</t>
  </si>
  <si>
    <t>{cc3db07d-8dfd-47d7-b895-ec895ebb2575}</t>
  </si>
  <si>
    <t>2</t>
  </si>
  <si>
    <t>SO-02</t>
  </si>
  <si>
    <t>Rekonstrukce jezových konstrukcí</t>
  </si>
  <si>
    <t>{3805d3fd-5cc9-4f15-a8be-c8b552bec316}</t>
  </si>
  <si>
    <t>KRYCÍ LIST SOUPISU PRACÍ</t>
  </si>
  <si>
    <t>Objekt:</t>
  </si>
  <si>
    <t>SO-01 - Odstranění sedimentu z koryta vodního toku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</si>
  <si>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</si>
  <si>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</si>
  <si>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</si>
  <si>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</si>
  <si>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</si>
  <si>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</si>
  <si>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</si>
  <si>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</si>
  <si>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</si>
  <si>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</si>
  <si>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</si>
  <si>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</si>
  <si>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</si>
  <si>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</si>
  <si>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</si>
  <si>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</si>
  <si>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</si>
  <si>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</si>
  <si>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</si>
  <si>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</si>
  <si>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</si>
  <si>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</si>
  <si>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</si>
  <si>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</si>
  <si>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</si>
  <si>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</si>
  <si>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</si>
  <si>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113106241</t>
  </si>
  <si>
    <t>Rozebrání dlažeb a dílců vozovek a ploch s přemístěním hmot na skládku na vzdálenost do 3 m nebo s naložením na dopravní prostředek, s jakoukoliv výplní spár strojně plochy jednotlivě přes 200 m2 ze silničních dílců jakýchkoliv rozměrů, s ložem z kameniva nebo živice se spárami zalitými živicí</t>
  </si>
  <si>
    <t>m2</t>
  </si>
  <si>
    <t>4</t>
  </si>
  <si>
    <t>-1868475031</t>
  </si>
  <si>
    <t>VV</t>
  </si>
  <si>
    <t>odstranění zpevnění sjezdu, předpoklad š. 3,00 m, dl. 6,00 m</t>
  </si>
  <si>
    <t>3,00*6,00</t>
  </si>
  <si>
    <t>129253201</t>
  </si>
  <si>
    <t>Čištění otevřených koryt vodotečí strojně s přehozením rozpojeného nánosu do 3 m nebo s naložením na dopravní prostředek při šířce původního dna přes 5 m a hloubce koryta do 5 m v hornině třídy těžitelnosti I skupiny 3</t>
  </si>
  <si>
    <t>m3</t>
  </si>
  <si>
    <t>-2122684056</t>
  </si>
  <si>
    <t>odstranění nánosu z koryta vodního toku z nadjezí</t>
  </si>
  <si>
    <t>předpoklad: dl. 40,00 m, š. 3,00 m, střední hloubka 0,80 m;</t>
  </si>
  <si>
    <t>40,00*3,00*0,8</t>
  </si>
  <si>
    <t>dl. 10,60 m, š. 1,20 m, střední hloubka 0,80 m</t>
  </si>
  <si>
    <t>10,60*1,20*0,80</t>
  </si>
  <si>
    <t>dl. 29,10 m, š. 3,00 m, střední hloubka 0,80 m</t>
  </si>
  <si>
    <t>29,10*3,00*0,8</t>
  </si>
  <si>
    <t>Součet</t>
  </si>
  <si>
    <t>3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</si>
  <si>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</si>
  <si>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</si>
  <si>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-1625396169</t>
  </si>
  <si>
    <t>naložení sedimentu z mezideponie na dopravní prostředek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</si>
  <si>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</si>
  <si>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</si>
  <si>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-1949437791</t>
  </si>
  <si>
    <t>odvoz na skládku, předpoklad KOMBIT spol. s r.o., Choceň</t>
  </si>
  <si>
    <t>vzdálenost 13 km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</si>
  <si>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</si>
  <si>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</si>
  <si>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</si>
  <si>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460741050</t>
  </si>
  <si>
    <t>Mezisoučet</t>
  </si>
  <si>
    <t>3*176,016</t>
  </si>
  <si>
    <t>6</t>
  </si>
  <si>
    <t>171201201</t>
  </si>
  <si>
    <t>Uložení sypaniny na skládky nebo meziskládky bez hutnění s upravením uložené sypaniny do předepsaného tvaru</t>
  </si>
  <si>
    <t>1218079633</t>
  </si>
  <si>
    <t>7</t>
  </si>
  <si>
    <t>171201231</t>
  </si>
  <si>
    <t>Poplatek za uložení stavebního odpadu na recyklační skládce (skládkovné) zeminy a kamení zatříděného do Katalogu odpadů pod kódem 17 05 04</t>
  </si>
  <si>
    <t>t</t>
  </si>
  <si>
    <t>1523138561</t>
  </si>
  <si>
    <t>koeficient množství 1,80 t/m3</t>
  </si>
  <si>
    <t>1,80*176,016</t>
  </si>
  <si>
    <t>8</t>
  </si>
  <si>
    <t>184818234</t>
  </si>
  <si>
    <t>Ochrana kmene bedněním před poškozením stavebním provozem zřízení včetně odstranění výšky bednění do 2 m průměru kmene přes 700 do 900 mm</t>
  </si>
  <si>
    <t>kus</t>
  </si>
  <si>
    <t>2020764809</t>
  </si>
  <si>
    <t>ochrana stromu u sjezdu do koryta vodního toku</t>
  </si>
  <si>
    <t>Komunikace pozemní</t>
  </si>
  <si>
    <t>9</t>
  </si>
  <si>
    <t>584121109</t>
  </si>
  <si>
    <t>Osazení silničních dílců ze železového betonu s podkladem z kameniva těženého do tl. 40 mm jakéhokoliv druhu a velikosti, na plochu jednotlivě přes 15 do 50 m2</t>
  </si>
  <si>
    <t>1854005004</t>
  </si>
  <si>
    <t>zřízení zpevnění sjezdu, předpoklad š. 3,00 m, dl. 6,00 m</t>
  </si>
  <si>
    <t>10</t>
  </si>
  <si>
    <t>M</t>
  </si>
  <si>
    <t>59381006</t>
  </si>
  <si>
    <t>panel silniční 3,00x1,00x0,215m</t>
  </si>
  <si>
    <t>290768050</t>
  </si>
  <si>
    <t>sjezd do vodní zdrže, panely s dvojnásobnou obrátkovostí</t>
  </si>
  <si>
    <t>předpoklad š. 3,00 m, dl. 6,00 m</t>
  </si>
  <si>
    <t>3,00*6,00/2</t>
  </si>
  <si>
    <t>Ostatní konstrukce a práce, bourání</t>
  </si>
  <si>
    <t>11</t>
  </si>
  <si>
    <t>919726122</t>
  </si>
  <si>
    <t>Geotextilie netkaná pro ochranu, separaci nebo filtraci měrná hmotnost přes 200 do 300 g/m2</t>
  </si>
  <si>
    <t>1952919157</t>
  </si>
  <si>
    <t>pod zpevnění sjezdu, předpoklad š. 3,00 m, dl. 6,00 m</t>
  </si>
  <si>
    <t>998</t>
  </si>
  <si>
    <t>Přesun hmot</t>
  </si>
  <si>
    <t>12</t>
  </si>
  <si>
    <t>998332011</t>
  </si>
  <si>
    <t>Přesun hmot pro úpravy vodních toků a kanály, hráze rybníků apod. dopravní vzdálenost do 500 m</t>
  </si>
  <si>
    <t>-1289700970</t>
  </si>
  <si>
    <t>SO-02 - Rekonstrukce jezových konstrukcí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</si>
  <si>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</si>
  <si>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</si>
  <si>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</si>
  <si>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</si>
  <si>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</si>
  <si>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  9 - Ostatní konstrukce a práce-bourání</t>
  </si>
  <si>
    <t xml:space="preserve">    997 - Přesun sutě</t>
  </si>
  <si>
    <t>PSV - Práce a dodávky PSV</t>
  </si>
  <si>
    <t xml:space="preserve">    767 - Konstrukce zámečnické</t>
  </si>
  <si>
    <t>M - Práce a dodávky M</t>
  </si>
  <si>
    <t xml:space="preserve">    23-M - Montáže potrubí</t>
  </si>
  <si>
    <t>VRN - Vedlejší rozpočtové náklady</t>
  </si>
  <si>
    <t xml:space="preserve">    VRN3 - Zařízení staveniště</t>
  </si>
  <si>
    <t>115001106</t>
  </si>
  <si>
    <t>Převedení vody potrubím průměru DN přes 600 do 900</t>
  </si>
  <si>
    <t>m</t>
  </si>
  <si>
    <t>16620327</t>
  </si>
  <si>
    <t>požadavek: odvodnění staveniště a zajištění minimálního zůstatkové průtoku</t>
  </si>
  <si>
    <t>v korytě vodního toku pod jezem dle požadavků povolení k nakládání s povrchovými vodami, tj 0,5 m3/s, dl. min. 9,00 m</t>
  </si>
  <si>
    <t>včetně podpůrné konstrukce</t>
  </si>
  <si>
    <t>9,00</t>
  </si>
  <si>
    <t>115101202</t>
  </si>
  <si>
    <t>Čerpání vody na dopravní výšku do 10 m s uvažovaným průměrným přítokem přes 500 do 1 000 l/min</t>
  </si>
  <si>
    <t>hod</t>
  </si>
  <si>
    <t>1353128909</t>
  </si>
  <si>
    <t>čerpání průsakových vod ze stavební jámy</t>
  </si>
  <si>
    <t>předpoklad 10 dnů á 10 hodin</t>
  </si>
  <si>
    <t>10*10</t>
  </si>
  <si>
    <t>115101302</t>
  </si>
  <si>
    <t>Pohotovost záložní čerpací soupravy pro dopravní výšku do 10 m s uvažovaným průměrným přítokem přes 500 do 1 000 l/min</t>
  </si>
  <si>
    <t>den</t>
  </si>
  <si>
    <t>-383589380</t>
  </si>
  <si>
    <t>122251102</t>
  </si>
  <si>
    <t>Odkopávky a prokopávky nezapažené strojně v hornině třídy těžitelnosti I skupiny 3 přes 20 do 50 m3</t>
  </si>
  <si>
    <t>587649457</t>
  </si>
  <si>
    <t>úprava rubového svahu za opěrnou zdí</t>
  </si>
  <si>
    <t>předpoklad: dl. 8,50 m, střední šířka 0,75 m, výška 3,20 m</t>
  </si>
  <si>
    <t>8,50*0,75*3,20</t>
  </si>
  <si>
    <t>založení křídla opěrné zdi do rostlého terénu</t>
  </si>
  <si>
    <t>předpoklad: dl. 1,80 m, střední šířka 1,50 m, výška 3,20 m</t>
  </si>
  <si>
    <t>1,80*1,50*3,2</t>
  </si>
  <si>
    <t>132251251</t>
  </si>
  <si>
    <t>Hloubení nezapažených rýh šířky přes 800 do 2 000 mm strojně s urovnáním dna do předepsaného profilu a spádu v hornině třídy těžitelnosti I skupiny 3 do 20 m3</t>
  </si>
  <si>
    <t>-581739573</t>
  </si>
  <si>
    <t>úprava základové spáry opěrné zdi, odstranění rozbředlých zemin</t>
  </si>
  <si>
    <t>předpoklad: dl. 8,50 m, š. 1,75 m, tl. 0,20 m</t>
  </si>
  <si>
    <t>8,50*1,75*0,20</t>
  </si>
  <si>
    <t>-974938074</t>
  </si>
  <si>
    <t>odkopávky a prokopávky</t>
  </si>
  <si>
    <t>hloubení rýh</t>
  </si>
  <si>
    <t>-1438802705</t>
  </si>
  <si>
    <t>3*32,015</t>
  </si>
  <si>
    <t>1990762494</t>
  </si>
  <si>
    <t>1520945159</t>
  </si>
  <si>
    <t>1,80*32,015</t>
  </si>
  <si>
    <t>172153101</t>
  </si>
  <si>
    <t>Zřízení těsnícího jádra nebo těsnící vrstvy zemních a kamenitých hrází přehradních a jiných vodních nádrží z horniny třídy těžitelnosti I a II, skupiny 1 až 4 se zhutněním do 100 % PS - koef. C vodorovné šířky vrstvy do 1 m</t>
  </si>
  <si>
    <t>1979004759</t>
  </si>
  <si>
    <t>jílové těsnění před betonovým základem opěrné zdi</t>
  </si>
  <si>
    <t>předpoklad: dl. 8,50 m, š. 0,45 m, hl. 1,10 m</t>
  </si>
  <si>
    <t>8,50*0,45*1,10</t>
  </si>
  <si>
    <t>58125110</t>
  </si>
  <si>
    <t>jíl surový kusový</t>
  </si>
  <si>
    <t>-1675830430</t>
  </si>
  <si>
    <t>1,8*4,208</t>
  </si>
  <si>
    <t>174101101</t>
  </si>
  <si>
    <t>Zásyp sypaninou z jakékoliv horniny strojně s uložením výkopku ve vrstvách se zhutněním jam, šachet, rýh nebo kolem objektů v těchto vykopávkách</t>
  </si>
  <si>
    <t>1500679788</t>
  </si>
  <si>
    <t>předpoklad: dl. 8,50 m, střední šířka 0,50 m, výška 3,20 m</t>
  </si>
  <si>
    <t>8,50*0,50*3,20</t>
  </si>
  <si>
    <t>úprava rubových zdí křídla opěrné zdi</t>
  </si>
  <si>
    <t>předpoklad: dl. 1,80 m, střední šířka 0,50 m, výška 3,20 m</t>
  </si>
  <si>
    <t>2*1,80*0,50*3,2</t>
  </si>
  <si>
    <t>13</t>
  </si>
  <si>
    <t>181151331</t>
  </si>
  <si>
    <t>Plošná úprava terénu v zemině tř. 1 až 4 s urovnáním povrchu bez doplnění ornice souvislé plochy přes 500 m2 při nerovnostech terénu přes 150 do 200 mm v rovině nebo na svahu do 1:5</t>
  </si>
  <si>
    <t>-694108738</t>
  </si>
  <si>
    <t>úprava plochy zařízení staveniště a manipulačního pruhu</t>
  </si>
  <si>
    <t>předpoklad: zařízení staveniště 70,0 m2, rubová hrana opěrné zdi dl. 9,00 m, š. 3,00 m</t>
  </si>
  <si>
    <t>70,00+9,0*3,0</t>
  </si>
  <si>
    <t>14</t>
  </si>
  <si>
    <t>181351103</t>
  </si>
  <si>
    <t>Rozprostření a urovnání ornice v rovině nebo ve svahu sklonu do 1:5 strojně při souvislé ploše přes 100 do 500 m2, tl. vrstvy do 200 mm</t>
  </si>
  <si>
    <t>1490083054</t>
  </si>
  <si>
    <t>181411121</t>
  </si>
  <si>
    <t>Založení trávníku na půdě předem připravené plochy do 1000 m2 výsevem včetně utažení lučního v rovině nebo na svahu do 1:5</t>
  </si>
  <si>
    <t>1551430884</t>
  </si>
  <si>
    <t>16</t>
  </si>
  <si>
    <t>00572472</t>
  </si>
  <si>
    <t>osivo směs travní krajinná-rovinná</t>
  </si>
  <si>
    <t>kg</t>
  </si>
  <si>
    <t>-883765362</t>
  </si>
  <si>
    <t>keoficient množství 0,015 kg/m2</t>
  </si>
  <si>
    <t>0,015*97,00</t>
  </si>
  <si>
    <t>17</t>
  </si>
  <si>
    <t>181951112</t>
  </si>
  <si>
    <t>Úprava pláně vyrovnáním výškových rozdílů strojně v hornině třídy těžitelnosti I, skupiny 1 až 3 se zhutněním</t>
  </si>
  <si>
    <t>-1745629992</t>
  </si>
  <si>
    <t>úprava základové spáry opěrné zdi</t>
  </si>
  <si>
    <t>předpoklad: dl. 8,50 m, š. 1,75 m</t>
  </si>
  <si>
    <t>8,50*1,75</t>
  </si>
  <si>
    <t>Zakládání</t>
  </si>
  <si>
    <t>18</t>
  </si>
  <si>
    <t>153116131</t>
  </si>
  <si>
    <t>Dočasné hrazení z ocelových hradidel jednoduché zřízení</t>
  </si>
  <si>
    <t>853526142</t>
  </si>
  <si>
    <t>vnitřní stěna hrazení</t>
  </si>
  <si>
    <t>předpoklad: dl. 25,0 m, výška 0,50 m</t>
  </si>
  <si>
    <t>25,0*0,5</t>
  </si>
  <si>
    <t>19</t>
  </si>
  <si>
    <t>153116231</t>
  </si>
  <si>
    <t>Dočasné hrazení z ocelových hradidel jednoduché odstranění</t>
  </si>
  <si>
    <t>-1980003819</t>
  </si>
  <si>
    <t>20</t>
  </si>
  <si>
    <t>274313911</t>
  </si>
  <si>
    <t>Základy z betonu prostého pasy betonu kamenem neprokládaného tř. C 30/37</t>
  </si>
  <si>
    <t>1394307230</t>
  </si>
  <si>
    <t>opěrná zeď, předpoklad: dl. 8,35 m, š. 1,30 m, hl. 1,00 m</t>
  </si>
  <si>
    <t>8,35*1,30*1,00</t>
  </si>
  <si>
    <t xml:space="preserve">dělící zeď jezových polí, předpoklad: dl. 2,55 m, š. 1,30 m, hl. 0,90 </t>
  </si>
  <si>
    <t>2,55*1,30*0,90</t>
  </si>
  <si>
    <t>274351121</t>
  </si>
  <si>
    <t>Bednění základů pasů rovné zřízení</t>
  </si>
  <si>
    <t>-310588487</t>
  </si>
  <si>
    <t>opěrná zeď, předpoklad: dl. 8,35 m, hl. 1,00 m</t>
  </si>
  <si>
    <t>2*8,35*1,00</t>
  </si>
  <si>
    <t xml:space="preserve">dělící zeď jezových polí, předpoklad: dl. 2,55 m, hl. 0,90 </t>
  </si>
  <si>
    <t>2,55*0,90</t>
  </si>
  <si>
    <t>22</t>
  </si>
  <si>
    <t>274351122</t>
  </si>
  <si>
    <t>Bednění základů pasů rovné odstranění</t>
  </si>
  <si>
    <t>-1417461541</t>
  </si>
  <si>
    <t>23</t>
  </si>
  <si>
    <t>274361821</t>
  </si>
  <si>
    <t>Výztuž základů pasů z betonářské oceli 10 505 (R) nebo BSt 500</t>
  </si>
  <si>
    <t>101470616</t>
  </si>
  <si>
    <t>opěrná zeď, stabilizace základu a nadzákladového zdiva</t>
  </si>
  <si>
    <t>tyč ocelová žebírková (ROXOR) pr. 20 mm, dl. 0,70 m, vzd. 1,00 m, ks 8</t>
  </si>
  <si>
    <t>koeficient množství 2,45 kg/m</t>
  </si>
  <si>
    <t>8*0,7*2,45/1000</t>
  </si>
  <si>
    <t>Svislé a kompletní konstrukce</t>
  </si>
  <si>
    <t>24</t>
  </si>
  <si>
    <t>320101111R</t>
  </si>
  <si>
    <t>Osazení betonových a železobetonových prefabrikátů hmotnosti jednotlivě do 1 000 kg</t>
  </si>
  <si>
    <t>-366164472</t>
  </si>
  <si>
    <t>dodávka a montáž parapetu opěrné zdi</t>
  </si>
  <si>
    <t xml:space="preserve">předpoklad: 8,35 m, š. 0,85 m, h 0,10 m </t>
  </si>
  <si>
    <t>8,35*0,85*0,10</t>
  </si>
  <si>
    <t>25</t>
  </si>
  <si>
    <t>321213233</t>
  </si>
  <si>
    <t>Zdivo nadzákladové z lomového kamene vodních staveb přehrad, jezů a plavebních komor, spodní stavby vodních elektráren, odběrných věží a výpustných zařízení, opěrných zdí, šachet, šachtic a ostatních konstrukcí rubové z lomového kamene lomařsky upraveného se zatřením spár, na maltu cementovou MC 15</t>
  </si>
  <si>
    <t>-436031115</t>
  </si>
  <si>
    <t>opěrná zeď, předpoklad: dl. 8,35 m, střední š. 0,90 m, hl. 2,00 m</t>
  </si>
  <si>
    <t>8,35*0,90*2,00</t>
  </si>
  <si>
    <t>26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</si>
  <si>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</si>
  <si>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</si>
  <si>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-354107530</t>
  </si>
  <si>
    <t>dělící zeď jezových polí viz příloha D.4</t>
  </si>
  <si>
    <t xml:space="preserve">předpoklad: dl. 2,45 m, střední šířka 0,95 m, h 1,45 m </t>
  </si>
  <si>
    <t>(2,45+0,5)*1,45/2*0,95</t>
  </si>
  <si>
    <t>27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</si>
  <si>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</si>
  <si>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</si>
  <si>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-1601330424</t>
  </si>
  <si>
    <t xml:space="preserve">předpoklad: dl. 2,45 m, h 1,45 m </t>
  </si>
  <si>
    <t>2*2,45*1,45</t>
  </si>
  <si>
    <t>28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</si>
  <si>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</si>
  <si>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</si>
  <si>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-1471472568</t>
  </si>
  <si>
    <t>29</t>
  </si>
  <si>
    <t>321361101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</si>
  <si>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10 216 (E)</t>
  </si>
  <si>
    <t>1608718944</t>
  </si>
  <si>
    <t>výztuž dělící zdi jezových polí, viz příloha D.6</t>
  </si>
  <si>
    <t>tyč kruhová, pr. 6 mm = 0,222 kg/1 m</t>
  </si>
  <si>
    <t>střední délka prutu 1,00 m, rozteč 350 mm, počet 30 ks</t>
  </si>
  <si>
    <t>30*1,00*0,222/1000</t>
  </si>
  <si>
    <t>30</t>
  </si>
  <si>
    <t>321366112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</si>
  <si>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</si>
  <si>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1485114768</t>
  </si>
  <si>
    <t>tyč kruhová žebírková , pr. 16 mm = 1,580 kg/1 m</t>
  </si>
  <si>
    <t>střední délka prutu 2500 mm, počet 8 ks</t>
  </si>
  <si>
    <t>8*2,50*1,580/1000</t>
  </si>
  <si>
    <t>tyč kruhová žebírková , pr. 25 mm = 3,850 kg/1 m</t>
  </si>
  <si>
    <t>střední délka prutu 2500 mm, počet 4 ks</t>
  </si>
  <si>
    <t>4*2,50*3,850/1000</t>
  </si>
  <si>
    <t>31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</si>
  <si>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</si>
  <si>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</si>
  <si>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1059206200</t>
  </si>
  <si>
    <t>dělící zdi jezových polí viz příloha D.6, váha 7,90 kg/m2</t>
  </si>
  <si>
    <t>předpoklad 3 ks 3x2 m</t>
  </si>
  <si>
    <t>3*3,00*2,00*7,90/1000</t>
  </si>
  <si>
    <t>32</t>
  </si>
  <si>
    <t>348171112</t>
  </si>
  <si>
    <t>Osazení mostního ocelového zábradlí do bednění kapes říms</t>
  </si>
  <si>
    <t>-2080353966</t>
  </si>
  <si>
    <t>33</t>
  </si>
  <si>
    <t>55391532</t>
  </si>
  <si>
    <t>zábradelní systém Pz s výplní z vodorovných ocelových tyčí ZSNH4/H2</t>
  </si>
  <si>
    <t>-1399244978</t>
  </si>
  <si>
    <t>Vodorovné konstrukce</t>
  </si>
  <si>
    <t>34</t>
  </si>
  <si>
    <t>451315117</t>
  </si>
  <si>
    <t>Podkladní a výplňové vrstvy z betonu prostého tloušťky do 100 mm, z betonu C 25/30</t>
  </si>
  <si>
    <t>1945745420</t>
  </si>
  <si>
    <t>opěrná zeď, předpoklad: dl. 8,35 m, š. 1,30 m</t>
  </si>
  <si>
    <t>8,35*1,30</t>
  </si>
  <si>
    <t xml:space="preserve">dělící zeď jezových polí, předpoklad: dl. 2,55 m, š. 1,30 m </t>
  </si>
  <si>
    <t>2,55*1,30</t>
  </si>
  <si>
    <t>Úpravy povrchů, podlahy a osazování výplní</t>
  </si>
  <si>
    <t>35</t>
  </si>
  <si>
    <t>620470213</t>
  </si>
  <si>
    <t>Vnější omítka torkretová betonových konstrukcí z cementové malty,s očištěním podkladu vodou s rabicovým pletivem, tl. přes 20 do 30 mm</t>
  </si>
  <si>
    <t>-1676009303</t>
  </si>
  <si>
    <t>levá část přelivné plochy</t>
  </si>
  <si>
    <t>předpoklad: dl. 2,10 m, š. 1,10 m</t>
  </si>
  <si>
    <t>2,10*1,10</t>
  </si>
  <si>
    <t>36</t>
  </si>
  <si>
    <t>622821011</t>
  </si>
  <si>
    <t>Sanační omítka vnějších ploch stěn pro vlhké a zasolené zdivo, prováděná ve dvou vrstvách, tl. jádrové omítky do 30 mm ručně zatřená</t>
  </si>
  <si>
    <t>-876539770</t>
  </si>
  <si>
    <t>přelivná plocha jezu</t>
  </si>
  <si>
    <t>předpoklad: dl. 4,50 m, š. 3,50 m</t>
  </si>
  <si>
    <t>4,50*3,50</t>
  </si>
  <si>
    <t>37</t>
  </si>
  <si>
    <t>58562050R</t>
  </si>
  <si>
    <t>malta speciální izolace stěrková cementová pro zvýšení vodonepropustnosti betonu</t>
  </si>
  <si>
    <t>1748206061</t>
  </si>
  <si>
    <t>dodávka materiálu podle technologického postupu dodavatele stavebních hmot</t>
  </si>
  <si>
    <t>předpoklad: dl. 5,60 m, š. 3,50 m, koeficient množství 2,50 kg/m2</t>
  </si>
  <si>
    <t>2,50*5,60*3,50</t>
  </si>
  <si>
    <t>38</t>
  </si>
  <si>
    <t>628613111</t>
  </si>
  <si>
    <t>Oprava nátěru částí ocelových mostních konstrukcí nebo jednotlivých prvků syntetického 2x základní a 2x vrchní nátěr včetně ručního odstranění starých nátěrů, rzi, prach a nečistot plochy jednotlivě do 50 m2</t>
  </si>
  <si>
    <t>-430500793</t>
  </si>
  <si>
    <t>nátěr stávající konstrukce lávky</t>
  </si>
  <si>
    <t>předpoklad: dl. 10,00 m, š. 1,10 m</t>
  </si>
  <si>
    <t>2*10,00*1,10</t>
  </si>
  <si>
    <t>39</t>
  </si>
  <si>
    <t>628635412</t>
  </si>
  <si>
    <t>Oprava spár zdiva z lomového kamene upraveného maltou cementovou s vysekáním a vyčištěním spar s naložení suti na dopravní prostředek nebo s odklizením na hromady do vzdálenosti 50 m hloubky spár přes 70 do 120 mm</t>
  </si>
  <si>
    <t>-1433947202</t>
  </si>
  <si>
    <t>levobřežní zeď pod jezem</t>
  </si>
  <si>
    <t>předpoklad: dl. 13,40 m, h 3,20 m, 50 % plochy</t>
  </si>
  <si>
    <t>0,5*13,40*3,20</t>
  </si>
  <si>
    <t>pravobřežní zeď pod jezem</t>
  </si>
  <si>
    <t>předpoklad: dl. 14,80 m, h 3,50 m, 50 % plochy</t>
  </si>
  <si>
    <t>0,5*14,80*3,50</t>
  </si>
  <si>
    <t>Trubní vedení</t>
  </si>
  <si>
    <t>Ostatní konstrukce a práce-bourání</t>
  </si>
  <si>
    <t>40</t>
  </si>
  <si>
    <t>934956221</t>
  </si>
  <si>
    <t>Přepadová a ochranná zařízení nádrží stavidlové tabule z fošen na drážku spojených svlaky, s ocelovými pásy ukončenými okem, s ochranným nátěrem z dubového dřeva, tl. 80 mm</t>
  </si>
  <si>
    <t>-1006769289</t>
  </si>
  <si>
    <t>stavidlo, předpoklad: š. 2,20 m, h 1,95 m</t>
  </si>
  <si>
    <t>2,20*1,95</t>
  </si>
  <si>
    <t>navýšení přelivné hrany, předpoklad: dl. 5,25 m, h 0,40 m</t>
  </si>
  <si>
    <t>5,25*0,40</t>
  </si>
  <si>
    <t>41</t>
  </si>
  <si>
    <t>938903113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</si>
  <si>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</si>
  <si>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-223267916</t>
  </si>
  <si>
    <t>42</t>
  </si>
  <si>
    <t>953334517</t>
  </si>
  <si>
    <t>Těsnící a bednící křížový profil z plechu do pracovních spar betonových konstrukcí kombinace perforovaného a těsnícího plechu k bednění jednotlivých záběrů betonáže desky a stěny, k utěsnění pracovní spáry s oboustranným bitumenovým povrchem, šířky 260 mm</t>
  </si>
  <si>
    <t>1266732341</t>
  </si>
  <si>
    <t>těsnění pracovní spáry konstrukcí</t>
  </si>
  <si>
    <t>opěrná zeď, předpoklad: dl. 8,35 m</t>
  </si>
  <si>
    <t>8,35</t>
  </si>
  <si>
    <t>dělící zeď jezových polí, předpoklad: dl. 2,55 m</t>
  </si>
  <si>
    <t>2,55</t>
  </si>
  <si>
    <t>43</t>
  </si>
  <si>
    <t>960211251</t>
  </si>
  <si>
    <t>Bourání konstrukcí vodních staveb z hladiny, s naložením vybouraných hmot a suti na dopravní prostředek nebo s odklizením na hromady do vzdálenosti 20 m zděných z kamene nebo z cihel</t>
  </si>
  <si>
    <t>-1200046963</t>
  </si>
  <si>
    <t>stávající opěrná zeď</t>
  </si>
  <si>
    <t>předpoklad: dl. 7,80 m, střední šířka 0,95 m, h 2,00</t>
  </si>
  <si>
    <t>7,80*0,95*2,00</t>
  </si>
  <si>
    <t>44</t>
  </si>
  <si>
    <t>981513116</t>
  </si>
  <si>
    <t>Demolice konstrukcí objektů těžkými mechanizačními prostředky konstrukcí z betonu prostého</t>
  </si>
  <si>
    <t>-547086787</t>
  </si>
  <si>
    <t>základ opěrné zdi, předpoklad: dl. 8,35 m, š. 1,30 m, hl. 1,00 m</t>
  </si>
  <si>
    <t xml:space="preserve">dělící zeď jezových polí, předpoklad: dl. 2,55 m, š. 1,30 m, hl. 2,35 m </t>
  </si>
  <si>
    <t>2,55*1,30*0,90+(0,5+2,45)*1,45/2*1,0</t>
  </si>
  <si>
    <t>parapet opěrné zdi</t>
  </si>
  <si>
    <t>předpoklad: dl. 7,80 m, š. 0,85 m, h 0,10 m</t>
  </si>
  <si>
    <t>7,80*0,85*0,10</t>
  </si>
  <si>
    <t>45</t>
  </si>
  <si>
    <t>985121123</t>
  </si>
  <si>
    <t>Tryskání degradovaného betonu stěn, rubu kleneb a podlah vodou pod tlakem přes 1 250 do 2 500 barů</t>
  </si>
  <si>
    <t>762144109</t>
  </si>
  <si>
    <t>parapety zdí</t>
  </si>
  <si>
    <t>předpoklad: dl. 13,40 m, š. 1,00 m, h 0,10 m</t>
  </si>
  <si>
    <t>13,40*(1,00+0,10)</t>
  </si>
  <si>
    <t>předpoklad: dl. 14,80 m, š. 0,80 m, h 0,10 m</t>
  </si>
  <si>
    <t>14,80*(0,80+0,10)</t>
  </si>
  <si>
    <t>předpoklad: dl. 5,60 m, š. 4,10 m</t>
  </si>
  <si>
    <t>5,60*4,10</t>
  </si>
  <si>
    <t>46</t>
  </si>
  <si>
    <t>985211111</t>
  </si>
  <si>
    <t>Vyklínování uvolněných kamenů zdiva úlomky kamene, popřípadě cihel délky spáry na 1 m2 upravované plochy do 6 m</t>
  </si>
  <si>
    <t>-114019433</t>
  </si>
  <si>
    <t>vyklínování kamenné rovnaniny na levém břehu</t>
  </si>
  <si>
    <t>předpoklad: dl. 20,00 m, š. 2,35 m, 70 % plochy</t>
  </si>
  <si>
    <t>0,7*20,00*2,35</t>
  </si>
  <si>
    <t>997</t>
  </si>
  <si>
    <t>Přesun sutě</t>
  </si>
  <si>
    <t>47</t>
  </si>
  <si>
    <t>997013501</t>
  </si>
  <si>
    <t>Odvoz suti a vybouraných hmot na skládku nebo meziskládku se složením, na vzdálenost do 1 km</t>
  </si>
  <si>
    <t>1783883136</t>
  </si>
  <si>
    <t>stávající opěrná zeď - kamenné zdivo</t>
  </si>
  <si>
    <t>předpoklad: dl. 7,80 m, střední šířka 0,95 m, h 2,00 m</t>
  </si>
  <si>
    <t>koeficient množství 2,0 t/m3</t>
  </si>
  <si>
    <t>2,0*31,460</t>
  </si>
  <si>
    <t>48</t>
  </si>
  <si>
    <t>997013509</t>
  </si>
  <si>
    <t>Odvoz suti a vybouraných hmot na skládku nebo meziskládku se složením, na vzdálenost Příplatek k ceně za každý další i započatý 1 km přes 1 km</t>
  </si>
  <si>
    <t>1973630772</t>
  </si>
  <si>
    <t>koeficient množství 2,0 t/m3, vzdálenost 13 km</t>
  </si>
  <si>
    <t>13*2,0*31,460</t>
  </si>
  <si>
    <t>49</t>
  </si>
  <si>
    <t>997013862</t>
  </si>
  <si>
    <t>Poplatek za uložení stavebního odpadu na recyklační skládce (skládkovné) z armovaného betonu zatříděného do Katalogu odpadů pod kódem 17 01 01</t>
  </si>
  <si>
    <t>-558719454</t>
  </si>
  <si>
    <t>2,0*16,640</t>
  </si>
  <si>
    <t>50</t>
  </si>
  <si>
    <t>997013873</t>
  </si>
  <si>
    <t>-66022291</t>
  </si>
  <si>
    <t>2,0*14,82</t>
  </si>
  <si>
    <t>51</t>
  </si>
  <si>
    <t>-1800476115</t>
  </si>
  <si>
    <t>PSV</t>
  </si>
  <si>
    <t>Práce a dodávky PSV</t>
  </si>
  <si>
    <t>767</t>
  </si>
  <si>
    <t>Konstrukce zámečnické</t>
  </si>
  <si>
    <t>52</t>
  </si>
  <si>
    <t>767163111R</t>
  </si>
  <si>
    <t>Montáž kompletního kovového zábradlí přímého z dílců v rovině (na rovné ploše) kotveného do ocelové konstrukce</t>
  </si>
  <si>
    <t>-2008576183</t>
  </si>
  <si>
    <t>dodávka a montáž zábradlí viz příloha D.7</t>
  </si>
  <si>
    <t>délka lávky 10,0 m, zábradlí trojmadlové dl. 9,50 m</t>
  </si>
  <si>
    <t>2*9,50</t>
  </si>
  <si>
    <t>53</t>
  </si>
  <si>
    <t>767590120</t>
  </si>
  <si>
    <t>Montáž podlahových konstrukcí podlahových roštů, podlah připevněných šroubováním</t>
  </si>
  <si>
    <t>158534603</t>
  </si>
  <si>
    <t>podlaha lávky</t>
  </si>
  <si>
    <t>předpoklad: dl. 10,00 m, š, 1,10 m, koeficient množství 18 kg/m2</t>
  </si>
  <si>
    <t>18*10,00*1,10</t>
  </si>
  <si>
    <t>54</t>
  </si>
  <si>
    <t>55347059</t>
  </si>
  <si>
    <t>rošt podlahový svařovaný žárově zinkovaný velikost 30/3mm 1200x1000mm</t>
  </si>
  <si>
    <t>1561014393</t>
  </si>
  <si>
    <t>55</t>
  </si>
  <si>
    <t>767590840</t>
  </si>
  <si>
    <t>Demontáž podlahových konstrukcí zdvojených podlah nosného roštu</t>
  </si>
  <si>
    <t>1725590763</t>
  </si>
  <si>
    <t>demontáž stávajících roštů lávky</t>
  </si>
  <si>
    <t>10,00*1,10</t>
  </si>
  <si>
    <t>Práce a dodávky M</t>
  </si>
  <si>
    <t>23-M</t>
  </si>
  <si>
    <t>Montáže potrubí</t>
  </si>
  <si>
    <t>56</t>
  </si>
  <si>
    <t>230210030R</t>
  </si>
  <si>
    <t>Montáž ochrany opláštění kladením pytlů plněných pískem</t>
  </si>
  <si>
    <t>64</t>
  </si>
  <si>
    <t>-1719904562</t>
  </si>
  <si>
    <t>dodávka a montáž hradící stěny z protipovodňových pytlů</t>
  </si>
  <si>
    <t>předpoklad: 9 pytlů na bm, dl. 25,0 m</t>
  </si>
  <si>
    <t>9*25,0</t>
  </si>
  <si>
    <t>VRN</t>
  </si>
  <si>
    <t>Vedlejší rozpočtové náklady</t>
  </si>
  <si>
    <t>VRN3</t>
  </si>
  <si>
    <t>Zařízení staveniště</t>
  </si>
  <si>
    <t>57</t>
  </si>
  <si>
    <t>030001000</t>
  </si>
  <si>
    <t>Základní rozdělení průvodních činností a nákladů zařízení staveniště</t>
  </si>
  <si>
    <t>kpl</t>
  </si>
  <si>
    <t>1024</t>
  </si>
  <si>
    <t>924129049</t>
  </si>
  <si>
    <t>zařízení staveniště podle požadavků dodavatele stavby</t>
  </si>
  <si>
    <t>58</t>
  </si>
  <si>
    <t>034203000</t>
  </si>
  <si>
    <t>Zařízení staveniště zabezpečení staveniště oplocení staveniště</t>
  </si>
  <si>
    <t>1832232539</t>
  </si>
  <si>
    <t>oplocení podle stavební jámy s možností pádu</t>
  </si>
  <si>
    <t>59</t>
  </si>
  <si>
    <t>034503000</t>
  </si>
  <si>
    <t>Zařízení staveniště zabezpečení staveniště informační tabule</t>
  </si>
  <si>
    <t>ks</t>
  </si>
  <si>
    <t>1122282139</t>
  </si>
  <si>
    <t>60</t>
  </si>
  <si>
    <t>039103000</t>
  </si>
  <si>
    <t>Zařízení staveniště zrušení zařízení staveniště rozebrání, bourání a odvoz</t>
  </si>
  <si>
    <t>168056142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</si>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</sst>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34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32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34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2020-177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Jez Vysoké Mýto - Čápovna, oprava dlažeb a sanace betonu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Vysoké Mýto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27. 10. 2020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Povodí Labe s.p., Víta Nejedlého 951/8, 500 03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Komplex CR s.r.o., K Májovu 1256, 537 01 Chrudim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40.0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Komplex CR s.r.o., K Májovu 1256, 537 01 Chrudim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24.7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'SO-01 - Odstranění sedime...'!J30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'SO-01 - Odstranění sedime...'!P84</f>
        <v>0</v>
      </c>
      <c r="AV55" s="122">
        <f>'SO-01 - Odstranění sedime...'!J33</f>
        <v>0</v>
      </c>
      <c r="AW55" s="122">
        <f>'SO-01 - Odstranění sedime...'!J34</f>
        <v>0</v>
      </c>
      <c r="AX55" s="122">
        <f>'SO-01 - Odstranění sedime...'!J35</f>
        <v>0</v>
      </c>
      <c r="AY55" s="122">
        <f>'SO-01 - Odstranění sedime...'!J36</f>
        <v>0</v>
      </c>
      <c r="AZ55" s="122">
        <f>'SO-01 - Odstranění sedime...'!F33</f>
        <v>0</v>
      </c>
      <c r="BA55" s="122">
        <f>'SO-01 - Odstranění sedime...'!F34</f>
        <v>0</v>
      </c>
      <c r="BB55" s="122">
        <f>'SO-01 - Odstranění sedime...'!F35</f>
        <v>0</v>
      </c>
      <c r="BC55" s="122">
        <f>'SO-01 - Odstranění sedime...'!F36</f>
        <v>0</v>
      </c>
      <c r="BD55" s="124">
        <f>'SO-01 - Odstranění sedime...'!F37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7" customFormat="1" ht="16.5" customHeight="1">
      <c r="A56" s="113" t="s">
        <v>77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'SO-02 - Rekonstrukce jezo...'!J30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6">
        <v>0</v>
      </c>
      <c r="AT56" s="127">
        <f>ROUND(SUM(AV56:AW56),2)</f>
        <v>0</v>
      </c>
      <c r="AU56" s="128">
        <f>'SO-02 - Rekonstrukce jezo...'!P95</f>
        <v>0</v>
      </c>
      <c r="AV56" s="127">
        <f>'SO-02 - Rekonstrukce jezo...'!J33</f>
        <v>0</v>
      </c>
      <c r="AW56" s="127">
        <f>'SO-02 - Rekonstrukce jezo...'!J34</f>
        <v>0</v>
      </c>
      <c r="AX56" s="127">
        <f>'SO-02 - Rekonstrukce jezo...'!J35</f>
        <v>0</v>
      </c>
      <c r="AY56" s="127">
        <f>'SO-02 - Rekonstrukce jezo...'!J36</f>
        <v>0</v>
      </c>
      <c r="AZ56" s="127">
        <f>'SO-02 - Rekonstrukce jezo...'!F33</f>
        <v>0</v>
      </c>
      <c r="BA56" s="127">
        <f>'SO-02 - Rekonstrukce jezo...'!F34</f>
        <v>0</v>
      </c>
      <c r="BB56" s="127">
        <f>'SO-02 - Rekonstrukce jezo...'!F35</f>
        <v>0</v>
      </c>
      <c r="BC56" s="127">
        <f>'SO-02 - Rekonstrukce jezo...'!F36</f>
        <v>0</v>
      </c>
      <c r="BD56" s="129">
        <f>'SO-02 - Rekonstrukce jezo...'!F37</f>
        <v>0</v>
      </c>
      <c r="BE56" s="7"/>
      <c r="BT56" s="125" t="s">
        <v>81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-01 - Odstranění sedime...'!C2" display="/"/>
    <hyperlink ref="A56" location="'SO-02 - Rekonstrukce jez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83</v>
      </c>
    </row>
    <row r="4" spans="2:46" s="1" customFormat="1" ht="24.95" customHeight="1">
      <c r="B4" s="22"/>
      <c r="D4" s="134" t="s">
        <v>87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Jez Vysoké Mýto - Čápovna, oprava dlažeb a sanace betonu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88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89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27. 10. 2020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32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33</v>
      </c>
      <c r="F21" s="40"/>
      <c r="G21" s="40"/>
      <c r="H21" s="40"/>
      <c r="I21" s="142" t="s">
        <v>28</v>
      </c>
      <c r="J21" s="141" t="s">
        <v>34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36</v>
      </c>
      <c r="E23" s="40"/>
      <c r="F23" s="40"/>
      <c r="G23" s="40"/>
      <c r="H23" s="40"/>
      <c r="I23" s="142" t="s">
        <v>26</v>
      </c>
      <c r="J23" s="141" t="s">
        <v>32</v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">
        <v>33</v>
      </c>
      <c r="F24" s="40"/>
      <c r="G24" s="40"/>
      <c r="H24" s="40"/>
      <c r="I24" s="142" t="s">
        <v>28</v>
      </c>
      <c r="J24" s="141" t="s">
        <v>34</v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37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39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41</v>
      </c>
      <c r="G32" s="40"/>
      <c r="H32" s="40"/>
      <c r="I32" s="154" t="s">
        <v>40</v>
      </c>
      <c r="J32" s="153" t="s">
        <v>42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36" t="s">
        <v>44</v>
      </c>
      <c r="F33" s="156">
        <f>ROUND((SUM(BE84:BE163)),2)</f>
        <v>0</v>
      </c>
      <c r="G33" s="40"/>
      <c r="H33" s="40"/>
      <c r="I33" s="157">
        <v>0.21</v>
      </c>
      <c r="J33" s="156">
        <f>ROUND(((SUM(BE84:BE163))*I33),2)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45</v>
      </c>
      <c r="F34" s="156">
        <f>ROUND((SUM(BF84:BF163)),2)</f>
        <v>0</v>
      </c>
      <c r="G34" s="40"/>
      <c r="H34" s="40"/>
      <c r="I34" s="157">
        <v>0.15</v>
      </c>
      <c r="J34" s="156">
        <f>ROUND(((SUM(BF84:BF163))*I34),2)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46</v>
      </c>
      <c r="F35" s="156">
        <f>ROUND((SUM(BG84:BG163)),2)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47</v>
      </c>
      <c r="F36" s="156">
        <f>ROUND((SUM(BH84:BH163)),2)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48</v>
      </c>
      <c r="F37" s="156">
        <f>ROUND((SUM(BI84:BI163)),2)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Jez Vysoké Mýto - Čápovna, oprava dlažeb a sanace betonu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SO-01 - Odstranění sedimentu z koryta vodního toku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Vysoké Mýto</v>
      </c>
      <c r="G52" s="42"/>
      <c r="H52" s="42"/>
      <c r="I52" s="142" t="s">
        <v>23</v>
      </c>
      <c r="J52" s="74" t="str">
        <f>IF(J12="","",J12)</f>
        <v>27. 10. 2020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Povodí Labe s.p., Víta Nejedlého 951/8, 500 03</v>
      </c>
      <c r="G54" s="42"/>
      <c r="H54" s="42"/>
      <c r="I54" s="142" t="s">
        <v>31</v>
      </c>
      <c r="J54" s="38" t="str">
        <f>E21</f>
        <v>Komplex CR s.r.o., K Májovu 1256, 537 01 Chrudim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36</v>
      </c>
      <c r="J55" s="38" t="str">
        <f>E24</f>
        <v>Komplex CR s.r.o., K Májovu 1256, 537 01 Chrudim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91</v>
      </c>
      <c r="D57" s="174"/>
      <c r="E57" s="174"/>
      <c r="F57" s="174"/>
      <c r="G57" s="174"/>
      <c r="H57" s="174"/>
      <c r="I57" s="175"/>
      <c r="J57" s="176" t="s">
        <v>92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71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78"/>
      <c r="C60" s="179"/>
      <c r="D60" s="180" t="s">
        <v>94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95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96</v>
      </c>
      <c r="E62" s="188"/>
      <c r="F62" s="188"/>
      <c r="G62" s="188"/>
      <c r="H62" s="188"/>
      <c r="I62" s="189"/>
      <c r="J62" s="190">
        <f>J150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97</v>
      </c>
      <c r="E63" s="188"/>
      <c r="F63" s="188"/>
      <c r="G63" s="188"/>
      <c r="H63" s="188"/>
      <c r="I63" s="189"/>
      <c r="J63" s="190">
        <f>J158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98</v>
      </c>
      <c r="E64" s="188"/>
      <c r="F64" s="188"/>
      <c r="G64" s="188"/>
      <c r="H64" s="188"/>
      <c r="I64" s="189"/>
      <c r="J64" s="190">
        <f>J162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99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Jez Vysoké Mýto - Čápovna, oprava dlažeb a sanace betonu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88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SO-01 - Odstranění sedimentu z koryta vodního toku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Vysoké Mýto</v>
      </c>
      <c r="G78" s="42"/>
      <c r="H78" s="42"/>
      <c r="I78" s="142" t="s">
        <v>23</v>
      </c>
      <c r="J78" s="74" t="str">
        <f>IF(J12="","",J12)</f>
        <v>27. 10. 2020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Povodí Labe s.p., Víta Nejedlého 951/8, 500 03</v>
      </c>
      <c r="G80" s="42"/>
      <c r="H80" s="42"/>
      <c r="I80" s="142" t="s">
        <v>31</v>
      </c>
      <c r="J80" s="38" t="str">
        <f>E21</f>
        <v>Komplex CR s.r.o., K Májovu 1256, 537 01 Chrudim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36</v>
      </c>
      <c r="J81" s="38" t="str">
        <f>E24</f>
        <v>Komplex CR s.r.o., K Májovu 1256, 537 01 Chrudim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100</v>
      </c>
      <c r="D83" s="195" t="s">
        <v>58</v>
      </c>
      <c r="E83" s="195" t="s">
        <v>54</v>
      </c>
      <c r="F83" s="195" t="s">
        <v>55</v>
      </c>
      <c r="G83" s="195" t="s">
        <v>101</v>
      </c>
      <c r="H83" s="195" t="s">
        <v>102</v>
      </c>
      <c r="I83" s="196" t="s">
        <v>103</v>
      </c>
      <c r="J83" s="197" t="s">
        <v>92</v>
      </c>
      <c r="K83" s="198" t="s">
        <v>104</v>
      </c>
      <c r="L83" s="199"/>
      <c r="M83" s="94" t="s">
        <v>19</v>
      </c>
      <c r="N83" s="95" t="s">
        <v>43</v>
      </c>
      <c r="O83" s="95" t="s">
        <v>105</v>
      </c>
      <c r="P83" s="95" t="s">
        <v>106</v>
      </c>
      <c r="Q83" s="95" t="s">
        <v>107</v>
      </c>
      <c r="R83" s="95" t="s">
        <v>108</v>
      </c>
      <c r="S83" s="95" t="s">
        <v>109</v>
      </c>
      <c r="T83" s="96" t="s">
        <v>110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111</v>
      </c>
      <c r="D84" s="42"/>
      <c r="E84" s="42"/>
      <c r="F84" s="42"/>
      <c r="G84" s="42"/>
      <c r="H84" s="42"/>
      <c r="I84" s="138"/>
      <c r="J84" s="200">
        <f>BK84</f>
        <v>0</v>
      </c>
      <c r="K84" s="42"/>
      <c r="L84" s="46"/>
      <c r="M84" s="97"/>
      <c r="N84" s="201"/>
      <c r="O84" s="98"/>
      <c r="P84" s="202">
        <f>P85</f>
        <v>0</v>
      </c>
      <c r="Q84" s="98"/>
      <c r="R84" s="202">
        <f>R85</f>
        <v>15.1938914</v>
      </c>
      <c r="S84" s="98"/>
      <c r="T84" s="203">
        <f>T85</f>
        <v>7.343999999999999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72</v>
      </c>
      <c r="AU84" s="19" t="s">
        <v>93</v>
      </c>
      <c r="BK84" s="204">
        <f>BK85</f>
        <v>0</v>
      </c>
    </row>
    <row r="85" spans="1:63" s="12" customFormat="1" ht="25.9" customHeight="1">
      <c r="A85" s="12"/>
      <c r="B85" s="205"/>
      <c r="C85" s="206"/>
      <c r="D85" s="207" t="s">
        <v>72</v>
      </c>
      <c r="E85" s="208" t="s">
        <v>112</v>
      </c>
      <c r="F85" s="208" t="s">
        <v>113</v>
      </c>
      <c r="G85" s="206"/>
      <c r="H85" s="206"/>
      <c r="I85" s="209"/>
      <c r="J85" s="210">
        <f>BK85</f>
        <v>0</v>
      </c>
      <c r="K85" s="206"/>
      <c r="L85" s="211"/>
      <c r="M85" s="212"/>
      <c r="N85" s="213"/>
      <c r="O85" s="213"/>
      <c r="P85" s="214">
        <f>P86+P150+P158+P162</f>
        <v>0</v>
      </c>
      <c r="Q85" s="213"/>
      <c r="R85" s="214">
        <f>R86+R150+R158+R162</f>
        <v>15.1938914</v>
      </c>
      <c r="S85" s="213"/>
      <c r="T85" s="215">
        <f>T86+T150+T158+T162</f>
        <v>7.343999999999999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6" t="s">
        <v>81</v>
      </c>
      <c r="AT85" s="217" t="s">
        <v>72</v>
      </c>
      <c r="AU85" s="217" t="s">
        <v>73</v>
      </c>
      <c r="AY85" s="216" t="s">
        <v>114</v>
      </c>
      <c r="BK85" s="218">
        <f>BK86+BK150+BK158+BK162</f>
        <v>0</v>
      </c>
    </row>
    <row r="86" spans="1:63" s="12" customFormat="1" ht="22.8" customHeight="1">
      <c r="A86" s="12"/>
      <c r="B86" s="205"/>
      <c r="C86" s="206"/>
      <c r="D86" s="207" t="s">
        <v>72</v>
      </c>
      <c r="E86" s="219" t="s">
        <v>81</v>
      </c>
      <c r="F86" s="219" t="s">
        <v>115</v>
      </c>
      <c r="G86" s="206"/>
      <c r="H86" s="206"/>
      <c r="I86" s="209"/>
      <c r="J86" s="220">
        <f>BK86</f>
        <v>0</v>
      </c>
      <c r="K86" s="206"/>
      <c r="L86" s="211"/>
      <c r="M86" s="212"/>
      <c r="N86" s="213"/>
      <c r="O86" s="213"/>
      <c r="P86" s="214">
        <f>SUM(P87:P149)</f>
        <v>0</v>
      </c>
      <c r="Q86" s="213"/>
      <c r="R86" s="214">
        <f>SUM(R87:R149)</f>
        <v>0.0384314</v>
      </c>
      <c r="S86" s="213"/>
      <c r="T86" s="215">
        <f>SUM(T87:T149)</f>
        <v>7.343999999999999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6" t="s">
        <v>81</v>
      </c>
      <c r="AT86" s="217" t="s">
        <v>72</v>
      </c>
      <c r="AU86" s="217" t="s">
        <v>81</v>
      </c>
      <c r="AY86" s="216" t="s">
        <v>114</v>
      </c>
      <c r="BK86" s="218">
        <f>SUM(BK87:BK149)</f>
        <v>0</v>
      </c>
    </row>
    <row r="87" spans="1:65" s="2" customFormat="1" ht="66.75" customHeight="1">
      <c r="A87" s="40"/>
      <c r="B87" s="41"/>
      <c r="C87" s="221" t="s">
        <v>81</v>
      </c>
      <c r="D87" s="221" t="s">
        <v>116</v>
      </c>
      <c r="E87" s="222" t="s">
        <v>117</v>
      </c>
      <c r="F87" s="223" t="s">
        <v>118</v>
      </c>
      <c r="G87" s="224" t="s">
        <v>119</v>
      </c>
      <c r="H87" s="225">
        <v>18</v>
      </c>
      <c r="I87" s="226"/>
      <c r="J87" s="227">
        <f>ROUND(I87*H87,2)</f>
        <v>0</v>
      </c>
      <c r="K87" s="228"/>
      <c r="L87" s="46"/>
      <c r="M87" s="229" t="s">
        <v>19</v>
      </c>
      <c r="N87" s="230" t="s">
        <v>44</v>
      </c>
      <c r="O87" s="86"/>
      <c r="P87" s="231">
        <f>O87*H87</f>
        <v>0</v>
      </c>
      <c r="Q87" s="231">
        <v>0</v>
      </c>
      <c r="R87" s="231">
        <f>Q87*H87</f>
        <v>0</v>
      </c>
      <c r="S87" s="231">
        <v>0.408</v>
      </c>
      <c r="T87" s="232">
        <f>S87*H87</f>
        <v>7.343999999999999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3" t="s">
        <v>120</v>
      </c>
      <c r="AT87" s="233" t="s">
        <v>116</v>
      </c>
      <c r="AU87" s="233" t="s">
        <v>83</v>
      </c>
      <c r="AY87" s="19" t="s">
        <v>114</v>
      </c>
      <c r="BE87" s="234">
        <f>IF(N87="základní",J87,0)</f>
        <v>0</v>
      </c>
      <c r="BF87" s="234">
        <f>IF(N87="snížená",J87,0)</f>
        <v>0</v>
      </c>
      <c r="BG87" s="234">
        <f>IF(N87="zákl. přenesená",J87,0)</f>
        <v>0</v>
      </c>
      <c r="BH87" s="234">
        <f>IF(N87="sníž. přenesená",J87,0)</f>
        <v>0</v>
      </c>
      <c r="BI87" s="234">
        <f>IF(N87="nulová",J87,0)</f>
        <v>0</v>
      </c>
      <c r="BJ87" s="19" t="s">
        <v>81</v>
      </c>
      <c r="BK87" s="234">
        <f>ROUND(I87*H87,2)</f>
        <v>0</v>
      </c>
      <c r="BL87" s="19" t="s">
        <v>120</v>
      </c>
      <c r="BM87" s="233" t="s">
        <v>121</v>
      </c>
    </row>
    <row r="88" spans="1:51" s="13" customFormat="1" ht="12">
      <c r="A88" s="13"/>
      <c r="B88" s="235"/>
      <c r="C88" s="236"/>
      <c r="D88" s="237" t="s">
        <v>122</v>
      </c>
      <c r="E88" s="238" t="s">
        <v>19</v>
      </c>
      <c r="F88" s="239" t="s">
        <v>123</v>
      </c>
      <c r="G88" s="236"/>
      <c r="H88" s="238" t="s">
        <v>19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122</v>
      </c>
      <c r="AU88" s="245" t="s">
        <v>83</v>
      </c>
      <c r="AV88" s="13" t="s">
        <v>81</v>
      </c>
      <c r="AW88" s="13" t="s">
        <v>35</v>
      </c>
      <c r="AX88" s="13" t="s">
        <v>73</v>
      </c>
      <c r="AY88" s="245" t="s">
        <v>114</v>
      </c>
    </row>
    <row r="89" spans="1:51" s="14" customFormat="1" ht="12">
      <c r="A89" s="14"/>
      <c r="B89" s="246"/>
      <c r="C89" s="247"/>
      <c r="D89" s="237" t="s">
        <v>122</v>
      </c>
      <c r="E89" s="248" t="s">
        <v>19</v>
      </c>
      <c r="F89" s="249" t="s">
        <v>124</v>
      </c>
      <c r="G89" s="247"/>
      <c r="H89" s="250">
        <v>18</v>
      </c>
      <c r="I89" s="251"/>
      <c r="J89" s="247"/>
      <c r="K89" s="247"/>
      <c r="L89" s="252"/>
      <c r="M89" s="253"/>
      <c r="N89" s="254"/>
      <c r="O89" s="254"/>
      <c r="P89" s="254"/>
      <c r="Q89" s="254"/>
      <c r="R89" s="254"/>
      <c r="S89" s="254"/>
      <c r="T89" s="255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6" t="s">
        <v>122</v>
      </c>
      <c r="AU89" s="256" t="s">
        <v>83</v>
      </c>
      <c r="AV89" s="14" t="s">
        <v>83</v>
      </c>
      <c r="AW89" s="14" t="s">
        <v>35</v>
      </c>
      <c r="AX89" s="14" t="s">
        <v>81</v>
      </c>
      <c r="AY89" s="256" t="s">
        <v>114</v>
      </c>
    </row>
    <row r="90" spans="1:65" s="2" customFormat="1" ht="55.5" customHeight="1">
      <c r="A90" s="40"/>
      <c r="B90" s="41"/>
      <c r="C90" s="221" t="s">
        <v>83</v>
      </c>
      <c r="D90" s="221" t="s">
        <v>116</v>
      </c>
      <c r="E90" s="222" t="s">
        <v>125</v>
      </c>
      <c r="F90" s="223" t="s">
        <v>126</v>
      </c>
      <c r="G90" s="224" t="s">
        <v>127</v>
      </c>
      <c r="H90" s="225">
        <v>176.016</v>
      </c>
      <c r="I90" s="226"/>
      <c r="J90" s="227">
        <f>ROUND(I90*H90,2)</f>
        <v>0</v>
      </c>
      <c r="K90" s="228"/>
      <c r="L90" s="46"/>
      <c r="M90" s="229" t="s">
        <v>19</v>
      </c>
      <c r="N90" s="230" t="s">
        <v>44</v>
      </c>
      <c r="O90" s="86"/>
      <c r="P90" s="231">
        <f>O90*H90</f>
        <v>0</v>
      </c>
      <c r="Q90" s="231">
        <v>0</v>
      </c>
      <c r="R90" s="231">
        <f>Q90*H90</f>
        <v>0</v>
      </c>
      <c r="S90" s="231">
        <v>0</v>
      </c>
      <c r="T90" s="232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3" t="s">
        <v>120</v>
      </c>
      <c r="AT90" s="233" t="s">
        <v>116</v>
      </c>
      <c r="AU90" s="233" t="s">
        <v>83</v>
      </c>
      <c r="AY90" s="19" t="s">
        <v>114</v>
      </c>
      <c r="BE90" s="234">
        <f>IF(N90="základní",J90,0)</f>
        <v>0</v>
      </c>
      <c r="BF90" s="234">
        <f>IF(N90="snížená",J90,0)</f>
        <v>0</v>
      </c>
      <c r="BG90" s="234">
        <f>IF(N90="zákl. přenesená",J90,0)</f>
        <v>0</v>
      </c>
      <c r="BH90" s="234">
        <f>IF(N90="sníž. přenesená",J90,0)</f>
        <v>0</v>
      </c>
      <c r="BI90" s="234">
        <f>IF(N90="nulová",J90,0)</f>
        <v>0</v>
      </c>
      <c r="BJ90" s="19" t="s">
        <v>81</v>
      </c>
      <c r="BK90" s="234">
        <f>ROUND(I90*H90,2)</f>
        <v>0</v>
      </c>
      <c r="BL90" s="19" t="s">
        <v>120</v>
      </c>
      <c r="BM90" s="233" t="s">
        <v>128</v>
      </c>
    </row>
    <row r="91" spans="1:51" s="13" customFormat="1" ht="12">
      <c r="A91" s="13"/>
      <c r="B91" s="235"/>
      <c r="C91" s="236"/>
      <c r="D91" s="237" t="s">
        <v>122</v>
      </c>
      <c r="E91" s="238" t="s">
        <v>19</v>
      </c>
      <c r="F91" s="239" t="s">
        <v>129</v>
      </c>
      <c r="G91" s="236"/>
      <c r="H91" s="238" t="s">
        <v>19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122</v>
      </c>
      <c r="AU91" s="245" t="s">
        <v>83</v>
      </c>
      <c r="AV91" s="13" t="s">
        <v>81</v>
      </c>
      <c r="AW91" s="13" t="s">
        <v>35</v>
      </c>
      <c r="AX91" s="13" t="s">
        <v>73</v>
      </c>
      <c r="AY91" s="245" t="s">
        <v>114</v>
      </c>
    </row>
    <row r="92" spans="1:51" s="13" customFormat="1" ht="12">
      <c r="A92" s="13"/>
      <c r="B92" s="235"/>
      <c r="C92" s="236"/>
      <c r="D92" s="237" t="s">
        <v>122</v>
      </c>
      <c r="E92" s="238" t="s">
        <v>19</v>
      </c>
      <c r="F92" s="239" t="s">
        <v>130</v>
      </c>
      <c r="G92" s="236"/>
      <c r="H92" s="238" t="s">
        <v>19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122</v>
      </c>
      <c r="AU92" s="245" t="s">
        <v>83</v>
      </c>
      <c r="AV92" s="13" t="s">
        <v>81</v>
      </c>
      <c r="AW92" s="13" t="s">
        <v>35</v>
      </c>
      <c r="AX92" s="13" t="s">
        <v>73</v>
      </c>
      <c r="AY92" s="245" t="s">
        <v>114</v>
      </c>
    </row>
    <row r="93" spans="1:51" s="14" customFormat="1" ht="12">
      <c r="A93" s="14"/>
      <c r="B93" s="246"/>
      <c r="C93" s="247"/>
      <c r="D93" s="237" t="s">
        <v>122</v>
      </c>
      <c r="E93" s="248" t="s">
        <v>19</v>
      </c>
      <c r="F93" s="249" t="s">
        <v>131</v>
      </c>
      <c r="G93" s="247"/>
      <c r="H93" s="250">
        <v>96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6" t="s">
        <v>122</v>
      </c>
      <c r="AU93" s="256" t="s">
        <v>83</v>
      </c>
      <c r="AV93" s="14" t="s">
        <v>83</v>
      </c>
      <c r="AW93" s="14" t="s">
        <v>35</v>
      </c>
      <c r="AX93" s="14" t="s">
        <v>73</v>
      </c>
      <c r="AY93" s="256" t="s">
        <v>114</v>
      </c>
    </row>
    <row r="94" spans="1:51" s="13" customFormat="1" ht="12">
      <c r="A94" s="13"/>
      <c r="B94" s="235"/>
      <c r="C94" s="236"/>
      <c r="D94" s="237" t="s">
        <v>122</v>
      </c>
      <c r="E94" s="238" t="s">
        <v>19</v>
      </c>
      <c r="F94" s="239" t="s">
        <v>132</v>
      </c>
      <c r="G94" s="236"/>
      <c r="H94" s="238" t="s">
        <v>19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122</v>
      </c>
      <c r="AU94" s="245" t="s">
        <v>83</v>
      </c>
      <c r="AV94" s="13" t="s">
        <v>81</v>
      </c>
      <c r="AW94" s="13" t="s">
        <v>35</v>
      </c>
      <c r="AX94" s="13" t="s">
        <v>73</v>
      </c>
      <c r="AY94" s="245" t="s">
        <v>114</v>
      </c>
    </row>
    <row r="95" spans="1:51" s="14" customFormat="1" ht="12">
      <c r="A95" s="14"/>
      <c r="B95" s="246"/>
      <c r="C95" s="247"/>
      <c r="D95" s="237" t="s">
        <v>122</v>
      </c>
      <c r="E95" s="248" t="s">
        <v>19</v>
      </c>
      <c r="F95" s="249" t="s">
        <v>133</v>
      </c>
      <c r="G95" s="247"/>
      <c r="H95" s="250">
        <v>10.176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6" t="s">
        <v>122</v>
      </c>
      <c r="AU95" s="256" t="s">
        <v>83</v>
      </c>
      <c r="AV95" s="14" t="s">
        <v>83</v>
      </c>
      <c r="AW95" s="14" t="s">
        <v>35</v>
      </c>
      <c r="AX95" s="14" t="s">
        <v>73</v>
      </c>
      <c r="AY95" s="256" t="s">
        <v>114</v>
      </c>
    </row>
    <row r="96" spans="1:51" s="13" customFormat="1" ht="12">
      <c r="A96" s="13"/>
      <c r="B96" s="235"/>
      <c r="C96" s="236"/>
      <c r="D96" s="237" t="s">
        <v>122</v>
      </c>
      <c r="E96" s="238" t="s">
        <v>19</v>
      </c>
      <c r="F96" s="239" t="s">
        <v>134</v>
      </c>
      <c r="G96" s="236"/>
      <c r="H96" s="238" t="s">
        <v>19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122</v>
      </c>
      <c r="AU96" s="245" t="s">
        <v>83</v>
      </c>
      <c r="AV96" s="13" t="s">
        <v>81</v>
      </c>
      <c r="AW96" s="13" t="s">
        <v>35</v>
      </c>
      <c r="AX96" s="13" t="s">
        <v>73</v>
      </c>
      <c r="AY96" s="245" t="s">
        <v>114</v>
      </c>
    </row>
    <row r="97" spans="1:51" s="14" customFormat="1" ht="12">
      <c r="A97" s="14"/>
      <c r="B97" s="246"/>
      <c r="C97" s="247"/>
      <c r="D97" s="237" t="s">
        <v>122</v>
      </c>
      <c r="E97" s="248" t="s">
        <v>19</v>
      </c>
      <c r="F97" s="249" t="s">
        <v>135</v>
      </c>
      <c r="G97" s="247"/>
      <c r="H97" s="250">
        <v>69.84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6" t="s">
        <v>122</v>
      </c>
      <c r="AU97" s="256" t="s">
        <v>83</v>
      </c>
      <c r="AV97" s="14" t="s">
        <v>83</v>
      </c>
      <c r="AW97" s="14" t="s">
        <v>35</v>
      </c>
      <c r="AX97" s="14" t="s">
        <v>73</v>
      </c>
      <c r="AY97" s="256" t="s">
        <v>114</v>
      </c>
    </row>
    <row r="98" spans="1:51" s="15" customFormat="1" ht="12">
      <c r="A98" s="15"/>
      <c r="B98" s="257"/>
      <c r="C98" s="258"/>
      <c r="D98" s="237" t="s">
        <v>122</v>
      </c>
      <c r="E98" s="259" t="s">
        <v>19</v>
      </c>
      <c r="F98" s="260" t="s">
        <v>136</v>
      </c>
      <c r="G98" s="258"/>
      <c r="H98" s="261">
        <v>176.01600000000002</v>
      </c>
      <c r="I98" s="262"/>
      <c r="J98" s="258"/>
      <c r="K98" s="258"/>
      <c r="L98" s="263"/>
      <c r="M98" s="264"/>
      <c r="N98" s="265"/>
      <c r="O98" s="265"/>
      <c r="P98" s="265"/>
      <c r="Q98" s="265"/>
      <c r="R98" s="265"/>
      <c r="S98" s="265"/>
      <c r="T98" s="266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7" t="s">
        <v>122</v>
      </c>
      <c r="AU98" s="267" t="s">
        <v>83</v>
      </c>
      <c r="AV98" s="15" t="s">
        <v>120</v>
      </c>
      <c r="AW98" s="15" t="s">
        <v>35</v>
      </c>
      <c r="AX98" s="15" t="s">
        <v>81</v>
      </c>
      <c r="AY98" s="267" t="s">
        <v>114</v>
      </c>
    </row>
    <row r="99" spans="1:65" s="2" customFormat="1" ht="55.5" customHeight="1">
      <c r="A99" s="40"/>
      <c r="B99" s="41"/>
      <c r="C99" s="221" t="s">
        <v>137</v>
      </c>
      <c r="D99" s="221" t="s">
        <v>116</v>
      </c>
      <c r="E99" s="222" t="s">
        <v>138</v>
      </c>
      <c r="F99" s="223" t="s">
        <v>139</v>
      </c>
      <c r="G99" s="224" t="s">
        <v>127</v>
      </c>
      <c r="H99" s="225">
        <v>176.016</v>
      </c>
      <c r="I99" s="226"/>
      <c r="J99" s="227">
        <f>ROUND(I99*H99,2)</f>
        <v>0</v>
      </c>
      <c r="K99" s="228"/>
      <c r="L99" s="46"/>
      <c r="M99" s="229" t="s">
        <v>19</v>
      </c>
      <c r="N99" s="230" t="s">
        <v>44</v>
      </c>
      <c r="O99" s="86"/>
      <c r="P99" s="231">
        <f>O99*H99</f>
        <v>0</v>
      </c>
      <c r="Q99" s="231">
        <v>0</v>
      </c>
      <c r="R99" s="231">
        <f>Q99*H99</f>
        <v>0</v>
      </c>
      <c r="S99" s="231">
        <v>0</v>
      </c>
      <c r="T99" s="232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3" t="s">
        <v>120</v>
      </c>
      <c r="AT99" s="233" t="s">
        <v>116</v>
      </c>
      <c r="AU99" s="233" t="s">
        <v>83</v>
      </c>
      <c r="AY99" s="19" t="s">
        <v>114</v>
      </c>
      <c r="BE99" s="234">
        <f>IF(N99="základní",J99,0)</f>
        <v>0</v>
      </c>
      <c r="BF99" s="234">
        <f>IF(N99="snížená",J99,0)</f>
        <v>0</v>
      </c>
      <c r="BG99" s="234">
        <f>IF(N99="zákl. přenesená",J99,0)</f>
        <v>0</v>
      </c>
      <c r="BH99" s="234">
        <f>IF(N99="sníž. přenesená",J99,0)</f>
        <v>0</v>
      </c>
      <c r="BI99" s="234">
        <f>IF(N99="nulová",J99,0)</f>
        <v>0</v>
      </c>
      <c r="BJ99" s="19" t="s">
        <v>81</v>
      </c>
      <c r="BK99" s="234">
        <f>ROUND(I99*H99,2)</f>
        <v>0</v>
      </c>
      <c r="BL99" s="19" t="s">
        <v>120</v>
      </c>
      <c r="BM99" s="233" t="s">
        <v>140</v>
      </c>
    </row>
    <row r="100" spans="1:51" s="13" customFormat="1" ht="12">
      <c r="A100" s="13"/>
      <c r="B100" s="235"/>
      <c r="C100" s="236"/>
      <c r="D100" s="237" t="s">
        <v>122</v>
      </c>
      <c r="E100" s="238" t="s">
        <v>19</v>
      </c>
      <c r="F100" s="239" t="s">
        <v>141</v>
      </c>
      <c r="G100" s="236"/>
      <c r="H100" s="238" t="s">
        <v>19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122</v>
      </c>
      <c r="AU100" s="245" t="s">
        <v>83</v>
      </c>
      <c r="AV100" s="13" t="s">
        <v>81</v>
      </c>
      <c r="AW100" s="13" t="s">
        <v>35</v>
      </c>
      <c r="AX100" s="13" t="s">
        <v>73</v>
      </c>
      <c r="AY100" s="245" t="s">
        <v>114</v>
      </c>
    </row>
    <row r="101" spans="1:51" s="13" customFormat="1" ht="12">
      <c r="A101" s="13"/>
      <c r="B101" s="235"/>
      <c r="C101" s="236"/>
      <c r="D101" s="237" t="s">
        <v>122</v>
      </c>
      <c r="E101" s="238" t="s">
        <v>19</v>
      </c>
      <c r="F101" s="239" t="s">
        <v>130</v>
      </c>
      <c r="G101" s="236"/>
      <c r="H101" s="238" t="s">
        <v>19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122</v>
      </c>
      <c r="AU101" s="245" t="s">
        <v>83</v>
      </c>
      <c r="AV101" s="13" t="s">
        <v>81</v>
      </c>
      <c r="AW101" s="13" t="s">
        <v>35</v>
      </c>
      <c r="AX101" s="13" t="s">
        <v>73</v>
      </c>
      <c r="AY101" s="245" t="s">
        <v>114</v>
      </c>
    </row>
    <row r="102" spans="1:51" s="14" customFormat="1" ht="12">
      <c r="A102" s="14"/>
      <c r="B102" s="246"/>
      <c r="C102" s="247"/>
      <c r="D102" s="237" t="s">
        <v>122</v>
      </c>
      <c r="E102" s="248" t="s">
        <v>19</v>
      </c>
      <c r="F102" s="249" t="s">
        <v>131</v>
      </c>
      <c r="G102" s="247"/>
      <c r="H102" s="250">
        <v>96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122</v>
      </c>
      <c r="AU102" s="256" t="s">
        <v>83</v>
      </c>
      <c r="AV102" s="14" t="s">
        <v>83</v>
      </c>
      <c r="AW102" s="14" t="s">
        <v>35</v>
      </c>
      <c r="AX102" s="14" t="s">
        <v>73</v>
      </c>
      <c r="AY102" s="256" t="s">
        <v>114</v>
      </c>
    </row>
    <row r="103" spans="1:51" s="13" customFormat="1" ht="12">
      <c r="A103" s="13"/>
      <c r="B103" s="235"/>
      <c r="C103" s="236"/>
      <c r="D103" s="237" t="s">
        <v>122</v>
      </c>
      <c r="E103" s="238" t="s">
        <v>19</v>
      </c>
      <c r="F103" s="239" t="s">
        <v>132</v>
      </c>
      <c r="G103" s="236"/>
      <c r="H103" s="238" t="s">
        <v>19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122</v>
      </c>
      <c r="AU103" s="245" t="s">
        <v>83</v>
      </c>
      <c r="AV103" s="13" t="s">
        <v>81</v>
      </c>
      <c r="AW103" s="13" t="s">
        <v>35</v>
      </c>
      <c r="AX103" s="13" t="s">
        <v>73</v>
      </c>
      <c r="AY103" s="245" t="s">
        <v>114</v>
      </c>
    </row>
    <row r="104" spans="1:51" s="14" customFormat="1" ht="12">
      <c r="A104" s="14"/>
      <c r="B104" s="246"/>
      <c r="C104" s="247"/>
      <c r="D104" s="237" t="s">
        <v>122</v>
      </c>
      <c r="E104" s="248" t="s">
        <v>19</v>
      </c>
      <c r="F104" s="249" t="s">
        <v>133</v>
      </c>
      <c r="G104" s="247"/>
      <c r="H104" s="250">
        <v>10.176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6" t="s">
        <v>122</v>
      </c>
      <c r="AU104" s="256" t="s">
        <v>83</v>
      </c>
      <c r="AV104" s="14" t="s">
        <v>83</v>
      </c>
      <c r="AW104" s="14" t="s">
        <v>35</v>
      </c>
      <c r="AX104" s="14" t="s">
        <v>73</v>
      </c>
      <c r="AY104" s="256" t="s">
        <v>114</v>
      </c>
    </row>
    <row r="105" spans="1:51" s="13" customFormat="1" ht="12">
      <c r="A105" s="13"/>
      <c r="B105" s="235"/>
      <c r="C105" s="236"/>
      <c r="D105" s="237" t="s">
        <v>122</v>
      </c>
      <c r="E105" s="238" t="s">
        <v>19</v>
      </c>
      <c r="F105" s="239" t="s">
        <v>134</v>
      </c>
      <c r="G105" s="236"/>
      <c r="H105" s="238" t="s">
        <v>19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122</v>
      </c>
      <c r="AU105" s="245" t="s">
        <v>83</v>
      </c>
      <c r="AV105" s="13" t="s">
        <v>81</v>
      </c>
      <c r="AW105" s="13" t="s">
        <v>35</v>
      </c>
      <c r="AX105" s="13" t="s">
        <v>73</v>
      </c>
      <c r="AY105" s="245" t="s">
        <v>114</v>
      </c>
    </row>
    <row r="106" spans="1:51" s="14" customFormat="1" ht="12">
      <c r="A106" s="14"/>
      <c r="B106" s="246"/>
      <c r="C106" s="247"/>
      <c r="D106" s="237" t="s">
        <v>122</v>
      </c>
      <c r="E106" s="248" t="s">
        <v>19</v>
      </c>
      <c r="F106" s="249" t="s">
        <v>135</v>
      </c>
      <c r="G106" s="247"/>
      <c r="H106" s="250">
        <v>69.84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122</v>
      </c>
      <c r="AU106" s="256" t="s">
        <v>83</v>
      </c>
      <c r="AV106" s="14" t="s">
        <v>83</v>
      </c>
      <c r="AW106" s="14" t="s">
        <v>35</v>
      </c>
      <c r="AX106" s="14" t="s">
        <v>73</v>
      </c>
      <c r="AY106" s="256" t="s">
        <v>114</v>
      </c>
    </row>
    <row r="107" spans="1:51" s="15" customFormat="1" ht="12">
      <c r="A107" s="15"/>
      <c r="B107" s="257"/>
      <c r="C107" s="258"/>
      <c r="D107" s="237" t="s">
        <v>122</v>
      </c>
      <c r="E107" s="259" t="s">
        <v>19</v>
      </c>
      <c r="F107" s="260" t="s">
        <v>136</v>
      </c>
      <c r="G107" s="258"/>
      <c r="H107" s="261">
        <v>176.01600000000002</v>
      </c>
      <c r="I107" s="262"/>
      <c r="J107" s="258"/>
      <c r="K107" s="258"/>
      <c r="L107" s="263"/>
      <c r="M107" s="264"/>
      <c r="N107" s="265"/>
      <c r="O107" s="265"/>
      <c r="P107" s="265"/>
      <c r="Q107" s="265"/>
      <c r="R107" s="265"/>
      <c r="S107" s="265"/>
      <c r="T107" s="26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7" t="s">
        <v>122</v>
      </c>
      <c r="AU107" s="267" t="s">
        <v>83</v>
      </c>
      <c r="AV107" s="15" t="s">
        <v>120</v>
      </c>
      <c r="AW107" s="15" t="s">
        <v>35</v>
      </c>
      <c r="AX107" s="15" t="s">
        <v>81</v>
      </c>
      <c r="AY107" s="267" t="s">
        <v>114</v>
      </c>
    </row>
    <row r="108" spans="1:65" s="2" customFormat="1" ht="55.5" customHeight="1">
      <c r="A108" s="40"/>
      <c r="B108" s="41"/>
      <c r="C108" s="221" t="s">
        <v>120</v>
      </c>
      <c r="D108" s="221" t="s">
        <v>116</v>
      </c>
      <c r="E108" s="222" t="s">
        <v>142</v>
      </c>
      <c r="F108" s="223" t="s">
        <v>143</v>
      </c>
      <c r="G108" s="224" t="s">
        <v>127</v>
      </c>
      <c r="H108" s="225">
        <v>176.016</v>
      </c>
      <c r="I108" s="226"/>
      <c r="J108" s="227">
        <f>ROUND(I108*H108,2)</f>
        <v>0</v>
      </c>
      <c r="K108" s="228"/>
      <c r="L108" s="46"/>
      <c r="M108" s="229" t="s">
        <v>19</v>
      </c>
      <c r="N108" s="230" t="s">
        <v>44</v>
      </c>
      <c r="O108" s="86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3" t="s">
        <v>120</v>
      </c>
      <c r="AT108" s="233" t="s">
        <v>116</v>
      </c>
      <c r="AU108" s="233" t="s">
        <v>83</v>
      </c>
      <c r="AY108" s="19" t="s">
        <v>114</v>
      </c>
      <c r="BE108" s="234">
        <f>IF(N108="základní",J108,0)</f>
        <v>0</v>
      </c>
      <c r="BF108" s="234">
        <f>IF(N108="snížená",J108,0)</f>
        <v>0</v>
      </c>
      <c r="BG108" s="234">
        <f>IF(N108="zákl. přenesená",J108,0)</f>
        <v>0</v>
      </c>
      <c r="BH108" s="234">
        <f>IF(N108="sníž. přenesená",J108,0)</f>
        <v>0</v>
      </c>
      <c r="BI108" s="234">
        <f>IF(N108="nulová",J108,0)</f>
        <v>0</v>
      </c>
      <c r="BJ108" s="19" t="s">
        <v>81</v>
      </c>
      <c r="BK108" s="234">
        <f>ROUND(I108*H108,2)</f>
        <v>0</v>
      </c>
      <c r="BL108" s="19" t="s">
        <v>120</v>
      </c>
      <c r="BM108" s="233" t="s">
        <v>144</v>
      </c>
    </row>
    <row r="109" spans="1:51" s="13" customFormat="1" ht="12">
      <c r="A109" s="13"/>
      <c r="B109" s="235"/>
      <c r="C109" s="236"/>
      <c r="D109" s="237" t="s">
        <v>122</v>
      </c>
      <c r="E109" s="238" t="s">
        <v>19</v>
      </c>
      <c r="F109" s="239" t="s">
        <v>145</v>
      </c>
      <c r="G109" s="236"/>
      <c r="H109" s="238" t="s">
        <v>19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122</v>
      </c>
      <c r="AU109" s="245" t="s">
        <v>83</v>
      </c>
      <c r="AV109" s="13" t="s">
        <v>81</v>
      </c>
      <c r="AW109" s="13" t="s">
        <v>35</v>
      </c>
      <c r="AX109" s="13" t="s">
        <v>73</v>
      </c>
      <c r="AY109" s="245" t="s">
        <v>114</v>
      </c>
    </row>
    <row r="110" spans="1:51" s="13" customFormat="1" ht="12">
      <c r="A110" s="13"/>
      <c r="B110" s="235"/>
      <c r="C110" s="236"/>
      <c r="D110" s="237" t="s">
        <v>122</v>
      </c>
      <c r="E110" s="238" t="s">
        <v>19</v>
      </c>
      <c r="F110" s="239" t="s">
        <v>146</v>
      </c>
      <c r="G110" s="236"/>
      <c r="H110" s="238" t="s">
        <v>19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122</v>
      </c>
      <c r="AU110" s="245" t="s">
        <v>83</v>
      </c>
      <c r="AV110" s="13" t="s">
        <v>81</v>
      </c>
      <c r="AW110" s="13" t="s">
        <v>35</v>
      </c>
      <c r="AX110" s="13" t="s">
        <v>73</v>
      </c>
      <c r="AY110" s="245" t="s">
        <v>114</v>
      </c>
    </row>
    <row r="111" spans="1:51" s="13" customFormat="1" ht="12">
      <c r="A111" s="13"/>
      <c r="B111" s="235"/>
      <c r="C111" s="236"/>
      <c r="D111" s="237" t="s">
        <v>122</v>
      </c>
      <c r="E111" s="238" t="s">
        <v>19</v>
      </c>
      <c r="F111" s="239" t="s">
        <v>130</v>
      </c>
      <c r="G111" s="236"/>
      <c r="H111" s="238" t="s">
        <v>19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122</v>
      </c>
      <c r="AU111" s="245" t="s">
        <v>83</v>
      </c>
      <c r="AV111" s="13" t="s">
        <v>81</v>
      </c>
      <c r="AW111" s="13" t="s">
        <v>35</v>
      </c>
      <c r="AX111" s="13" t="s">
        <v>73</v>
      </c>
      <c r="AY111" s="245" t="s">
        <v>114</v>
      </c>
    </row>
    <row r="112" spans="1:51" s="14" customFormat="1" ht="12">
      <c r="A112" s="14"/>
      <c r="B112" s="246"/>
      <c r="C112" s="247"/>
      <c r="D112" s="237" t="s">
        <v>122</v>
      </c>
      <c r="E112" s="248" t="s">
        <v>19</v>
      </c>
      <c r="F112" s="249" t="s">
        <v>131</v>
      </c>
      <c r="G112" s="247"/>
      <c r="H112" s="250">
        <v>96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6" t="s">
        <v>122</v>
      </c>
      <c r="AU112" s="256" t="s">
        <v>83</v>
      </c>
      <c r="AV112" s="14" t="s">
        <v>83</v>
      </c>
      <c r="AW112" s="14" t="s">
        <v>35</v>
      </c>
      <c r="AX112" s="14" t="s">
        <v>73</v>
      </c>
      <c r="AY112" s="256" t="s">
        <v>114</v>
      </c>
    </row>
    <row r="113" spans="1:51" s="13" customFormat="1" ht="12">
      <c r="A113" s="13"/>
      <c r="B113" s="235"/>
      <c r="C113" s="236"/>
      <c r="D113" s="237" t="s">
        <v>122</v>
      </c>
      <c r="E113" s="238" t="s">
        <v>19</v>
      </c>
      <c r="F113" s="239" t="s">
        <v>132</v>
      </c>
      <c r="G113" s="236"/>
      <c r="H113" s="238" t="s">
        <v>19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122</v>
      </c>
      <c r="AU113" s="245" t="s">
        <v>83</v>
      </c>
      <c r="AV113" s="13" t="s">
        <v>81</v>
      </c>
      <c r="AW113" s="13" t="s">
        <v>35</v>
      </c>
      <c r="AX113" s="13" t="s">
        <v>73</v>
      </c>
      <c r="AY113" s="245" t="s">
        <v>114</v>
      </c>
    </row>
    <row r="114" spans="1:51" s="14" customFormat="1" ht="12">
      <c r="A114" s="14"/>
      <c r="B114" s="246"/>
      <c r="C114" s="247"/>
      <c r="D114" s="237" t="s">
        <v>122</v>
      </c>
      <c r="E114" s="248" t="s">
        <v>19</v>
      </c>
      <c r="F114" s="249" t="s">
        <v>133</v>
      </c>
      <c r="G114" s="247"/>
      <c r="H114" s="250">
        <v>10.176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122</v>
      </c>
      <c r="AU114" s="256" t="s">
        <v>83</v>
      </c>
      <c r="AV114" s="14" t="s">
        <v>83</v>
      </c>
      <c r="AW114" s="14" t="s">
        <v>35</v>
      </c>
      <c r="AX114" s="14" t="s">
        <v>73</v>
      </c>
      <c r="AY114" s="256" t="s">
        <v>114</v>
      </c>
    </row>
    <row r="115" spans="1:51" s="13" customFormat="1" ht="12">
      <c r="A115" s="13"/>
      <c r="B115" s="235"/>
      <c r="C115" s="236"/>
      <c r="D115" s="237" t="s">
        <v>122</v>
      </c>
      <c r="E115" s="238" t="s">
        <v>19</v>
      </c>
      <c r="F115" s="239" t="s">
        <v>134</v>
      </c>
      <c r="G115" s="236"/>
      <c r="H115" s="238" t="s">
        <v>19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122</v>
      </c>
      <c r="AU115" s="245" t="s">
        <v>83</v>
      </c>
      <c r="AV115" s="13" t="s">
        <v>81</v>
      </c>
      <c r="AW115" s="13" t="s">
        <v>35</v>
      </c>
      <c r="AX115" s="13" t="s">
        <v>73</v>
      </c>
      <c r="AY115" s="245" t="s">
        <v>114</v>
      </c>
    </row>
    <row r="116" spans="1:51" s="14" customFormat="1" ht="12">
      <c r="A116" s="14"/>
      <c r="B116" s="246"/>
      <c r="C116" s="247"/>
      <c r="D116" s="237" t="s">
        <v>122</v>
      </c>
      <c r="E116" s="248" t="s">
        <v>19</v>
      </c>
      <c r="F116" s="249" t="s">
        <v>135</v>
      </c>
      <c r="G116" s="247"/>
      <c r="H116" s="250">
        <v>69.84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122</v>
      </c>
      <c r="AU116" s="256" t="s">
        <v>83</v>
      </c>
      <c r="AV116" s="14" t="s">
        <v>83</v>
      </c>
      <c r="AW116" s="14" t="s">
        <v>35</v>
      </c>
      <c r="AX116" s="14" t="s">
        <v>73</v>
      </c>
      <c r="AY116" s="256" t="s">
        <v>114</v>
      </c>
    </row>
    <row r="117" spans="1:51" s="15" customFormat="1" ht="12">
      <c r="A117" s="15"/>
      <c r="B117" s="257"/>
      <c r="C117" s="258"/>
      <c r="D117" s="237" t="s">
        <v>122</v>
      </c>
      <c r="E117" s="259" t="s">
        <v>19</v>
      </c>
      <c r="F117" s="260" t="s">
        <v>136</v>
      </c>
      <c r="G117" s="258"/>
      <c r="H117" s="261">
        <v>176.01600000000002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7" t="s">
        <v>122</v>
      </c>
      <c r="AU117" s="267" t="s">
        <v>83</v>
      </c>
      <c r="AV117" s="15" t="s">
        <v>120</v>
      </c>
      <c r="AW117" s="15" t="s">
        <v>35</v>
      </c>
      <c r="AX117" s="15" t="s">
        <v>81</v>
      </c>
      <c r="AY117" s="267" t="s">
        <v>114</v>
      </c>
    </row>
    <row r="118" spans="1:65" s="2" customFormat="1" ht="55.5" customHeight="1">
      <c r="A118" s="40"/>
      <c r="B118" s="41"/>
      <c r="C118" s="221" t="s">
        <v>147</v>
      </c>
      <c r="D118" s="221" t="s">
        <v>116</v>
      </c>
      <c r="E118" s="222" t="s">
        <v>148</v>
      </c>
      <c r="F118" s="223" t="s">
        <v>149</v>
      </c>
      <c r="G118" s="224" t="s">
        <v>127</v>
      </c>
      <c r="H118" s="225">
        <v>528.048</v>
      </c>
      <c r="I118" s="226"/>
      <c r="J118" s="227">
        <f>ROUND(I118*H118,2)</f>
        <v>0</v>
      </c>
      <c r="K118" s="228"/>
      <c r="L118" s="46"/>
      <c r="M118" s="229" t="s">
        <v>19</v>
      </c>
      <c r="N118" s="230" t="s">
        <v>44</v>
      </c>
      <c r="O118" s="86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3" t="s">
        <v>120</v>
      </c>
      <c r="AT118" s="233" t="s">
        <v>116</v>
      </c>
      <c r="AU118" s="233" t="s">
        <v>83</v>
      </c>
      <c r="AY118" s="19" t="s">
        <v>114</v>
      </c>
      <c r="BE118" s="234">
        <f>IF(N118="základní",J118,0)</f>
        <v>0</v>
      </c>
      <c r="BF118" s="234">
        <f>IF(N118="snížená",J118,0)</f>
        <v>0</v>
      </c>
      <c r="BG118" s="234">
        <f>IF(N118="zákl. přenesená",J118,0)</f>
        <v>0</v>
      </c>
      <c r="BH118" s="234">
        <f>IF(N118="sníž. přenesená",J118,0)</f>
        <v>0</v>
      </c>
      <c r="BI118" s="234">
        <f>IF(N118="nulová",J118,0)</f>
        <v>0</v>
      </c>
      <c r="BJ118" s="19" t="s">
        <v>81</v>
      </c>
      <c r="BK118" s="234">
        <f>ROUND(I118*H118,2)</f>
        <v>0</v>
      </c>
      <c r="BL118" s="19" t="s">
        <v>120</v>
      </c>
      <c r="BM118" s="233" t="s">
        <v>150</v>
      </c>
    </row>
    <row r="119" spans="1:51" s="13" customFormat="1" ht="12">
      <c r="A119" s="13"/>
      <c r="B119" s="235"/>
      <c r="C119" s="236"/>
      <c r="D119" s="237" t="s">
        <v>122</v>
      </c>
      <c r="E119" s="238" t="s">
        <v>19</v>
      </c>
      <c r="F119" s="239" t="s">
        <v>145</v>
      </c>
      <c r="G119" s="236"/>
      <c r="H119" s="238" t="s">
        <v>19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122</v>
      </c>
      <c r="AU119" s="245" t="s">
        <v>83</v>
      </c>
      <c r="AV119" s="13" t="s">
        <v>81</v>
      </c>
      <c r="AW119" s="13" t="s">
        <v>35</v>
      </c>
      <c r="AX119" s="13" t="s">
        <v>73</v>
      </c>
      <c r="AY119" s="245" t="s">
        <v>114</v>
      </c>
    </row>
    <row r="120" spans="1:51" s="13" customFormat="1" ht="12">
      <c r="A120" s="13"/>
      <c r="B120" s="235"/>
      <c r="C120" s="236"/>
      <c r="D120" s="237" t="s">
        <v>122</v>
      </c>
      <c r="E120" s="238" t="s">
        <v>19</v>
      </c>
      <c r="F120" s="239" t="s">
        <v>146</v>
      </c>
      <c r="G120" s="236"/>
      <c r="H120" s="238" t="s">
        <v>19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122</v>
      </c>
      <c r="AU120" s="245" t="s">
        <v>83</v>
      </c>
      <c r="AV120" s="13" t="s">
        <v>81</v>
      </c>
      <c r="AW120" s="13" t="s">
        <v>35</v>
      </c>
      <c r="AX120" s="13" t="s">
        <v>73</v>
      </c>
      <c r="AY120" s="245" t="s">
        <v>114</v>
      </c>
    </row>
    <row r="121" spans="1:51" s="13" customFormat="1" ht="12">
      <c r="A121" s="13"/>
      <c r="B121" s="235"/>
      <c r="C121" s="236"/>
      <c r="D121" s="237" t="s">
        <v>122</v>
      </c>
      <c r="E121" s="238" t="s">
        <v>19</v>
      </c>
      <c r="F121" s="239" t="s">
        <v>130</v>
      </c>
      <c r="G121" s="236"/>
      <c r="H121" s="238" t="s">
        <v>19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122</v>
      </c>
      <c r="AU121" s="245" t="s">
        <v>83</v>
      </c>
      <c r="AV121" s="13" t="s">
        <v>81</v>
      </c>
      <c r="AW121" s="13" t="s">
        <v>35</v>
      </c>
      <c r="AX121" s="13" t="s">
        <v>73</v>
      </c>
      <c r="AY121" s="245" t="s">
        <v>114</v>
      </c>
    </row>
    <row r="122" spans="1:51" s="14" customFormat="1" ht="12">
      <c r="A122" s="14"/>
      <c r="B122" s="246"/>
      <c r="C122" s="247"/>
      <c r="D122" s="237" t="s">
        <v>122</v>
      </c>
      <c r="E122" s="248" t="s">
        <v>19</v>
      </c>
      <c r="F122" s="249" t="s">
        <v>131</v>
      </c>
      <c r="G122" s="247"/>
      <c r="H122" s="250">
        <v>96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122</v>
      </c>
      <c r="AU122" s="256" t="s">
        <v>83</v>
      </c>
      <c r="AV122" s="14" t="s">
        <v>83</v>
      </c>
      <c r="AW122" s="14" t="s">
        <v>35</v>
      </c>
      <c r="AX122" s="14" t="s">
        <v>73</v>
      </c>
      <c r="AY122" s="256" t="s">
        <v>114</v>
      </c>
    </row>
    <row r="123" spans="1:51" s="13" customFormat="1" ht="12">
      <c r="A123" s="13"/>
      <c r="B123" s="235"/>
      <c r="C123" s="236"/>
      <c r="D123" s="237" t="s">
        <v>122</v>
      </c>
      <c r="E123" s="238" t="s">
        <v>19</v>
      </c>
      <c r="F123" s="239" t="s">
        <v>132</v>
      </c>
      <c r="G123" s="236"/>
      <c r="H123" s="238" t="s">
        <v>19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122</v>
      </c>
      <c r="AU123" s="245" t="s">
        <v>83</v>
      </c>
      <c r="AV123" s="13" t="s">
        <v>81</v>
      </c>
      <c r="AW123" s="13" t="s">
        <v>35</v>
      </c>
      <c r="AX123" s="13" t="s">
        <v>73</v>
      </c>
      <c r="AY123" s="245" t="s">
        <v>114</v>
      </c>
    </row>
    <row r="124" spans="1:51" s="14" customFormat="1" ht="12">
      <c r="A124" s="14"/>
      <c r="B124" s="246"/>
      <c r="C124" s="247"/>
      <c r="D124" s="237" t="s">
        <v>122</v>
      </c>
      <c r="E124" s="248" t="s">
        <v>19</v>
      </c>
      <c r="F124" s="249" t="s">
        <v>133</v>
      </c>
      <c r="G124" s="247"/>
      <c r="H124" s="250">
        <v>10.176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122</v>
      </c>
      <c r="AU124" s="256" t="s">
        <v>83</v>
      </c>
      <c r="AV124" s="14" t="s">
        <v>83</v>
      </c>
      <c r="AW124" s="14" t="s">
        <v>35</v>
      </c>
      <c r="AX124" s="14" t="s">
        <v>73</v>
      </c>
      <c r="AY124" s="256" t="s">
        <v>114</v>
      </c>
    </row>
    <row r="125" spans="1:51" s="13" customFormat="1" ht="12">
      <c r="A125" s="13"/>
      <c r="B125" s="235"/>
      <c r="C125" s="236"/>
      <c r="D125" s="237" t="s">
        <v>122</v>
      </c>
      <c r="E125" s="238" t="s">
        <v>19</v>
      </c>
      <c r="F125" s="239" t="s">
        <v>134</v>
      </c>
      <c r="G125" s="236"/>
      <c r="H125" s="238" t="s">
        <v>19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122</v>
      </c>
      <c r="AU125" s="245" t="s">
        <v>83</v>
      </c>
      <c r="AV125" s="13" t="s">
        <v>81</v>
      </c>
      <c r="AW125" s="13" t="s">
        <v>35</v>
      </c>
      <c r="AX125" s="13" t="s">
        <v>73</v>
      </c>
      <c r="AY125" s="245" t="s">
        <v>114</v>
      </c>
    </row>
    <row r="126" spans="1:51" s="14" customFormat="1" ht="12">
      <c r="A126" s="14"/>
      <c r="B126" s="246"/>
      <c r="C126" s="247"/>
      <c r="D126" s="237" t="s">
        <v>122</v>
      </c>
      <c r="E126" s="248" t="s">
        <v>19</v>
      </c>
      <c r="F126" s="249" t="s">
        <v>135</v>
      </c>
      <c r="G126" s="247"/>
      <c r="H126" s="250">
        <v>69.84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122</v>
      </c>
      <c r="AU126" s="256" t="s">
        <v>83</v>
      </c>
      <c r="AV126" s="14" t="s">
        <v>83</v>
      </c>
      <c r="AW126" s="14" t="s">
        <v>35</v>
      </c>
      <c r="AX126" s="14" t="s">
        <v>73</v>
      </c>
      <c r="AY126" s="256" t="s">
        <v>114</v>
      </c>
    </row>
    <row r="127" spans="1:51" s="16" customFormat="1" ht="12">
      <c r="A127" s="16"/>
      <c r="B127" s="268"/>
      <c r="C127" s="269"/>
      <c r="D127" s="237" t="s">
        <v>122</v>
      </c>
      <c r="E127" s="270" t="s">
        <v>19</v>
      </c>
      <c r="F127" s="271" t="s">
        <v>151</v>
      </c>
      <c r="G127" s="269"/>
      <c r="H127" s="272">
        <v>176.01600000000002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8" t="s">
        <v>122</v>
      </c>
      <c r="AU127" s="278" t="s">
        <v>83</v>
      </c>
      <c r="AV127" s="16" t="s">
        <v>137</v>
      </c>
      <c r="AW127" s="16" t="s">
        <v>35</v>
      </c>
      <c r="AX127" s="16" t="s">
        <v>73</v>
      </c>
      <c r="AY127" s="278" t="s">
        <v>114</v>
      </c>
    </row>
    <row r="128" spans="1:51" s="14" customFormat="1" ht="12">
      <c r="A128" s="14"/>
      <c r="B128" s="246"/>
      <c r="C128" s="247"/>
      <c r="D128" s="237" t="s">
        <v>122</v>
      </c>
      <c r="E128" s="248" t="s">
        <v>19</v>
      </c>
      <c r="F128" s="249" t="s">
        <v>152</v>
      </c>
      <c r="G128" s="247"/>
      <c r="H128" s="250">
        <v>528.048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122</v>
      </c>
      <c r="AU128" s="256" t="s">
        <v>83</v>
      </c>
      <c r="AV128" s="14" t="s">
        <v>83</v>
      </c>
      <c r="AW128" s="14" t="s">
        <v>35</v>
      </c>
      <c r="AX128" s="14" t="s">
        <v>81</v>
      </c>
      <c r="AY128" s="256" t="s">
        <v>114</v>
      </c>
    </row>
    <row r="129" spans="1:65" s="2" customFormat="1" ht="33" customHeight="1">
      <c r="A129" s="40"/>
      <c r="B129" s="41"/>
      <c r="C129" s="221" t="s">
        <v>153</v>
      </c>
      <c r="D129" s="221" t="s">
        <v>116</v>
      </c>
      <c r="E129" s="222" t="s">
        <v>154</v>
      </c>
      <c r="F129" s="223" t="s">
        <v>155</v>
      </c>
      <c r="G129" s="224" t="s">
        <v>127</v>
      </c>
      <c r="H129" s="225">
        <v>176.016</v>
      </c>
      <c r="I129" s="226"/>
      <c r="J129" s="227">
        <f>ROUND(I129*H129,2)</f>
        <v>0</v>
      </c>
      <c r="K129" s="228"/>
      <c r="L129" s="46"/>
      <c r="M129" s="229" t="s">
        <v>19</v>
      </c>
      <c r="N129" s="230" t="s">
        <v>44</v>
      </c>
      <c r="O129" s="86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3" t="s">
        <v>120</v>
      </c>
      <c r="AT129" s="233" t="s">
        <v>116</v>
      </c>
      <c r="AU129" s="233" t="s">
        <v>83</v>
      </c>
      <c r="AY129" s="19" t="s">
        <v>114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9" t="s">
        <v>81</v>
      </c>
      <c r="BK129" s="234">
        <f>ROUND(I129*H129,2)</f>
        <v>0</v>
      </c>
      <c r="BL129" s="19" t="s">
        <v>120</v>
      </c>
      <c r="BM129" s="233" t="s">
        <v>156</v>
      </c>
    </row>
    <row r="130" spans="1:51" s="13" customFormat="1" ht="12">
      <c r="A130" s="13"/>
      <c r="B130" s="235"/>
      <c r="C130" s="236"/>
      <c r="D130" s="237" t="s">
        <v>122</v>
      </c>
      <c r="E130" s="238" t="s">
        <v>19</v>
      </c>
      <c r="F130" s="239" t="s">
        <v>130</v>
      </c>
      <c r="G130" s="236"/>
      <c r="H130" s="238" t="s">
        <v>19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122</v>
      </c>
      <c r="AU130" s="245" t="s">
        <v>83</v>
      </c>
      <c r="AV130" s="13" t="s">
        <v>81</v>
      </c>
      <c r="AW130" s="13" t="s">
        <v>35</v>
      </c>
      <c r="AX130" s="13" t="s">
        <v>73</v>
      </c>
      <c r="AY130" s="245" t="s">
        <v>114</v>
      </c>
    </row>
    <row r="131" spans="1:51" s="14" customFormat="1" ht="12">
      <c r="A131" s="14"/>
      <c r="B131" s="246"/>
      <c r="C131" s="247"/>
      <c r="D131" s="237" t="s">
        <v>122</v>
      </c>
      <c r="E131" s="248" t="s">
        <v>19</v>
      </c>
      <c r="F131" s="249" t="s">
        <v>131</v>
      </c>
      <c r="G131" s="247"/>
      <c r="H131" s="250">
        <v>96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122</v>
      </c>
      <c r="AU131" s="256" t="s">
        <v>83</v>
      </c>
      <c r="AV131" s="14" t="s">
        <v>83</v>
      </c>
      <c r="AW131" s="14" t="s">
        <v>35</v>
      </c>
      <c r="AX131" s="14" t="s">
        <v>73</v>
      </c>
      <c r="AY131" s="256" t="s">
        <v>114</v>
      </c>
    </row>
    <row r="132" spans="1:51" s="13" customFormat="1" ht="12">
      <c r="A132" s="13"/>
      <c r="B132" s="235"/>
      <c r="C132" s="236"/>
      <c r="D132" s="237" t="s">
        <v>122</v>
      </c>
      <c r="E132" s="238" t="s">
        <v>19</v>
      </c>
      <c r="F132" s="239" t="s">
        <v>132</v>
      </c>
      <c r="G132" s="236"/>
      <c r="H132" s="238" t="s">
        <v>19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122</v>
      </c>
      <c r="AU132" s="245" t="s">
        <v>83</v>
      </c>
      <c r="AV132" s="13" t="s">
        <v>81</v>
      </c>
      <c r="AW132" s="13" t="s">
        <v>35</v>
      </c>
      <c r="AX132" s="13" t="s">
        <v>73</v>
      </c>
      <c r="AY132" s="245" t="s">
        <v>114</v>
      </c>
    </row>
    <row r="133" spans="1:51" s="14" customFormat="1" ht="12">
      <c r="A133" s="14"/>
      <c r="B133" s="246"/>
      <c r="C133" s="247"/>
      <c r="D133" s="237" t="s">
        <v>122</v>
      </c>
      <c r="E133" s="248" t="s">
        <v>19</v>
      </c>
      <c r="F133" s="249" t="s">
        <v>133</v>
      </c>
      <c r="G133" s="247"/>
      <c r="H133" s="250">
        <v>10.176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122</v>
      </c>
      <c r="AU133" s="256" t="s">
        <v>83</v>
      </c>
      <c r="AV133" s="14" t="s">
        <v>83</v>
      </c>
      <c r="AW133" s="14" t="s">
        <v>35</v>
      </c>
      <c r="AX133" s="14" t="s">
        <v>73</v>
      </c>
      <c r="AY133" s="256" t="s">
        <v>114</v>
      </c>
    </row>
    <row r="134" spans="1:51" s="13" customFormat="1" ht="12">
      <c r="A134" s="13"/>
      <c r="B134" s="235"/>
      <c r="C134" s="236"/>
      <c r="D134" s="237" t="s">
        <v>122</v>
      </c>
      <c r="E134" s="238" t="s">
        <v>19</v>
      </c>
      <c r="F134" s="239" t="s">
        <v>134</v>
      </c>
      <c r="G134" s="236"/>
      <c r="H134" s="238" t="s">
        <v>19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122</v>
      </c>
      <c r="AU134" s="245" t="s">
        <v>83</v>
      </c>
      <c r="AV134" s="13" t="s">
        <v>81</v>
      </c>
      <c r="AW134" s="13" t="s">
        <v>35</v>
      </c>
      <c r="AX134" s="13" t="s">
        <v>73</v>
      </c>
      <c r="AY134" s="245" t="s">
        <v>114</v>
      </c>
    </row>
    <row r="135" spans="1:51" s="14" customFormat="1" ht="12">
      <c r="A135" s="14"/>
      <c r="B135" s="246"/>
      <c r="C135" s="247"/>
      <c r="D135" s="237" t="s">
        <v>122</v>
      </c>
      <c r="E135" s="248" t="s">
        <v>19</v>
      </c>
      <c r="F135" s="249" t="s">
        <v>135</v>
      </c>
      <c r="G135" s="247"/>
      <c r="H135" s="250">
        <v>69.84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122</v>
      </c>
      <c r="AU135" s="256" t="s">
        <v>83</v>
      </c>
      <c r="AV135" s="14" t="s">
        <v>83</v>
      </c>
      <c r="AW135" s="14" t="s">
        <v>35</v>
      </c>
      <c r="AX135" s="14" t="s">
        <v>73</v>
      </c>
      <c r="AY135" s="256" t="s">
        <v>114</v>
      </c>
    </row>
    <row r="136" spans="1:51" s="15" customFormat="1" ht="12">
      <c r="A136" s="15"/>
      <c r="B136" s="257"/>
      <c r="C136" s="258"/>
      <c r="D136" s="237" t="s">
        <v>122</v>
      </c>
      <c r="E136" s="259" t="s">
        <v>19</v>
      </c>
      <c r="F136" s="260" t="s">
        <v>136</v>
      </c>
      <c r="G136" s="258"/>
      <c r="H136" s="261">
        <v>176.01600000000002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7" t="s">
        <v>122</v>
      </c>
      <c r="AU136" s="267" t="s">
        <v>83</v>
      </c>
      <c r="AV136" s="15" t="s">
        <v>120</v>
      </c>
      <c r="AW136" s="15" t="s">
        <v>35</v>
      </c>
      <c r="AX136" s="15" t="s">
        <v>81</v>
      </c>
      <c r="AY136" s="267" t="s">
        <v>114</v>
      </c>
    </row>
    <row r="137" spans="1:65" s="2" customFormat="1" ht="33" customHeight="1">
      <c r="A137" s="40"/>
      <c r="B137" s="41"/>
      <c r="C137" s="221" t="s">
        <v>157</v>
      </c>
      <c r="D137" s="221" t="s">
        <v>116</v>
      </c>
      <c r="E137" s="222" t="s">
        <v>158</v>
      </c>
      <c r="F137" s="223" t="s">
        <v>159</v>
      </c>
      <c r="G137" s="224" t="s">
        <v>160</v>
      </c>
      <c r="H137" s="225">
        <v>316.829</v>
      </c>
      <c r="I137" s="226"/>
      <c r="J137" s="227">
        <f>ROUND(I137*H137,2)</f>
        <v>0</v>
      </c>
      <c r="K137" s="228"/>
      <c r="L137" s="46"/>
      <c r="M137" s="229" t="s">
        <v>19</v>
      </c>
      <c r="N137" s="230" t="s">
        <v>44</v>
      </c>
      <c r="O137" s="86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3" t="s">
        <v>120</v>
      </c>
      <c r="AT137" s="233" t="s">
        <v>116</v>
      </c>
      <c r="AU137" s="233" t="s">
        <v>83</v>
      </c>
      <c r="AY137" s="19" t="s">
        <v>114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9" t="s">
        <v>81</v>
      </c>
      <c r="BK137" s="234">
        <f>ROUND(I137*H137,2)</f>
        <v>0</v>
      </c>
      <c r="BL137" s="19" t="s">
        <v>120</v>
      </c>
      <c r="BM137" s="233" t="s">
        <v>161</v>
      </c>
    </row>
    <row r="138" spans="1:51" s="13" customFormat="1" ht="12">
      <c r="A138" s="13"/>
      <c r="B138" s="235"/>
      <c r="C138" s="236"/>
      <c r="D138" s="237" t="s">
        <v>122</v>
      </c>
      <c r="E138" s="238" t="s">
        <v>19</v>
      </c>
      <c r="F138" s="239" t="s">
        <v>130</v>
      </c>
      <c r="G138" s="236"/>
      <c r="H138" s="238" t="s">
        <v>19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122</v>
      </c>
      <c r="AU138" s="245" t="s">
        <v>83</v>
      </c>
      <c r="AV138" s="13" t="s">
        <v>81</v>
      </c>
      <c r="AW138" s="13" t="s">
        <v>35</v>
      </c>
      <c r="AX138" s="13" t="s">
        <v>73</v>
      </c>
      <c r="AY138" s="245" t="s">
        <v>114</v>
      </c>
    </row>
    <row r="139" spans="1:51" s="14" customFormat="1" ht="12">
      <c r="A139" s="14"/>
      <c r="B139" s="246"/>
      <c r="C139" s="247"/>
      <c r="D139" s="237" t="s">
        <v>122</v>
      </c>
      <c r="E139" s="248" t="s">
        <v>19</v>
      </c>
      <c r="F139" s="249" t="s">
        <v>131</v>
      </c>
      <c r="G139" s="247"/>
      <c r="H139" s="250">
        <v>96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122</v>
      </c>
      <c r="AU139" s="256" t="s">
        <v>83</v>
      </c>
      <c r="AV139" s="14" t="s">
        <v>83</v>
      </c>
      <c r="AW139" s="14" t="s">
        <v>35</v>
      </c>
      <c r="AX139" s="14" t="s">
        <v>73</v>
      </c>
      <c r="AY139" s="256" t="s">
        <v>114</v>
      </c>
    </row>
    <row r="140" spans="1:51" s="13" customFormat="1" ht="12">
      <c r="A140" s="13"/>
      <c r="B140" s="235"/>
      <c r="C140" s="236"/>
      <c r="D140" s="237" t="s">
        <v>122</v>
      </c>
      <c r="E140" s="238" t="s">
        <v>19</v>
      </c>
      <c r="F140" s="239" t="s">
        <v>132</v>
      </c>
      <c r="G140" s="236"/>
      <c r="H140" s="238" t="s">
        <v>19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122</v>
      </c>
      <c r="AU140" s="245" t="s">
        <v>83</v>
      </c>
      <c r="AV140" s="13" t="s">
        <v>81</v>
      </c>
      <c r="AW140" s="13" t="s">
        <v>35</v>
      </c>
      <c r="AX140" s="13" t="s">
        <v>73</v>
      </c>
      <c r="AY140" s="245" t="s">
        <v>114</v>
      </c>
    </row>
    <row r="141" spans="1:51" s="14" customFormat="1" ht="12">
      <c r="A141" s="14"/>
      <c r="B141" s="246"/>
      <c r="C141" s="247"/>
      <c r="D141" s="237" t="s">
        <v>122</v>
      </c>
      <c r="E141" s="248" t="s">
        <v>19</v>
      </c>
      <c r="F141" s="249" t="s">
        <v>133</v>
      </c>
      <c r="G141" s="247"/>
      <c r="H141" s="250">
        <v>10.176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122</v>
      </c>
      <c r="AU141" s="256" t="s">
        <v>83</v>
      </c>
      <c r="AV141" s="14" t="s">
        <v>83</v>
      </c>
      <c r="AW141" s="14" t="s">
        <v>35</v>
      </c>
      <c r="AX141" s="14" t="s">
        <v>73</v>
      </c>
      <c r="AY141" s="256" t="s">
        <v>114</v>
      </c>
    </row>
    <row r="142" spans="1:51" s="13" customFormat="1" ht="12">
      <c r="A142" s="13"/>
      <c r="B142" s="235"/>
      <c r="C142" s="236"/>
      <c r="D142" s="237" t="s">
        <v>122</v>
      </c>
      <c r="E142" s="238" t="s">
        <v>19</v>
      </c>
      <c r="F142" s="239" t="s">
        <v>134</v>
      </c>
      <c r="G142" s="236"/>
      <c r="H142" s="238" t="s">
        <v>19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122</v>
      </c>
      <c r="AU142" s="245" t="s">
        <v>83</v>
      </c>
      <c r="AV142" s="13" t="s">
        <v>81</v>
      </c>
      <c r="AW142" s="13" t="s">
        <v>35</v>
      </c>
      <c r="AX142" s="13" t="s">
        <v>73</v>
      </c>
      <c r="AY142" s="245" t="s">
        <v>114</v>
      </c>
    </row>
    <row r="143" spans="1:51" s="14" customFormat="1" ht="12">
      <c r="A143" s="14"/>
      <c r="B143" s="246"/>
      <c r="C143" s="247"/>
      <c r="D143" s="237" t="s">
        <v>122</v>
      </c>
      <c r="E143" s="248" t="s">
        <v>19</v>
      </c>
      <c r="F143" s="249" t="s">
        <v>135</v>
      </c>
      <c r="G143" s="247"/>
      <c r="H143" s="250">
        <v>69.84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122</v>
      </c>
      <c r="AU143" s="256" t="s">
        <v>83</v>
      </c>
      <c r="AV143" s="14" t="s">
        <v>83</v>
      </c>
      <c r="AW143" s="14" t="s">
        <v>35</v>
      </c>
      <c r="AX143" s="14" t="s">
        <v>73</v>
      </c>
      <c r="AY143" s="256" t="s">
        <v>114</v>
      </c>
    </row>
    <row r="144" spans="1:51" s="16" customFormat="1" ht="12">
      <c r="A144" s="16"/>
      <c r="B144" s="268"/>
      <c r="C144" s="269"/>
      <c r="D144" s="237" t="s">
        <v>122</v>
      </c>
      <c r="E144" s="270" t="s">
        <v>19</v>
      </c>
      <c r="F144" s="271" t="s">
        <v>151</v>
      </c>
      <c r="G144" s="269"/>
      <c r="H144" s="272">
        <v>176.01600000000002</v>
      </c>
      <c r="I144" s="273"/>
      <c r="J144" s="269"/>
      <c r="K144" s="269"/>
      <c r="L144" s="274"/>
      <c r="M144" s="275"/>
      <c r="N144" s="276"/>
      <c r="O144" s="276"/>
      <c r="P144" s="276"/>
      <c r="Q144" s="276"/>
      <c r="R144" s="276"/>
      <c r="S144" s="276"/>
      <c r="T144" s="277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8" t="s">
        <v>122</v>
      </c>
      <c r="AU144" s="278" t="s">
        <v>83</v>
      </c>
      <c r="AV144" s="16" t="s">
        <v>137</v>
      </c>
      <c r="AW144" s="16" t="s">
        <v>35</v>
      </c>
      <c r="AX144" s="16" t="s">
        <v>73</v>
      </c>
      <c r="AY144" s="278" t="s">
        <v>114</v>
      </c>
    </row>
    <row r="145" spans="1:51" s="13" customFormat="1" ht="12">
      <c r="A145" s="13"/>
      <c r="B145" s="235"/>
      <c r="C145" s="236"/>
      <c r="D145" s="237" t="s">
        <v>122</v>
      </c>
      <c r="E145" s="238" t="s">
        <v>19</v>
      </c>
      <c r="F145" s="239" t="s">
        <v>162</v>
      </c>
      <c r="G145" s="236"/>
      <c r="H145" s="238" t="s">
        <v>19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122</v>
      </c>
      <c r="AU145" s="245" t="s">
        <v>83</v>
      </c>
      <c r="AV145" s="13" t="s">
        <v>81</v>
      </c>
      <c r="AW145" s="13" t="s">
        <v>35</v>
      </c>
      <c r="AX145" s="13" t="s">
        <v>73</v>
      </c>
      <c r="AY145" s="245" t="s">
        <v>114</v>
      </c>
    </row>
    <row r="146" spans="1:51" s="14" customFormat="1" ht="12">
      <c r="A146" s="14"/>
      <c r="B146" s="246"/>
      <c r="C146" s="247"/>
      <c r="D146" s="237" t="s">
        <v>122</v>
      </c>
      <c r="E146" s="248" t="s">
        <v>19</v>
      </c>
      <c r="F146" s="249" t="s">
        <v>163</v>
      </c>
      <c r="G146" s="247"/>
      <c r="H146" s="250">
        <v>316.829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122</v>
      </c>
      <c r="AU146" s="256" t="s">
        <v>83</v>
      </c>
      <c r="AV146" s="14" t="s">
        <v>83</v>
      </c>
      <c r="AW146" s="14" t="s">
        <v>35</v>
      </c>
      <c r="AX146" s="14" t="s">
        <v>81</v>
      </c>
      <c r="AY146" s="256" t="s">
        <v>114</v>
      </c>
    </row>
    <row r="147" spans="1:65" s="2" customFormat="1" ht="33" customHeight="1">
      <c r="A147" s="40"/>
      <c r="B147" s="41"/>
      <c r="C147" s="221" t="s">
        <v>164</v>
      </c>
      <c r="D147" s="221" t="s">
        <v>116</v>
      </c>
      <c r="E147" s="222" t="s">
        <v>165</v>
      </c>
      <c r="F147" s="223" t="s">
        <v>166</v>
      </c>
      <c r="G147" s="224" t="s">
        <v>167</v>
      </c>
      <c r="H147" s="225">
        <v>1</v>
      </c>
      <c r="I147" s="226"/>
      <c r="J147" s="227">
        <f>ROUND(I147*H147,2)</f>
        <v>0</v>
      </c>
      <c r="K147" s="228"/>
      <c r="L147" s="46"/>
      <c r="M147" s="229" t="s">
        <v>19</v>
      </c>
      <c r="N147" s="230" t="s">
        <v>44</v>
      </c>
      <c r="O147" s="86"/>
      <c r="P147" s="231">
        <f>O147*H147</f>
        <v>0</v>
      </c>
      <c r="Q147" s="231">
        <v>0.0384314</v>
      </c>
      <c r="R147" s="231">
        <f>Q147*H147</f>
        <v>0.0384314</v>
      </c>
      <c r="S147" s="231">
        <v>0</v>
      </c>
      <c r="T147" s="232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3" t="s">
        <v>120</v>
      </c>
      <c r="AT147" s="233" t="s">
        <v>116</v>
      </c>
      <c r="AU147" s="233" t="s">
        <v>83</v>
      </c>
      <c r="AY147" s="19" t="s">
        <v>114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9" t="s">
        <v>81</v>
      </c>
      <c r="BK147" s="234">
        <f>ROUND(I147*H147,2)</f>
        <v>0</v>
      </c>
      <c r="BL147" s="19" t="s">
        <v>120</v>
      </c>
      <c r="BM147" s="233" t="s">
        <v>168</v>
      </c>
    </row>
    <row r="148" spans="1:51" s="13" customFormat="1" ht="12">
      <c r="A148" s="13"/>
      <c r="B148" s="235"/>
      <c r="C148" s="236"/>
      <c r="D148" s="237" t="s">
        <v>122</v>
      </c>
      <c r="E148" s="238" t="s">
        <v>19</v>
      </c>
      <c r="F148" s="239" t="s">
        <v>169</v>
      </c>
      <c r="G148" s="236"/>
      <c r="H148" s="238" t="s">
        <v>19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122</v>
      </c>
      <c r="AU148" s="245" t="s">
        <v>83</v>
      </c>
      <c r="AV148" s="13" t="s">
        <v>81</v>
      </c>
      <c r="AW148" s="13" t="s">
        <v>35</v>
      </c>
      <c r="AX148" s="13" t="s">
        <v>73</v>
      </c>
      <c r="AY148" s="245" t="s">
        <v>114</v>
      </c>
    </row>
    <row r="149" spans="1:51" s="14" customFormat="1" ht="12">
      <c r="A149" s="14"/>
      <c r="B149" s="246"/>
      <c r="C149" s="247"/>
      <c r="D149" s="237" t="s">
        <v>122</v>
      </c>
      <c r="E149" s="248" t="s">
        <v>19</v>
      </c>
      <c r="F149" s="249" t="s">
        <v>81</v>
      </c>
      <c r="G149" s="247"/>
      <c r="H149" s="250">
        <v>1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6" t="s">
        <v>122</v>
      </c>
      <c r="AU149" s="256" t="s">
        <v>83</v>
      </c>
      <c r="AV149" s="14" t="s">
        <v>83</v>
      </c>
      <c r="AW149" s="14" t="s">
        <v>35</v>
      </c>
      <c r="AX149" s="14" t="s">
        <v>81</v>
      </c>
      <c r="AY149" s="256" t="s">
        <v>114</v>
      </c>
    </row>
    <row r="150" spans="1:63" s="12" customFormat="1" ht="22.8" customHeight="1">
      <c r="A150" s="12"/>
      <c r="B150" s="205"/>
      <c r="C150" s="206"/>
      <c r="D150" s="207" t="s">
        <v>72</v>
      </c>
      <c r="E150" s="219" t="s">
        <v>147</v>
      </c>
      <c r="F150" s="219" t="s">
        <v>170</v>
      </c>
      <c r="G150" s="206"/>
      <c r="H150" s="206"/>
      <c r="I150" s="209"/>
      <c r="J150" s="220">
        <f>BK150</f>
        <v>0</v>
      </c>
      <c r="K150" s="206"/>
      <c r="L150" s="211"/>
      <c r="M150" s="212"/>
      <c r="N150" s="213"/>
      <c r="O150" s="213"/>
      <c r="P150" s="214">
        <f>SUM(P151:P157)</f>
        <v>0</v>
      </c>
      <c r="Q150" s="213"/>
      <c r="R150" s="214">
        <f>SUM(R151:R157)</f>
        <v>15.147</v>
      </c>
      <c r="S150" s="213"/>
      <c r="T150" s="215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6" t="s">
        <v>81</v>
      </c>
      <c r="AT150" s="217" t="s">
        <v>72</v>
      </c>
      <c r="AU150" s="217" t="s">
        <v>81</v>
      </c>
      <c r="AY150" s="216" t="s">
        <v>114</v>
      </c>
      <c r="BK150" s="218">
        <f>SUM(BK151:BK157)</f>
        <v>0</v>
      </c>
    </row>
    <row r="151" spans="1:65" s="2" customFormat="1" ht="44.25" customHeight="1">
      <c r="A151" s="40"/>
      <c r="B151" s="41"/>
      <c r="C151" s="221" t="s">
        <v>171</v>
      </c>
      <c r="D151" s="221" t="s">
        <v>116</v>
      </c>
      <c r="E151" s="222" t="s">
        <v>172</v>
      </c>
      <c r="F151" s="223" t="s">
        <v>173</v>
      </c>
      <c r="G151" s="224" t="s">
        <v>119</v>
      </c>
      <c r="H151" s="225">
        <v>18</v>
      </c>
      <c r="I151" s="226"/>
      <c r="J151" s="227">
        <f>ROUND(I151*H151,2)</f>
        <v>0</v>
      </c>
      <c r="K151" s="228"/>
      <c r="L151" s="46"/>
      <c r="M151" s="229" t="s">
        <v>19</v>
      </c>
      <c r="N151" s="230" t="s">
        <v>44</v>
      </c>
      <c r="O151" s="86"/>
      <c r="P151" s="231">
        <f>O151*H151</f>
        <v>0</v>
      </c>
      <c r="Q151" s="231">
        <v>0.0835</v>
      </c>
      <c r="R151" s="231">
        <f>Q151*H151</f>
        <v>1.5030000000000001</v>
      </c>
      <c r="S151" s="231">
        <v>0</v>
      </c>
      <c r="T151" s="232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3" t="s">
        <v>120</v>
      </c>
      <c r="AT151" s="233" t="s">
        <v>116</v>
      </c>
      <c r="AU151" s="233" t="s">
        <v>83</v>
      </c>
      <c r="AY151" s="19" t="s">
        <v>114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9" t="s">
        <v>81</v>
      </c>
      <c r="BK151" s="234">
        <f>ROUND(I151*H151,2)</f>
        <v>0</v>
      </c>
      <c r="BL151" s="19" t="s">
        <v>120</v>
      </c>
      <c r="BM151" s="233" t="s">
        <v>174</v>
      </c>
    </row>
    <row r="152" spans="1:51" s="13" customFormat="1" ht="12">
      <c r="A152" s="13"/>
      <c r="B152" s="235"/>
      <c r="C152" s="236"/>
      <c r="D152" s="237" t="s">
        <v>122</v>
      </c>
      <c r="E152" s="238" t="s">
        <v>19</v>
      </c>
      <c r="F152" s="239" t="s">
        <v>175</v>
      </c>
      <c r="G152" s="236"/>
      <c r="H152" s="238" t="s">
        <v>19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122</v>
      </c>
      <c r="AU152" s="245" t="s">
        <v>83</v>
      </c>
      <c r="AV152" s="13" t="s">
        <v>81</v>
      </c>
      <c r="AW152" s="13" t="s">
        <v>35</v>
      </c>
      <c r="AX152" s="13" t="s">
        <v>73</v>
      </c>
      <c r="AY152" s="245" t="s">
        <v>114</v>
      </c>
    </row>
    <row r="153" spans="1:51" s="14" customFormat="1" ht="12">
      <c r="A153" s="14"/>
      <c r="B153" s="246"/>
      <c r="C153" s="247"/>
      <c r="D153" s="237" t="s">
        <v>122</v>
      </c>
      <c r="E153" s="248" t="s">
        <v>19</v>
      </c>
      <c r="F153" s="249" t="s">
        <v>124</v>
      </c>
      <c r="G153" s="247"/>
      <c r="H153" s="250">
        <v>18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122</v>
      </c>
      <c r="AU153" s="256" t="s">
        <v>83</v>
      </c>
      <c r="AV153" s="14" t="s">
        <v>83</v>
      </c>
      <c r="AW153" s="14" t="s">
        <v>35</v>
      </c>
      <c r="AX153" s="14" t="s">
        <v>81</v>
      </c>
      <c r="AY153" s="256" t="s">
        <v>114</v>
      </c>
    </row>
    <row r="154" spans="1:65" s="2" customFormat="1" ht="16.5" customHeight="1">
      <c r="A154" s="40"/>
      <c r="B154" s="41"/>
      <c r="C154" s="279" t="s">
        <v>176</v>
      </c>
      <c r="D154" s="279" t="s">
        <v>177</v>
      </c>
      <c r="E154" s="280" t="s">
        <v>178</v>
      </c>
      <c r="F154" s="281" t="s">
        <v>179</v>
      </c>
      <c r="G154" s="282" t="s">
        <v>167</v>
      </c>
      <c r="H154" s="283">
        <v>9</v>
      </c>
      <c r="I154" s="284"/>
      <c r="J154" s="285">
        <f>ROUND(I154*H154,2)</f>
        <v>0</v>
      </c>
      <c r="K154" s="286"/>
      <c r="L154" s="287"/>
      <c r="M154" s="288" t="s">
        <v>19</v>
      </c>
      <c r="N154" s="289" t="s">
        <v>44</v>
      </c>
      <c r="O154" s="86"/>
      <c r="P154" s="231">
        <f>O154*H154</f>
        <v>0</v>
      </c>
      <c r="Q154" s="231">
        <v>1.516</v>
      </c>
      <c r="R154" s="231">
        <f>Q154*H154</f>
        <v>13.644</v>
      </c>
      <c r="S154" s="231">
        <v>0</v>
      </c>
      <c r="T154" s="232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3" t="s">
        <v>164</v>
      </c>
      <c r="AT154" s="233" t="s">
        <v>177</v>
      </c>
      <c r="AU154" s="233" t="s">
        <v>83</v>
      </c>
      <c r="AY154" s="19" t="s">
        <v>114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9" t="s">
        <v>81</v>
      </c>
      <c r="BK154" s="234">
        <f>ROUND(I154*H154,2)</f>
        <v>0</v>
      </c>
      <c r="BL154" s="19" t="s">
        <v>120</v>
      </c>
      <c r="BM154" s="233" t="s">
        <v>180</v>
      </c>
    </row>
    <row r="155" spans="1:51" s="13" customFormat="1" ht="12">
      <c r="A155" s="13"/>
      <c r="B155" s="235"/>
      <c r="C155" s="236"/>
      <c r="D155" s="237" t="s">
        <v>122</v>
      </c>
      <c r="E155" s="238" t="s">
        <v>19</v>
      </c>
      <c r="F155" s="239" t="s">
        <v>181</v>
      </c>
      <c r="G155" s="236"/>
      <c r="H155" s="238" t="s">
        <v>19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122</v>
      </c>
      <c r="AU155" s="245" t="s">
        <v>83</v>
      </c>
      <c r="AV155" s="13" t="s">
        <v>81</v>
      </c>
      <c r="AW155" s="13" t="s">
        <v>35</v>
      </c>
      <c r="AX155" s="13" t="s">
        <v>73</v>
      </c>
      <c r="AY155" s="245" t="s">
        <v>114</v>
      </c>
    </row>
    <row r="156" spans="1:51" s="13" customFormat="1" ht="12">
      <c r="A156" s="13"/>
      <c r="B156" s="235"/>
      <c r="C156" s="236"/>
      <c r="D156" s="237" t="s">
        <v>122</v>
      </c>
      <c r="E156" s="238" t="s">
        <v>19</v>
      </c>
      <c r="F156" s="239" t="s">
        <v>182</v>
      </c>
      <c r="G156" s="236"/>
      <c r="H156" s="238" t="s">
        <v>19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122</v>
      </c>
      <c r="AU156" s="245" t="s">
        <v>83</v>
      </c>
      <c r="AV156" s="13" t="s">
        <v>81</v>
      </c>
      <c r="AW156" s="13" t="s">
        <v>35</v>
      </c>
      <c r="AX156" s="13" t="s">
        <v>73</v>
      </c>
      <c r="AY156" s="245" t="s">
        <v>114</v>
      </c>
    </row>
    <row r="157" spans="1:51" s="14" customFormat="1" ht="12">
      <c r="A157" s="14"/>
      <c r="B157" s="246"/>
      <c r="C157" s="247"/>
      <c r="D157" s="237" t="s">
        <v>122</v>
      </c>
      <c r="E157" s="248" t="s">
        <v>19</v>
      </c>
      <c r="F157" s="249" t="s">
        <v>183</v>
      </c>
      <c r="G157" s="247"/>
      <c r="H157" s="250">
        <v>9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122</v>
      </c>
      <c r="AU157" s="256" t="s">
        <v>83</v>
      </c>
      <c r="AV157" s="14" t="s">
        <v>83</v>
      </c>
      <c r="AW157" s="14" t="s">
        <v>35</v>
      </c>
      <c r="AX157" s="14" t="s">
        <v>81</v>
      </c>
      <c r="AY157" s="256" t="s">
        <v>114</v>
      </c>
    </row>
    <row r="158" spans="1:63" s="12" customFormat="1" ht="22.8" customHeight="1">
      <c r="A158" s="12"/>
      <c r="B158" s="205"/>
      <c r="C158" s="206"/>
      <c r="D158" s="207" t="s">
        <v>72</v>
      </c>
      <c r="E158" s="219" t="s">
        <v>171</v>
      </c>
      <c r="F158" s="219" t="s">
        <v>184</v>
      </c>
      <c r="G158" s="206"/>
      <c r="H158" s="206"/>
      <c r="I158" s="209"/>
      <c r="J158" s="220">
        <f>BK158</f>
        <v>0</v>
      </c>
      <c r="K158" s="206"/>
      <c r="L158" s="211"/>
      <c r="M158" s="212"/>
      <c r="N158" s="213"/>
      <c r="O158" s="213"/>
      <c r="P158" s="214">
        <f>SUM(P159:P161)</f>
        <v>0</v>
      </c>
      <c r="Q158" s="213"/>
      <c r="R158" s="214">
        <f>SUM(R159:R161)</f>
        <v>0.00846</v>
      </c>
      <c r="S158" s="213"/>
      <c r="T158" s="215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6" t="s">
        <v>81</v>
      </c>
      <c r="AT158" s="217" t="s">
        <v>72</v>
      </c>
      <c r="AU158" s="217" t="s">
        <v>81</v>
      </c>
      <c r="AY158" s="216" t="s">
        <v>114</v>
      </c>
      <c r="BK158" s="218">
        <f>SUM(BK159:BK161)</f>
        <v>0</v>
      </c>
    </row>
    <row r="159" spans="1:65" s="2" customFormat="1" ht="21.75" customHeight="1">
      <c r="A159" s="40"/>
      <c r="B159" s="41"/>
      <c r="C159" s="221" t="s">
        <v>185</v>
      </c>
      <c r="D159" s="221" t="s">
        <v>116</v>
      </c>
      <c r="E159" s="222" t="s">
        <v>186</v>
      </c>
      <c r="F159" s="223" t="s">
        <v>187</v>
      </c>
      <c r="G159" s="224" t="s">
        <v>119</v>
      </c>
      <c r="H159" s="225">
        <v>18</v>
      </c>
      <c r="I159" s="226"/>
      <c r="J159" s="227">
        <f>ROUND(I159*H159,2)</f>
        <v>0</v>
      </c>
      <c r="K159" s="228"/>
      <c r="L159" s="46"/>
      <c r="M159" s="229" t="s">
        <v>19</v>
      </c>
      <c r="N159" s="230" t="s">
        <v>44</v>
      </c>
      <c r="O159" s="86"/>
      <c r="P159" s="231">
        <f>O159*H159</f>
        <v>0</v>
      </c>
      <c r="Q159" s="231">
        <v>0.00047</v>
      </c>
      <c r="R159" s="231">
        <f>Q159*H159</f>
        <v>0.00846</v>
      </c>
      <c r="S159" s="231">
        <v>0</v>
      </c>
      <c r="T159" s="232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3" t="s">
        <v>120</v>
      </c>
      <c r="AT159" s="233" t="s">
        <v>116</v>
      </c>
      <c r="AU159" s="233" t="s">
        <v>83</v>
      </c>
      <c r="AY159" s="19" t="s">
        <v>114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9" t="s">
        <v>81</v>
      </c>
      <c r="BK159" s="234">
        <f>ROUND(I159*H159,2)</f>
        <v>0</v>
      </c>
      <c r="BL159" s="19" t="s">
        <v>120</v>
      </c>
      <c r="BM159" s="233" t="s">
        <v>188</v>
      </c>
    </row>
    <row r="160" spans="1:51" s="13" customFormat="1" ht="12">
      <c r="A160" s="13"/>
      <c r="B160" s="235"/>
      <c r="C160" s="236"/>
      <c r="D160" s="237" t="s">
        <v>122</v>
      </c>
      <c r="E160" s="238" t="s">
        <v>19</v>
      </c>
      <c r="F160" s="239" t="s">
        <v>189</v>
      </c>
      <c r="G160" s="236"/>
      <c r="H160" s="238" t="s">
        <v>19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122</v>
      </c>
      <c r="AU160" s="245" t="s">
        <v>83</v>
      </c>
      <c r="AV160" s="13" t="s">
        <v>81</v>
      </c>
      <c r="AW160" s="13" t="s">
        <v>35</v>
      </c>
      <c r="AX160" s="13" t="s">
        <v>73</v>
      </c>
      <c r="AY160" s="245" t="s">
        <v>114</v>
      </c>
    </row>
    <row r="161" spans="1:51" s="14" customFormat="1" ht="12">
      <c r="A161" s="14"/>
      <c r="B161" s="246"/>
      <c r="C161" s="247"/>
      <c r="D161" s="237" t="s">
        <v>122</v>
      </c>
      <c r="E161" s="248" t="s">
        <v>19</v>
      </c>
      <c r="F161" s="249" t="s">
        <v>124</v>
      </c>
      <c r="G161" s="247"/>
      <c r="H161" s="250">
        <v>18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122</v>
      </c>
      <c r="AU161" s="256" t="s">
        <v>83</v>
      </c>
      <c r="AV161" s="14" t="s">
        <v>83</v>
      </c>
      <c r="AW161" s="14" t="s">
        <v>35</v>
      </c>
      <c r="AX161" s="14" t="s">
        <v>81</v>
      </c>
      <c r="AY161" s="256" t="s">
        <v>114</v>
      </c>
    </row>
    <row r="162" spans="1:63" s="12" customFormat="1" ht="22.8" customHeight="1">
      <c r="A162" s="12"/>
      <c r="B162" s="205"/>
      <c r="C162" s="206"/>
      <c r="D162" s="207" t="s">
        <v>72</v>
      </c>
      <c r="E162" s="219" t="s">
        <v>190</v>
      </c>
      <c r="F162" s="219" t="s">
        <v>191</v>
      </c>
      <c r="G162" s="206"/>
      <c r="H162" s="206"/>
      <c r="I162" s="209"/>
      <c r="J162" s="220">
        <f>BK162</f>
        <v>0</v>
      </c>
      <c r="K162" s="206"/>
      <c r="L162" s="211"/>
      <c r="M162" s="212"/>
      <c r="N162" s="213"/>
      <c r="O162" s="213"/>
      <c r="P162" s="214">
        <f>P163</f>
        <v>0</v>
      </c>
      <c r="Q162" s="213"/>
      <c r="R162" s="214">
        <f>R163</f>
        <v>0</v>
      </c>
      <c r="S162" s="213"/>
      <c r="T162" s="215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6" t="s">
        <v>81</v>
      </c>
      <c r="AT162" s="217" t="s">
        <v>72</v>
      </c>
      <c r="AU162" s="217" t="s">
        <v>81</v>
      </c>
      <c r="AY162" s="216" t="s">
        <v>114</v>
      </c>
      <c r="BK162" s="218">
        <f>BK163</f>
        <v>0</v>
      </c>
    </row>
    <row r="163" spans="1:65" s="2" customFormat="1" ht="21.75" customHeight="1">
      <c r="A163" s="40"/>
      <c r="B163" s="41"/>
      <c r="C163" s="221" t="s">
        <v>192</v>
      </c>
      <c r="D163" s="221" t="s">
        <v>116</v>
      </c>
      <c r="E163" s="222" t="s">
        <v>193</v>
      </c>
      <c r="F163" s="223" t="s">
        <v>194</v>
      </c>
      <c r="G163" s="224" t="s">
        <v>160</v>
      </c>
      <c r="H163" s="225">
        <v>15.194</v>
      </c>
      <c r="I163" s="226"/>
      <c r="J163" s="227">
        <f>ROUND(I163*H163,2)</f>
        <v>0</v>
      </c>
      <c r="K163" s="228"/>
      <c r="L163" s="46"/>
      <c r="M163" s="290" t="s">
        <v>19</v>
      </c>
      <c r="N163" s="291" t="s">
        <v>44</v>
      </c>
      <c r="O163" s="292"/>
      <c r="P163" s="293">
        <f>O163*H163</f>
        <v>0</v>
      </c>
      <c r="Q163" s="293">
        <v>0</v>
      </c>
      <c r="R163" s="293">
        <f>Q163*H163</f>
        <v>0</v>
      </c>
      <c r="S163" s="293">
        <v>0</v>
      </c>
      <c r="T163" s="29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3" t="s">
        <v>120</v>
      </c>
      <c r="AT163" s="233" t="s">
        <v>116</v>
      </c>
      <c r="AU163" s="233" t="s">
        <v>83</v>
      </c>
      <c r="AY163" s="19" t="s">
        <v>114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9" t="s">
        <v>81</v>
      </c>
      <c r="BK163" s="234">
        <f>ROUND(I163*H163,2)</f>
        <v>0</v>
      </c>
      <c r="BL163" s="19" t="s">
        <v>120</v>
      </c>
      <c r="BM163" s="233" t="s">
        <v>195</v>
      </c>
    </row>
    <row r="164" spans="1:31" s="2" customFormat="1" ht="6.95" customHeight="1">
      <c r="A164" s="40"/>
      <c r="B164" s="61"/>
      <c r="C164" s="62"/>
      <c r="D164" s="62"/>
      <c r="E164" s="62"/>
      <c r="F164" s="62"/>
      <c r="G164" s="62"/>
      <c r="H164" s="62"/>
      <c r="I164" s="168"/>
      <c r="J164" s="62"/>
      <c r="K164" s="62"/>
      <c r="L164" s="46"/>
      <c r="M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</sheetData>
  <sheetProtection password="CC35" sheet="1" objects="1" scenarios="1" formatColumns="0" formatRows="0" autoFilter="0"/>
  <autoFilter ref="C83:K16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83</v>
      </c>
    </row>
    <row r="4" spans="2:46" s="1" customFormat="1" ht="24.95" customHeight="1">
      <c r="B4" s="22"/>
      <c r="D4" s="134" t="s">
        <v>87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Jez Vysoké Mýto - Čápovna, oprava dlažeb a sanace betonu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88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196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27. 10. 2020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32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33</v>
      </c>
      <c r="F21" s="40"/>
      <c r="G21" s="40"/>
      <c r="H21" s="40"/>
      <c r="I21" s="142" t="s">
        <v>28</v>
      </c>
      <c r="J21" s="141" t="s">
        <v>34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36</v>
      </c>
      <c r="E23" s="40"/>
      <c r="F23" s="40"/>
      <c r="G23" s="40"/>
      <c r="H23" s="40"/>
      <c r="I23" s="142" t="s">
        <v>26</v>
      </c>
      <c r="J23" s="141" t="s">
        <v>32</v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">
        <v>33</v>
      </c>
      <c r="F24" s="40"/>
      <c r="G24" s="40"/>
      <c r="H24" s="40"/>
      <c r="I24" s="142" t="s">
        <v>28</v>
      </c>
      <c r="J24" s="141" t="s">
        <v>34</v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37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39</v>
      </c>
      <c r="E30" s="40"/>
      <c r="F30" s="40"/>
      <c r="G30" s="40"/>
      <c r="H30" s="40"/>
      <c r="I30" s="138"/>
      <c r="J30" s="152">
        <f>ROUND(J95,2)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41</v>
      </c>
      <c r="G32" s="40"/>
      <c r="H32" s="40"/>
      <c r="I32" s="154" t="s">
        <v>40</v>
      </c>
      <c r="J32" s="153" t="s">
        <v>42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43</v>
      </c>
      <c r="E33" s="136" t="s">
        <v>44</v>
      </c>
      <c r="F33" s="156">
        <f>ROUND((SUM(BE95:BE454)),2)</f>
        <v>0</v>
      </c>
      <c r="G33" s="40"/>
      <c r="H33" s="40"/>
      <c r="I33" s="157">
        <v>0.21</v>
      </c>
      <c r="J33" s="156">
        <f>ROUND(((SUM(BE95:BE454))*I33),2)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45</v>
      </c>
      <c r="F34" s="156">
        <f>ROUND((SUM(BF95:BF454)),2)</f>
        <v>0</v>
      </c>
      <c r="G34" s="40"/>
      <c r="H34" s="40"/>
      <c r="I34" s="157">
        <v>0.15</v>
      </c>
      <c r="J34" s="156">
        <f>ROUND(((SUM(BF95:BF454))*I34),2)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46</v>
      </c>
      <c r="F35" s="156">
        <f>ROUND((SUM(BG95:BG454)),2)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47</v>
      </c>
      <c r="F36" s="156">
        <f>ROUND((SUM(BH95:BH454)),2)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48</v>
      </c>
      <c r="F37" s="156">
        <f>ROUND((SUM(BI95:BI454)),2)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49</v>
      </c>
      <c r="E39" s="160"/>
      <c r="F39" s="160"/>
      <c r="G39" s="161" t="s">
        <v>50</v>
      </c>
      <c r="H39" s="162" t="s">
        <v>51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Jez Vysoké Mýto - Čápovna, oprava dlažeb a sanace betonu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SO-02 - Rekonstrukce jezových konstrukcí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Vysoké Mýto</v>
      </c>
      <c r="G52" s="42"/>
      <c r="H52" s="42"/>
      <c r="I52" s="142" t="s">
        <v>23</v>
      </c>
      <c r="J52" s="74" t="str">
        <f>IF(J12="","",J12)</f>
        <v>27. 10. 2020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Povodí Labe s.p., Víta Nejedlého 951/8, 500 03</v>
      </c>
      <c r="G54" s="42"/>
      <c r="H54" s="42"/>
      <c r="I54" s="142" t="s">
        <v>31</v>
      </c>
      <c r="J54" s="38" t="str">
        <f>E21</f>
        <v>Komplex CR s.r.o., K Májovu 1256, 537 01 Chrudim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36</v>
      </c>
      <c r="J55" s="38" t="str">
        <f>E24</f>
        <v>Komplex CR s.r.o., K Májovu 1256, 537 01 Chrudim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91</v>
      </c>
      <c r="D57" s="174"/>
      <c r="E57" s="174"/>
      <c r="F57" s="174"/>
      <c r="G57" s="174"/>
      <c r="H57" s="174"/>
      <c r="I57" s="175"/>
      <c r="J57" s="176" t="s">
        <v>92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71</v>
      </c>
      <c r="D59" s="42"/>
      <c r="E59" s="42"/>
      <c r="F59" s="42"/>
      <c r="G59" s="42"/>
      <c r="H59" s="42"/>
      <c r="I59" s="138"/>
      <c r="J59" s="104">
        <f>J95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78"/>
      <c r="C60" s="179"/>
      <c r="D60" s="180" t="s">
        <v>94</v>
      </c>
      <c r="E60" s="181"/>
      <c r="F60" s="181"/>
      <c r="G60" s="181"/>
      <c r="H60" s="181"/>
      <c r="I60" s="182"/>
      <c r="J60" s="183">
        <f>J96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95</v>
      </c>
      <c r="E61" s="188"/>
      <c r="F61" s="188"/>
      <c r="G61" s="188"/>
      <c r="H61" s="188"/>
      <c r="I61" s="189"/>
      <c r="J61" s="190">
        <f>J97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197</v>
      </c>
      <c r="E62" s="188"/>
      <c r="F62" s="188"/>
      <c r="G62" s="188"/>
      <c r="H62" s="188"/>
      <c r="I62" s="189"/>
      <c r="J62" s="190">
        <f>J215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198</v>
      </c>
      <c r="E63" s="188"/>
      <c r="F63" s="188"/>
      <c r="G63" s="188"/>
      <c r="H63" s="188"/>
      <c r="I63" s="189"/>
      <c r="J63" s="190">
        <f>J247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199</v>
      </c>
      <c r="E64" s="188"/>
      <c r="F64" s="188"/>
      <c r="G64" s="188"/>
      <c r="H64" s="188"/>
      <c r="I64" s="189"/>
      <c r="J64" s="190">
        <f>J287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5"/>
      <c r="C65" s="186"/>
      <c r="D65" s="187" t="s">
        <v>200</v>
      </c>
      <c r="E65" s="188"/>
      <c r="F65" s="188"/>
      <c r="G65" s="188"/>
      <c r="H65" s="188"/>
      <c r="I65" s="189"/>
      <c r="J65" s="190">
        <f>J294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86"/>
      <c r="D66" s="187" t="s">
        <v>201</v>
      </c>
      <c r="E66" s="188"/>
      <c r="F66" s="188"/>
      <c r="G66" s="188"/>
      <c r="H66" s="188"/>
      <c r="I66" s="189"/>
      <c r="J66" s="190">
        <f>J320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5"/>
      <c r="C67" s="186"/>
      <c r="D67" s="187" t="s">
        <v>202</v>
      </c>
      <c r="E67" s="188"/>
      <c r="F67" s="188"/>
      <c r="G67" s="188"/>
      <c r="H67" s="188"/>
      <c r="I67" s="189"/>
      <c r="J67" s="190">
        <f>J321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203</v>
      </c>
      <c r="E68" s="188"/>
      <c r="F68" s="188"/>
      <c r="G68" s="188"/>
      <c r="H68" s="188"/>
      <c r="I68" s="189"/>
      <c r="J68" s="190">
        <f>J372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98</v>
      </c>
      <c r="E69" s="188"/>
      <c r="F69" s="188"/>
      <c r="G69" s="188"/>
      <c r="H69" s="188"/>
      <c r="I69" s="189"/>
      <c r="J69" s="190">
        <f>J422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8"/>
      <c r="C70" s="179"/>
      <c r="D70" s="180" t="s">
        <v>204</v>
      </c>
      <c r="E70" s="181"/>
      <c r="F70" s="181"/>
      <c r="G70" s="181"/>
      <c r="H70" s="181"/>
      <c r="I70" s="182"/>
      <c r="J70" s="183">
        <f>J424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5"/>
      <c r="C71" s="186"/>
      <c r="D71" s="187" t="s">
        <v>205</v>
      </c>
      <c r="E71" s="188"/>
      <c r="F71" s="188"/>
      <c r="G71" s="188"/>
      <c r="H71" s="188"/>
      <c r="I71" s="189"/>
      <c r="J71" s="190">
        <f>J425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8"/>
      <c r="C72" s="179"/>
      <c r="D72" s="180" t="s">
        <v>206</v>
      </c>
      <c r="E72" s="181"/>
      <c r="F72" s="181"/>
      <c r="G72" s="181"/>
      <c r="H72" s="181"/>
      <c r="I72" s="182"/>
      <c r="J72" s="183">
        <f>J439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5"/>
      <c r="C73" s="186"/>
      <c r="D73" s="187" t="s">
        <v>207</v>
      </c>
      <c r="E73" s="188"/>
      <c r="F73" s="188"/>
      <c r="G73" s="188"/>
      <c r="H73" s="188"/>
      <c r="I73" s="189"/>
      <c r="J73" s="190">
        <f>J440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8"/>
      <c r="C74" s="179"/>
      <c r="D74" s="180" t="s">
        <v>208</v>
      </c>
      <c r="E74" s="181"/>
      <c r="F74" s="181"/>
      <c r="G74" s="181"/>
      <c r="H74" s="181"/>
      <c r="I74" s="182"/>
      <c r="J74" s="183">
        <f>J445</f>
        <v>0</v>
      </c>
      <c r="K74" s="179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5"/>
      <c r="C75" s="186"/>
      <c r="D75" s="187" t="s">
        <v>209</v>
      </c>
      <c r="E75" s="188"/>
      <c r="F75" s="188"/>
      <c r="G75" s="188"/>
      <c r="H75" s="188"/>
      <c r="I75" s="189"/>
      <c r="J75" s="190">
        <f>J446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168"/>
      <c r="J77" s="62"/>
      <c r="K77" s="6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171"/>
      <c r="J81" s="64"/>
      <c r="K81" s="64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99</v>
      </c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2" t="str">
        <f>E7</f>
        <v>Jez Vysoké Mýto - Čápovna, oprava dlažeb a sanace betonu</v>
      </c>
      <c r="F85" s="34"/>
      <c r="G85" s="34"/>
      <c r="H85" s="34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88</v>
      </c>
      <c r="D86" s="42"/>
      <c r="E86" s="42"/>
      <c r="F86" s="42"/>
      <c r="G86" s="42"/>
      <c r="H86" s="42"/>
      <c r="I86" s="138"/>
      <c r="J86" s="42"/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SO-02 - Rekonstrukce jezových konstrukcí</v>
      </c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138"/>
      <c r="J88" s="42"/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Vysoké Mýto</v>
      </c>
      <c r="G89" s="42"/>
      <c r="H89" s="42"/>
      <c r="I89" s="142" t="s">
        <v>23</v>
      </c>
      <c r="J89" s="74" t="str">
        <f>IF(J12="","",J12)</f>
        <v>27. 10. 2020</v>
      </c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138"/>
      <c r="J90" s="42"/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4" t="s">
        <v>25</v>
      </c>
      <c r="D91" s="42"/>
      <c r="E91" s="42"/>
      <c r="F91" s="29" t="str">
        <f>E15</f>
        <v>Povodí Labe s.p., Víta Nejedlého 951/8, 500 03</v>
      </c>
      <c r="G91" s="42"/>
      <c r="H91" s="42"/>
      <c r="I91" s="142" t="s">
        <v>31</v>
      </c>
      <c r="J91" s="38" t="str">
        <f>E21</f>
        <v>Komplex CR s.r.o., K Májovu 1256, 537 01 Chrudim</v>
      </c>
      <c r="K91" s="42"/>
      <c r="L91" s="13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40.05" customHeight="1">
      <c r="A92" s="40"/>
      <c r="B92" s="41"/>
      <c r="C92" s="34" t="s">
        <v>29</v>
      </c>
      <c r="D92" s="42"/>
      <c r="E92" s="42"/>
      <c r="F92" s="29" t="str">
        <f>IF(E18="","",E18)</f>
        <v>Vyplň údaj</v>
      </c>
      <c r="G92" s="42"/>
      <c r="H92" s="42"/>
      <c r="I92" s="142" t="s">
        <v>36</v>
      </c>
      <c r="J92" s="38" t="str">
        <f>E24</f>
        <v>Komplex CR s.r.o., K Májovu 1256, 537 01 Chrudim</v>
      </c>
      <c r="K92" s="42"/>
      <c r="L92" s="13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138"/>
      <c r="J93" s="42"/>
      <c r="K93" s="42"/>
      <c r="L93" s="13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92"/>
      <c r="B94" s="193"/>
      <c r="C94" s="194" t="s">
        <v>100</v>
      </c>
      <c r="D94" s="195" t="s">
        <v>58</v>
      </c>
      <c r="E94" s="195" t="s">
        <v>54</v>
      </c>
      <c r="F94" s="195" t="s">
        <v>55</v>
      </c>
      <c r="G94" s="195" t="s">
        <v>101</v>
      </c>
      <c r="H94" s="195" t="s">
        <v>102</v>
      </c>
      <c r="I94" s="196" t="s">
        <v>103</v>
      </c>
      <c r="J94" s="197" t="s">
        <v>92</v>
      </c>
      <c r="K94" s="198" t="s">
        <v>104</v>
      </c>
      <c r="L94" s="199"/>
      <c r="M94" s="94" t="s">
        <v>19</v>
      </c>
      <c r="N94" s="95" t="s">
        <v>43</v>
      </c>
      <c r="O94" s="95" t="s">
        <v>105</v>
      </c>
      <c r="P94" s="95" t="s">
        <v>106</v>
      </c>
      <c r="Q94" s="95" t="s">
        <v>107</v>
      </c>
      <c r="R94" s="95" t="s">
        <v>108</v>
      </c>
      <c r="S94" s="95" t="s">
        <v>109</v>
      </c>
      <c r="T94" s="96" t="s">
        <v>110</v>
      </c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</row>
    <row r="95" spans="1:63" s="2" customFormat="1" ht="22.8" customHeight="1">
      <c r="A95" s="40"/>
      <c r="B95" s="41"/>
      <c r="C95" s="101" t="s">
        <v>111</v>
      </c>
      <c r="D95" s="42"/>
      <c r="E95" s="42"/>
      <c r="F95" s="42"/>
      <c r="G95" s="42"/>
      <c r="H95" s="42"/>
      <c r="I95" s="138"/>
      <c r="J95" s="200">
        <f>BK95</f>
        <v>0</v>
      </c>
      <c r="K95" s="42"/>
      <c r="L95" s="46"/>
      <c r="M95" s="97"/>
      <c r="N95" s="201"/>
      <c r="O95" s="98"/>
      <c r="P95" s="202">
        <f>P96+P424+P439+P445</f>
        <v>0</v>
      </c>
      <c r="Q95" s="98"/>
      <c r="R95" s="202">
        <f>R96+R424+R439+R445</f>
        <v>99.72157270000599</v>
      </c>
      <c r="S95" s="98"/>
      <c r="T95" s="203">
        <f>T96+T424+T439+T445</f>
        <v>86.1212944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93</v>
      </c>
      <c r="BK95" s="204">
        <f>BK96+BK424+BK439+BK445</f>
        <v>0</v>
      </c>
    </row>
    <row r="96" spans="1:63" s="12" customFormat="1" ht="25.9" customHeight="1">
      <c r="A96" s="12"/>
      <c r="B96" s="205"/>
      <c r="C96" s="206"/>
      <c r="D96" s="207" t="s">
        <v>72</v>
      </c>
      <c r="E96" s="208" t="s">
        <v>112</v>
      </c>
      <c r="F96" s="208" t="s">
        <v>113</v>
      </c>
      <c r="G96" s="206"/>
      <c r="H96" s="206"/>
      <c r="I96" s="209"/>
      <c r="J96" s="210">
        <f>BK96</f>
        <v>0</v>
      </c>
      <c r="K96" s="206"/>
      <c r="L96" s="211"/>
      <c r="M96" s="212"/>
      <c r="N96" s="213"/>
      <c r="O96" s="213"/>
      <c r="P96" s="214">
        <f>P97+P215+P247+P287+P294+P320+P372+P422</f>
        <v>0</v>
      </c>
      <c r="Q96" s="213"/>
      <c r="R96" s="214">
        <f>R97+R215+R247+R287+R294+R320+R372+R422</f>
        <v>99.320072700006</v>
      </c>
      <c r="S96" s="213"/>
      <c r="T96" s="215">
        <f>T97+T215+T247+T287+T294+T320+T372+T422</f>
        <v>86.0112944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6" t="s">
        <v>81</v>
      </c>
      <c r="AT96" s="217" t="s">
        <v>72</v>
      </c>
      <c r="AU96" s="217" t="s">
        <v>73</v>
      </c>
      <c r="AY96" s="216" t="s">
        <v>114</v>
      </c>
      <c r="BK96" s="218">
        <f>BK97+BK215+BK247+BK287+BK294+BK320+BK372+BK422</f>
        <v>0</v>
      </c>
    </row>
    <row r="97" spans="1:63" s="12" customFormat="1" ht="22.8" customHeight="1">
      <c r="A97" s="12"/>
      <c r="B97" s="205"/>
      <c r="C97" s="206"/>
      <c r="D97" s="207" t="s">
        <v>72</v>
      </c>
      <c r="E97" s="219" t="s">
        <v>81</v>
      </c>
      <c r="F97" s="219" t="s">
        <v>115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SUM(P98:P214)</f>
        <v>0</v>
      </c>
      <c r="Q97" s="213"/>
      <c r="R97" s="214">
        <f>SUM(R98:R214)</f>
        <v>7.8223651706</v>
      </c>
      <c r="S97" s="213"/>
      <c r="T97" s="215">
        <f>SUM(T98:T214)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6" t="s">
        <v>81</v>
      </c>
      <c r="AT97" s="217" t="s">
        <v>72</v>
      </c>
      <c r="AU97" s="217" t="s">
        <v>81</v>
      </c>
      <c r="AY97" s="216" t="s">
        <v>114</v>
      </c>
      <c r="BK97" s="218">
        <f>SUM(BK98:BK214)</f>
        <v>0</v>
      </c>
    </row>
    <row r="98" spans="1:65" s="2" customFormat="1" ht="16.5" customHeight="1">
      <c r="A98" s="40"/>
      <c r="B98" s="41"/>
      <c r="C98" s="221" t="s">
        <v>81</v>
      </c>
      <c r="D98" s="221" t="s">
        <v>116</v>
      </c>
      <c r="E98" s="222" t="s">
        <v>210</v>
      </c>
      <c r="F98" s="223" t="s">
        <v>211</v>
      </c>
      <c r="G98" s="224" t="s">
        <v>212</v>
      </c>
      <c r="H98" s="225">
        <v>9</v>
      </c>
      <c r="I98" s="226"/>
      <c r="J98" s="227">
        <f>ROUND(I98*H98,2)</f>
        <v>0</v>
      </c>
      <c r="K98" s="228"/>
      <c r="L98" s="46"/>
      <c r="M98" s="229" t="s">
        <v>19</v>
      </c>
      <c r="N98" s="230" t="s">
        <v>44</v>
      </c>
      <c r="O98" s="86"/>
      <c r="P98" s="231">
        <f>O98*H98</f>
        <v>0</v>
      </c>
      <c r="Q98" s="231">
        <v>0.0269812134</v>
      </c>
      <c r="R98" s="231">
        <f>Q98*H98</f>
        <v>0.2428309206</v>
      </c>
      <c r="S98" s="231">
        <v>0</v>
      </c>
      <c r="T98" s="232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3" t="s">
        <v>120</v>
      </c>
      <c r="AT98" s="233" t="s">
        <v>116</v>
      </c>
      <c r="AU98" s="233" t="s">
        <v>83</v>
      </c>
      <c r="AY98" s="19" t="s">
        <v>114</v>
      </c>
      <c r="BE98" s="234">
        <f>IF(N98="základní",J98,0)</f>
        <v>0</v>
      </c>
      <c r="BF98" s="234">
        <f>IF(N98="snížená",J98,0)</f>
        <v>0</v>
      </c>
      <c r="BG98" s="234">
        <f>IF(N98="zákl. přenesená",J98,0)</f>
        <v>0</v>
      </c>
      <c r="BH98" s="234">
        <f>IF(N98="sníž. přenesená",J98,0)</f>
        <v>0</v>
      </c>
      <c r="BI98" s="234">
        <f>IF(N98="nulová",J98,0)</f>
        <v>0</v>
      </c>
      <c r="BJ98" s="19" t="s">
        <v>81</v>
      </c>
      <c r="BK98" s="234">
        <f>ROUND(I98*H98,2)</f>
        <v>0</v>
      </c>
      <c r="BL98" s="19" t="s">
        <v>120</v>
      </c>
      <c r="BM98" s="233" t="s">
        <v>213</v>
      </c>
    </row>
    <row r="99" spans="1:51" s="13" customFormat="1" ht="12">
      <c r="A99" s="13"/>
      <c r="B99" s="235"/>
      <c r="C99" s="236"/>
      <c r="D99" s="237" t="s">
        <v>122</v>
      </c>
      <c r="E99" s="238" t="s">
        <v>19</v>
      </c>
      <c r="F99" s="239" t="s">
        <v>214</v>
      </c>
      <c r="G99" s="236"/>
      <c r="H99" s="238" t="s">
        <v>19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122</v>
      </c>
      <c r="AU99" s="245" t="s">
        <v>83</v>
      </c>
      <c r="AV99" s="13" t="s">
        <v>81</v>
      </c>
      <c r="AW99" s="13" t="s">
        <v>35</v>
      </c>
      <c r="AX99" s="13" t="s">
        <v>73</v>
      </c>
      <c r="AY99" s="245" t="s">
        <v>114</v>
      </c>
    </row>
    <row r="100" spans="1:51" s="13" customFormat="1" ht="12">
      <c r="A100" s="13"/>
      <c r="B100" s="235"/>
      <c r="C100" s="236"/>
      <c r="D100" s="237" t="s">
        <v>122</v>
      </c>
      <c r="E100" s="238" t="s">
        <v>19</v>
      </c>
      <c r="F100" s="239" t="s">
        <v>215</v>
      </c>
      <c r="G100" s="236"/>
      <c r="H100" s="238" t="s">
        <v>19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5" t="s">
        <v>122</v>
      </c>
      <c r="AU100" s="245" t="s">
        <v>83</v>
      </c>
      <c r="AV100" s="13" t="s">
        <v>81</v>
      </c>
      <c r="AW100" s="13" t="s">
        <v>35</v>
      </c>
      <c r="AX100" s="13" t="s">
        <v>73</v>
      </c>
      <c r="AY100" s="245" t="s">
        <v>114</v>
      </c>
    </row>
    <row r="101" spans="1:51" s="13" customFormat="1" ht="12">
      <c r="A101" s="13"/>
      <c r="B101" s="235"/>
      <c r="C101" s="236"/>
      <c r="D101" s="237" t="s">
        <v>122</v>
      </c>
      <c r="E101" s="238" t="s">
        <v>19</v>
      </c>
      <c r="F101" s="239" t="s">
        <v>216</v>
      </c>
      <c r="G101" s="236"/>
      <c r="H101" s="238" t="s">
        <v>19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122</v>
      </c>
      <c r="AU101" s="245" t="s">
        <v>83</v>
      </c>
      <c r="AV101" s="13" t="s">
        <v>81</v>
      </c>
      <c r="AW101" s="13" t="s">
        <v>35</v>
      </c>
      <c r="AX101" s="13" t="s">
        <v>73</v>
      </c>
      <c r="AY101" s="245" t="s">
        <v>114</v>
      </c>
    </row>
    <row r="102" spans="1:51" s="14" customFormat="1" ht="12">
      <c r="A102" s="14"/>
      <c r="B102" s="246"/>
      <c r="C102" s="247"/>
      <c r="D102" s="237" t="s">
        <v>122</v>
      </c>
      <c r="E102" s="248" t="s">
        <v>19</v>
      </c>
      <c r="F102" s="249" t="s">
        <v>217</v>
      </c>
      <c r="G102" s="247"/>
      <c r="H102" s="250">
        <v>9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122</v>
      </c>
      <c r="AU102" s="256" t="s">
        <v>83</v>
      </c>
      <c r="AV102" s="14" t="s">
        <v>83</v>
      </c>
      <c r="AW102" s="14" t="s">
        <v>35</v>
      </c>
      <c r="AX102" s="14" t="s">
        <v>81</v>
      </c>
      <c r="AY102" s="256" t="s">
        <v>114</v>
      </c>
    </row>
    <row r="103" spans="1:65" s="2" customFormat="1" ht="21.75" customHeight="1">
      <c r="A103" s="40"/>
      <c r="B103" s="41"/>
      <c r="C103" s="221" t="s">
        <v>83</v>
      </c>
      <c r="D103" s="221" t="s">
        <v>116</v>
      </c>
      <c r="E103" s="222" t="s">
        <v>218</v>
      </c>
      <c r="F103" s="223" t="s">
        <v>219</v>
      </c>
      <c r="G103" s="224" t="s">
        <v>220</v>
      </c>
      <c r="H103" s="225">
        <v>100</v>
      </c>
      <c r="I103" s="226"/>
      <c r="J103" s="227">
        <f>ROUND(I103*H103,2)</f>
        <v>0</v>
      </c>
      <c r="K103" s="228"/>
      <c r="L103" s="46"/>
      <c r="M103" s="229" t="s">
        <v>19</v>
      </c>
      <c r="N103" s="230" t="s">
        <v>44</v>
      </c>
      <c r="O103" s="86"/>
      <c r="P103" s="231">
        <f>O103*H103</f>
        <v>0</v>
      </c>
      <c r="Q103" s="231">
        <v>4.07925E-05</v>
      </c>
      <c r="R103" s="231">
        <f>Q103*H103</f>
        <v>0.0040792499999999995</v>
      </c>
      <c r="S103" s="231">
        <v>0</v>
      </c>
      <c r="T103" s="232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3" t="s">
        <v>120</v>
      </c>
      <c r="AT103" s="233" t="s">
        <v>116</v>
      </c>
      <c r="AU103" s="233" t="s">
        <v>83</v>
      </c>
      <c r="AY103" s="19" t="s">
        <v>114</v>
      </c>
      <c r="BE103" s="234">
        <f>IF(N103="základní",J103,0)</f>
        <v>0</v>
      </c>
      <c r="BF103" s="234">
        <f>IF(N103="snížená",J103,0)</f>
        <v>0</v>
      </c>
      <c r="BG103" s="234">
        <f>IF(N103="zákl. přenesená",J103,0)</f>
        <v>0</v>
      </c>
      <c r="BH103" s="234">
        <f>IF(N103="sníž. přenesená",J103,0)</f>
        <v>0</v>
      </c>
      <c r="BI103" s="234">
        <f>IF(N103="nulová",J103,0)</f>
        <v>0</v>
      </c>
      <c r="BJ103" s="19" t="s">
        <v>81</v>
      </c>
      <c r="BK103" s="234">
        <f>ROUND(I103*H103,2)</f>
        <v>0</v>
      </c>
      <c r="BL103" s="19" t="s">
        <v>120</v>
      </c>
      <c r="BM103" s="233" t="s">
        <v>221</v>
      </c>
    </row>
    <row r="104" spans="1:51" s="13" customFormat="1" ht="12">
      <c r="A104" s="13"/>
      <c r="B104" s="235"/>
      <c r="C104" s="236"/>
      <c r="D104" s="237" t="s">
        <v>122</v>
      </c>
      <c r="E104" s="238" t="s">
        <v>19</v>
      </c>
      <c r="F104" s="239" t="s">
        <v>222</v>
      </c>
      <c r="G104" s="236"/>
      <c r="H104" s="238" t="s">
        <v>19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122</v>
      </c>
      <c r="AU104" s="245" t="s">
        <v>83</v>
      </c>
      <c r="AV104" s="13" t="s">
        <v>81</v>
      </c>
      <c r="AW104" s="13" t="s">
        <v>35</v>
      </c>
      <c r="AX104" s="13" t="s">
        <v>73</v>
      </c>
      <c r="AY104" s="245" t="s">
        <v>114</v>
      </c>
    </row>
    <row r="105" spans="1:51" s="13" customFormat="1" ht="12">
      <c r="A105" s="13"/>
      <c r="B105" s="235"/>
      <c r="C105" s="236"/>
      <c r="D105" s="237" t="s">
        <v>122</v>
      </c>
      <c r="E105" s="238" t="s">
        <v>19</v>
      </c>
      <c r="F105" s="239" t="s">
        <v>223</v>
      </c>
      <c r="G105" s="236"/>
      <c r="H105" s="238" t="s">
        <v>19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122</v>
      </c>
      <c r="AU105" s="245" t="s">
        <v>83</v>
      </c>
      <c r="AV105" s="13" t="s">
        <v>81</v>
      </c>
      <c r="AW105" s="13" t="s">
        <v>35</v>
      </c>
      <c r="AX105" s="13" t="s">
        <v>73</v>
      </c>
      <c r="AY105" s="245" t="s">
        <v>114</v>
      </c>
    </row>
    <row r="106" spans="1:51" s="14" customFormat="1" ht="12">
      <c r="A106" s="14"/>
      <c r="B106" s="246"/>
      <c r="C106" s="247"/>
      <c r="D106" s="237" t="s">
        <v>122</v>
      </c>
      <c r="E106" s="248" t="s">
        <v>19</v>
      </c>
      <c r="F106" s="249" t="s">
        <v>224</v>
      </c>
      <c r="G106" s="247"/>
      <c r="H106" s="250">
        <v>100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6" t="s">
        <v>122</v>
      </c>
      <c r="AU106" s="256" t="s">
        <v>83</v>
      </c>
      <c r="AV106" s="14" t="s">
        <v>83</v>
      </c>
      <c r="AW106" s="14" t="s">
        <v>35</v>
      </c>
      <c r="AX106" s="14" t="s">
        <v>81</v>
      </c>
      <c r="AY106" s="256" t="s">
        <v>114</v>
      </c>
    </row>
    <row r="107" spans="1:65" s="2" customFormat="1" ht="33" customHeight="1">
      <c r="A107" s="40"/>
      <c r="B107" s="41"/>
      <c r="C107" s="221" t="s">
        <v>137</v>
      </c>
      <c r="D107" s="221" t="s">
        <v>116</v>
      </c>
      <c r="E107" s="222" t="s">
        <v>225</v>
      </c>
      <c r="F107" s="223" t="s">
        <v>226</v>
      </c>
      <c r="G107" s="224" t="s">
        <v>227</v>
      </c>
      <c r="H107" s="225">
        <v>10</v>
      </c>
      <c r="I107" s="226"/>
      <c r="J107" s="227">
        <f>ROUND(I107*H107,2)</f>
        <v>0</v>
      </c>
      <c r="K107" s="228"/>
      <c r="L107" s="46"/>
      <c r="M107" s="229" t="s">
        <v>19</v>
      </c>
      <c r="N107" s="230" t="s">
        <v>44</v>
      </c>
      <c r="O107" s="86"/>
      <c r="P107" s="231">
        <f>O107*H107</f>
        <v>0</v>
      </c>
      <c r="Q107" s="231">
        <v>0</v>
      </c>
      <c r="R107" s="231">
        <f>Q107*H107</f>
        <v>0</v>
      </c>
      <c r="S107" s="231">
        <v>0</v>
      </c>
      <c r="T107" s="232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3" t="s">
        <v>120</v>
      </c>
      <c r="AT107" s="233" t="s">
        <v>116</v>
      </c>
      <c r="AU107" s="233" t="s">
        <v>83</v>
      </c>
      <c r="AY107" s="19" t="s">
        <v>114</v>
      </c>
      <c r="BE107" s="234">
        <f>IF(N107="základní",J107,0)</f>
        <v>0</v>
      </c>
      <c r="BF107" s="234">
        <f>IF(N107="snížená",J107,0)</f>
        <v>0</v>
      </c>
      <c r="BG107" s="234">
        <f>IF(N107="zákl. přenesená",J107,0)</f>
        <v>0</v>
      </c>
      <c r="BH107" s="234">
        <f>IF(N107="sníž. přenesená",J107,0)</f>
        <v>0</v>
      </c>
      <c r="BI107" s="234">
        <f>IF(N107="nulová",J107,0)</f>
        <v>0</v>
      </c>
      <c r="BJ107" s="19" t="s">
        <v>81</v>
      </c>
      <c r="BK107" s="234">
        <f>ROUND(I107*H107,2)</f>
        <v>0</v>
      </c>
      <c r="BL107" s="19" t="s">
        <v>120</v>
      </c>
      <c r="BM107" s="233" t="s">
        <v>228</v>
      </c>
    </row>
    <row r="108" spans="1:65" s="2" customFormat="1" ht="21.75" customHeight="1">
      <c r="A108" s="40"/>
      <c r="B108" s="41"/>
      <c r="C108" s="221" t="s">
        <v>120</v>
      </c>
      <c r="D108" s="221" t="s">
        <v>116</v>
      </c>
      <c r="E108" s="222" t="s">
        <v>229</v>
      </c>
      <c r="F108" s="223" t="s">
        <v>230</v>
      </c>
      <c r="G108" s="224" t="s">
        <v>127</v>
      </c>
      <c r="H108" s="225">
        <v>29.04</v>
      </c>
      <c r="I108" s="226"/>
      <c r="J108" s="227">
        <f>ROUND(I108*H108,2)</f>
        <v>0</v>
      </c>
      <c r="K108" s="228"/>
      <c r="L108" s="46"/>
      <c r="M108" s="229" t="s">
        <v>19</v>
      </c>
      <c r="N108" s="230" t="s">
        <v>44</v>
      </c>
      <c r="O108" s="86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3" t="s">
        <v>120</v>
      </c>
      <c r="AT108" s="233" t="s">
        <v>116</v>
      </c>
      <c r="AU108" s="233" t="s">
        <v>83</v>
      </c>
      <c r="AY108" s="19" t="s">
        <v>114</v>
      </c>
      <c r="BE108" s="234">
        <f>IF(N108="základní",J108,0)</f>
        <v>0</v>
      </c>
      <c r="BF108" s="234">
        <f>IF(N108="snížená",J108,0)</f>
        <v>0</v>
      </c>
      <c r="BG108" s="234">
        <f>IF(N108="zákl. přenesená",J108,0)</f>
        <v>0</v>
      </c>
      <c r="BH108" s="234">
        <f>IF(N108="sníž. přenesená",J108,0)</f>
        <v>0</v>
      </c>
      <c r="BI108" s="234">
        <f>IF(N108="nulová",J108,0)</f>
        <v>0</v>
      </c>
      <c r="BJ108" s="19" t="s">
        <v>81</v>
      </c>
      <c r="BK108" s="234">
        <f>ROUND(I108*H108,2)</f>
        <v>0</v>
      </c>
      <c r="BL108" s="19" t="s">
        <v>120</v>
      </c>
      <c r="BM108" s="233" t="s">
        <v>231</v>
      </c>
    </row>
    <row r="109" spans="1:51" s="13" customFormat="1" ht="12">
      <c r="A109" s="13"/>
      <c r="B109" s="235"/>
      <c r="C109" s="236"/>
      <c r="D109" s="237" t="s">
        <v>122</v>
      </c>
      <c r="E109" s="238" t="s">
        <v>19</v>
      </c>
      <c r="F109" s="239" t="s">
        <v>232</v>
      </c>
      <c r="G109" s="236"/>
      <c r="H109" s="238" t="s">
        <v>19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122</v>
      </c>
      <c r="AU109" s="245" t="s">
        <v>83</v>
      </c>
      <c r="AV109" s="13" t="s">
        <v>81</v>
      </c>
      <c r="AW109" s="13" t="s">
        <v>35</v>
      </c>
      <c r="AX109" s="13" t="s">
        <v>73</v>
      </c>
      <c r="AY109" s="245" t="s">
        <v>114</v>
      </c>
    </row>
    <row r="110" spans="1:51" s="13" customFormat="1" ht="12">
      <c r="A110" s="13"/>
      <c r="B110" s="235"/>
      <c r="C110" s="236"/>
      <c r="D110" s="237" t="s">
        <v>122</v>
      </c>
      <c r="E110" s="238" t="s">
        <v>19</v>
      </c>
      <c r="F110" s="239" t="s">
        <v>233</v>
      </c>
      <c r="G110" s="236"/>
      <c r="H110" s="238" t="s">
        <v>19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122</v>
      </c>
      <c r="AU110" s="245" t="s">
        <v>83</v>
      </c>
      <c r="AV110" s="13" t="s">
        <v>81</v>
      </c>
      <c r="AW110" s="13" t="s">
        <v>35</v>
      </c>
      <c r="AX110" s="13" t="s">
        <v>73</v>
      </c>
      <c r="AY110" s="245" t="s">
        <v>114</v>
      </c>
    </row>
    <row r="111" spans="1:51" s="14" customFormat="1" ht="12">
      <c r="A111" s="14"/>
      <c r="B111" s="246"/>
      <c r="C111" s="247"/>
      <c r="D111" s="237" t="s">
        <v>122</v>
      </c>
      <c r="E111" s="248" t="s">
        <v>19</v>
      </c>
      <c r="F111" s="249" t="s">
        <v>234</v>
      </c>
      <c r="G111" s="247"/>
      <c r="H111" s="250">
        <v>20.4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6" t="s">
        <v>122</v>
      </c>
      <c r="AU111" s="256" t="s">
        <v>83</v>
      </c>
      <c r="AV111" s="14" t="s">
        <v>83</v>
      </c>
      <c r="AW111" s="14" t="s">
        <v>35</v>
      </c>
      <c r="AX111" s="14" t="s">
        <v>73</v>
      </c>
      <c r="AY111" s="256" t="s">
        <v>114</v>
      </c>
    </row>
    <row r="112" spans="1:51" s="13" customFormat="1" ht="12">
      <c r="A112" s="13"/>
      <c r="B112" s="235"/>
      <c r="C112" s="236"/>
      <c r="D112" s="237" t="s">
        <v>122</v>
      </c>
      <c r="E112" s="238" t="s">
        <v>19</v>
      </c>
      <c r="F112" s="239" t="s">
        <v>235</v>
      </c>
      <c r="G112" s="236"/>
      <c r="H112" s="238" t="s">
        <v>19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122</v>
      </c>
      <c r="AU112" s="245" t="s">
        <v>83</v>
      </c>
      <c r="AV112" s="13" t="s">
        <v>81</v>
      </c>
      <c r="AW112" s="13" t="s">
        <v>35</v>
      </c>
      <c r="AX112" s="13" t="s">
        <v>73</v>
      </c>
      <c r="AY112" s="245" t="s">
        <v>114</v>
      </c>
    </row>
    <row r="113" spans="1:51" s="13" customFormat="1" ht="12">
      <c r="A113" s="13"/>
      <c r="B113" s="235"/>
      <c r="C113" s="236"/>
      <c r="D113" s="237" t="s">
        <v>122</v>
      </c>
      <c r="E113" s="238" t="s">
        <v>19</v>
      </c>
      <c r="F113" s="239" t="s">
        <v>236</v>
      </c>
      <c r="G113" s="236"/>
      <c r="H113" s="238" t="s">
        <v>19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122</v>
      </c>
      <c r="AU113" s="245" t="s">
        <v>83</v>
      </c>
      <c r="AV113" s="13" t="s">
        <v>81</v>
      </c>
      <c r="AW113" s="13" t="s">
        <v>35</v>
      </c>
      <c r="AX113" s="13" t="s">
        <v>73</v>
      </c>
      <c r="AY113" s="245" t="s">
        <v>114</v>
      </c>
    </row>
    <row r="114" spans="1:51" s="14" customFormat="1" ht="12">
      <c r="A114" s="14"/>
      <c r="B114" s="246"/>
      <c r="C114" s="247"/>
      <c r="D114" s="237" t="s">
        <v>122</v>
      </c>
      <c r="E114" s="248" t="s">
        <v>19</v>
      </c>
      <c r="F114" s="249" t="s">
        <v>237</v>
      </c>
      <c r="G114" s="247"/>
      <c r="H114" s="250">
        <v>8.64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122</v>
      </c>
      <c r="AU114" s="256" t="s">
        <v>83</v>
      </c>
      <c r="AV114" s="14" t="s">
        <v>83</v>
      </c>
      <c r="AW114" s="14" t="s">
        <v>35</v>
      </c>
      <c r="AX114" s="14" t="s">
        <v>73</v>
      </c>
      <c r="AY114" s="256" t="s">
        <v>114</v>
      </c>
    </row>
    <row r="115" spans="1:51" s="15" customFormat="1" ht="12">
      <c r="A115" s="15"/>
      <c r="B115" s="257"/>
      <c r="C115" s="258"/>
      <c r="D115" s="237" t="s">
        <v>122</v>
      </c>
      <c r="E115" s="259" t="s">
        <v>19</v>
      </c>
      <c r="F115" s="260" t="s">
        <v>136</v>
      </c>
      <c r="G115" s="258"/>
      <c r="H115" s="261">
        <v>29.04</v>
      </c>
      <c r="I115" s="262"/>
      <c r="J115" s="258"/>
      <c r="K115" s="258"/>
      <c r="L115" s="263"/>
      <c r="M115" s="264"/>
      <c r="N115" s="265"/>
      <c r="O115" s="265"/>
      <c r="P115" s="265"/>
      <c r="Q115" s="265"/>
      <c r="R115" s="265"/>
      <c r="S115" s="265"/>
      <c r="T115" s="26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7" t="s">
        <v>122</v>
      </c>
      <c r="AU115" s="267" t="s">
        <v>83</v>
      </c>
      <c r="AV115" s="15" t="s">
        <v>120</v>
      </c>
      <c r="AW115" s="15" t="s">
        <v>35</v>
      </c>
      <c r="AX115" s="15" t="s">
        <v>81</v>
      </c>
      <c r="AY115" s="267" t="s">
        <v>114</v>
      </c>
    </row>
    <row r="116" spans="1:65" s="2" customFormat="1" ht="33" customHeight="1">
      <c r="A116" s="40"/>
      <c r="B116" s="41"/>
      <c r="C116" s="221" t="s">
        <v>147</v>
      </c>
      <c r="D116" s="221" t="s">
        <v>116</v>
      </c>
      <c r="E116" s="222" t="s">
        <v>238</v>
      </c>
      <c r="F116" s="223" t="s">
        <v>239</v>
      </c>
      <c r="G116" s="224" t="s">
        <v>127</v>
      </c>
      <c r="H116" s="225">
        <v>2.975</v>
      </c>
      <c r="I116" s="226"/>
      <c r="J116" s="227">
        <f>ROUND(I116*H116,2)</f>
        <v>0</v>
      </c>
      <c r="K116" s="228"/>
      <c r="L116" s="46"/>
      <c r="M116" s="229" t="s">
        <v>19</v>
      </c>
      <c r="N116" s="230" t="s">
        <v>44</v>
      </c>
      <c r="O116" s="86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3" t="s">
        <v>120</v>
      </c>
      <c r="AT116" s="233" t="s">
        <v>116</v>
      </c>
      <c r="AU116" s="233" t="s">
        <v>83</v>
      </c>
      <c r="AY116" s="19" t="s">
        <v>114</v>
      </c>
      <c r="BE116" s="234">
        <f>IF(N116="základní",J116,0)</f>
        <v>0</v>
      </c>
      <c r="BF116" s="234">
        <f>IF(N116="snížená",J116,0)</f>
        <v>0</v>
      </c>
      <c r="BG116" s="234">
        <f>IF(N116="zákl. přenesená",J116,0)</f>
        <v>0</v>
      </c>
      <c r="BH116" s="234">
        <f>IF(N116="sníž. přenesená",J116,0)</f>
        <v>0</v>
      </c>
      <c r="BI116" s="234">
        <f>IF(N116="nulová",J116,0)</f>
        <v>0</v>
      </c>
      <c r="BJ116" s="19" t="s">
        <v>81</v>
      </c>
      <c r="BK116" s="234">
        <f>ROUND(I116*H116,2)</f>
        <v>0</v>
      </c>
      <c r="BL116" s="19" t="s">
        <v>120</v>
      </c>
      <c r="BM116" s="233" t="s">
        <v>240</v>
      </c>
    </row>
    <row r="117" spans="1:51" s="13" customFormat="1" ht="12">
      <c r="A117" s="13"/>
      <c r="B117" s="235"/>
      <c r="C117" s="236"/>
      <c r="D117" s="237" t="s">
        <v>122</v>
      </c>
      <c r="E117" s="238" t="s">
        <v>19</v>
      </c>
      <c r="F117" s="239" t="s">
        <v>241</v>
      </c>
      <c r="G117" s="236"/>
      <c r="H117" s="238" t="s">
        <v>19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122</v>
      </c>
      <c r="AU117" s="245" t="s">
        <v>83</v>
      </c>
      <c r="AV117" s="13" t="s">
        <v>81</v>
      </c>
      <c r="AW117" s="13" t="s">
        <v>35</v>
      </c>
      <c r="AX117" s="13" t="s">
        <v>73</v>
      </c>
      <c r="AY117" s="245" t="s">
        <v>114</v>
      </c>
    </row>
    <row r="118" spans="1:51" s="13" customFormat="1" ht="12">
      <c r="A118" s="13"/>
      <c r="B118" s="235"/>
      <c r="C118" s="236"/>
      <c r="D118" s="237" t="s">
        <v>122</v>
      </c>
      <c r="E118" s="238" t="s">
        <v>19</v>
      </c>
      <c r="F118" s="239" t="s">
        <v>242</v>
      </c>
      <c r="G118" s="236"/>
      <c r="H118" s="238" t="s">
        <v>19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122</v>
      </c>
      <c r="AU118" s="245" t="s">
        <v>83</v>
      </c>
      <c r="AV118" s="13" t="s">
        <v>81</v>
      </c>
      <c r="AW118" s="13" t="s">
        <v>35</v>
      </c>
      <c r="AX118" s="13" t="s">
        <v>73</v>
      </c>
      <c r="AY118" s="245" t="s">
        <v>114</v>
      </c>
    </row>
    <row r="119" spans="1:51" s="14" customFormat="1" ht="12">
      <c r="A119" s="14"/>
      <c r="B119" s="246"/>
      <c r="C119" s="247"/>
      <c r="D119" s="237" t="s">
        <v>122</v>
      </c>
      <c r="E119" s="248" t="s">
        <v>19</v>
      </c>
      <c r="F119" s="249" t="s">
        <v>243</v>
      </c>
      <c r="G119" s="247"/>
      <c r="H119" s="250">
        <v>2.975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122</v>
      </c>
      <c r="AU119" s="256" t="s">
        <v>83</v>
      </c>
      <c r="AV119" s="14" t="s">
        <v>83</v>
      </c>
      <c r="AW119" s="14" t="s">
        <v>35</v>
      </c>
      <c r="AX119" s="14" t="s">
        <v>81</v>
      </c>
      <c r="AY119" s="256" t="s">
        <v>114</v>
      </c>
    </row>
    <row r="120" spans="1:65" s="2" customFormat="1" ht="55.5" customHeight="1">
      <c r="A120" s="40"/>
      <c r="B120" s="41"/>
      <c r="C120" s="221" t="s">
        <v>153</v>
      </c>
      <c r="D120" s="221" t="s">
        <v>116</v>
      </c>
      <c r="E120" s="222" t="s">
        <v>142</v>
      </c>
      <c r="F120" s="223" t="s">
        <v>143</v>
      </c>
      <c r="G120" s="224" t="s">
        <v>127</v>
      </c>
      <c r="H120" s="225">
        <v>32.015</v>
      </c>
      <c r="I120" s="226"/>
      <c r="J120" s="227">
        <f>ROUND(I120*H120,2)</f>
        <v>0</v>
      </c>
      <c r="K120" s="228"/>
      <c r="L120" s="46"/>
      <c r="M120" s="229" t="s">
        <v>19</v>
      </c>
      <c r="N120" s="230" t="s">
        <v>44</v>
      </c>
      <c r="O120" s="86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3" t="s">
        <v>120</v>
      </c>
      <c r="AT120" s="233" t="s">
        <v>116</v>
      </c>
      <c r="AU120" s="233" t="s">
        <v>83</v>
      </c>
      <c r="AY120" s="19" t="s">
        <v>114</v>
      </c>
      <c r="BE120" s="234">
        <f>IF(N120="základní",J120,0)</f>
        <v>0</v>
      </c>
      <c r="BF120" s="234">
        <f>IF(N120="snížená",J120,0)</f>
        <v>0</v>
      </c>
      <c r="BG120" s="234">
        <f>IF(N120="zákl. přenesená",J120,0)</f>
        <v>0</v>
      </c>
      <c r="BH120" s="234">
        <f>IF(N120="sníž. přenesená",J120,0)</f>
        <v>0</v>
      </c>
      <c r="BI120" s="234">
        <f>IF(N120="nulová",J120,0)</f>
        <v>0</v>
      </c>
      <c r="BJ120" s="19" t="s">
        <v>81</v>
      </c>
      <c r="BK120" s="234">
        <f>ROUND(I120*H120,2)</f>
        <v>0</v>
      </c>
      <c r="BL120" s="19" t="s">
        <v>120</v>
      </c>
      <c r="BM120" s="233" t="s">
        <v>244</v>
      </c>
    </row>
    <row r="121" spans="1:51" s="13" customFormat="1" ht="12">
      <c r="A121" s="13"/>
      <c r="B121" s="235"/>
      <c r="C121" s="236"/>
      <c r="D121" s="237" t="s">
        <v>122</v>
      </c>
      <c r="E121" s="238" t="s">
        <v>19</v>
      </c>
      <c r="F121" s="239" t="s">
        <v>145</v>
      </c>
      <c r="G121" s="236"/>
      <c r="H121" s="238" t="s">
        <v>19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122</v>
      </c>
      <c r="AU121" s="245" t="s">
        <v>83</v>
      </c>
      <c r="AV121" s="13" t="s">
        <v>81</v>
      </c>
      <c r="AW121" s="13" t="s">
        <v>35</v>
      </c>
      <c r="AX121" s="13" t="s">
        <v>73</v>
      </c>
      <c r="AY121" s="245" t="s">
        <v>114</v>
      </c>
    </row>
    <row r="122" spans="1:51" s="13" customFormat="1" ht="12">
      <c r="A122" s="13"/>
      <c r="B122" s="235"/>
      <c r="C122" s="236"/>
      <c r="D122" s="237" t="s">
        <v>122</v>
      </c>
      <c r="E122" s="238" t="s">
        <v>19</v>
      </c>
      <c r="F122" s="239" t="s">
        <v>245</v>
      </c>
      <c r="G122" s="236"/>
      <c r="H122" s="238" t="s">
        <v>19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122</v>
      </c>
      <c r="AU122" s="245" t="s">
        <v>83</v>
      </c>
      <c r="AV122" s="13" t="s">
        <v>81</v>
      </c>
      <c r="AW122" s="13" t="s">
        <v>35</v>
      </c>
      <c r="AX122" s="13" t="s">
        <v>73</v>
      </c>
      <c r="AY122" s="245" t="s">
        <v>114</v>
      </c>
    </row>
    <row r="123" spans="1:51" s="13" customFormat="1" ht="12">
      <c r="A123" s="13"/>
      <c r="B123" s="235"/>
      <c r="C123" s="236"/>
      <c r="D123" s="237" t="s">
        <v>122</v>
      </c>
      <c r="E123" s="238" t="s">
        <v>19</v>
      </c>
      <c r="F123" s="239" t="s">
        <v>233</v>
      </c>
      <c r="G123" s="236"/>
      <c r="H123" s="238" t="s">
        <v>19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122</v>
      </c>
      <c r="AU123" s="245" t="s">
        <v>83</v>
      </c>
      <c r="AV123" s="13" t="s">
        <v>81</v>
      </c>
      <c r="AW123" s="13" t="s">
        <v>35</v>
      </c>
      <c r="AX123" s="13" t="s">
        <v>73</v>
      </c>
      <c r="AY123" s="245" t="s">
        <v>114</v>
      </c>
    </row>
    <row r="124" spans="1:51" s="14" customFormat="1" ht="12">
      <c r="A124" s="14"/>
      <c r="B124" s="246"/>
      <c r="C124" s="247"/>
      <c r="D124" s="237" t="s">
        <v>122</v>
      </c>
      <c r="E124" s="248" t="s">
        <v>19</v>
      </c>
      <c r="F124" s="249" t="s">
        <v>234</v>
      </c>
      <c r="G124" s="247"/>
      <c r="H124" s="250">
        <v>20.4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122</v>
      </c>
      <c r="AU124" s="256" t="s">
        <v>83</v>
      </c>
      <c r="AV124" s="14" t="s">
        <v>83</v>
      </c>
      <c r="AW124" s="14" t="s">
        <v>35</v>
      </c>
      <c r="AX124" s="14" t="s">
        <v>73</v>
      </c>
      <c r="AY124" s="256" t="s">
        <v>114</v>
      </c>
    </row>
    <row r="125" spans="1:51" s="13" customFormat="1" ht="12">
      <c r="A125" s="13"/>
      <c r="B125" s="235"/>
      <c r="C125" s="236"/>
      <c r="D125" s="237" t="s">
        <v>122</v>
      </c>
      <c r="E125" s="238" t="s">
        <v>19</v>
      </c>
      <c r="F125" s="239" t="s">
        <v>235</v>
      </c>
      <c r="G125" s="236"/>
      <c r="H125" s="238" t="s">
        <v>19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122</v>
      </c>
      <c r="AU125" s="245" t="s">
        <v>83</v>
      </c>
      <c r="AV125" s="13" t="s">
        <v>81</v>
      </c>
      <c r="AW125" s="13" t="s">
        <v>35</v>
      </c>
      <c r="AX125" s="13" t="s">
        <v>73</v>
      </c>
      <c r="AY125" s="245" t="s">
        <v>114</v>
      </c>
    </row>
    <row r="126" spans="1:51" s="13" customFormat="1" ht="12">
      <c r="A126" s="13"/>
      <c r="B126" s="235"/>
      <c r="C126" s="236"/>
      <c r="D126" s="237" t="s">
        <v>122</v>
      </c>
      <c r="E126" s="238" t="s">
        <v>19</v>
      </c>
      <c r="F126" s="239" t="s">
        <v>236</v>
      </c>
      <c r="G126" s="236"/>
      <c r="H126" s="238" t="s">
        <v>19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122</v>
      </c>
      <c r="AU126" s="245" t="s">
        <v>83</v>
      </c>
      <c r="AV126" s="13" t="s">
        <v>81</v>
      </c>
      <c r="AW126" s="13" t="s">
        <v>35</v>
      </c>
      <c r="AX126" s="13" t="s">
        <v>73</v>
      </c>
      <c r="AY126" s="245" t="s">
        <v>114</v>
      </c>
    </row>
    <row r="127" spans="1:51" s="14" customFormat="1" ht="12">
      <c r="A127" s="14"/>
      <c r="B127" s="246"/>
      <c r="C127" s="247"/>
      <c r="D127" s="237" t="s">
        <v>122</v>
      </c>
      <c r="E127" s="248" t="s">
        <v>19</v>
      </c>
      <c r="F127" s="249" t="s">
        <v>237</v>
      </c>
      <c r="G127" s="247"/>
      <c r="H127" s="250">
        <v>8.64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122</v>
      </c>
      <c r="AU127" s="256" t="s">
        <v>83</v>
      </c>
      <c r="AV127" s="14" t="s">
        <v>83</v>
      </c>
      <c r="AW127" s="14" t="s">
        <v>35</v>
      </c>
      <c r="AX127" s="14" t="s">
        <v>73</v>
      </c>
      <c r="AY127" s="256" t="s">
        <v>114</v>
      </c>
    </row>
    <row r="128" spans="1:51" s="13" customFormat="1" ht="12">
      <c r="A128" s="13"/>
      <c r="B128" s="235"/>
      <c r="C128" s="236"/>
      <c r="D128" s="237" t="s">
        <v>122</v>
      </c>
      <c r="E128" s="238" t="s">
        <v>19</v>
      </c>
      <c r="F128" s="239" t="s">
        <v>246</v>
      </c>
      <c r="G128" s="236"/>
      <c r="H128" s="238" t="s">
        <v>19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122</v>
      </c>
      <c r="AU128" s="245" t="s">
        <v>83</v>
      </c>
      <c r="AV128" s="13" t="s">
        <v>81</v>
      </c>
      <c r="AW128" s="13" t="s">
        <v>35</v>
      </c>
      <c r="AX128" s="13" t="s">
        <v>73</v>
      </c>
      <c r="AY128" s="245" t="s">
        <v>114</v>
      </c>
    </row>
    <row r="129" spans="1:51" s="13" customFormat="1" ht="12">
      <c r="A129" s="13"/>
      <c r="B129" s="235"/>
      <c r="C129" s="236"/>
      <c r="D129" s="237" t="s">
        <v>122</v>
      </c>
      <c r="E129" s="238" t="s">
        <v>19</v>
      </c>
      <c r="F129" s="239" t="s">
        <v>241</v>
      </c>
      <c r="G129" s="236"/>
      <c r="H129" s="238" t="s">
        <v>19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122</v>
      </c>
      <c r="AU129" s="245" t="s">
        <v>83</v>
      </c>
      <c r="AV129" s="13" t="s">
        <v>81</v>
      </c>
      <c r="AW129" s="13" t="s">
        <v>35</v>
      </c>
      <c r="AX129" s="13" t="s">
        <v>73</v>
      </c>
      <c r="AY129" s="245" t="s">
        <v>114</v>
      </c>
    </row>
    <row r="130" spans="1:51" s="13" customFormat="1" ht="12">
      <c r="A130" s="13"/>
      <c r="B130" s="235"/>
      <c r="C130" s="236"/>
      <c r="D130" s="237" t="s">
        <v>122</v>
      </c>
      <c r="E130" s="238" t="s">
        <v>19</v>
      </c>
      <c r="F130" s="239" t="s">
        <v>242</v>
      </c>
      <c r="G130" s="236"/>
      <c r="H130" s="238" t="s">
        <v>19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122</v>
      </c>
      <c r="AU130" s="245" t="s">
        <v>83</v>
      </c>
      <c r="AV130" s="13" t="s">
        <v>81</v>
      </c>
      <c r="AW130" s="13" t="s">
        <v>35</v>
      </c>
      <c r="AX130" s="13" t="s">
        <v>73</v>
      </c>
      <c r="AY130" s="245" t="s">
        <v>114</v>
      </c>
    </row>
    <row r="131" spans="1:51" s="14" customFormat="1" ht="12">
      <c r="A131" s="14"/>
      <c r="B131" s="246"/>
      <c r="C131" s="247"/>
      <c r="D131" s="237" t="s">
        <v>122</v>
      </c>
      <c r="E131" s="248" t="s">
        <v>19</v>
      </c>
      <c r="F131" s="249" t="s">
        <v>243</v>
      </c>
      <c r="G131" s="247"/>
      <c r="H131" s="250">
        <v>2.975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122</v>
      </c>
      <c r="AU131" s="256" t="s">
        <v>83</v>
      </c>
      <c r="AV131" s="14" t="s">
        <v>83</v>
      </c>
      <c r="AW131" s="14" t="s">
        <v>35</v>
      </c>
      <c r="AX131" s="14" t="s">
        <v>73</v>
      </c>
      <c r="AY131" s="256" t="s">
        <v>114</v>
      </c>
    </row>
    <row r="132" spans="1:51" s="15" customFormat="1" ht="12">
      <c r="A132" s="15"/>
      <c r="B132" s="257"/>
      <c r="C132" s="258"/>
      <c r="D132" s="237" t="s">
        <v>122</v>
      </c>
      <c r="E132" s="259" t="s">
        <v>19</v>
      </c>
      <c r="F132" s="260" t="s">
        <v>136</v>
      </c>
      <c r="G132" s="258"/>
      <c r="H132" s="261">
        <v>32.015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7" t="s">
        <v>122</v>
      </c>
      <c r="AU132" s="267" t="s">
        <v>83</v>
      </c>
      <c r="AV132" s="15" t="s">
        <v>120</v>
      </c>
      <c r="AW132" s="15" t="s">
        <v>35</v>
      </c>
      <c r="AX132" s="15" t="s">
        <v>81</v>
      </c>
      <c r="AY132" s="267" t="s">
        <v>114</v>
      </c>
    </row>
    <row r="133" spans="1:65" s="2" customFormat="1" ht="55.5" customHeight="1">
      <c r="A133" s="40"/>
      <c r="B133" s="41"/>
      <c r="C133" s="221" t="s">
        <v>157</v>
      </c>
      <c r="D133" s="221" t="s">
        <v>116</v>
      </c>
      <c r="E133" s="222" t="s">
        <v>148</v>
      </c>
      <c r="F133" s="223" t="s">
        <v>149</v>
      </c>
      <c r="G133" s="224" t="s">
        <v>127</v>
      </c>
      <c r="H133" s="225">
        <v>96.045</v>
      </c>
      <c r="I133" s="226"/>
      <c r="J133" s="227">
        <f>ROUND(I133*H133,2)</f>
        <v>0</v>
      </c>
      <c r="K133" s="228"/>
      <c r="L133" s="46"/>
      <c r="M133" s="229" t="s">
        <v>19</v>
      </c>
      <c r="N133" s="230" t="s">
        <v>44</v>
      </c>
      <c r="O133" s="86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3" t="s">
        <v>120</v>
      </c>
      <c r="AT133" s="233" t="s">
        <v>116</v>
      </c>
      <c r="AU133" s="233" t="s">
        <v>83</v>
      </c>
      <c r="AY133" s="19" t="s">
        <v>114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9" t="s">
        <v>81</v>
      </c>
      <c r="BK133" s="234">
        <f>ROUND(I133*H133,2)</f>
        <v>0</v>
      </c>
      <c r="BL133" s="19" t="s">
        <v>120</v>
      </c>
      <c r="BM133" s="233" t="s">
        <v>247</v>
      </c>
    </row>
    <row r="134" spans="1:51" s="13" customFormat="1" ht="12">
      <c r="A134" s="13"/>
      <c r="B134" s="235"/>
      <c r="C134" s="236"/>
      <c r="D134" s="237" t="s">
        <v>122</v>
      </c>
      <c r="E134" s="238" t="s">
        <v>19</v>
      </c>
      <c r="F134" s="239" t="s">
        <v>145</v>
      </c>
      <c r="G134" s="236"/>
      <c r="H134" s="238" t="s">
        <v>19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122</v>
      </c>
      <c r="AU134" s="245" t="s">
        <v>83</v>
      </c>
      <c r="AV134" s="13" t="s">
        <v>81</v>
      </c>
      <c r="AW134" s="13" t="s">
        <v>35</v>
      </c>
      <c r="AX134" s="13" t="s">
        <v>73</v>
      </c>
      <c r="AY134" s="245" t="s">
        <v>114</v>
      </c>
    </row>
    <row r="135" spans="1:51" s="13" customFormat="1" ht="12">
      <c r="A135" s="13"/>
      <c r="B135" s="235"/>
      <c r="C135" s="236"/>
      <c r="D135" s="237" t="s">
        <v>122</v>
      </c>
      <c r="E135" s="238" t="s">
        <v>19</v>
      </c>
      <c r="F135" s="239" t="s">
        <v>146</v>
      </c>
      <c r="G135" s="236"/>
      <c r="H135" s="238" t="s">
        <v>19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122</v>
      </c>
      <c r="AU135" s="245" t="s">
        <v>83</v>
      </c>
      <c r="AV135" s="13" t="s">
        <v>81</v>
      </c>
      <c r="AW135" s="13" t="s">
        <v>35</v>
      </c>
      <c r="AX135" s="13" t="s">
        <v>73</v>
      </c>
      <c r="AY135" s="245" t="s">
        <v>114</v>
      </c>
    </row>
    <row r="136" spans="1:51" s="13" customFormat="1" ht="12">
      <c r="A136" s="13"/>
      <c r="B136" s="235"/>
      <c r="C136" s="236"/>
      <c r="D136" s="237" t="s">
        <v>122</v>
      </c>
      <c r="E136" s="238" t="s">
        <v>19</v>
      </c>
      <c r="F136" s="239" t="s">
        <v>245</v>
      </c>
      <c r="G136" s="236"/>
      <c r="H136" s="238" t="s">
        <v>19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122</v>
      </c>
      <c r="AU136" s="245" t="s">
        <v>83</v>
      </c>
      <c r="AV136" s="13" t="s">
        <v>81</v>
      </c>
      <c r="AW136" s="13" t="s">
        <v>35</v>
      </c>
      <c r="AX136" s="13" t="s">
        <v>73</v>
      </c>
      <c r="AY136" s="245" t="s">
        <v>114</v>
      </c>
    </row>
    <row r="137" spans="1:51" s="13" customFormat="1" ht="12">
      <c r="A137" s="13"/>
      <c r="B137" s="235"/>
      <c r="C137" s="236"/>
      <c r="D137" s="237" t="s">
        <v>122</v>
      </c>
      <c r="E137" s="238" t="s">
        <v>19</v>
      </c>
      <c r="F137" s="239" t="s">
        <v>233</v>
      </c>
      <c r="G137" s="236"/>
      <c r="H137" s="238" t="s">
        <v>19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122</v>
      </c>
      <c r="AU137" s="245" t="s">
        <v>83</v>
      </c>
      <c r="AV137" s="13" t="s">
        <v>81</v>
      </c>
      <c r="AW137" s="13" t="s">
        <v>35</v>
      </c>
      <c r="AX137" s="13" t="s">
        <v>73</v>
      </c>
      <c r="AY137" s="245" t="s">
        <v>114</v>
      </c>
    </row>
    <row r="138" spans="1:51" s="14" customFormat="1" ht="12">
      <c r="A138" s="14"/>
      <c r="B138" s="246"/>
      <c r="C138" s="247"/>
      <c r="D138" s="237" t="s">
        <v>122</v>
      </c>
      <c r="E138" s="248" t="s">
        <v>19</v>
      </c>
      <c r="F138" s="249" t="s">
        <v>234</v>
      </c>
      <c r="G138" s="247"/>
      <c r="H138" s="250">
        <v>20.4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122</v>
      </c>
      <c r="AU138" s="256" t="s">
        <v>83</v>
      </c>
      <c r="AV138" s="14" t="s">
        <v>83</v>
      </c>
      <c r="AW138" s="14" t="s">
        <v>35</v>
      </c>
      <c r="AX138" s="14" t="s">
        <v>73</v>
      </c>
      <c r="AY138" s="256" t="s">
        <v>114</v>
      </c>
    </row>
    <row r="139" spans="1:51" s="13" customFormat="1" ht="12">
      <c r="A139" s="13"/>
      <c r="B139" s="235"/>
      <c r="C139" s="236"/>
      <c r="D139" s="237" t="s">
        <v>122</v>
      </c>
      <c r="E139" s="238" t="s">
        <v>19</v>
      </c>
      <c r="F139" s="239" t="s">
        <v>235</v>
      </c>
      <c r="G139" s="236"/>
      <c r="H139" s="238" t="s">
        <v>19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122</v>
      </c>
      <c r="AU139" s="245" t="s">
        <v>83</v>
      </c>
      <c r="AV139" s="13" t="s">
        <v>81</v>
      </c>
      <c r="AW139" s="13" t="s">
        <v>35</v>
      </c>
      <c r="AX139" s="13" t="s">
        <v>73</v>
      </c>
      <c r="AY139" s="245" t="s">
        <v>114</v>
      </c>
    </row>
    <row r="140" spans="1:51" s="13" customFormat="1" ht="12">
      <c r="A140" s="13"/>
      <c r="B140" s="235"/>
      <c r="C140" s="236"/>
      <c r="D140" s="237" t="s">
        <v>122</v>
      </c>
      <c r="E140" s="238" t="s">
        <v>19</v>
      </c>
      <c r="F140" s="239" t="s">
        <v>236</v>
      </c>
      <c r="G140" s="236"/>
      <c r="H140" s="238" t="s">
        <v>19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122</v>
      </c>
      <c r="AU140" s="245" t="s">
        <v>83</v>
      </c>
      <c r="AV140" s="13" t="s">
        <v>81</v>
      </c>
      <c r="AW140" s="13" t="s">
        <v>35</v>
      </c>
      <c r="AX140" s="13" t="s">
        <v>73</v>
      </c>
      <c r="AY140" s="245" t="s">
        <v>114</v>
      </c>
    </row>
    <row r="141" spans="1:51" s="14" customFormat="1" ht="12">
      <c r="A141" s="14"/>
      <c r="B141" s="246"/>
      <c r="C141" s="247"/>
      <c r="D141" s="237" t="s">
        <v>122</v>
      </c>
      <c r="E141" s="248" t="s">
        <v>19</v>
      </c>
      <c r="F141" s="249" t="s">
        <v>237</v>
      </c>
      <c r="G141" s="247"/>
      <c r="H141" s="250">
        <v>8.64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122</v>
      </c>
      <c r="AU141" s="256" t="s">
        <v>83</v>
      </c>
      <c r="AV141" s="14" t="s">
        <v>83</v>
      </c>
      <c r="AW141" s="14" t="s">
        <v>35</v>
      </c>
      <c r="AX141" s="14" t="s">
        <v>73</v>
      </c>
      <c r="AY141" s="256" t="s">
        <v>114</v>
      </c>
    </row>
    <row r="142" spans="1:51" s="13" customFormat="1" ht="12">
      <c r="A142" s="13"/>
      <c r="B142" s="235"/>
      <c r="C142" s="236"/>
      <c r="D142" s="237" t="s">
        <v>122</v>
      </c>
      <c r="E142" s="238" t="s">
        <v>19</v>
      </c>
      <c r="F142" s="239" t="s">
        <v>246</v>
      </c>
      <c r="G142" s="236"/>
      <c r="H142" s="238" t="s">
        <v>19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122</v>
      </c>
      <c r="AU142" s="245" t="s">
        <v>83</v>
      </c>
      <c r="AV142" s="13" t="s">
        <v>81</v>
      </c>
      <c r="AW142" s="13" t="s">
        <v>35</v>
      </c>
      <c r="AX142" s="13" t="s">
        <v>73</v>
      </c>
      <c r="AY142" s="245" t="s">
        <v>114</v>
      </c>
    </row>
    <row r="143" spans="1:51" s="13" customFormat="1" ht="12">
      <c r="A143" s="13"/>
      <c r="B143" s="235"/>
      <c r="C143" s="236"/>
      <c r="D143" s="237" t="s">
        <v>122</v>
      </c>
      <c r="E143" s="238" t="s">
        <v>19</v>
      </c>
      <c r="F143" s="239" t="s">
        <v>241</v>
      </c>
      <c r="G143" s="236"/>
      <c r="H143" s="238" t="s">
        <v>19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122</v>
      </c>
      <c r="AU143" s="245" t="s">
        <v>83</v>
      </c>
      <c r="AV143" s="13" t="s">
        <v>81</v>
      </c>
      <c r="AW143" s="13" t="s">
        <v>35</v>
      </c>
      <c r="AX143" s="13" t="s">
        <v>73</v>
      </c>
      <c r="AY143" s="245" t="s">
        <v>114</v>
      </c>
    </row>
    <row r="144" spans="1:51" s="13" customFormat="1" ht="12">
      <c r="A144" s="13"/>
      <c r="B144" s="235"/>
      <c r="C144" s="236"/>
      <c r="D144" s="237" t="s">
        <v>122</v>
      </c>
      <c r="E144" s="238" t="s">
        <v>19</v>
      </c>
      <c r="F144" s="239" t="s">
        <v>242</v>
      </c>
      <c r="G144" s="236"/>
      <c r="H144" s="238" t="s">
        <v>19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122</v>
      </c>
      <c r="AU144" s="245" t="s">
        <v>83</v>
      </c>
      <c r="AV144" s="13" t="s">
        <v>81</v>
      </c>
      <c r="AW144" s="13" t="s">
        <v>35</v>
      </c>
      <c r="AX144" s="13" t="s">
        <v>73</v>
      </c>
      <c r="AY144" s="245" t="s">
        <v>114</v>
      </c>
    </row>
    <row r="145" spans="1:51" s="14" customFormat="1" ht="12">
      <c r="A145" s="14"/>
      <c r="B145" s="246"/>
      <c r="C145" s="247"/>
      <c r="D145" s="237" t="s">
        <v>122</v>
      </c>
      <c r="E145" s="248" t="s">
        <v>19</v>
      </c>
      <c r="F145" s="249" t="s">
        <v>243</v>
      </c>
      <c r="G145" s="247"/>
      <c r="H145" s="250">
        <v>2.975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122</v>
      </c>
      <c r="AU145" s="256" t="s">
        <v>83</v>
      </c>
      <c r="AV145" s="14" t="s">
        <v>83</v>
      </c>
      <c r="AW145" s="14" t="s">
        <v>35</v>
      </c>
      <c r="AX145" s="14" t="s">
        <v>73</v>
      </c>
      <c r="AY145" s="256" t="s">
        <v>114</v>
      </c>
    </row>
    <row r="146" spans="1:51" s="16" customFormat="1" ht="12">
      <c r="A146" s="16"/>
      <c r="B146" s="268"/>
      <c r="C146" s="269"/>
      <c r="D146" s="237" t="s">
        <v>122</v>
      </c>
      <c r="E146" s="270" t="s">
        <v>19</v>
      </c>
      <c r="F146" s="271" t="s">
        <v>151</v>
      </c>
      <c r="G146" s="269"/>
      <c r="H146" s="272">
        <v>32.015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78" t="s">
        <v>122</v>
      </c>
      <c r="AU146" s="278" t="s">
        <v>83</v>
      </c>
      <c r="AV146" s="16" t="s">
        <v>137</v>
      </c>
      <c r="AW146" s="16" t="s">
        <v>35</v>
      </c>
      <c r="AX146" s="16" t="s">
        <v>73</v>
      </c>
      <c r="AY146" s="278" t="s">
        <v>114</v>
      </c>
    </row>
    <row r="147" spans="1:51" s="14" customFormat="1" ht="12">
      <c r="A147" s="14"/>
      <c r="B147" s="246"/>
      <c r="C147" s="247"/>
      <c r="D147" s="237" t="s">
        <v>122</v>
      </c>
      <c r="E147" s="248" t="s">
        <v>19</v>
      </c>
      <c r="F147" s="249" t="s">
        <v>248</v>
      </c>
      <c r="G147" s="247"/>
      <c r="H147" s="250">
        <v>96.045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122</v>
      </c>
      <c r="AU147" s="256" t="s">
        <v>83</v>
      </c>
      <c r="AV147" s="14" t="s">
        <v>83</v>
      </c>
      <c r="AW147" s="14" t="s">
        <v>35</v>
      </c>
      <c r="AX147" s="14" t="s">
        <v>81</v>
      </c>
      <c r="AY147" s="256" t="s">
        <v>114</v>
      </c>
    </row>
    <row r="148" spans="1:65" s="2" customFormat="1" ht="33" customHeight="1">
      <c r="A148" s="40"/>
      <c r="B148" s="41"/>
      <c r="C148" s="221" t="s">
        <v>164</v>
      </c>
      <c r="D148" s="221" t="s">
        <v>116</v>
      </c>
      <c r="E148" s="222" t="s">
        <v>154</v>
      </c>
      <c r="F148" s="223" t="s">
        <v>155</v>
      </c>
      <c r="G148" s="224" t="s">
        <v>127</v>
      </c>
      <c r="H148" s="225">
        <v>32.015</v>
      </c>
      <c r="I148" s="226"/>
      <c r="J148" s="227">
        <f>ROUND(I148*H148,2)</f>
        <v>0</v>
      </c>
      <c r="K148" s="228"/>
      <c r="L148" s="46"/>
      <c r="M148" s="229" t="s">
        <v>19</v>
      </c>
      <c r="N148" s="230" t="s">
        <v>44</v>
      </c>
      <c r="O148" s="86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3" t="s">
        <v>120</v>
      </c>
      <c r="AT148" s="233" t="s">
        <v>116</v>
      </c>
      <c r="AU148" s="233" t="s">
        <v>83</v>
      </c>
      <c r="AY148" s="19" t="s">
        <v>114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9" t="s">
        <v>81</v>
      </c>
      <c r="BK148" s="234">
        <f>ROUND(I148*H148,2)</f>
        <v>0</v>
      </c>
      <c r="BL148" s="19" t="s">
        <v>120</v>
      </c>
      <c r="BM148" s="233" t="s">
        <v>249</v>
      </c>
    </row>
    <row r="149" spans="1:51" s="13" customFormat="1" ht="12">
      <c r="A149" s="13"/>
      <c r="B149" s="235"/>
      <c r="C149" s="236"/>
      <c r="D149" s="237" t="s">
        <v>122</v>
      </c>
      <c r="E149" s="238" t="s">
        <v>19</v>
      </c>
      <c r="F149" s="239" t="s">
        <v>245</v>
      </c>
      <c r="G149" s="236"/>
      <c r="H149" s="238" t="s">
        <v>19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122</v>
      </c>
      <c r="AU149" s="245" t="s">
        <v>83</v>
      </c>
      <c r="AV149" s="13" t="s">
        <v>81</v>
      </c>
      <c r="AW149" s="13" t="s">
        <v>35</v>
      </c>
      <c r="AX149" s="13" t="s">
        <v>73</v>
      </c>
      <c r="AY149" s="245" t="s">
        <v>114</v>
      </c>
    </row>
    <row r="150" spans="1:51" s="13" customFormat="1" ht="12">
      <c r="A150" s="13"/>
      <c r="B150" s="235"/>
      <c r="C150" s="236"/>
      <c r="D150" s="237" t="s">
        <v>122</v>
      </c>
      <c r="E150" s="238" t="s">
        <v>19</v>
      </c>
      <c r="F150" s="239" t="s">
        <v>233</v>
      </c>
      <c r="G150" s="236"/>
      <c r="H150" s="238" t="s">
        <v>19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122</v>
      </c>
      <c r="AU150" s="245" t="s">
        <v>83</v>
      </c>
      <c r="AV150" s="13" t="s">
        <v>81</v>
      </c>
      <c r="AW150" s="13" t="s">
        <v>35</v>
      </c>
      <c r="AX150" s="13" t="s">
        <v>73</v>
      </c>
      <c r="AY150" s="245" t="s">
        <v>114</v>
      </c>
    </row>
    <row r="151" spans="1:51" s="14" customFormat="1" ht="12">
      <c r="A151" s="14"/>
      <c r="B151" s="246"/>
      <c r="C151" s="247"/>
      <c r="D151" s="237" t="s">
        <v>122</v>
      </c>
      <c r="E151" s="248" t="s">
        <v>19</v>
      </c>
      <c r="F151" s="249" t="s">
        <v>234</v>
      </c>
      <c r="G151" s="247"/>
      <c r="H151" s="250">
        <v>20.4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122</v>
      </c>
      <c r="AU151" s="256" t="s">
        <v>83</v>
      </c>
      <c r="AV151" s="14" t="s">
        <v>83</v>
      </c>
      <c r="AW151" s="14" t="s">
        <v>35</v>
      </c>
      <c r="AX151" s="14" t="s">
        <v>73</v>
      </c>
      <c r="AY151" s="256" t="s">
        <v>114</v>
      </c>
    </row>
    <row r="152" spans="1:51" s="13" customFormat="1" ht="12">
      <c r="A152" s="13"/>
      <c r="B152" s="235"/>
      <c r="C152" s="236"/>
      <c r="D152" s="237" t="s">
        <v>122</v>
      </c>
      <c r="E152" s="238" t="s">
        <v>19</v>
      </c>
      <c r="F152" s="239" t="s">
        <v>235</v>
      </c>
      <c r="G152" s="236"/>
      <c r="H152" s="238" t="s">
        <v>19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122</v>
      </c>
      <c r="AU152" s="245" t="s">
        <v>83</v>
      </c>
      <c r="AV152" s="13" t="s">
        <v>81</v>
      </c>
      <c r="AW152" s="13" t="s">
        <v>35</v>
      </c>
      <c r="AX152" s="13" t="s">
        <v>73</v>
      </c>
      <c r="AY152" s="245" t="s">
        <v>114</v>
      </c>
    </row>
    <row r="153" spans="1:51" s="13" customFormat="1" ht="12">
      <c r="A153" s="13"/>
      <c r="B153" s="235"/>
      <c r="C153" s="236"/>
      <c r="D153" s="237" t="s">
        <v>122</v>
      </c>
      <c r="E153" s="238" t="s">
        <v>19</v>
      </c>
      <c r="F153" s="239" t="s">
        <v>236</v>
      </c>
      <c r="G153" s="236"/>
      <c r="H153" s="238" t="s">
        <v>19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122</v>
      </c>
      <c r="AU153" s="245" t="s">
        <v>83</v>
      </c>
      <c r="AV153" s="13" t="s">
        <v>81</v>
      </c>
      <c r="AW153" s="13" t="s">
        <v>35</v>
      </c>
      <c r="AX153" s="13" t="s">
        <v>73</v>
      </c>
      <c r="AY153" s="245" t="s">
        <v>114</v>
      </c>
    </row>
    <row r="154" spans="1:51" s="14" customFormat="1" ht="12">
      <c r="A154" s="14"/>
      <c r="B154" s="246"/>
      <c r="C154" s="247"/>
      <c r="D154" s="237" t="s">
        <v>122</v>
      </c>
      <c r="E154" s="248" t="s">
        <v>19</v>
      </c>
      <c r="F154" s="249" t="s">
        <v>237</v>
      </c>
      <c r="G154" s="247"/>
      <c r="H154" s="250">
        <v>8.64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122</v>
      </c>
      <c r="AU154" s="256" t="s">
        <v>83</v>
      </c>
      <c r="AV154" s="14" t="s">
        <v>83</v>
      </c>
      <c r="AW154" s="14" t="s">
        <v>35</v>
      </c>
      <c r="AX154" s="14" t="s">
        <v>73</v>
      </c>
      <c r="AY154" s="256" t="s">
        <v>114</v>
      </c>
    </row>
    <row r="155" spans="1:51" s="13" customFormat="1" ht="12">
      <c r="A155" s="13"/>
      <c r="B155" s="235"/>
      <c r="C155" s="236"/>
      <c r="D155" s="237" t="s">
        <v>122</v>
      </c>
      <c r="E155" s="238" t="s">
        <v>19</v>
      </c>
      <c r="F155" s="239" t="s">
        <v>246</v>
      </c>
      <c r="G155" s="236"/>
      <c r="H155" s="238" t="s">
        <v>19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122</v>
      </c>
      <c r="AU155" s="245" t="s">
        <v>83</v>
      </c>
      <c r="AV155" s="13" t="s">
        <v>81</v>
      </c>
      <c r="AW155" s="13" t="s">
        <v>35</v>
      </c>
      <c r="AX155" s="13" t="s">
        <v>73</v>
      </c>
      <c r="AY155" s="245" t="s">
        <v>114</v>
      </c>
    </row>
    <row r="156" spans="1:51" s="13" customFormat="1" ht="12">
      <c r="A156" s="13"/>
      <c r="B156" s="235"/>
      <c r="C156" s="236"/>
      <c r="D156" s="237" t="s">
        <v>122</v>
      </c>
      <c r="E156" s="238" t="s">
        <v>19</v>
      </c>
      <c r="F156" s="239" t="s">
        <v>241</v>
      </c>
      <c r="G156" s="236"/>
      <c r="H156" s="238" t="s">
        <v>19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122</v>
      </c>
      <c r="AU156" s="245" t="s">
        <v>83</v>
      </c>
      <c r="AV156" s="13" t="s">
        <v>81</v>
      </c>
      <c r="AW156" s="13" t="s">
        <v>35</v>
      </c>
      <c r="AX156" s="13" t="s">
        <v>73</v>
      </c>
      <c r="AY156" s="245" t="s">
        <v>114</v>
      </c>
    </row>
    <row r="157" spans="1:51" s="13" customFormat="1" ht="12">
      <c r="A157" s="13"/>
      <c r="B157" s="235"/>
      <c r="C157" s="236"/>
      <c r="D157" s="237" t="s">
        <v>122</v>
      </c>
      <c r="E157" s="238" t="s">
        <v>19</v>
      </c>
      <c r="F157" s="239" t="s">
        <v>242</v>
      </c>
      <c r="G157" s="236"/>
      <c r="H157" s="238" t="s">
        <v>19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122</v>
      </c>
      <c r="AU157" s="245" t="s">
        <v>83</v>
      </c>
      <c r="AV157" s="13" t="s">
        <v>81</v>
      </c>
      <c r="AW157" s="13" t="s">
        <v>35</v>
      </c>
      <c r="AX157" s="13" t="s">
        <v>73</v>
      </c>
      <c r="AY157" s="245" t="s">
        <v>114</v>
      </c>
    </row>
    <row r="158" spans="1:51" s="14" customFormat="1" ht="12">
      <c r="A158" s="14"/>
      <c r="B158" s="246"/>
      <c r="C158" s="247"/>
      <c r="D158" s="237" t="s">
        <v>122</v>
      </c>
      <c r="E158" s="248" t="s">
        <v>19</v>
      </c>
      <c r="F158" s="249" t="s">
        <v>243</v>
      </c>
      <c r="G158" s="247"/>
      <c r="H158" s="250">
        <v>2.975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122</v>
      </c>
      <c r="AU158" s="256" t="s">
        <v>83</v>
      </c>
      <c r="AV158" s="14" t="s">
        <v>83</v>
      </c>
      <c r="AW158" s="14" t="s">
        <v>35</v>
      </c>
      <c r="AX158" s="14" t="s">
        <v>73</v>
      </c>
      <c r="AY158" s="256" t="s">
        <v>114</v>
      </c>
    </row>
    <row r="159" spans="1:51" s="15" customFormat="1" ht="12">
      <c r="A159" s="15"/>
      <c r="B159" s="257"/>
      <c r="C159" s="258"/>
      <c r="D159" s="237" t="s">
        <v>122</v>
      </c>
      <c r="E159" s="259" t="s">
        <v>19</v>
      </c>
      <c r="F159" s="260" t="s">
        <v>136</v>
      </c>
      <c r="G159" s="258"/>
      <c r="H159" s="261">
        <v>32.015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7" t="s">
        <v>122</v>
      </c>
      <c r="AU159" s="267" t="s">
        <v>83</v>
      </c>
      <c r="AV159" s="15" t="s">
        <v>120</v>
      </c>
      <c r="AW159" s="15" t="s">
        <v>35</v>
      </c>
      <c r="AX159" s="15" t="s">
        <v>81</v>
      </c>
      <c r="AY159" s="267" t="s">
        <v>114</v>
      </c>
    </row>
    <row r="160" spans="1:65" s="2" customFormat="1" ht="33" customHeight="1">
      <c r="A160" s="40"/>
      <c r="B160" s="41"/>
      <c r="C160" s="221" t="s">
        <v>171</v>
      </c>
      <c r="D160" s="221" t="s">
        <v>116</v>
      </c>
      <c r="E160" s="222" t="s">
        <v>158</v>
      </c>
      <c r="F160" s="223" t="s">
        <v>159</v>
      </c>
      <c r="G160" s="224" t="s">
        <v>160</v>
      </c>
      <c r="H160" s="225">
        <v>57.627</v>
      </c>
      <c r="I160" s="226"/>
      <c r="J160" s="227">
        <f>ROUND(I160*H160,2)</f>
        <v>0</v>
      </c>
      <c r="K160" s="228"/>
      <c r="L160" s="46"/>
      <c r="M160" s="229" t="s">
        <v>19</v>
      </c>
      <c r="N160" s="230" t="s">
        <v>44</v>
      </c>
      <c r="O160" s="86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3" t="s">
        <v>120</v>
      </c>
      <c r="AT160" s="233" t="s">
        <v>116</v>
      </c>
      <c r="AU160" s="233" t="s">
        <v>83</v>
      </c>
      <c r="AY160" s="19" t="s">
        <v>114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9" t="s">
        <v>81</v>
      </c>
      <c r="BK160" s="234">
        <f>ROUND(I160*H160,2)</f>
        <v>0</v>
      </c>
      <c r="BL160" s="19" t="s">
        <v>120</v>
      </c>
      <c r="BM160" s="233" t="s">
        <v>250</v>
      </c>
    </row>
    <row r="161" spans="1:51" s="13" customFormat="1" ht="12">
      <c r="A161" s="13"/>
      <c r="B161" s="235"/>
      <c r="C161" s="236"/>
      <c r="D161" s="237" t="s">
        <v>122</v>
      </c>
      <c r="E161" s="238" t="s">
        <v>19</v>
      </c>
      <c r="F161" s="239" t="s">
        <v>130</v>
      </c>
      <c r="G161" s="236"/>
      <c r="H161" s="238" t="s">
        <v>19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122</v>
      </c>
      <c r="AU161" s="245" t="s">
        <v>83</v>
      </c>
      <c r="AV161" s="13" t="s">
        <v>81</v>
      </c>
      <c r="AW161" s="13" t="s">
        <v>35</v>
      </c>
      <c r="AX161" s="13" t="s">
        <v>73</v>
      </c>
      <c r="AY161" s="245" t="s">
        <v>114</v>
      </c>
    </row>
    <row r="162" spans="1:51" s="13" customFormat="1" ht="12">
      <c r="A162" s="13"/>
      <c r="B162" s="235"/>
      <c r="C162" s="236"/>
      <c r="D162" s="237" t="s">
        <v>122</v>
      </c>
      <c r="E162" s="238" t="s">
        <v>19</v>
      </c>
      <c r="F162" s="239" t="s">
        <v>245</v>
      </c>
      <c r="G162" s="236"/>
      <c r="H162" s="238" t="s">
        <v>19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122</v>
      </c>
      <c r="AU162" s="245" t="s">
        <v>83</v>
      </c>
      <c r="AV162" s="13" t="s">
        <v>81</v>
      </c>
      <c r="AW162" s="13" t="s">
        <v>35</v>
      </c>
      <c r="AX162" s="13" t="s">
        <v>73</v>
      </c>
      <c r="AY162" s="245" t="s">
        <v>114</v>
      </c>
    </row>
    <row r="163" spans="1:51" s="13" customFormat="1" ht="12">
      <c r="A163" s="13"/>
      <c r="B163" s="235"/>
      <c r="C163" s="236"/>
      <c r="D163" s="237" t="s">
        <v>122</v>
      </c>
      <c r="E163" s="238" t="s">
        <v>19</v>
      </c>
      <c r="F163" s="239" t="s">
        <v>233</v>
      </c>
      <c r="G163" s="236"/>
      <c r="H163" s="238" t="s">
        <v>19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122</v>
      </c>
      <c r="AU163" s="245" t="s">
        <v>83</v>
      </c>
      <c r="AV163" s="13" t="s">
        <v>81</v>
      </c>
      <c r="AW163" s="13" t="s">
        <v>35</v>
      </c>
      <c r="AX163" s="13" t="s">
        <v>73</v>
      </c>
      <c r="AY163" s="245" t="s">
        <v>114</v>
      </c>
    </row>
    <row r="164" spans="1:51" s="14" customFormat="1" ht="12">
      <c r="A164" s="14"/>
      <c r="B164" s="246"/>
      <c r="C164" s="247"/>
      <c r="D164" s="237" t="s">
        <v>122</v>
      </c>
      <c r="E164" s="248" t="s">
        <v>19</v>
      </c>
      <c r="F164" s="249" t="s">
        <v>234</v>
      </c>
      <c r="G164" s="247"/>
      <c r="H164" s="250">
        <v>20.4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122</v>
      </c>
      <c r="AU164" s="256" t="s">
        <v>83</v>
      </c>
      <c r="AV164" s="14" t="s">
        <v>83</v>
      </c>
      <c r="AW164" s="14" t="s">
        <v>35</v>
      </c>
      <c r="AX164" s="14" t="s">
        <v>73</v>
      </c>
      <c r="AY164" s="256" t="s">
        <v>114</v>
      </c>
    </row>
    <row r="165" spans="1:51" s="13" customFormat="1" ht="12">
      <c r="A165" s="13"/>
      <c r="B165" s="235"/>
      <c r="C165" s="236"/>
      <c r="D165" s="237" t="s">
        <v>122</v>
      </c>
      <c r="E165" s="238" t="s">
        <v>19</v>
      </c>
      <c r="F165" s="239" t="s">
        <v>235</v>
      </c>
      <c r="G165" s="236"/>
      <c r="H165" s="238" t="s">
        <v>19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122</v>
      </c>
      <c r="AU165" s="245" t="s">
        <v>83</v>
      </c>
      <c r="AV165" s="13" t="s">
        <v>81</v>
      </c>
      <c r="AW165" s="13" t="s">
        <v>35</v>
      </c>
      <c r="AX165" s="13" t="s">
        <v>73</v>
      </c>
      <c r="AY165" s="245" t="s">
        <v>114</v>
      </c>
    </row>
    <row r="166" spans="1:51" s="13" customFormat="1" ht="12">
      <c r="A166" s="13"/>
      <c r="B166" s="235"/>
      <c r="C166" s="236"/>
      <c r="D166" s="237" t="s">
        <v>122</v>
      </c>
      <c r="E166" s="238" t="s">
        <v>19</v>
      </c>
      <c r="F166" s="239" t="s">
        <v>236</v>
      </c>
      <c r="G166" s="236"/>
      <c r="H166" s="238" t="s">
        <v>19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122</v>
      </c>
      <c r="AU166" s="245" t="s">
        <v>83</v>
      </c>
      <c r="AV166" s="13" t="s">
        <v>81</v>
      </c>
      <c r="AW166" s="13" t="s">
        <v>35</v>
      </c>
      <c r="AX166" s="13" t="s">
        <v>73</v>
      </c>
      <c r="AY166" s="245" t="s">
        <v>114</v>
      </c>
    </row>
    <row r="167" spans="1:51" s="14" customFormat="1" ht="12">
      <c r="A167" s="14"/>
      <c r="B167" s="246"/>
      <c r="C167" s="247"/>
      <c r="D167" s="237" t="s">
        <v>122</v>
      </c>
      <c r="E167" s="248" t="s">
        <v>19</v>
      </c>
      <c r="F167" s="249" t="s">
        <v>237</v>
      </c>
      <c r="G167" s="247"/>
      <c r="H167" s="250">
        <v>8.64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122</v>
      </c>
      <c r="AU167" s="256" t="s">
        <v>83</v>
      </c>
      <c r="AV167" s="14" t="s">
        <v>83</v>
      </c>
      <c r="AW167" s="14" t="s">
        <v>35</v>
      </c>
      <c r="AX167" s="14" t="s">
        <v>73</v>
      </c>
      <c r="AY167" s="256" t="s">
        <v>114</v>
      </c>
    </row>
    <row r="168" spans="1:51" s="13" customFormat="1" ht="12">
      <c r="A168" s="13"/>
      <c r="B168" s="235"/>
      <c r="C168" s="236"/>
      <c r="D168" s="237" t="s">
        <v>122</v>
      </c>
      <c r="E168" s="238" t="s">
        <v>19</v>
      </c>
      <c r="F168" s="239" t="s">
        <v>246</v>
      </c>
      <c r="G168" s="236"/>
      <c r="H168" s="238" t="s">
        <v>19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122</v>
      </c>
      <c r="AU168" s="245" t="s">
        <v>83</v>
      </c>
      <c r="AV168" s="13" t="s">
        <v>81</v>
      </c>
      <c r="AW168" s="13" t="s">
        <v>35</v>
      </c>
      <c r="AX168" s="13" t="s">
        <v>73</v>
      </c>
      <c r="AY168" s="245" t="s">
        <v>114</v>
      </c>
    </row>
    <row r="169" spans="1:51" s="13" customFormat="1" ht="12">
      <c r="A169" s="13"/>
      <c r="B169" s="235"/>
      <c r="C169" s="236"/>
      <c r="D169" s="237" t="s">
        <v>122</v>
      </c>
      <c r="E169" s="238" t="s">
        <v>19</v>
      </c>
      <c r="F169" s="239" t="s">
        <v>241</v>
      </c>
      <c r="G169" s="236"/>
      <c r="H169" s="238" t="s">
        <v>19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122</v>
      </c>
      <c r="AU169" s="245" t="s">
        <v>83</v>
      </c>
      <c r="AV169" s="13" t="s">
        <v>81</v>
      </c>
      <c r="AW169" s="13" t="s">
        <v>35</v>
      </c>
      <c r="AX169" s="13" t="s">
        <v>73</v>
      </c>
      <c r="AY169" s="245" t="s">
        <v>114</v>
      </c>
    </row>
    <row r="170" spans="1:51" s="13" customFormat="1" ht="12">
      <c r="A170" s="13"/>
      <c r="B170" s="235"/>
      <c r="C170" s="236"/>
      <c r="D170" s="237" t="s">
        <v>122</v>
      </c>
      <c r="E170" s="238" t="s">
        <v>19</v>
      </c>
      <c r="F170" s="239" t="s">
        <v>242</v>
      </c>
      <c r="G170" s="236"/>
      <c r="H170" s="238" t="s">
        <v>19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122</v>
      </c>
      <c r="AU170" s="245" t="s">
        <v>83</v>
      </c>
      <c r="AV170" s="13" t="s">
        <v>81</v>
      </c>
      <c r="AW170" s="13" t="s">
        <v>35</v>
      </c>
      <c r="AX170" s="13" t="s">
        <v>73</v>
      </c>
      <c r="AY170" s="245" t="s">
        <v>114</v>
      </c>
    </row>
    <row r="171" spans="1:51" s="14" customFormat="1" ht="12">
      <c r="A171" s="14"/>
      <c r="B171" s="246"/>
      <c r="C171" s="247"/>
      <c r="D171" s="237" t="s">
        <v>122</v>
      </c>
      <c r="E171" s="248" t="s">
        <v>19</v>
      </c>
      <c r="F171" s="249" t="s">
        <v>243</v>
      </c>
      <c r="G171" s="247"/>
      <c r="H171" s="250">
        <v>2.975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122</v>
      </c>
      <c r="AU171" s="256" t="s">
        <v>83</v>
      </c>
      <c r="AV171" s="14" t="s">
        <v>83</v>
      </c>
      <c r="AW171" s="14" t="s">
        <v>35</v>
      </c>
      <c r="AX171" s="14" t="s">
        <v>73</v>
      </c>
      <c r="AY171" s="256" t="s">
        <v>114</v>
      </c>
    </row>
    <row r="172" spans="1:51" s="16" customFormat="1" ht="12">
      <c r="A172" s="16"/>
      <c r="B172" s="268"/>
      <c r="C172" s="269"/>
      <c r="D172" s="237" t="s">
        <v>122</v>
      </c>
      <c r="E172" s="270" t="s">
        <v>19</v>
      </c>
      <c r="F172" s="271" t="s">
        <v>151</v>
      </c>
      <c r="G172" s="269"/>
      <c r="H172" s="272">
        <v>32.015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78" t="s">
        <v>122</v>
      </c>
      <c r="AU172" s="278" t="s">
        <v>83</v>
      </c>
      <c r="AV172" s="16" t="s">
        <v>137</v>
      </c>
      <c r="AW172" s="16" t="s">
        <v>35</v>
      </c>
      <c r="AX172" s="16" t="s">
        <v>73</v>
      </c>
      <c r="AY172" s="278" t="s">
        <v>114</v>
      </c>
    </row>
    <row r="173" spans="1:51" s="13" customFormat="1" ht="12">
      <c r="A173" s="13"/>
      <c r="B173" s="235"/>
      <c r="C173" s="236"/>
      <c r="D173" s="237" t="s">
        <v>122</v>
      </c>
      <c r="E173" s="238" t="s">
        <v>19</v>
      </c>
      <c r="F173" s="239" t="s">
        <v>162</v>
      </c>
      <c r="G173" s="236"/>
      <c r="H173" s="238" t="s">
        <v>19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122</v>
      </c>
      <c r="AU173" s="245" t="s">
        <v>83</v>
      </c>
      <c r="AV173" s="13" t="s">
        <v>81</v>
      </c>
      <c r="AW173" s="13" t="s">
        <v>35</v>
      </c>
      <c r="AX173" s="13" t="s">
        <v>73</v>
      </c>
      <c r="AY173" s="245" t="s">
        <v>114</v>
      </c>
    </row>
    <row r="174" spans="1:51" s="14" customFormat="1" ht="12">
      <c r="A174" s="14"/>
      <c r="B174" s="246"/>
      <c r="C174" s="247"/>
      <c r="D174" s="237" t="s">
        <v>122</v>
      </c>
      <c r="E174" s="248" t="s">
        <v>19</v>
      </c>
      <c r="F174" s="249" t="s">
        <v>251</v>
      </c>
      <c r="G174" s="247"/>
      <c r="H174" s="250">
        <v>57.627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122</v>
      </c>
      <c r="AU174" s="256" t="s">
        <v>83</v>
      </c>
      <c r="AV174" s="14" t="s">
        <v>83</v>
      </c>
      <c r="AW174" s="14" t="s">
        <v>35</v>
      </c>
      <c r="AX174" s="14" t="s">
        <v>81</v>
      </c>
      <c r="AY174" s="256" t="s">
        <v>114</v>
      </c>
    </row>
    <row r="175" spans="1:65" s="2" customFormat="1" ht="55.5" customHeight="1">
      <c r="A175" s="40"/>
      <c r="B175" s="41"/>
      <c r="C175" s="221" t="s">
        <v>176</v>
      </c>
      <c r="D175" s="221" t="s">
        <v>116</v>
      </c>
      <c r="E175" s="222" t="s">
        <v>252</v>
      </c>
      <c r="F175" s="223" t="s">
        <v>253</v>
      </c>
      <c r="G175" s="224" t="s">
        <v>127</v>
      </c>
      <c r="H175" s="225">
        <v>4.208</v>
      </c>
      <c r="I175" s="226"/>
      <c r="J175" s="227">
        <f>ROUND(I175*H175,2)</f>
        <v>0</v>
      </c>
      <c r="K175" s="228"/>
      <c r="L175" s="46"/>
      <c r="M175" s="229" t="s">
        <v>19</v>
      </c>
      <c r="N175" s="230" t="s">
        <v>44</v>
      </c>
      <c r="O175" s="86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3" t="s">
        <v>120</v>
      </c>
      <c r="AT175" s="233" t="s">
        <v>116</v>
      </c>
      <c r="AU175" s="233" t="s">
        <v>83</v>
      </c>
      <c r="AY175" s="19" t="s">
        <v>114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9" t="s">
        <v>81</v>
      </c>
      <c r="BK175" s="234">
        <f>ROUND(I175*H175,2)</f>
        <v>0</v>
      </c>
      <c r="BL175" s="19" t="s">
        <v>120</v>
      </c>
      <c r="BM175" s="233" t="s">
        <v>254</v>
      </c>
    </row>
    <row r="176" spans="1:51" s="13" customFormat="1" ht="12">
      <c r="A176" s="13"/>
      <c r="B176" s="235"/>
      <c r="C176" s="236"/>
      <c r="D176" s="237" t="s">
        <v>122</v>
      </c>
      <c r="E176" s="238" t="s">
        <v>19</v>
      </c>
      <c r="F176" s="239" t="s">
        <v>255</v>
      </c>
      <c r="G176" s="236"/>
      <c r="H176" s="238" t="s">
        <v>19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122</v>
      </c>
      <c r="AU176" s="245" t="s">
        <v>83</v>
      </c>
      <c r="AV176" s="13" t="s">
        <v>81</v>
      </c>
      <c r="AW176" s="13" t="s">
        <v>35</v>
      </c>
      <c r="AX176" s="13" t="s">
        <v>73</v>
      </c>
      <c r="AY176" s="245" t="s">
        <v>114</v>
      </c>
    </row>
    <row r="177" spans="1:51" s="13" customFormat="1" ht="12">
      <c r="A177" s="13"/>
      <c r="B177" s="235"/>
      <c r="C177" s="236"/>
      <c r="D177" s="237" t="s">
        <v>122</v>
      </c>
      <c r="E177" s="238" t="s">
        <v>19</v>
      </c>
      <c r="F177" s="239" t="s">
        <v>256</v>
      </c>
      <c r="G177" s="236"/>
      <c r="H177" s="238" t="s">
        <v>19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122</v>
      </c>
      <c r="AU177" s="245" t="s">
        <v>83</v>
      </c>
      <c r="AV177" s="13" t="s">
        <v>81</v>
      </c>
      <c r="AW177" s="13" t="s">
        <v>35</v>
      </c>
      <c r="AX177" s="13" t="s">
        <v>73</v>
      </c>
      <c r="AY177" s="245" t="s">
        <v>114</v>
      </c>
    </row>
    <row r="178" spans="1:51" s="14" customFormat="1" ht="12">
      <c r="A178" s="14"/>
      <c r="B178" s="246"/>
      <c r="C178" s="247"/>
      <c r="D178" s="237" t="s">
        <v>122</v>
      </c>
      <c r="E178" s="248" t="s">
        <v>19</v>
      </c>
      <c r="F178" s="249" t="s">
        <v>257</v>
      </c>
      <c r="G178" s="247"/>
      <c r="H178" s="250">
        <v>4.208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122</v>
      </c>
      <c r="AU178" s="256" t="s">
        <v>83</v>
      </c>
      <c r="AV178" s="14" t="s">
        <v>83</v>
      </c>
      <c r="AW178" s="14" t="s">
        <v>35</v>
      </c>
      <c r="AX178" s="14" t="s">
        <v>81</v>
      </c>
      <c r="AY178" s="256" t="s">
        <v>114</v>
      </c>
    </row>
    <row r="179" spans="1:65" s="2" customFormat="1" ht="16.5" customHeight="1">
      <c r="A179" s="40"/>
      <c r="B179" s="41"/>
      <c r="C179" s="279" t="s">
        <v>185</v>
      </c>
      <c r="D179" s="279" t="s">
        <v>177</v>
      </c>
      <c r="E179" s="280" t="s">
        <v>258</v>
      </c>
      <c r="F179" s="281" t="s">
        <v>259</v>
      </c>
      <c r="G179" s="282" t="s">
        <v>160</v>
      </c>
      <c r="H179" s="283">
        <v>7.574</v>
      </c>
      <c r="I179" s="284"/>
      <c r="J179" s="285">
        <f>ROUND(I179*H179,2)</f>
        <v>0</v>
      </c>
      <c r="K179" s="286"/>
      <c r="L179" s="287"/>
      <c r="M179" s="288" t="s">
        <v>19</v>
      </c>
      <c r="N179" s="289" t="s">
        <v>44</v>
      </c>
      <c r="O179" s="86"/>
      <c r="P179" s="231">
        <f>O179*H179</f>
        <v>0</v>
      </c>
      <c r="Q179" s="231">
        <v>1</v>
      </c>
      <c r="R179" s="231">
        <f>Q179*H179</f>
        <v>7.574</v>
      </c>
      <c r="S179" s="231">
        <v>0</v>
      </c>
      <c r="T179" s="232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3" t="s">
        <v>164</v>
      </c>
      <c r="AT179" s="233" t="s">
        <v>177</v>
      </c>
      <c r="AU179" s="233" t="s">
        <v>83</v>
      </c>
      <c r="AY179" s="19" t="s">
        <v>114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9" t="s">
        <v>81</v>
      </c>
      <c r="BK179" s="234">
        <f>ROUND(I179*H179,2)</f>
        <v>0</v>
      </c>
      <c r="BL179" s="19" t="s">
        <v>120</v>
      </c>
      <c r="BM179" s="233" t="s">
        <v>260</v>
      </c>
    </row>
    <row r="180" spans="1:51" s="13" customFormat="1" ht="12">
      <c r="A180" s="13"/>
      <c r="B180" s="235"/>
      <c r="C180" s="236"/>
      <c r="D180" s="237" t="s">
        <v>122</v>
      </c>
      <c r="E180" s="238" t="s">
        <v>19</v>
      </c>
      <c r="F180" s="239" t="s">
        <v>255</v>
      </c>
      <c r="G180" s="236"/>
      <c r="H180" s="238" t="s">
        <v>19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122</v>
      </c>
      <c r="AU180" s="245" t="s">
        <v>83</v>
      </c>
      <c r="AV180" s="13" t="s">
        <v>81</v>
      </c>
      <c r="AW180" s="13" t="s">
        <v>35</v>
      </c>
      <c r="AX180" s="13" t="s">
        <v>73</v>
      </c>
      <c r="AY180" s="245" t="s">
        <v>114</v>
      </c>
    </row>
    <row r="181" spans="1:51" s="13" customFormat="1" ht="12">
      <c r="A181" s="13"/>
      <c r="B181" s="235"/>
      <c r="C181" s="236"/>
      <c r="D181" s="237" t="s">
        <v>122</v>
      </c>
      <c r="E181" s="238" t="s">
        <v>19</v>
      </c>
      <c r="F181" s="239" t="s">
        <v>256</v>
      </c>
      <c r="G181" s="236"/>
      <c r="H181" s="238" t="s">
        <v>19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122</v>
      </c>
      <c r="AU181" s="245" t="s">
        <v>83</v>
      </c>
      <c r="AV181" s="13" t="s">
        <v>81</v>
      </c>
      <c r="AW181" s="13" t="s">
        <v>35</v>
      </c>
      <c r="AX181" s="13" t="s">
        <v>73</v>
      </c>
      <c r="AY181" s="245" t="s">
        <v>114</v>
      </c>
    </row>
    <row r="182" spans="1:51" s="14" customFormat="1" ht="12">
      <c r="A182" s="14"/>
      <c r="B182" s="246"/>
      <c r="C182" s="247"/>
      <c r="D182" s="237" t="s">
        <v>122</v>
      </c>
      <c r="E182" s="248" t="s">
        <v>19</v>
      </c>
      <c r="F182" s="249" t="s">
        <v>257</v>
      </c>
      <c r="G182" s="247"/>
      <c r="H182" s="250">
        <v>4.208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122</v>
      </c>
      <c r="AU182" s="256" t="s">
        <v>83</v>
      </c>
      <c r="AV182" s="14" t="s">
        <v>83</v>
      </c>
      <c r="AW182" s="14" t="s">
        <v>35</v>
      </c>
      <c r="AX182" s="14" t="s">
        <v>73</v>
      </c>
      <c r="AY182" s="256" t="s">
        <v>114</v>
      </c>
    </row>
    <row r="183" spans="1:51" s="13" customFormat="1" ht="12">
      <c r="A183" s="13"/>
      <c r="B183" s="235"/>
      <c r="C183" s="236"/>
      <c r="D183" s="237" t="s">
        <v>122</v>
      </c>
      <c r="E183" s="238" t="s">
        <v>19</v>
      </c>
      <c r="F183" s="239" t="s">
        <v>162</v>
      </c>
      <c r="G183" s="236"/>
      <c r="H183" s="238" t="s">
        <v>19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122</v>
      </c>
      <c r="AU183" s="245" t="s">
        <v>83</v>
      </c>
      <c r="AV183" s="13" t="s">
        <v>81</v>
      </c>
      <c r="AW183" s="13" t="s">
        <v>35</v>
      </c>
      <c r="AX183" s="13" t="s">
        <v>73</v>
      </c>
      <c r="AY183" s="245" t="s">
        <v>114</v>
      </c>
    </row>
    <row r="184" spans="1:51" s="14" customFormat="1" ht="12">
      <c r="A184" s="14"/>
      <c r="B184" s="246"/>
      <c r="C184" s="247"/>
      <c r="D184" s="237" t="s">
        <v>122</v>
      </c>
      <c r="E184" s="248" t="s">
        <v>19</v>
      </c>
      <c r="F184" s="249" t="s">
        <v>261</v>
      </c>
      <c r="G184" s="247"/>
      <c r="H184" s="250">
        <v>7.574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122</v>
      </c>
      <c r="AU184" s="256" t="s">
        <v>83</v>
      </c>
      <c r="AV184" s="14" t="s">
        <v>83</v>
      </c>
      <c r="AW184" s="14" t="s">
        <v>35</v>
      </c>
      <c r="AX184" s="14" t="s">
        <v>81</v>
      </c>
      <c r="AY184" s="256" t="s">
        <v>114</v>
      </c>
    </row>
    <row r="185" spans="1:65" s="2" customFormat="1" ht="33" customHeight="1">
      <c r="A185" s="40"/>
      <c r="B185" s="41"/>
      <c r="C185" s="221" t="s">
        <v>192</v>
      </c>
      <c r="D185" s="221" t="s">
        <v>116</v>
      </c>
      <c r="E185" s="222" t="s">
        <v>262</v>
      </c>
      <c r="F185" s="223" t="s">
        <v>263</v>
      </c>
      <c r="G185" s="224" t="s">
        <v>127</v>
      </c>
      <c r="H185" s="225">
        <v>19.36</v>
      </c>
      <c r="I185" s="226"/>
      <c r="J185" s="227">
        <f>ROUND(I185*H185,2)</f>
        <v>0</v>
      </c>
      <c r="K185" s="228"/>
      <c r="L185" s="46"/>
      <c r="M185" s="229" t="s">
        <v>19</v>
      </c>
      <c r="N185" s="230" t="s">
        <v>44</v>
      </c>
      <c r="O185" s="86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3" t="s">
        <v>120</v>
      </c>
      <c r="AT185" s="233" t="s">
        <v>116</v>
      </c>
      <c r="AU185" s="233" t="s">
        <v>83</v>
      </c>
      <c r="AY185" s="19" t="s">
        <v>114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9" t="s">
        <v>81</v>
      </c>
      <c r="BK185" s="234">
        <f>ROUND(I185*H185,2)</f>
        <v>0</v>
      </c>
      <c r="BL185" s="19" t="s">
        <v>120</v>
      </c>
      <c r="BM185" s="233" t="s">
        <v>264</v>
      </c>
    </row>
    <row r="186" spans="1:51" s="13" customFormat="1" ht="12">
      <c r="A186" s="13"/>
      <c r="B186" s="235"/>
      <c r="C186" s="236"/>
      <c r="D186" s="237" t="s">
        <v>122</v>
      </c>
      <c r="E186" s="238" t="s">
        <v>19</v>
      </c>
      <c r="F186" s="239" t="s">
        <v>232</v>
      </c>
      <c r="G186" s="236"/>
      <c r="H186" s="238" t="s">
        <v>19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122</v>
      </c>
      <c r="AU186" s="245" t="s">
        <v>83</v>
      </c>
      <c r="AV186" s="13" t="s">
        <v>81</v>
      </c>
      <c r="AW186" s="13" t="s">
        <v>35</v>
      </c>
      <c r="AX186" s="13" t="s">
        <v>73</v>
      </c>
      <c r="AY186" s="245" t="s">
        <v>114</v>
      </c>
    </row>
    <row r="187" spans="1:51" s="13" customFormat="1" ht="12">
      <c r="A187" s="13"/>
      <c r="B187" s="235"/>
      <c r="C187" s="236"/>
      <c r="D187" s="237" t="s">
        <v>122</v>
      </c>
      <c r="E187" s="238" t="s">
        <v>19</v>
      </c>
      <c r="F187" s="239" t="s">
        <v>265</v>
      </c>
      <c r="G187" s="236"/>
      <c r="H187" s="238" t="s">
        <v>19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122</v>
      </c>
      <c r="AU187" s="245" t="s">
        <v>83</v>
      </c>
      <c r="AV187" s="13" t="s">
        <v>81</v>
      </c>
      <c r="AW187" s="13" t="s">
        <v>35</v>
      </c>
      <c r="AX187" s="13" t="s">
        <v>73</v>
      </c>
      <c r="AY187" s="245" t="s">
        <v>114</v>
      </c>
    </row>
    <row r="188" spans="1:51" s="14" customFormat="1" ht="12">
      <c r="A188" s="14"/>
      <c r="B188" s="246"/>
      <c r="C188" s="247"/>
      <c r="D188" s="237" t="s">
        <v>122</v>
      </c>
      <c r="E188" s="248" t="s">
        <v>19</v>
      </c>
      <c r="F188" s="249" t="s">
        <v>266</v>
      </c>
      <c r="G188" s="247"/>
      <c r="H188" s="250">
        <v>13.6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122</v>
      </c>
      <c r="AU188" s="256" t="s">
        <v>83</v>
      </c>
      <c r="AV188" s="14" t="s">
        <v>83</v>
      </c>
      <c r="AW188" s="14" t="s">
        <v>35</v>
      </c>
      <c r="AX188" s="14" t="s">
        <v>73</v>
      </c>
      <c r="AY188" s="256" t="s">
        <v>114</v>
      </c>
    </row>
    <row r="189" spans="1:51" s="13" customFormat="1" ht="12">
      <c r="A189" s="13"/>
      <c r="B189" s="235"/>
      <c r="C189" s="236"/>
      <c r="D189" s="237" t="s">
        <v>122</v>
      </c>
      <c r="E189" s="238" t="s">
        <v>19</v>
      </c>
      <c r="F189" s="239" t="s">
        <v>267</v>
      </c>
      <c r="G189" s="236"/>
      <c r="H189" s="238" t="s">
        <v>19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122</v>
      </c>
      <c r="AU189" s="245" t="s">
        <v>83</v>
      </c>
      <c r="AV189" s="13" t="s">
        <v>81</v>
      </c>
      <c r="AW189" s="13" t="s">
        <v>35</v>
      </c>
      <c r="AX189" s="13" t="s">
        <v>73</v>
      </c>
      <c r="AY189" s="245" t="s">
        <v>114</v>
      </c>
    </row>
    <row r="190" spans="1:51" s="13" customFormat="1" ht="12">
      <c r="A190" s="13"/>
      <c r="B190" s="235"/>
      <c r="C190" s="236"/>
      <c r="D190" s="237" t="s">
        <v>122</v>
      </c>
      <c r="E190" s="238" t="s">
        <v>19</v>
      </c>
      <c r="F190" s="239" t="s">
        <v>268</v>
      </c>
      <c r="G190" s="236"/>
      <c r="H190" s="238" t="s">
        <v>19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122</v>
      </c>
      <c r="AU190" s="245" t="s">
        <v>83</v>
      </c>
      <c r="AV190" s="13" t="s">
        <v>81</v>
      </c>
      <c r="AW190" s="13" t="s">
        <v>35</v>
      </c>
      <c r="AX190" s="13" t="s">
        <v>73</v>
      </c>
      <c r="AY190" s="245" t="s">
        <v>114</v>
      </c>
    </row>
    <row r="191" spans="1:51" s="14" customFormat="1" ht="12">
      <c r="A191" s="14"/>
      <c r="B191" s="246"/>
      <c r="C191" s="247"/>
      <c r="D191" s="237" t="s">
        <v>122</v>
      </c>
      <c r="E191" s="248" t="s">
        <v>19</v>
      </c>
      <c r="F191" s="249" t="s">
        <v>269</v>
      </c>
      <c r="G191" s="247"/>
      <c r="H191" s="250">
        <v>5.76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122</v>
      </c>
      <c r="AU191" s="256" t="s">
        <v>83</v>
      </c>
      <c r="AV191" s="14" t="s">
        <v>83</v>
      </c>
      <c r="AW191" s="14" t="s">
        <v>35</v>
      </c>
      <c r="AX191" s="14" t="s">
        <v>73</v>
      </c>
      <c r="AY191" s="256" t="s">
        <v>114</v>
      </c>
    </row>
    <row r="192" spans="1:51" s="15" customFormat="1" ht="12">
      <c r="A192" s="15"/>
      <c r="B192" s="257"/>
      <c r="C192" s="258"/>
      <c r="D192" s="237" t="s">
        <v>122</v>
      </c>
      <c r="E192" s="259" t="s">
        <v>19</v>
      </c>
      <c r="F192" s="260" t="s">
        <v>136</v>
      </c>
      <c r="G192" s="258"/>
      <c r="H192" s="261">
        <v>19.36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7" t="s">
        <v>122</v>
      </c>
      <c r="AU192" s="267" t="s">
        <v>83</v>
      </c>
      <c r="AV192" s="15" t="s">
        <v>120</v>
      </c>
      <c r="AW192" s="15" t="s">
        <v>35</v>
      </c>
      <c r="AX192" s="15" t="s">
        <v>81</v>
      </c>
      <c r="AY192" s="267" t="s">
        <v>114</v>
      </c>
    </row>
    <row r="193" spans="1:65" s="2" customFormat="1" ht="44.25" customHeight="1">
      <c r="A193" s="40"/>
      <c r="B193" s="41"/>
      <c r="C193" s="221" t="s">
        <v>270</v>
      </c>
      <c r="D193" s="221" t="s">
        <v>116</v>
      </c>
      <c r="E193" s="222" t="s">
        <v>271</v>
      </c>
      <c r="F193" s="223" t="s">
        <v>272</v>
      </c>
      <c r="G193" s="224" t="s">
        <v>119</v>
      </c>
      <c r="H193" s="225">
        <v>97</v>
      </c>
      <c r="I193" s="226"/>
      <c r="J193" s="227">
        <f>ROUND(I193*H193,2)</f>
        <v>0</v>
      </c>
      <c r="K193" s="228"/>
      <c r="L193" s="46"/>
      <c r="M193" s="229" t="s">
        <v>19</v>
      </c>
      <c r="N193" s="230" t="s">
        <v>44</v>
      </c>
      <c r="O193" s="86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3" t="s">
        <v>120</v>
      </c>
      <c r="AT193" s="233" t="s">
        <v>116</v>
      </c>
      <c r="AU193" s="233" t="s">
        <v>83</v>
      </c>
      <c r="AY193" s="19" t="s">
        <v>114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9" t="s">
        <v>81</v>
      </c>
      <c r="BK193" s="234">
        <f>ROUND(I193*H193,2)</f>
        <v>0</v>
      </c>
      <c r="BL193" s="19" t="s">
        <v>120</v>
      </c>
      <c r="BM193" s="233" t="s">
        <v>273</v>
      </c>
    </row>
    <row r="194" spans="1:51" s="13" customFormat="1" ht="12">
      <c r="A194" s="13"/>
      <c r="B194" s="235"/>
      <c r="C194" s="236"/>
      <c r="D194" s="237" t="s">
        <v>122</v>
      </c>
      <c r="E194" s="238" t="s">
        <v>19</v>
      </c>
      <c r="F194" s="239" t="s">
        <v>274</v>
      </c>
      <c r="G194" s="236"/>
      <c r="H194" s="238" t="s">
        <v>19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122</v>
      </c>
      <c r="AU194" s="245" t="s">
        <v>83</v>
      </c>
      <c r="AV194" s="13" t="s">
        <v>81</v>
      </c>
      <c r="AW194" s="13" t="s">
        <v>35</v>
      </c>
      <c r="AX194" s="13" t="s">
        <v>73</v>
      </c>
      <c r="AY194" s="245" t="s">
        <v>114</v>
      </c>
    </row>
    <row r="195" spans="1:51" s="13" customFormat="1" ht="12">
      <c r="A195" s="13"/>
      <c r="B195" s="235"/>
      <c r="C195" s="236"/>
      <c r="D195" s="237" t="s">
        <v>122</v>
      </c>
      <c r="E195" s="238" t="s">
        <v>19</v>
      </c>
      <c r="F195" s="239" t="s">
        <v>275</v>
      </c>
      <c r="G195" s="236"/>
      <c r="H195" s="238" t="s">
        <v>19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122</v>
      </c>
      <c r="AU195" s="245" t="s">
        <v>83</v>
      </c>
      <c r="AV195" s="13" t="s">
        <v>81</v>
      </c>
      <c r="AW195" s="13" t="s">
        <v>35</v>
      </c>
      <c r="AX195" s="13" t="s">
        <v>73</v>
      </c>
      <c r="AY195" s="245" t="s">
        <v>114</v>
      </c>
    </row>
    <row r="196" spans="1:51" s="14" customFormat="1" ht="12">
      <c r="A196" s="14"/>
      <c r="B196" s="246"/>
      <c r="C196" s="247"/>
      <c r="D196" s="237" t="s">
        <v>122</v>
      </c>
      <c r="E196" s="248" t="s">
        <v>19</v>
      </c>
      <c r="F196" s="249" t="s">
        <v>276</v>
      </c>
      <c r="G196" s="247"/>
      <c r="H196" s="250">
        <v>97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122</v>
      </c>
      <c r="AU196" s="256" t="s">
        <v>83</v>
      </c>
      <c r="AV196" s="14" t="s">
        <v>83</v>
      </c>
      <c r="AW196" s="14" t="s">
        <v>35</v>
      </c>
      <c r="AX196" s="14" t="s">
        <v>81</v>
      </c>
      <c r="AY196" s="256" t="s">
        <v>114</v>
      </c>
    </row>
    <row r="197" spans="1:65" s="2" customFormat="1" ht="33" customHeight="1">
      <c r="A197" s="40"/>
      <c r="B197" s="41"/>
      <c r="C197" s="221" t="s">
        <v>277</v>
      </c>
      <c r="D197" s="221" t="s">
        <v>116</v>
      </c>
      <c r="E197" s="222" t="s">
        <v>278</v>
      </c>
      <c r="F197" s="223" t="s">
        <v>279</v>
      </c>
      <c r="G197" s="224" t="s">
        <v>119</v>
      </c>
      <c r="H197" s="225">
        <v>97</v>
      </c>
      <c r="I197" s="226"/>
      <c r="J197" s="227">
        <f>ROUND(I197*H197,2)</f>
        <v>0</v>
      </c>
      <c r="K197" s="228"/>
      <c r="L197" s="46"/>
      <c r="M197" s="229" t="s">
        <v>19</v>
      </c>
      <c r="N197" s="230" t="s">
        <v>44</v>
      </c>
      <c r="O197" s="86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3" t="s">
        <v>120</v>
      </c>
      <c r="AT197" s="233" t="s">
        <v>116</v>
      </c>
      <c r="AU197" s="233" t="s">
        <v>83</v>
      </c>
      <c r="AY197" s="19" t="s">
        <v>114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9" t="s">
        <v>81</v>
      </c>
      <c r="BK197" s="234">
        <f>ROUND(I197*H197,2)</f>
        <v>0</v>
      </c>
      <c r="BL197" s="19" t="s">
        <v>120</v>
      </c>
      <c r="BM197" s="233" t="s">
        <v>280</v>
      </c>
    </row>
    <row r="198" spans="1:51" s="13" customFormat="1" ht="12">
      <c r="A198" s="13"/>
      <c r="B198" s="235"/>
      <c r="C198" s="236"/>
      <c r="D198" s="237" t="s">
        <v>122</v>
      </c>
      <c r="E198" s="238" t="s">
        <v>19</v>
      </c>
      <c r="F198" s="239" t="s">
        <v>274</v>
      </c>
      <c r="G198" s="236"/>
      <c r="H198" s="238" t="s">
        <v>19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122</v>
      </c>
      <c r="AU198" s="245" t="s">
        <v>83</v>
      </c>
      <c r="AV198" s="13" t="s">
        <v>81</v>
      </c>
      <c r="AW198" s="13" t="s">
        <v>35</v>
      </c>
      <c r="AX198" s="13" t="s">
        <v>73</v>
      </c>
      <c r="AY198" s="245" t="s">
        <v>114</v>
      </c>
    </row>
    <row r="199" spans="1:51" s="13" customFormat="1" ht="12">
      <c r="A199" s="13"/>
      <c r="B199" s="235"/>
      <c r="C199" s="236"/>
      <c r="D199" s="237" t="s">
        <v>122</v>
      </c>
      <c r="E199" s="238" t="s">
        <v>19</v>
      </c>
      <c r="F199" s="239" t="s">
        <v>275</v>
      </c>
      <c r="G199" s="236"/>
      <c r="H199" s="238" t="s">
        <v>19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122</v>
      </c>
      <c r="AU199" s="245" t="s">
        <v>83</v>
      </c>
      <c r="AV199" s="13" t="s">
        <v>81</v>
      </c>
      <c r="AW199" s="13" t="s">
        <v>35</v>
      </c>
      <c r="AX199" s="13" t="s">
        <v>73</v>
      </c>
      <c r="AY199" s="245" t="s">
        <v>114</v>
      </c>
    </row>
    <row r="200" spans="1:51" s="14" customFormat="1" ht="12">
      <c r="A200" s="14"/>
      <c r="B200" s="246"/>
      <c r="C200" s="247"/>
      <c r="D200" s="237" t="s">
        <v>122</v>
      </c>
      <c r="E200" s="248" t="s">
        <v>19</v>
      </c>
      <c r="F200" s="249" t="s">
        <v>276</v>
      </c>
      <c r="G200" s="247"/>
      <c r="H200" s="250">
        <v>97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122</v>
      </c>
      <c r="AU200" s="256" t="s">
        <v>83</v>
      </c>
      <c r="AV200" s="14" t="s">
        <v>83</v>
      </c>
      <c r="AW200" s="14" t="s">
        <v>35</v>
      </c>
      <c r="AX200" s="14" t="s">
        <v>81</v>
      </c>
      <c r="AY200" s="256" t="s">
        <v>114</v>
      </c>
    </row>
    <row r="201" spans="1:65" s="2" customFormat="1" ht="33" customHeight="1">
      <c r="A201" s="40"/>
      <c r="B201" s="41"/>
      <c r="C201" s="221" t="s">
        <v>8</v>
      </c>
      <c r="D201" s="221" t="s">
        <v>116</v>
      </c>
      <c r="E201" s="222" t="s">
        <v>281</v>
      </c>
      <c r="F201" s="223" t="s">
        <v>282</v>
      </c>
      <c r="G201" s="224" t="s">
        <v>119</v>
      </c>
      <c r="H201" s="225">
        <v>97</v>
      </c>
      <c r="I201" s="226"/>
      <c r="J201" s="227">
        <f>ROUND(I201*H201,2)</f>
        <v>0</v>
      </c>
      <c r="K201" s="228"/>
      <c r="L201" s="46"/>
      <c r="M201" s="229" t="s">
        <v>19</v>
      </c>
      <c r="N201" s="230" t="s">
        <v>44</v>
      </c>
      <c r="O201" s="86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3" t="s">
        <v>120</v>
      </c>
      <c r="AT201" s="233" t="s">
        <v>116</v>
      </c>
      <c r="AU201" s="233" t="s">
        <v>83</v>
      </c>
      <c r="AY201" s="19" t="s">
        <v>114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9" t="s">
        <v>81</v>
      </c>
      <c r="BK201" s="234">
        <f>ROUND(I201*H201,2)</f>
        <v>0</v>
      </c>
      <c r="BL201" s="19" t="s">
        <v>120</v>
      </c>
      <c r="BM201" s="233" t="s">
        <v>283</v>
      </c>
    </row>
    <row r="202" spans="1:51" s="13" customFormat="1" ht="12">
      <c r="A202" s="13"/>
      <c r="B202" s="235"/>
      <c r="C202" s="236"/>
      <c r="D202" s="237" t="s">
        <v>122</v>
      </c>
      <c r="E202" s="238" t="s">
        <v>19</v>
      </c>
      <c r="F202" s="239" t="s">
        <v>274</v>
      </c>
      <c r="G202" s="236"/>
      <c r="H202" s="238" t="s">
        <v>19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122</v>
      </c>
      <c r="AU202" s="245" t="s">
        <v>83</v>
      </c>
      <c r="AV202" s="13" t="s">
        <v>81</v>
      </c>
      <c r="AW202" s="13" t="s">
        <v>35</v>
      </c>
      <c r="AX202" s="13" t="s">
        <v>73</v>
      </c>
      <c r="AY202" s="245" t="s">
        <v>114</v>
      </c>
    </row>
    <row r="203" spans="1:51" s="13" customFormat="1" ht="12">
      <c r="A203" s="13"/>
      <c r="B203" s="235"/>
      <c r="C203" s="236"/>
      <c r="D203" s="237" t="s">
        <v>122</v>
      </c>
      <c r="E203" s="238" t="s">
        <v>19</v>
      </c>
      <c r="F203" s="239" t="s">
        <v>275</v>
      </c>
      <c r="G203" s="236"/>
      <c r="H203" s="238" t="s">
        <v>19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122</v>
      </c>
      <c r="AU203" s="245" t="s">
        <v>83</v>
      </c>
      <c r="AV203" s="13" t="s">
        <v>81</v>
      </c>
      <c r="AW203" s="13" t="s">
        <v>35</v>
      </c>
      <c r="AX203" s="13" t="s">
        <v>73</v>
      </c>
      <c r="AY203" s="245" t="s">
        <v>114</v>
      </c>
    </row>
    <row r="204" spans="1:51" s="14" customFormat="1" ht="12">
      <c r="A204" s="14"/>
      <c r="B204" s="246"/>
      <c r="C204" s="247"/>
      <c r="D204" s="237" t="s">
        <v>122</v>
      </c>
      <c r="E204" s="248" t="s">
        <v>19</v>
      </c>
      <c r="F204" s="249" t="s">
        <v>276</v>
      </c>
      <c r="G204" s="247"/>
      <c r="H204" s="250">
        <v>97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6" t="s">
        <v>122</v>
      </c>
      <c r="AU204" s="256" t="s">
        <v>83</v>
      </c>
      <c r="AV204" s="14" t="s">
        <v>83</v>
      </c>
      <c r="AW204" s="14" t="s">
        <v>35</v>
      </c>
      <c r="AX204" s="14" t="s">
        <v>81</v>
      </c>
      <c r="AY204" s="256" t="s">
        <v>114</v>
      </c>
    </row>
    <row r="205" spans="1:65" s="2" customFormat="1" ht="16.5" customHeight="1">
      <c r="A205" s="40"/>
      <c r="B205" s="41"/>
      <c r="C205" s="279" t="s">
        <v>284</v>
      </c>
      <c r="D205" s="279" t="s">
        <v>177</v>
      </c>
      <c r="E205" s="280" t="s">
        <v>285</v>
      </c>
      <c r="F205" s="281" t="s">
        <v>286</v>
      </c>
      <c r="G205" s="282" t="s">
        <v>287</v>
      </c>
      <c r="H205" s="283">
        <v>1.455</v>
      </c>
      <c r="I205" s="284"/>
      <c r="J205" s="285">
        <f>ROUND(I205*H205,2)</f>
        <v>0</v>
      </c>
      <c r="K205" s="286"/>
      <c r="L205" s="287"/>
      <c r="M205" s="288" t="s">
        <v>19</v>
      </c>
      <c r="N205" s="289" t="s">
        <v>44</v>
      </c>
      <c r="O205" s="86"/>
      <c r="P205" s="231">
        <f>O205*H205</f>
        <v>0</v>
      </c>
      <c r="Q205" s="231">
        <v>0.001</v>
      </c>
      <c r="R205" s="231">
        <f>Q205*H205</f>
        <v>0.0014550000000000001</v>
      </c>
      <c r="S205" s="231">
        <v>0</v>
      </c>
      <c r="T205" s="232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3" t="s">
        <v>164</v>
      </c>
      <c r="AT205" s="233" t="s">
        <v>177</v>
      </c>
      <c r="AU205" s="233" t="s">
        <v>83</v>
      </c>
      <c r="AY205" s="19" t="s">
        <v>114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9" t="s">
        <v>81</v>
      </c>
      <c r="BK205" s="234">
        <f>ROUND(I205*H205,2)</f>
        <v>0</v>
      </c>
      <c r="BL205" s="19" t="s">
        <v>120</v>
      </c>
      <c r="BM205" s="233" t="s">
        <v>288</v>
      </c>
    </row>
    <row r="206" spans="1:51" s="13" customFormat="1" ht="12">
      <c r="A206" s="13"/>
      <c r="B206" s="235"/>
      <c r="C206" s="236"/>
      <c r="D206" s="237" t="s">
        <v>122</v>
      </c>
      <c r="E206" s="238" t="s">
        <v>19</v>
      </c>
      <c r="F206" s="239" t="s">
        <v>274</v>
      </c>
      <c r="G206" s="236"/>
      <c r="H206" s="238" t="s">
        <v>19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122</v>
      </c>
      <c r="AU206" s="245" t="s">
        <v>83</v>
      </c>
      <c r="AV206" s="13" t="s">
        <v>81</v>
      </c>
      <c r="AW206" s="13" t="s">
        <v>35</v>
      </c>
      <c r="AX206" s="13" t="s">
        <v>73</v>
      </c>
      <c r="AY206" s="245" t="s">
        <v>114</v>
      </c>
    </row>
    <row r="207" spans="1:51" s="13" customFormat="1" ht="12">
      <c r="A207" s="13"/>
      <c r="B207" s="235"/>
      <c r="C207" s="236"/>
      <c r="D207" s="237" t="s">
        <v>122</v>
      </c>
      <c r="E207" s="238" t="s">
        <v>19</v>
      </c>
      <c r="F207" s="239" t="s">
        <v>275</v>
      </c>
      <c r="G207" s="236"/>
      <c r="H207" s="238" t="s">
        <v>19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122</v>
      </c>
      <c r="AU207" s="245" t="s">
        <v>83</v>
      </c>
      <c r="AV207" s="13" t="s">
        <v>81</v>
      </c>
      <c r="AW207" s="13" t="s">
        <v>35</v>
      </c>
      <c r="AX207" s="13" t="s">
        <v>73</v>
      </c>
      <c r="AY207" s="245" t="s">
        <v>114</v>
      </c>
    </row>
    <row r="208" spans="1:51" s="14" customFormat="1" ht="12">
      <c r="A208" s="14"/>
      <c r="B208" s="246"/>
      <c r="C208" s="247"/>
      <c r="D208" s="237" t="s">
        <v>122</v>
      </c>
      <c r="E208" s="248" t="s">
        <v>19</v>
      </c>
      <c r="F208" s="249" t="s">
        <v>276</v>
      </c>
      <c r="G208" s="247"/>
      <c r="H208" s="250">
        <v>97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122</v>
      </c>
      <c r="AU208" s="256" t="s">
        <v>83</v>
      </c>
      <c r="AV208" s="14" t="s">
        <v>83</v>
      </c>
      <c r="AW208" s="14" t="s">
        <v>35</v>
      </c>
      <c r="AX208" s="14" t="s">
        <v>73</v>
      </c>
      <c r="AY208" s="256" t="s">
        <v>114</v>
      </c>
    </row>
    <row r="209" spans="1:51" s="13" customFormat="1" ht="12">
      <c r="A209" s="13"/>
      <c r="B209" s="235"/>
      <c r="C209" s="236"/>
      <c r="D209" s="237" t="s">
        <v>122</v>
      </c>
      <c r="E209" s="238" t="s">
        <v>19</v>
      </c>
      <c r="F209" s="239" t="s">
        <v>289</v>
      </c>
      <c r="G209" s="236"/>
      <c r="H209" s="238" t="s">
        <v>19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122</v>
      </c>
      <c r="AU209" s="245" t="s">
        <v>83</v>
      </c>
      <c r="AV209" s="13" t="s">
        <v>81</v>
      </c>
      <c r="AW209" s="13" t="s">
        <v>35</v>
      </c>
      <c r="AX209" s="13" t="s">
        <v>73</v>
      </c>
      <c r="AY209" s="245" t="s">
        <v>114</v>
      </c>
    </row>
    <row r="210" spans="1:51" s="14" customFormat="1" ht="12">
      <c r="A210" s="14"/>
      <c r="B210" s="246"/>
      <c r="C210" s="247"/>
      <c r="D210" s="237" t="s">
        <v>122</v>
      </c>
      <c r="E210" s="248" t="s">
        <v>19</v>
      </c>
      <c r="F210" s="249" t="s">
        <v>290</v>
      </c>
      <c r="G210" s="247"/>
      <c r="H210" s="250">
        <v>1.455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122</v>
      </c>
      <c r="AU210" s="256" t="s">
        <v>83</v>
      </c>
      <c r="AV210" s="14" t="s">
        <v>83</v>
      </c>
      <c r="AW210" s="14" t="s">
        <v>35</v>
      </c>
      <c r="AX210" s="14" t="s">
        <v>81</v>
      </c>
      <c r="AY210" s="256" t="s">
        <v>114</v>
      </c>
    </row>
    <row r="211" spans="1:65" s="2" customFormat="1" ht="21.75" customHeight="1">
      <c r="A211" s="40"/>
      <c r="B211" s="41"/>
      <c r="C211" s="221" t="s">
        <v>291</v>
      </c>
      <c r="D211" s="221" t="s">
        <v>116</v>
      </c>
      <c r="E211" s="222" t="s">
        <v>292</v>
      </c>
      <c r="F211" s="223" t="s">
        <v>293</v>
      </c>
      <c r="G211" s="224" t="s">
        <v>119</v>
      </c>
      <c r="H211" s="225">
        <v>14.875</v>
      </c>
      <c r="I211" s="226"/>
      <c r="J211" s="227">
        <f>ROUND(I211*H211,2)</f>
        <v>0</v>
      </c>
      <c r="K211" s="228"/>
      <c r="L211" s="46"/>
      <c r="M211" s="229" t="s">
        <v>19</v>
      </c>
      <c r="N211" s="230" t="s">
        <v>44</v>
      </c>
      <c r="O211" s="86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3" t="s">
        <v>120</v>
      </c>
      <c r="AT211" s="233" t="s">
        <v>116</v>
      </c>
      <c r="AU211" s="233" t="s">
        <v>83</v>
      </c>
      <c r="AY211" s="19" t="s">
        <v>114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9" t="s">
        <v>81</v>
      </c>
      <c r="BK211" s="234">
        <f>ROUND(I211*H211,2)</f>
        <v>0</v>
      </c>
      <c r="BL211" s="19" t="s">
        <v>120</v>
      </c>
      <c r="BM211" s="233" t="s">
        <v>294</v>
      </c>
    </row>
    <row r="212" spans="1:51" s="13" customFormat="1" ht="12">
      <c r="A212" s="13"/>
      <c r="B212" s="235"/>
      <c r="C212" s="236"/>
      <c r="D212" s="237" t="s">
        <v>122</v>
      </c>
      <c r="E212" s="238" t="s">
        <v>19</v>
      </c>
      <c r="F212" s="239" t="s">
        <v>295</v>
      </c>
      <c r="G212" s="236"/>
      <c r="H212" s="238" t="s">
        <v>19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122</v>
      </c>
      <c r="AU212" s="245" t="s">
        <v>83</v>
      </c>
      <c r="AV212" s="13" t="s">
        <v>81</v>
      </c>
      <c r="AW212" s="13" t="s">
        <v>35</v>
      </c>
      <c r="AX212" s="13" t="s">
        <v>73</v>
      </c>
      <c r="AY212" s="245" t="s">
        <v>114</v>
      </c>
    </row>
    <row r="213" spans="1:51" s="13" customFormat="1" ht="12">
      <c r="A213" s="13"/>
      <c r="B213" s="235"/>
      <c r="C213" s="236"/>
      <c r="D213" s="237" t="s">
        <v>122</v>
      </c>
      <c r="E213" s="238" t="s">
        <v>19</v>
      </c>
      <c r="F213" s="239" t="s">
        <v>296</v>
      </c>
      <c r="G213" s="236"/>
      <c r="H213" s="238" t="s">
        <v>19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122</v>
      </c>
      <c r="AU213" s="245" t="s">
        <v>83</v>
      </c>
      <c r="AV213" s="13" t="s">
        <v>81</v>
      </c>
      <c r="AW213" s="13" t="s">
        <v>35</v>
      </c>
      <c r="AX213" s="13" t="s">
        <v>73</v>
      </c>
      <c r="AY213" s="245" t="s">
        <v>114</v>
      </c>
    </row>
    <row r="214" spans="1:51" s="14" customFormat="1" ht="12">
      <c r="A214" s="14"/>
      <c r="B214" s="246"/>
      <c r="C214" s="247"/>
      <c r="D214" s="237" t="s">
        <v>122</v>
      </c>
      <c r="E214" s="248" t="s">
        <v>19</v>
      </c>
      <c r="F214" s="249" t="s">
        <v>297</v>
      </c>
      <c r="G214" s="247"/>
      <c r="H214" s="250">
        <v>14.875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122</v>
      </c>
      <c r="AU214" s="256" t="s">
        <v>83</v>
      </c>
      <c r="AV214" s="14" t="s">
        <v>83</v>
      </c>
      <c r="AW214" s="14" t="s">
        <v>35</v>
      </c>
      <c r="AX214" s="14" t="s">
        <v>81</v>
      </c>
      <c r="AY214" s="256" t="s">
        <v>114</v>
      </c>
    </row>
    <row r="215" spans="1:63" s="12" customFormat="1" ht="22.8" customHeight="1">
      <c r="A215" s="12"/>
      <c r="B215" s="205"/>
      <c r="C215" s="206"/>
      <c r="D215" s="207" t="s">
        <v>72</v>
      </c>
      <c r="E215" s="219" t="s">
        <v>83</v>
      </c>
      <c r="F215" s="219" t="s">
        <v>298</v>
      </c>
      <c r="G215" s="206"/>
      <c r="H215" s="206"/>
      <c r="I215" s="209"/>
      <c r="J215" s="220">
        <f>BK215</f>
        <v>0</v>
      </c>
      <c r="K215" s="206"/>
      <c r="L215" s="211"/>
      <c r="M215" s="212"/>
      <c r="N215" s="213"/>
      <c r="O215" s="213"/>
      <c r="P215" s="214">
        <f>SUM(P216:P246)</f>
        <v>0</v>
      </c>
      <c r="Q215" s="213"/>
      <c r="R215" s="214">
        <f>SUM(R216:R246)</f>
        <v>34.398903956656</v>
      </c>
      <c r="S215" s="213"/>
      <c r="T215" s="215">
        <f>SUM(T216:T246)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6" t="s">
        <v>81</v>
      </c>
      <c r="AT215" s="217" t="s">
        <v>72</v>
      </c>
      <c r="AU215" s="217" t="s">
        <v>81</v>
      </c>
      <c r="AY215" s="216" t="s">
        <v>114</v>
      </c>
      <c r="BK215" s="218">
        <f>SUM(BK216:BK246)</f>
        <v>0</v>
      </c>
    </row>
    <row r="216" spans="1:65" s="2" customFormat="1" ht="21.75" customHeight="1">
      <c r="A216" s="40"/>
      <c r="B216" s="41"/>
      <c r="C216" s="221" t="s">
        <v>299</v>
      </c>
      <c r="D216" s="221" t="s">
        <v>116</v>
      </c>
      <c r="E216" s="222" t="s">
        <v>300</v>
      </c>
      <c r="F216" s="223" t="s">
        <v>301</v>
      </c>
      <c r="G216" s="224" t="s">
        <v>119</v>
      </c>
      <c r="H216" s="225">
        <v>12.5</v>
      </c>
      <c r="I216" s="226"/>
      <c r="J216" s="227">
        <f>ROUND(I216*H216,2)</f>
        <v>0</v>
      </c>
      <c r="K216" s="228"/>
      <c r="L216" s="46"/>
      <c r="M216" s="229" t="s">
        <v>19</v>
      </c>
      <c r="N216" s="230" t="s">
        <v>44</v>
      </c>
      <c r="O216" s="86"/>
      <c r="P216" s="231">
        <f>O216*H216</f>
        <v>0</v>
      </c>
      <c r="Q216" s="231">
        <v>0.03054545</v>
      </c>
      <c r="R216" s="231">
        <f>Q216*H216</f>
        <v>0.38181812499999995</v>
      </c>
      <c r="S216" s="231">
        <v>0</v>
      </c>
      <c r="T216" s="232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3" t="s">
        <v>120</v>
      </c>
      <c r="AT216" s="233" t="s">
        <v>116</v>
      </c>
      <c r="AU216" s="233" t="s">
        <v>83</v>
      </c>
      <c r="AY216" s="19" t="s">
        <v>114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9" t="s">
        <v>81</v>
      </c>
      <c r="BK216" s="234">
        <f>ROUND(I216*H216,2)</f>
        <v>0</v>
      </c>
      <c r="BL216" s="19" t="s">
        <v>120</v>
      </c>
      <c r="BM216" s="233" t="s">
        <v>302</v>
      </c>
    </row>
    <row r="217" spans="1:51" s="13" customFormat="1" ht="12">
      <c r="A217" s="13"/>
      <c r="B217" s="235"/>
      <c r="C217" s="236"/>
      <c r="D217" s="237" t="s">
        <v>122</v>
      </c>
      <c r="E217" s="238" t="s">
        <v>19</v>
      </c>
      <c r="F217" s="239" t="s">
        <v>303</v>
      </c>
      <c r="G217" s="236"/>
      <c r="H217" s="238" t="s">
        <v>19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122</v>
      </c>
      <c r="AU217" s="245" t="s">
        <v>83</v>
      </c>
      <c r="AV217" s="13" t="s">
        <v>81</v>
      </c>
      <c r="AW217" s="13" t="s">
        <v>35</v>
      </c>
      <c r="AX217" s="13" t="s">
        <v>73</v>
      </c>
      <c r="AY217" s="245" t="s">
        <v>114</v>
      </c>
    </row>
    <row r="218" spans="1:51" s="13" customFormat="1" ht="12">
      <c r="A218" s="13"/>
      <c r="B218" s="235"/>
      <c r="C218" s="236"/>
      <c r="D218" s="237" t="s">
        <v>122</v>
      </c>
      <c r="E218" s="238" t="s">
        <v>19</v>
      </c>
      <c r="F218" s="239" t="s">
        <v>304</v>
      </c>
      <c r="G218" s="236"/>
      <c r="H218" s="238" t="s">
        <v>19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122</v>
      </c>
      <c r="AU218" s="245" t="s">
        <v>83</v>
      </c>
      <c r="AV218" s="13" t="s">
        <v>81</v>
      </c>
      <c r="AW218" s="13" t="s">
        <v>35</v>
      </c>
      <c r="AX218" s="13" t="s">
        <v>73</v>
      </c>
      <c r="AY218" s="245" t="s">
        <v>114</v>
      </c>
    </row>
    <row r="219" spans="1:51" s="14" customFormat="1" ht="12">
      <c r="A219" s="14"/>
      <c r="B219" s="246"/>
      <c r="C219" s="247"/>
      <c r="D219" s="237" t="s">
        <v>122</v>
      </c>
      <c r="E219" s="248" t="s">
        <v>19</v>
      </c>
      <c r="F219" s="249" t="s">
        <v>305</v>
      </c>
      <c r="G219" s="247"/>
      <c r="H219" s="250">
        <v>12.5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122</v>
      </c>
      <c r="AU219" s="256" t="s">
        <v>83</v>
      </c>
      <c r="AV219" s="14" t="s">
        <v>83</v>
      </c>
      <c r="AW219" s="14" t="s">
        <v>35</v>
      </c>
      <c r="AX219" s="14" t="s">
        <v>81</v>
      </c>
      <c r="AY219" s="256" t="s">
        <v>114</v>
      </c>
    </row>
    <row r="220" spans="1:65" s="2" customFormat="1" ht="21.75" customHeight="1">
      <c r="A220" s="40"/>
      <c r="B220" s="41"/>
      <c r="C220" s="221" t="s">
        <v>306</v>
      </c>
      <c r="D220" s="221" t="s">
        <v>116</v>
      </c>
      <c r="E220" s="222" t="s">
        <v>307</v>
      </c>
      <c r="F220" s="223" t="s">
        <v>308</v>
      </c>
      <c r="G220" s="224" t="s">
        <v>119</v>
      </c>
      <c r="H220" s="225">
        <v>12.5</v>
      </c>
      <c r="I220" s="226"/>
      <c r="J220" s="227">
        <f>ROUND(I220*H220,2)</f>
        <v>0</v>
      </c>
      <c r="K220" s="228"/>
      <c r="L220" s="46"/>
      <c r="M220" s="229" t="s">
        <v>19</v>
      </c>
      <c r="N220" s="230" t="s">
        <v>44</v>
      </c>
      <c r="O220" s="86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3" t="s">
        <v>120</v>
      </c>
      <c r="AT220" s="233" t="s">
        <v>116</v>
      </c>
      <c r="AU220" s="233" t="s">
        <v>83</v>
      </c>
      <c r="AY220" s="19" t="s">
        <v>114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9" t="s">
        <v>81</v>
      </c>
      <c r="BK220" s="234">
        <f>ROUND(I220*H220,2)</f>
        <v>0</v>
      </c>
      <c r="BL220" s="19" t="s">
        <v>120</v>
      </c>
      <c r="BM220" s="233" t="s">
        <v>309</v>
      </c>
    </row>
    <row r="221" spans="1:51" s="13" customFormat="1" ht="12">
      <c r="A221" s="13"/>
      <c r="B221" s="235"/>
      <c r="C221" s="236"/>
      <c r="D221" s="237" t="s">
        <v>122</v>
      </c>
      <c r="E221" s="238" t="s">
        <v>19</v>
      </c>
      <c r="F221" s="239" t="s">
        <v>303</v>
      </c>
      <c r="G221" s="236"/>
      <c r="H221" s="238" t="s">
        <v>19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122</v>
      </c>
      <c r="AU221" s="245" t="s">
        <v>83</v>
      </c>
      <c r="AV221" s="13" t="s">
        <v>81</v>
      </c>
      <c r="AW221" s="13" t="s">
        <v>35</v>
      </c>
      <c r="AX221" s="13" t="s">
        <v>73</v>
      </c>
      <c r="AY221" s="245" t="s">
        <v>114</v>
      </c>
    </row>
    <row r="222" spans="1:51" s="13" customFormat="1" ht="12">
      <c r="A222" s="13"/>
      <c r="B222" s="235"/>
      <c r="C222" s="236"/>
      <c r="D222" s="237" t="s">
        <v>122</v>
      </c>
      <c r="E222" s="238" t="s">
        <v>19</v>
      </c>
      <c r="F222" s="239" t="s">
        <v>304</v>
      </c>
      <c r="G222" s="236"/>
      <c r="H222" s="238" t="s">
        <v>19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122</v>
      </c>
      <c r="AU222" s="245" t="s">
        <v>83</v>
      </c>
      <c r="AV222" s="13" t="s">
        <v>81</v>
      </c>
      <c r="AW222" s="13" t="s">
        <v>35</v>
      </c>
      <c r="AX222" s="13" t="s">
        <v>73</v>
      </c>
      <c r="AY222" s="245" t="s">
        <v>114</v>
      </c>
    </row>
    <row r="223" spans="1:51" s="14" customFormat="1" ht="12">
      <c r="A223" s="14"/>
      <c r="B223" s="246"/>
      <c r="C223" s="247"/>
      <c r="D223" s="237" t="s">
        <v>122</v>
      </c>
      <c r="E223" s="248" t="s">
        <v>19</v>
      </c>
      <c r="F223" s="249" t="s">
        <v>305</v>
      </c>
      <c r="G223" s="247"/>
      <c r="H223" s="250">
        <v>12.5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122</v>
      </c>
      <c r="AU223" s="256" t="s">
        <v>83</v>
      </c>
      <c r="AV223" s="14" t="s">
        <v>83</v>
      </c>
      <c r="AW223" s="14" t="s">
        <v>35</v>
      </c>
      <c r="AX223" s="14" t="s">
        <v>81</v>
      </c>
      <c r="AY223" s="256" t="s">
        <v>114</v>
      </c>
    </row>
    <row r="224" spans="1:65" s="2" customFormat="1" ht="21.75" customHeight="1">
      <c r="A224" s="40"/>
      <c r="B224" s="41"/>
      <c r="C224" s="221" t="s">
        <v>310</v>
      </c>
      <c r="D224" s="221" t="s">
        <v>116</v>
      </c>
      <c r="E224" s="222" t="s">
        <v>311</v>
      </c>
      <c r="F224" s="223" t="s">
        <v>312</v>
      </c>
      <c r="G224" s="224" t="s">
        <v>127</v>
      </c>
      <c r="H224" s="225">
        <v>13.839</v>
      </c>
      <c r="I224" s="226"/>
      <c r="J224" s="227">
        <f>ROUND(I224*H224,2)</f>
        <v>0</v>
      </c>
      <c r="K224" s="228"/>
      <c r="L224" s="46"/>
      <c r="M224" s="229" t="s">
        <v>19</v>
      </c>
      <c r="N224" s="230" t="s">
        <v>44</v>
      </c>
      <c r="O224" s="86"/>
      <c r="P224" s="231">
        <f>O224*H224</f>
        <v>0</v>
      </c>
      <c r="Q224" s="231">
        <v>2.453292204</v>
      </c>
      <c r="R224" s="231">
        <f>Q224*H224</f>
        <v>33.951110811156</v>
      </c>
      <c r="S224" s="231">
        <v>0</v>
      </c>
      <c r="T224" s="232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3" t="s">
        <v>120</v>
      </c>
      <c r="AT224" s="233" t="s">
        <v>116</v>
      </c>
      <c r="AU224" s="233" t="s">
        <v>83</v>
      </c>
      <c r="AY224" s="19" t="s">
        <v>114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9" t="s">
        <v>81</v>
      </c>
      <c r="BK224" s="234">
        <f>ROUND(I224*H224,2)</f>
        <v>0</v>
      </c>
      <c r="BL224" s="19" t="s">
        <v>120</v>
      </c>
      <c r="BM224" s="233" t="s">
        <v>313</v>
      </c>
    </row>
    <row r="225" spans="1:51" s="13" customFormat="1" ht="12">
      <c r="A225" s="13"/>
      <c r="B225" s="235"/>
      <c r="C225" s="236"/>
      <c r="D225" s="237" t="s">
        <v>122</v>
      </c>
      <c r="E225" s="238" t="s">
        <v>19</v>
      </c>
      <c r="F225" s="239" t="s">
        <v>314</v>
      </c>
      <c r="G225" s="236"/>
      <c r="H225" s="238" t="s">
        <v>19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122</v>
      </c>
      <c r="AU225" s="245" t="s">
        <v>83</v>
      </c>
      <c r="AV225" s="13" t="s">
        <v>81</v>
      </c>
      <c r="AW225" s="13" t="s">
        <v>35</v>
      </c>
      <c r="AX225" s="13" t="s">
        <v>73</v>
      </c>
      <c r="AY225" s="245" t="s">
        <v>114</v>
      </c>
    </row>
    <row r="226" spans="1:51" s="14" customFormat="1" ht="12">
      <c r="A226" s="14"/>
      <c r="B226" s="246"/>
      <c r="C226" s="247"/>
      <c r="D226" s="237" t="s">
        <v>122</v>
      </c>
      <c r="E226" s="248" t="s">
        <v>19</v>
      </c>
      <c r="F226" s="249" t="s">
        <v>315</v>
      </c>
      <c r="G226" s="247"/>
      <c r="H226" s="250">
        <v>10.855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122</v>
      </c>
      <c r="AU226" s="256" t="s">
        <v>83</v>
      </c>
      <c r="AV226" s="14" t="s">
        <v>83</v>
      </c>
      <c r="AW226" s="14" t="s">
        <v>35</v>
      </c>
      <c r="AX226" s="14" t="s">
        <v>73</v>
      </c>
      <c r="AY226" s="256" t="s">
        <v>114</v>
      </c>
    </row>
    <row r="227" spans="1:51" s="13" customFormat="1" ht="12">
      <c r="A227" s="13"/>
      <c r="B227" s="235"/>
      <c r="C227" s="236"/>
      <c r="D227" s="237" t="s">
        <v>122</v>
      </c>
      <c r="E227" s="238" t="s">
        <v>19</v>
      </c>
      <c r="F227" s="239" t="s">
        <v>316</v>
      </c>
      <c r="G227" s="236"/>
      <c r="H227" s="238" t="s">
        <v>19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122</v>
      </c>
      <c r="AU227" s="245" t="s">
        <v>83</v>
      </c>
      <c r="AV227" s="13" t="s">
        <v>81</v>
      </c>
      <c r="AW227" s="13" t="s">
        <v>35</v>
      </c>
      <c r="AX227" s="13" t="s">
        <v>73</v>
      </c>
      <c r="AY227" s="245" t="s">
        <v>114</v>
      </c>
    </row>
    <row r="228" spans="1:51" s="14" customFormat="1" ht="12">
      <c r="A228" s="14"/>
      <c r="B228" s="246"/>
      <c r="C228" s="247"/>
      <c r="D228" s="237" t="s">
        <v>122</v>
      </c>
      <c r="E228" s="248" t="s">
        <v>19</v>
      </c>
      <c r="F228" s="249" t="s">
        <v>317</v>
      </c>
      <c r="G228" s="247"/>
      <c r="H228" s="250">
        <v>2.984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6" t="s">
        <v>122</v>
      </c>
      <c r="AU228" s="256" t="s">
        <v>83</v>
      </c>
      <c r="AV228" s="14" t="s">
        <v>83</v>
      </c>
      <c r="AW228" s="14" t="s">
        <v>35</v>
      </c>
      <c r="AX228" s="14" t="s">
        <v>73</v>
      </c>
      <c r="AY228" s="256" t="s">
        <v>114</v>
      </c>
    </row>
    <row r="229" spans="1:51" s="15" customFormat="1" ht="12">
      <c r="A229" s="15"/>
      <c r="B229" s="257"/>
      <c r="C229" s="258"/>
      <c r="D229" s="237" t="s">
        <v>122</v>
      </c>
      <c r="E229" s="259" t="s">
        <v>19</v>
      </c>
      <c r="F229" s="260" t="s">
        <v>136</v>
      </c>
      <c r="G229" s="258"/>
      <c r="H229" s="261">
        <v>13.839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7" t="s">
        <v>122</v>
      </c>
      <c r="AU229" s="267" t="s">
        <v>83</v>
      </c>
      <c r="AV229" s="15" t="s">
        <v>120</v>
      </c>
      <c r="AW229" s="15" t="s">
        <v>35</v>
      </c>
      <c r="AX229" s="15" t="s">
        <v>81</v>
      </c>
      <c r="AY229" s="267" t="s">
        <v>114</v>
      </c>
    </row>
    <row r="230" spans="1:65" s="2" customFormat="1" ht="16.5" customHeight="1">
      <c r="A230" s="40"/>
      <c r="B230" s="41"/>
      <c r="C230" s="221" t="s">
        <v>7</v>
      </c>
      <c r="D230" s="221" t="s">
        <v>116</v>
      </c>
      <c r="E230" s="222" t="s">
        <v>318</v>
      </c>
      <c r="F230" s="223" t="s">
        <v>319</v>
      </c>
      <c r="G230" s="224" t="s">
        <v>119</v>
      </c>
      <c r="H230" s="225">
        <v>18.995</v>
      </c>
      <c r="I230" s="226"/>
      <c r="J230" s="227">
        <f>ROUND(I230*H230,2)</f>
        <v>0</v>
      </c>
      <c r="K230" s="228"/>
      <c r="L230" s="46"/>
      <c r="M230" s="229" t="s">
        <v>19</v>
      </c>
      <c r="N230" s="230" t="s">
        <v>44</v>
      </c>
      <c r="O230" s="86"/>
      <c r="P230" s="231">
        <f>O230*H230</f>
        <v>0</v>
      </c>
      <c r="Q230" s="231">
        <v>0.0026919</v>
      </c>
      <c r="R230" s="231">
        <f>Q230*H230</f>
        <v>0.05113264050000001</v>
      </c>
      <c r="S230" s="231">
        <v>0</v>
      </c>
      <c r="T230" s="232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3" t="s">
        <v>120</v>
      </c>
      <c r="AT230" s="233" t="s">
        <v>116</v>
      </c>
      <c r="AU230" s="233" t="s">
        <v>83</v>
      </c>
      <c r="AY230" s="19" t="s">
        <v>114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9" t="s">
        <v>81</v>
      </c>
      <c r="BK230" s="234">
        <f>ROUND(I230*H230,2)</f>
        <v>0</v>
      </c>
      <c r="BL230" s="19" t="s">
        <v>120</v>
      </c>
      <c r="BM230" s="233" t="s">
        <v>320</v>
      </c>
    </row>
    <row r="231" spans="1:51" s="13" customFormat="1" ht="12">
      <c r="A231" s="13"/>
      <c r="B231" s="235"/>
      <c r="C231" s="236"/>
      <c r="D231" s="237" t="s">
        <v>122</v>
      </c>
      <c r="E231" s="238" t="s">
        <v>19</v>
      </c>
      <c r="F231" s="239" t="s">
        <v>321</v>
      </c>
      <c r="G231" s="236"/>
      <c r="H231" s="238" t="s">
        <v>19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122</v>
      </c>
      <c r="AU231" s="245" t="s">
        <v>83</v>
      </c>
      <c r="AV231" s="13" t="s">
        <v>81</v>
      </c>
      <c r="AW231" s="13" t="s">
        <v>35</v>
      </c>
      <c r="AX231" s="13" t="s">
        <v>73</v>
      </c>
      <c r="AY231" s="245" t="s">
        <v>114</v>
      </c>
    </row>
    <row r="232" spans="1:51" s="14" customFormat="1" ht="12">
      <c r="A232" s="14"/>
      <c r="B232" s="246"/>
      <c r="C232" s="247"/>
      <c r="D232" s="237" t="s">
        <v>122</v>
      </c>
      <c r="E232" s="248" t="s">
        <v>19</v>
      </c>
      <c r="F232" s="249" t="s">
        <v>322</v>
      </c>
      <c r="G232" s="247"/>
      <c r="H232" s="250">
        <v>16.7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122</v>
      </c>
      <c r="AU232" s="256" t="s">
        <v>83</v>
      </c>
      <c r="AV232" s="14" t="s">
        <v>83</v>
      </c>
      <c r="AW232" s="14" t="s">
        <v>35</v>
      </c>
      <c r="AX232" s="14" t="s">
        <v>73</v>
      </c>
      <c r="AY232" s="256" t="s">
        <v>114</v>
      </c>
    </row>
    <row r="233" spans="1:51" s="13" customFormat="1" ht="12">
      <c r="A233" s="13"/>
      <c r="B233" s="235"/>
      <c r="C233" s="236"/>
      <c r="D233" s="237" t="s">
        <v>122</v>
      </c>
      <c r="E233" s="238" t="s">
        <v>19</v>
      </c>
      <c r="F233" s="239" t="s">
        <v>323</v>
      </c>
      <c r="G233" s="236"/>
      <c r="H233" s="238" t="s">
        <v>19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122</v>
      </c>
      <c r="AU233" s="245" t="s">
        <v>83</v>
      </c>
      <c r="AV233" s="13" t="s">
        <v>81</v>
      </c>
      <c r="AW233" s="13" t="s">
        <v>35</v>
      </c>
      <c r="AX233" s="13" t="s">
        <v>73</v>
      </c>
      <c r="AY233" s="245" t="s">
        <v>114</v>
      </c>
    </row>
    <row r="234" spans="1:51" s="14" customFormat="1" ht="12">
      <c r="A234" s="14"/>
      <c r="B234" s="246"/>
      <c r="C234" s="247"/>
      <c r="D234" s="237" t="s">
        <v>122</v>
      </c>
      <c r="E234" s="248" t="s">
        <v>19</v>
      </c>
      <c r="F234" s="249" t="s">
        <v>324</v>
      </c>
      <c r="G234" s="247"/>
      <c r="H234" s="250">
        <v>2.295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122</v>
      </c>
      <c r="AU234" s="256" t="s">
        <v>83</v>
      </c>
      <c r="AV234" s="14" t="s">
        <v>83</v>
      </c>
      <c r="AW234" s="14" t="s">
        <v>35</v>
      </c>
      <c r="AX234" s="14" t="s">
        <v>73</v>
      </c>
      <c r="AY234" s="256" t="s">
        <v>114</v>
      </c>
    </row>
    <row r="235" spans="1:51" s="15" customFormat="1" ht="12">
      <c r="A235" s="15"/>
      <c r="B235" s="257"/>
      <c r="C235" s="258"/>
      <c r="D235" s="237" t="s">
        <v>122</v>
      </c>
      <c r="E235" s="259" t="s">
        <v>19</v>
      </c>
      <c r="F235" s="260" t="s">
        <v>136</v>
      </c>
      <c r="G235" s="258"/>
      <c r="H235" s="261">
        <v>18.995</v>
      </c>
      <c r="I235" s="262"/>
      <c r="J235" s="258"/>
      <c r="K235" s="258"/>
      <c r="L235" s="263"/>
      <c r="M235" s="264"/>
      <c r="N235" s="265"/>
      <c r="O235" s="265"/>
      <c r="P235" s="265"/>
      <c r="Q235" s="265"/>
      <c r="R235" s="265"/>
      <c r="S235" s="265"/>
      <c r="T235" s="266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7" t="s">
        <v>122</v>
      </c>
      <c r="AU235" s="267" t="s">
        <v>83</v>
      </c>
      <c r="AV235" s="15" t="s">
        <v>120</v>
      </c>
      <c r="AW235" s="15" t="s">
        <v>35</v>
      </c>
      <c r="AX235" s="15" t="s">
        <v>81</v>
      </c>
      <c r="AY235" s="267" t="s">
        <v>114</v>
      </c>
    </row>
    <row r="236" spans="1:65" s="2" customFormat="1" ht="16.5" customHeight="1">
      <c r="A236" s="40"/>
      <c r="B236" s="41"/>
      <c r="C236" s="221" t="s">
        <v>325</v>
      </c>
      <c r="D236" s="221" t="s">
        <v>116</v>
      </c>
      <c r="E236" s="222" t="s">
        <v>326</v>
      </c>
      <c r="F236" s="223" t="s">
        <v>327</v>
      </c>
      <c r="G236" s="224" t="s">
        <v>119</v>
      </c>
      <c r="H236" s="225">
        <v>18.995</v>
      </c>
      <c r="I236" s="226"/>
      <c r="J236" s="227">
        <f>ROUND(I236*H236,2)</f>
        <v>0</v>
      </c>
      <c r="K236" s="228"/>
      <c r="L236" s="46"/>
      <c r="M236" s="229" t="s">
        <v>19</v>
      </c>
      <c r="N236" s="230" t="s">
        <v>44</v>
      </c>
      <c r="O236" s="86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3" t="s">
        <v>120</v>
      </c>
      <c r="AT236" s="233" t="s">
        <v>116</v>
      </c>
      <c r="AU236" s="233" t="s">
        <v>83</v>
      </c>
      <c r="AY236" s="19" t="s">
        <v>114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9" t="s">
        <v>81</v>
      </c>
      <c r="BK236" s="234">
        <f>ROUND(I236*H236,2)</f>
        <v>0</v>
      </c>
      <c r="BL236" s="19" t="s">
        <v>120</v>
      </c>
      <c r="BM236" s="233" t="s">
        <v>328</v>
      </c>
    </row>
    <row r="237" spans="1:51" s="13" customFormat="1" ht="12">
      <c r="A237" s="13"/>
      <c r="B237" s="235"/>
      <c r="C237" s="236"/>
      <c r="D237" s="237" t="s">
        <v>122</v>
      </c>
      <c r="E237" s="238" t="s">
        <v>19</v>
      </c>
      <c r="F237" s="239" t="s">
        <v>321</v>
      </c>
      <c r="G237" s="236"/>
      <c r="H237" s="238" t="s">
        <v>19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122</v>
      </c>
      <c r="AU237" s="245" t="s">
        <v>83</v>
      </c>
      <c r="AV237" s="13" t="s">
        <v>81</v>
      </c>
      <c r="AW237" s="13" t="s">
        <v>35</v>
      </c>
      <c r="AX237" s="13" t="s">
        <v>73</v>
      </c>
      <c r="AY237" s="245" t="s">
        <v>114</v>
      </c>
    </row>
    <row r="238" spans="1:51" s="14" customFormat="1" ht="12">
      <c r="A238" s="14"/>
      <c r="B238" s="246"/>
      <c r="C238" s="247"/>
      <c r="D238" s="237" t="s">
        <v>122</v>
      </c>
      <c r="E238" s="248" t="s">
        <v>19</v>
      </c>
      <c r="F238" s="249" t="s">
        <v>322</v>
      </c>
      <c r="G238" s="247"/>
      <c r="H238" s="250">
        <v>16.7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122</v>
      </c>
      <c r="AU238" s="256" t="s">
        <v>83</v>
      </c>
      <c r="AV238" s="14" t="s">
        <v>83</v>
      </c>
      <c r="AW238" s="14" t="s">
        <v>35</v>
      </c>
      <c r="AX238" s="14" t="s">
        <v>73</v>
      </c>
      <c r="AY238" s="256" t="s">
        <v>114</v>
      </c>
    </row>
    <row r="239" spans="1:51" s="13" customFormat="1" ht="12">
      <c r="A239" s="13"/>
      <c r="B239" s="235"/>
      <c r="C239" s="236"/>
      <c r="D239" s="237" t="s">
        <v>122</v>
      </c>
      <c r="E239" s="238" t="s">
        <v>19</v>
      </c>
      <c r="F239" s="239" t="s">
        <v>323</v>
      </c>
      <c r="G239" s="236"/>
      <c r="H239" s="238" t="s">
        <v>19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122</v>
      </c>
      <c r="AU239" s="245" t="s">
        <v>83</v>
      </c>
      <c r="AV239" s="13" t="s">
        <v>81</v>
      </c>
      <c r="AW239" s="13" t="s">
        <v>35</v>
      </c>
      <c r="AX239" s="13" t="s">
        <v>73</v>
      </c>
      <c r="AY239" s="245" t="s">
        <v>114</v>
      </c>
    </row>
    <row r="240" spans="1:51" s="14" customFormat="1" ht="12">
      <c r="A240" s="14"/>
      <c r="B240" s="246"/>
      <c r="C240" s="247"/>
      <c r="D240" s="237" t="s">
        <v>122</v>
      </c>
      <c r="E240" s="248" t="s">
        <v>19</v>
      </c>
      <c r="F240" s="249" t="s">
        <v>324</v>
      </c>
      <c r="G240" s="247"/>
      <c r="H240" s="250">
        <v>2.295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122</v>
      </c>
      <c r="AU240" s="256" t="s">
        <v>83</v>
      </c>
      <c r="AV240" s="14" t="s">
        <v>83</v>
      </c>
      <c r="AW240" s="14" t="s">
        <v>35</v>
      </c>
      <c r="AX240" s="14" t="s">
        <v>73</v>
      </c>
      <c r="AY240" s="256" t="s">
        <v>114</v>
      </c>
    </row>
    <row r="241" spans="1:51" s="15" customFormat="1" ht="12">
      <c r="A241" s="15"/>
      <c r="B241" s="257"/>
      <c r="C241" s="258"/>
      <c r="D241" s="237" t="s">
        <v>122</v>
      </c>
      <c r="E241" s="259" t="s">
        <v>19</v>
      </c>
      <c r="F241" s="260" t="s">
        <v>136</v>
      </c>
      <c r="G241" s="258"/>
      <c r="H241" s="261">
        <v>18.995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7" t="s">
        <v>122</v>
      </c>
      <c r="AU241" s="267" t="s">
        <v>83</v>
      </c>
      <c r="AV241" s="15" t="s">
        <v>120</v>
      </c>
      <c r="AW241" s="15" t="s">
        <v>35</v>
      </c>
      <c r="AX241" s="15" t="s">
        <v>81</v>
      </c>
      <c r="AY241" s="267" t="s">
        <v>114</v>
      </c>
    </row>
    <row r="242" spans="1:65" s="2" customFormat="1" ht="21.75" customHeight="1">
      <c r="A242" s="40"/>
      <c r="B242" s="41"/>
      <c r="C242" s="221" t="s">
        <v>329</v>
      </c>
      <c r="D242" s="221" t="s">
        <v>116</v>
      </c>
      <c r="E242" s="222" t="s">
        <v>330</v>
      </c>
      <c r="F242" s="223" t="s">
        <v>331</v>
      </c>
      <c r="G242" s="224" t="s">
        <v>160</v>
      </c>
      <c r="H242" s="225">
        <v>0.014</v>
      </c>
      <c r="I242" s="226"/>
      <c r="J242" s="227">
        <f>ROUND(I242*H242,2)</f>
        <v>0</v>
      </c>
      <c r="K242" s="228"/>
      <c r="L242" s="46"/>
      <c r="M242" s="229" t="s">
        <v>19</v>
      </c>
      <c r="N242" s="230" t="s">
        <v>44</v>
      </c>
      <c r="O242" s="86"/>
      <c r="P242" s="231">
        <f>O242*H242</f>
        <v>0</v>
      </c>
      <c r="Q242" s="231">
        <v>1.06017</v>
      </c>
      <c r="R242" s="231">
        <f>Q242*H242</f>
        <v>0.01484238</v>
      </c>
      <c r="S242" s="231">
        <v>0</v>
      </c>
      <c r="T242" s="232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3" t="s">
        <v>120</v>
      </c>
      <c r="AT242" s="233" t="s">
        <v>116</v>
      </c>
      <c r="AU242" s="233" t="s">
        <v>83</v>
      </c>
      <c r="AY242" s="19" t="s">
        <v>114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9" t="s">
        <v>81</v>
      </c>
      <c r="BK242" s="234">
        <f>ROUND(I242*H242,2)</f>
        <v>0</v>
      </c>
      <c r="BL242" s="19" t="s">
        <v>120</v>
      </c>
      <c r="BM242" s="233" t="s">
        <v>332</v>
      </c>
    </row>
    <row r="243" spans="1:51" s="13" customFormat="1" ht="12">
      <c r="A243" s="13"/>
      <c r="B243" s="235"/>
      <c r="C243" s="236"/>
      <c r="D243" s="237" t="s">
        <v>122</v>
      </c>
      <c r="E243" s="238" t="s">
        <v>19</v>
      </c>
      <c r="F243" s="239" t="s">
        <v>333</v>
      </c>
      <c r="G243" s="236"/>
      <c r="H243" s="238" t="s">
        <v>19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122</v>
      </c>
      <c r="AU243" s="245" t="s">
        <v>83</v>
      </c>
      <c r="AV243" s="13" t="s">
        <v>81</v>
      </c>
      <c r="AW243" s="13" t="s">
        <v>35</v>
      </c>
      <c r="AX243" s="13" t="s">
        <v>73</v>
      </c>
      <c r="AY243" s="245" t="s">
        <v>114</v>
      </c>
    </row>
    <row r="244" spans="1:51" s="13" customFormat="1" ht="12">
      <c r="A244" s="13"/>
      <c r="B244" s="235"/>
      <c r="C244" s="236"/>
      <c r="D244" s="237" t="s">
        <v>122</v>
      </c>
      <c r="E244" s="238" t="s">
        <v>19</v>
      </c>
      <c r="F244" s="239" t="s">
        <v>334</v>
      </c>
      <c r="G244" s="236"/>
      <c r="H244" s="238" t="s">
        <v>19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122</v>
      </c>
      <c r="AU244" s="245" t="s">
        <v>83</v>
      </c>
      <c r="AV244" s="13" t="s">
        <v>81</v>
      </c>
      <c r="AW244" s="13" t="s">
        <v>35</v>
      </c>
      <c r="AX244" s="13" t="s">
        <v>73</v>
      </c>
      <c r="AY244" s="245" t="s">
        <v>114</v>
      </c>
    </row>
    <row r="245" spans="1:51" s="13" customFormat="1" ht="12">
      <c r="A245" s="13"/>
      <c r="B245" s="235"/>
      <c r="C245" s="236"/>
      <c r="D245" s="237" t="s">
        <v>122</v>
      </c>
      <c r="E245" s="238" t="s">
        <v>19</v>
      </c>
      <c r="F245" s="239" t="s">
        <v>335</v>
      </c>
      <c r="G245" s="236"/>
      <c r="H245" s="238" t="s">
        <v>19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122</v>
      </c>
      <c r="AU245" s="245" t="s">
        <v>83</v>
      </c>
      <c r="AV245" s="13" t="s">
        <v>81</v>
      </c>
      <c r="AW245" s="13" t="s">
        <v>35</v>
      </c>
      <c r="AX245" s="13" t="s">
        <v>73</v>
      </c>
      <c r="AY245" s="245" t="s">
        <v>114</v>
      </c>
    </row>
    <row r="246" spans="1:51" s="14" customFormat="1" ht="12">
      <c r="A246" s="14"/>
      <c r="B246" s="246"/>
      <c r="C246" s="247"/>
      <c r="D246" s="237" t="s">
        <v>122</v>
      </c>
      <c r="E246" s="248" t="s">
        <v>19</v>
      </c>
      <c r="F246" s="249" t="s">
        <v>336</v>
      </c>
      <c r="G246" s="247"/>
      <c r="H246" s="250">
        <v>0.014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6" t="s">
        <v>122</v>
      </c>
      <c r="AU246" s="256" t="s">
        <v>83</v>
      </c>
      <c r="AV246" s="14" t="s">
        <v>83</v>
      </c>
      <c r="AW246" s="14" t="s">
        <v>35</v>
      </c>
      <c r="AX246" s="14" t="s">
        <v>81</v>
      </c>
      <c r="AY246" s="256" t="s">
        <v>114</v>
      </c>
    </row>
    <row r="247" spans="1:63" s="12" customFormat="1" ht="22.8" customHeight="1">
      <c r="A247" s="12"/>
      <c r="B247" s="205"/>
      <c r="C247" s="206"/>
      <c r="D247" s="207" t="s">
        <v>72</v>
      </c>
      <c r="E247" s="219" t="s">
        <v>137</v>
      </c>
      <c r="F247" s="219" t="s">
        <v>337</v>
      </c>
      <c r="G247" s="206"/>
      <c r="H247" s="206"/>
      <c r="I247" s="209"/>
      <c r="J247" s="220">
        <f>BK247</f>
        <v>0</v>
      </c>
      <c r="K247" s="206"/>
      <c r="L247" s="211"/>
      <c r="M247" s="212"/>
      <c r="N247" s="213"/>
      <c r="O247" s="213"/>
      <c r="P247" s="214">
        <f>SUM(P248:P286)</f>
        <v>0</v>
      </c>
      <c r="Q247" s="213"/>
      <c r="R247" s="214">
        <f>SUM(R248:R286)</f>
        <v>46.05295411</v>
      </c>
      <c r="S247" s="213"/>
      <c r="T247" s="215">
        <f>SUM(T248:T286)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6" t="s">
        <v>81</v>
      </c>
      <c r="AT247" s="217" t="s">
        <v>72</v>
      </c>
      <c r="AU247" s="217" t="s">
        <v>81</v>
      </c>
      <c r="AY247" s="216" t="s">
        <v>114</v>
      </c>
      <c r="BK247" s="218">
        <f>SUM(BK248:BK286)</f>
        <v>0</v>
      </c>
    </row>
    <row r="248" spans="1:65" s="2" customFormat="1" ht="21.75" customHeight="1">
      <c r="A248" s="40"/>
      <c r="B248" s="41"/>
      <c r="C248" s="221" t="s">
        <v>338</v>
      </c>
      <c r="D248" s="221" t="s">
        <v>116</v>
      </c>
      <c r="E248" s="222" t="s">
        <v>339</v>
      </c>
      <c r="F248" s="223" t="s">
        <v>340</v>
      </c>
      <c r="G248" s="224" t="s">
        <v>127</v>
      </c>
      <c r="H248" s="225">
        <v>0.71</v>
      </c>
      <c r="I248" s="226"/>
      <c r="J248" s="227">
        <f>ROUND(I248*H248,2)</f>
        <v>0</v>
      </c>
      <c r="K248" s="228"/>
      <c r="L248" s="46"/>
      <c r="M248" s="229" t="s">
        <v>19</v>
      </c>
      <c r="N248" s="230" t="s">
        <v>44</v>
      </c>
      <c r="O248" s="86"/>
      <c r="P248" s="231">
        <f>O248*H248</f>
        <v>0</v>
      </c>
      <c r="Q248" s="231">
        <v>0.25081</v>
      </c>
      <c r="R248" s="231">
        <f>Q248*H248</f>
        <v>0.1780751</v>
      </c>
      <c r="S248" s="231">
        <v>0</v>
      </c>
      <c r="T248" s="232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3" t="s">
        <v>120</v>
      </c>
      <c r="AT248" s="233" t="s">
        <v>116</v>
      </c>
      <c r="AU248" s="233" t="s">
        <v>83</v>
      </c>
      <c r="AY248" s="19" t="s">
        <v>114</v>
      </c>
      <c r="BE248" s="234">
        <f>IF(N248="základní",J248,0)</f>
        <v>0</v>
      </c>
      <c r="BF248" s="234">
        <f>IF(N248="snížená",J248,0)</f>
        <v>0</v>
      </c>
      <c r="BG248" s="234">
        <f>IF(N248="zákl. přenesená",J248,0)</f>
        <v>0</v>
      </c>
      <c r="BH248" s="234">
        <f>IF(N248="sníž. přenesená",J248,0)</f>
        <v>0</v>
      </c>
      <c r="BI248" s="234">
        <f>IF(N248="nulová",J248,0)</f>
        <v>0</v>
      </c>
      <c r="BJ248" s="19" t="s">
        <v>81</v>
      </c>
      <c r="BK248" s="234">
        <f>ROUND(I248*H248,2)</f>
        <v>0</v>
      </c>
      <c r="BL248" s="19" t="s">
        <v>120</v>
      </c>
      <c r="BM248" s="233" t="s">
        <v>341</v>
      </c>
    </row>
    <row r="249" spans="1:51" s="13" customFormat="1" ht="12">
      <c r="A249" s="13"/>
      <c r="B249" s="235"/>
      <c r="C249" s="236"/>
      <c r="D249" s="237" t="s">
        <v>122</v>
      </c>
      <c r="E249" s="238" t="s">
        <v>19</v>
      </c>
      <c r="F249" s="239" t="s">
        <v>342</v>
      </c>
      <c r="G249" s="236"/>
      <c r="H249" s="238" t="s">
        <v>19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122</v>
      </c>
      <c r="AU249" s="245" t="s">
        <v>83</v>
      </c>
      <c r="AV249" s="13" t="s">
        <v>81</v>
      </c>
      <c r="AW249" s="13" t="s">
        <v>35</v>
      </c>
      <c r="AX249" s="13" t="s">
        <v>73</v>
      </c>
      <c r="AY249" s="245" t="s">
        <v>114</v>
      </c>
    </row>
    <row r="250" spans="1:51" s="13" customFormat="1" ht="12">
      <c r="A250" s="13"/>
      <c r="B250" s="235"/>
      <c r="C250" s="236"/>
      <c r="D250" s="237" t="s">
        <v>122</v>
      </c>
      <c r="E250" s="238" t="s">
        <v>19</v>
      </c>
      <c r="F250" s="239" t="s">
        <v>343</v>
      </c>
      <c r="G250" s="236"/>
      <c r="H250" s="238" t="s">
        <v>19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122</v>
      </c>
      <c r="AU250" s="245" t="s">
        <v>83</v>
      </c>
      <c r="AV250" s="13" t="s">
        <v>81</v>
      </c>
      <c r="AW250" s="13" t="s">
        <v>35</v>
      </c>
      <c r="AX250" s="13" t="s">
        <v>73</v>
      </c>
      <c r="AY250" s="245" t="s">
        <v>114</v>
      </c>
    </row>
    <row r="251" spans="1:51" s="14" customFormat="1" ht="12">
      <c r="A251" s="14"/>
      <c r="B251" s="246"/>
      <c r="C251" s="247"/>
      <c r="D251" s="237" t="s">
        <v>122</v>
      </c>
      <c r="E251" s="248" t="s">
        <v>19</v>
      </c>
      <c r="F251" s="249" t="s">
        <v>344</v>
      </c>
      <c r="G251" s="247"/>
      <c r="H251" s="250">
        <v>0.71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122</v>
      </c>
      <c r="AU251" s="256" t="s">
        <v>83</v>
      </c>
      <c r="AV251" s="14" t="s">
        <v>83</v>
      </c>
      <c r="AW251" s="14" t="s">
        <v>35</v>
      </c>
      <c r="AX251" s="14" t="s">
        <v>81</v>
      </c>
      <c r="AY251" s="256" t="s">
        <v>114</v>
      </c>
    </row>
    <row r="252" spans="1:65" s="2" customFormat="1" ht="78" customHeight="1">
      <c r="A252" s="40"/>
      <c r="B252" s="41"/>
      <c r="C252" s="221" t="s">
        <v>345</v>
      </c>
      <c r="D252" s="221" t="s">
        <v>116</v>
      </c>
      <c r="E252" s="222" t="s">
        <v>346</v>
      </c>
      <c r="F252" s="223" t="s">
        <v>347</v>
      </c>
      <c r="G252" s="224" t="s">
        <v>127</v>
      </c>
      <c r="H252" s="225">
        <v>15.03</v>
      </c>
      <c r="I252" s="226"/>
      <c r="J252" s="227">
        <f>ROUND(I252*H252,2)</f>
        <v>0</v>
      </c>
      <c r="K252" s="228"/>
      <c r="L252" s="46"/>
      <c r="M252" s="229" t="s">
        <v>19</v>
      </c>
      <c r="N252" s="230" t="s">
        <v>44</v>
      </c>
      <c r="O252" s="86"/>
      <c r="P252" s="231">
        <f>O252*H252</f>
        <v>0</v>
      </c>
      <c r="Q252" s="231">
        <v>2.94564</v>
      </c>
      <c r="R252" s="231">
        <f>Q252*H252</f>
        <v>44.2729692</v>
      </c>
      <c r="S252" s="231">
        <v>0</v>
      </c>
      <c r="T252" s="232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3" t="s">
        <v>120</v>
      </c>
      <c r="AT252" s="233" t="s">
        <v>116</v>
      </c>
      <c r="AU252" s="233" t="s">
        <v>83</v>
      </c>
      <c r="AY252" s="19" t="s">
        <v>114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9" t="s">
        <v>81</v>
      </c>
      <c r="BK252" s="234">
        <f>ROUND(I252*H252,2)</f>
        <v>0</v>
      </c>
      <c r="BL252" s="19" t="s">
        <v>120</v>
      </c>
      <c r="BM252" s="233" t="s">
        <v>348</v>
      </c>
    </row>
    <row r="253" spans="1:51" s="13" customFormat="1" ht="12">
      <c r="A253" s="13"/>
      <c r="B253" s="235"/>
      <c r="C253" s="236"/>
      <c r="D253" s="237" t="s">
        <v>122</v>
      </c>
      <c r="E253" s="238" t="s">
        <v>19</v>
      </c>
      <c r="F253" s="239" t="s">
        <v>349</v>
      </c>
      <c r="G253" s="236"/>
      <c r="H253" s="238" t="s">
        <v>19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122</v>
      </c>
      <c r="AU253" s="245" t="s">
        <v>83</v>
      </c>
      <c r="AV253" s="13" t="s">
        <v>81</v>
      </c>
      <c r="AW253" s="13" t="s">
        <v>35</v>
      </c>
      <c r="AX253" s="13" t="s">
        <v>73</v>
      </c>
      <c r="AY253" s="245" t="s">
        <v>114</v>
      </c>
    </row>
    <row r="254" spans="1:51" s="14" customFormat="1" ht="12">
      <c r="A254" s="14"/>
      <c r="B254" s="246"/>
      <c r="C254" s="247"/>
      <c r="D254" s="237" t="s">
        <v>122</v>
      </c>
      <c r="E254" s="248" t="s">
        <v>19</v>
      </c>
      <c r="F254" s="249" t="s">
        <v>350</v>
      </c>
      <c r="G254" s="247"/>
      <c r="H254" s="250">
        <v>15.03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122</v>
      </c>
      <c r="AU254" s="256" t="s">
        <v>83</v>
      </c>
      <c r="AV254" s="14" t="s">
        <v>83</v>
      </c>
      <c r="AW254" s="14" t="s">
        <v>35</v>
      </c>
      <c r="AX254" s="14" t="s">
        <v>81</v>
      </c>
      <c r="AY254" s="256" t="s">
        <v>114</v>
      </c>
    </row>
    <row r="255" spans="1:65" s="2" customFormat="1" ht="55.5" customHeight="1">
      <c r="A255" s="40"/>
      <c r="B255" s="41"/>
      <c r="C255" s="221" t="s">
        <v>351</v>
      </c>
      <c r="D255" s="221" t="s">
        <v>116</v>
      </c>
      <c r="E255" s="222" t="s">
        <v>352</v>
      </c>
      <c r="F255" s="223" t="s">
        <v>353</v>
      </c>
      <c r="G255" s="224" t="s">
        <v>127</v>
      </c>
      <c r="H255" s="225">
        <v>2.032</v>
      </c>
      <c r="I255" s="226"/>
      <c r="J255" s="227">
        <f>ROUND(I255*H255,2)</f>
        <v>0</v>
      </c>
      <c r="K255" s="228"/>
      <c r="L255" s="46"/>
      <c r="M255" s="229" t="s">
        <v>19</v>
      </c>
      <c r="N255" s="230" t="s">
        <v>44</v>
      </c>
      <c r="O255" s="86"/>
      <c r="P255" s="231">
        <f>O255*H255</f>
        <v>0</v>
      </c>
      <c r="Q255" s="231">
        <v>0</v>
      </c>
      <c r="R255" s="231">
        <f>Q255*H255</f>
        <v>0</v>
      </c>
      <c r="S255" s="231">
        <v>0</v>
      </c>
      <c r="T255" s="232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3" t="s">
        <v>120</v>
      </c>
      <c r="AT255" s="233" t="s">
        <v>116</v>
      </c>
      <c r="AU255" s="233" t="s">
        <v>83</v>
      </c>
      <c r="AY255" s="19" t="s">
        <v>114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9" t="s">
        <v>81</v>
      </c>
      <c r="BK255" s="234">
        <f>ROUND(I255*H255,2)</f>
        <v>0</v>
      </c>
      <c r="BL255" s="19" t="s">
        <v>120</v>
      </c>
      <c r="BM255" s="233" t="s">
        <v>354</v>
      </c>
    </row>
    <row r="256" spans="1:51" s="13" customFormat="1" ht="12">
      <c r="A256" s="13"/>
      <c r="B256" s="235"/>
      <c r="C256" s="236"/>
      <c r="D256" s="237" t="s">
        <v>122</v>
      </c>
      <c r="E256" s="238" t="s">
        <v>19</v>
      </c>
      <c r="F256" s="239" t="s">
        <v>355</v>
      </c>
      <c r="G256" s="236"/>
      <c r="H256" s="238" t="s">
        <v>19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122</v>
      </c>
      <c r="AU256" s="245" t="s">
        <v>83</v>
      </c>
      <c r="AV256" s="13" t="s">
        <v>81</v>
      </c>
      <c r="AW256" s="13" t="s">
        <v>35</v>
      </c>
      <c r="AX256" s="13" t="s">
        <v>73</v>
      </c>
      <c r="AY256" s="245" t="s">
        <v>114</v>
      </c>
    </row>
    <row r="257" spans="1:51" s="13" customFormat="1" ht="12">
      <c r="A257" s="13"/>
      <c r="B257" s="235"/>
      <c r="C257" s="236"/>
      <c r="D257" s="237" t="s">
        <v>122</v>
      </c>
      <c r="E257" s="238" t="s">
        <v>19</v>
      </c>
      <c r="F257" s="239" t="s">
        <v>356</v>
      </c>
      <c r="G257" s="236"/>
      <c r="H257" s="238" t="s">
        <v>19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122</v>
      </c>
      <c r="AU257" s="245" t="s">
        <v>83</v>
      </c>
      <c r="AV257" s="13" t="s">
        <v>81</v>
      </c>
      <c r="AW257" s="13" t="s">
        <v>35</v>
      </c>
      <c r="AX257" s="13" t="s">
        <v>73</v>
      </c>
      <c r="AY257" s="245" t="s">
        <v>114</v>
      </c>
    </row>
    <row r="258" spans="1:51" s="14" customFormat="1" ht="12">
      <c r="A258" s="14"/>
      <c r="B258" s="246"/>
      <c r="C258" s="247"/>
      <c r="D258" s="237" t="s">
        <v>122</v>
      </c>
      <c r="E258" s="248" t="s">
        <v>19</v>
      </c>
      <c r="F258" s="249" t="s">
        <v>357</v>
      </c>
      <c r="G258" s="247"/>
      <c r="H258" s="250">
        <v>2.032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122</v>
      </c>
      <c r="AU258" s="256" t="s">
        <v>83</v>
      </c>
      <c r="AV258" s="14" t="s">
        <v>83</v>
      </c>
      <c r="AW258" s="14" t="s">
        <v>35</v>
      </c>
      <c r="AX258" s="14" t="s">
        <v>81</v>
      </c>
      <c r="AY258" s="256" t="s">
        <v>114</v>
      </c>
    </row>
    <row r="259" spans="1:65" s="2" customFormat="1" ht="66.75" customHeight="1">
      <c r="A259" s="40"/>
      <c r="B259" s="41"/>
      <c r="C259" s="221" t="s">
        <v>358</v>
      </c>
      <c r="D259" s="221" t="s">
        <v>116</v>
      </c>
      <c r="E259" s="222" t="s">
        <v>359</v>
      </c>
      <c r="F259" s="223" t="s">
        <v>360</v>
      </c>
      <c r="G259" s="224" t="s">
        <v>119</v>
      </c>
      <c r="H259" s="225">
        <v>7.105</v>
      </c>
      <c r="I259" s="226"/>
      <c r="J259" s="227">
        <f>ROUND(I259*H259,2)</f>
        <v>0</v>
      </c>
      <c r="K259" s="228"/>
      <c r="L259" s="46"/>
      <c r="M259" s="229" t="s">
        <v>19</v>
      </c>
      <c r="N259" s="230" t="s">
        <v>44</v>
      </c>
      <c r="O259" s="86"/>
      <c r="P259" s="231">
        <f>O259*H259</f>
        <v>0</v>
      </c>
      <c r="Q259" s="231">
        <v>0.00726</v>
      </c>
      <c r="R259" s="231">
        <f>Q259*H259</f>
        <v>0.051582300000000005</v>
      </c>
      <c r="S259" s="231">
        <v>0</v>
      </c>
      <c r="T259" s="232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3" t="s">
        <v>120</v>
      </c>
      <c r="AT259" s="233" t="s">
        <v>116</v>
      </c>
      <c r="AU259" s="233" t="s">
        <v>83</v>
      </c>
      <c r="AY259" s="19" t="s">
        <v>114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9" t="s">
        <v>81</v>
      </c>
      <c r="BK259" s="234">
        <f>ROUND(I259*H259,2)</f>
        <v>0</v>
      </c>
      <c r="BL259" s="19" t="s">
        <v>120</v>
      </c>
      <c r="BM259" s="233" t="s">
        <v>361</v>
      </c>
    </row>
    <row r="260" spans="1:51" s="13" customFormat="1" ht="12">
      <c r="A260" s="13"/>
      <c r="B260" s="235"/>
      <c r="C260" s="236"/>
      <c r="D260" s="237" t="s">
        <v>122</v>
      </c>
      <c r="E260" s="238" t="s">
        <v>19</v>
      </c>
      <c r="F260" s="239" t="s">
        <v>355</v>
      </c>
      <c r="G260" s="236"/>
      <c r="H260" s="238" t="s">
        <v>19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122</v>
      </c>
      <c r="AU260" s="245" t="s">
        <v>83</v>
      </c>
      <c r="AV260" s="13" t="s">
        <v>81</v>
      </c>
      <c r="AW260" s="13" t="s">
        <v>35</v>
      </c>
      <c r="AX260" s="13" t="s">
        <v>73</v>
      </c>
      <c r="AY260" s="245" t="s">
        <v>114</v>
      </c>
    </row>
    <row r="261" spans="1:51" s="13" customFormat="1" ht="12">
      <c r="A261" s="13"/>
      <c r="B261" s="235"/>
      <c r="C261" s="236"/>
      <c r="D261" s="237" t="s">
        <v>122</v>
      </c>
      <c r="E261" s="238" t="s">
        <v>19</v>
      </c>
      <c r="F261" s="239" t="s">
        <v>362</v>
      </c>
      <c r="G261" s="236"/>
      <c r="H261" s="238" t="s">
        <v>19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122</v>
      </c>
      <c r="AU261" s="245" t="s">
        <v>83</v>
      </c>
      <c r="AV261" s="13" t="s">
        <v>81</v>
      </c>
      <c r="AW261" s="13" t="s">
        <v>35</v>
      </c>
      <c r="AX261" s="13" t="s">
        <v>73</v>
      </c>
      <c r="AY261" s="245" t="s">
        <v>114</v>
      </c>
    </row>
    <row r="262" spans="1:51" s="14" customFormat="1" ht="12">
      <c r="A262" s="14"/>
      <c r="B262" s="246"/>
      <c r="C262" s="247"/>
      <c r="D262" s="237" t="s">
        <v>122</v>
      </c>
      <c r="E262" s="248" t="s">
        <v>19</v>
      </c>
      <c r="F262" s="249" t="s">
        <v>363</v>
      </c>
      <c r="G262" s="247"/>
      <c r="H262" s="250">
        <v>7.105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122</v>
      </c>
      <c r="AU262" s="256" t="s">
        <v>83</v>
      </c>
      <c r="AV262" s="14" t="s">
        <v>83</v>
      </c>
      <c r="AW262" s="14" t="s">
        <v>35</v>
      </c>
      <c r="AX262" s="14" t="s">
        <v>81</v>
      </c>
      <c r="AY262" s="256" t="s">
        <v>114</v>
      </c>
    </row>
    <row r="263" spans="1:65" s="2" customFormat="1" ht="66.75" customHeight="1">
      <c r="A263" s="40"/>
      <c r="B263" s="41"/>
      <c r="C263" s="221" t="s">
        <v>364</v>
      </c>
      <c r="D263" s="221" t="s">
        <v>116</v>
      </c>
      <c r="E263" s="222" t="s">
        <v>365</v>
      </c>
      <c r="F263" s="223" t="s">
        <v>366</v>
      </c>
      <c r="G263" s="224" t="s">
        <v>119</v>
      </c>
      <c r="H263" s="225">
        <v>7.105</v>
      </c>
      <c r="I263" s="226"/>
      <c r="J263" s="227">
        <f>ROUND(I263*H263,2)</f>
        <v>0</v>
      </c>
      <c r="K263" s="228"/>
      <c r="L263" s="46"/>
      <c r="M263" s="229" t="s">
        <v>19</v>
      </c>
      <c r="N263" s="230" t="s">
        <v>44</v>
      </c>
      <c r="O263" s="86"/>
      <c r="P263" s="231">
        <f>O263*H263</f>
        <v>0</v>
      </c>
      <c r="Q263" s="231">
        <v>0.00086</v>
      </c>
      <c r="R263" s="231">
        <f>Q263*H263</f>
        <v>0.0061103</v>
      </c>
      <c r="S263" s="231">
        <v>0</v>
      </c>
      <c r="T263" s="232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3" t="s">
        <v>120</v>
      </c>
      <c r="AT263" s="233" t="s">
        <v>116</v>
      </c>
      <c r="AU263" s="233" t="s">
        <v>83</v>
      </c>
      <c r="AY263" s="19" t="s">
        <v>114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9" t="s">
        <v>81</v>
      </c>
      <c r="BK263" s="234">
        <f>ROUND(I263*H263,2)</f>
        <v>0</v>
      </c>
      <c r="BL263" s="19" t="s">
        <v>120</v>
      </c>
      <c r="BM263" s="233" t="s">
        <v>367</v>
      </c>
    </row>
    <row r="264" spans="1:51" s="13" customFormat="1" ht="12">
      <c r="A264" s="13"/>
      <c r="B264" s="235"/>
      <c r="C264" s="236"/>
      <c r="D264" s="237" t="s">
        <v>122</v>
      </c>
      <c r="E264" s="238" t="s">
        <v>19</v>
      </c>
      <c r="F264" s="239" t="s">
        <v>355</v>
      </c>
      <c r="G264" s="236"/>
      <c r="H264" s="238" t="s">
        <v>19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122</v>
      </c>
      <c r="AU264" s="245" t="s">
        <v>83</v>
      </c>
      <c r="AV264" s="13" t="s">
        <v>81</v>
      </c>
      <c r="AW264" s="13" t="s">
        <v>35</v>
      </c>
      <c r="AX264" s="13" t="s">
        <v>73</v>
      </c>
      <c r="AY264" s="245" t="s">
        <v>114</v>
      </c>
    </row>
    <row r="265" spans="1:51" s="13" customFormat="1" ht="12">
      <c r="A265" s="13"/>
      <c r="B265" s="235"/>
      <c r="C265" s="236"/>
      <c r="D265" s="237" t="s">
        <v>122</v>
      </c>
      <c r="E265" s="238" t="s">
        <v>19</v>
      </c>
      <c r="F265" s="239" t="s">
        <v>362</v>
      </c>
      <c r="G265" s="236"/>
      <c r="H265" s="238" t="s">
        <v>19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122</v>
      </c>
      <c r="AU265" s="245" t="s">
        <v>83</v>
      </c>
      <c r="AV265" s="13" t="s">
        <v>81</v>
      </c>
      <c r="AW265" s="13" t="s">
        <v>35</v>
      </c>
      <c r="AX265" s="13" t="s">
        <v>73</v>
      </c>
      <c r="AY265" s="245" t="s">
        <v>114</v>
      </c>
    </row>
    <row r="266" spans="1:51" s="14" customFormat="1" ht="12">
      <c r="A266" s="14"/>
      <c r="B266" s="246"/>
      <c r="C266" s="247"/>
      <c r="D266" s="237" t="s">
        <v>122</v>
      </c>
      <c r="E266" s="248" t="s">
        <v>19</v>
      </c>
      <c r="F266" s="249" t="s">
        <v>363</v>
      </c>
      <c r="G266" s="247"/>
      <c r="H266" s="250">
        <v>7.105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6" t="s">
        <v>122</v>
      </c>
      <c r="AU266" s="256" t="s">
        <v>83</v>
      </c>
      <c r="AV266" s="14" t="s">
        <v>83</v>
      </c>
      <c r="AW266" s="14" t="s">
        <v>35</v>
      </c>
      <c r="AX266" s="14" t="s">
        <v>81</v>
      </c>
      <c r="AY266" s="256" t="s">
        <v>114</v>
      </c>
    </row>
    <row r="267" spans="1:65" s="2" customFormat="1" ht="66.75" customHeight="1">
      <c r="A267" s="40"/>
      <c r="B267" s="41"/>
      <c r="C267" s="221" t="s">
        <v>368</v>
      </c>
      <c r="D267" s="221" t="s">
        <v>116</v>
      </c>
      <c r="E267" s="222" t="s">
        <v>369</v>
      </c>
      <c r="F267" s="223" t="s">
        <v>370</v>
      </c>
      <c r="G267" s="224" t="s">
        <v>160</v>
      </c>
      <c r="H267" s="225">
        <v>0.007</v>
      </c>
      <c r="I267" s="226"/>
      <c r="J267" s="227">
        <f>ROUND(I267*H267,2)</f>
        <v>0</v>
      </c>
      <c r="K267" s="228"/>
      <c r="L267" s="46"/>
      <c r="M267" s="229" t="s">
        <v>19</v>
      </c>
      <c r="N267" s="230" t="s">
        <v>44</v>
      </c>
      <c r="O267" s="86"/>
      <c r="P267" s="231">
        <f>O267*H267</f>
        <v>0</v>
      </c>
      <c r="Q267" s="231">
        <v>1.0858</v>
      </c>
      <c r="R267" s="231">
        <f>Q267*H267</f>
        <v>0.007600600000000001</v>
      </c>
      <c r="S267" s="231">
        <v>0</v>
      </c>
      <c r="T267" s="232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3" t="s">
        <v>120</v>
      </c>
      <c r="AT267" s="233" t="s">
        <v>116</v>
      </c>
      <c r="AU267" s="233" t="s">
        <v>83</v>
      </c>
      <c r="AY267" s="19" t="s">
        <v>114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9" t="s">
        <v>81</v>
      </c>
      <c r="BK267" s="234">
        <f>ROUND(I267*H267,2)</f>
        <v>0</v>
      </c>
      <c r="BL267" s="19" t="s">
        <v>120</v>
      </c>
      <c r="BM267" s="233" t="s">
        <v>371</v>
      </c>
    </row>
    <row r="268" spans="1:51" s="13" customFormat="1" ht="12">
      <c r="A268" s="13"/>
      <c r="B268" s="235"/>
      <c r="C268" s="236"/>
      <c r="D268" s="237" t="s">
        <v>122</v>
      </c>
      <c r="E268" s="238" t="s">
        <v>19</v>
      </c>
      <c r="F268" s="239" t="s">
        <v>372</v>
      </c>
      <c r="G268" s="236"/>
      <c r="H268" s="238" t="s">
        <v>19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122</v>
      </c>
      <c r="AU268" s="245" t="s">
        <v>83</v>
      </c>
      <c r="AV268" s="13" t="s">
        <v>81</v>
      </c>
      <c r="AW268" s="13" t="s">
        <v>35</v>
      </c>
      <c r="AX268" s="13" t="s">
        <v>73</v>
      </c>
      <c r="AY268" s="245" t="s">
        <v>114</v>
      </c>
    </row>
    <row r="269" spans="1:51" s="13" customFormat="1" ht="12">
      <c r="A269" s="13"/>
      <c r="B269" s="235"/>
      <c r="C269" s="236"/>
      <c r="D269" s="237" t="s">
        <v>122</v>
      </c>
      <c r="E269" s="238" t="s">
        <v>19</v>
      </c>
      <c r="F269" s="239" t="s">
        <v>373</v>
      </c>
      <c r="G269" s="236"/>
      <c r="H269" s="238" t="s">
        <v>19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5" t="s">
        <v>122</v>
      </c>
      <c r="AU269" s="245" t="s">
        <v>83</v>
      </c>
      <c r="AV269" s="13" t="s">
        <v>81</v>
      </c>
      <c r="AW269" s="13" t="s">
        <v>35</v>
      </c>
      <c r="AX269" s="13" t="s">
        <v>73</v>
      </c>
      <c r="AY269" s="245" t="s">
        <v>114</v>
      </c>
    </row>
    <row r="270" spans="1:51" s="13" customFormat="1" ht="12">
      <c r="A270" s="13"/>
      <c r="B270" s="235"/>
      <c r="C270" s="236"/>
      <c r="D270" s="237" t="s">
        <v>122</v>
      </c>
      <c r="E270" s="238" t="s">
        <v>19</v>
      </c>
      <c r="F270" s="239" t="s">
        <v>374</v>
      </c>
      <c r="G270" s="236"/>
      <c r="H270" s="238" t="s">
        <v>19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122</v>
      </c>
      <c r="AU270" s="245" t="s">
        <v>83</v>
      </c>
      <c r="AV270" s="13" t="s">
        <v>81</v>
      </c>
      <c r="AW270" s="13" t="s">
        <v>35</v>
      </c>
      <c r="AX270" s="13" t="s">
        <v>73</v>
      </c>
      <c r="AY270" s="245" t="s">
        <v>114</v>
      </c>
    </row>
    <row r="271" spans="1:51" s="14" customFormat="1" ht="12">
      <c r="A271" s="14"/>
      <c r="B271" s="246"/>
      <c r="C271" s="247"/>
      <c r="D271" s="237" t="s">
        <v>122</v>
      </c>
      <c r="E271" s="248" t="s">
        <v>19</v>
      </c>
      <c r="F271" s="249" t="s">
        <v>375</v>
      </c>
      <c r="G271" s="247"/>
      <c r="H271" s="250">
        <v>0.007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122</v>
      </c>
      <c r="AU271" s="256" t="s">
        <v>83</v>
      </c>
      <c r="AV271" s="14" t="s">
        <v>83</v>
      </c>
      <c r="AW271" s="14" t="s">
        <v>35</v>
      </c>
      <c r="AX271" s="14" t="s">
        <v>81</v>
      </c>
      <c r="AY271" s="256" t="s">
        <v>114</v>
      </c>
    </row>
    <row r="272" spans="1:65" s="2" customFormat="1" ht="66.75" customHeight="1">
      <c r="A272" s="40"/>
      <c r="B272" s="41"/>
      <c r="C272" s="221" t="s">
        <v>376</v>
      </c>
      <c r="D272" s="221" t="s">
        <v>116</v>
      </c>
      <c r="E272" s="222" t="s">
        <v>377</v>
      </c>
      <c r="F272" s="223" t="s">
        <v>378</v>
      </c>
      <c r="G272" s="224" t="s">
        <v>160</v>
      </c>
      <c r="H272" s="225">
        <v>0.071</v>
      </c>
      <c r="I272" s="226"/>
      <c r="J272" s="227">
        <f>ROUND(I272*H272,2)</f>
        <v>0</v>
      </c>
      <c r="K272" s="228"/>
      <c r="L272" s="46"/>
      <c r="M272" s="229" t="s">
        <v>19</v>
      </c>
      <c r="N272" s="230" t="s">
        <v>44</v>
      </c>
      <c r="O272" s="86"/>
      <c r="P272" s="231">
        <f>O272*H272</f>
        <v>0</v>
      </c>
      <c r="Q272" s="231">
        <v>1.05631</v>
      </c>
      <c r="R272" s="231">
        <f>Q272*H272</f>
        <v>0.07499801</v>
      </c>
      <c r="S272" s="231">
        <v>0</v>
      </c>
      <c r="T272" s="232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3" t="s">
        <v>120</v>
      </c>
      <c r="AT272" s="233" t="s">
        <v>116</v>
      </c>
      <c r="AU272" s="233" t="s">
        <v>83</v>
      </c>
      <c r="AY272" s="19" t="s">
        <v>114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9" t="s">
        <v>81</v>
      </c>
      <c r="BK272" s="234">
        <f>ROUND(I272*H272,2)</f>
        <v>0</v>
      </c>
      <c r="BL272" s="19" t="s">
        <v>120</v>
      </c>
      <c r="BM272" s="233" t="s">
        <v>379</v>
      </c>
    </row>
    <row r="273" spans="1:51" s="13" customFormat="1" ht="12">
      <c r="A273" s="13"/>
      <c r="B273" s="235"/>
      <c r="C273" s="236"/>
      <c r="D273" s="237" t="s">
        <v>122</v>
      </c>
      <c r="E273" s="238" t="s">
        <v>19</v>
      </c>
      <c r="F273" s="239" t="s">
        <v>372</v>
      </c>
      <c r="G273" s="236"/>
      <c r="H273" s="238" t="s">
        <v>19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5" t="s">
        <v>122</v>
      </c>
      <c r="AU273" s="245" t="s">
        <v>83</v>
      </c>
      <c r="AV273" s="13" t="s">
        <v>81</v>
      </c>
      <c r="AW273" s="13" t="s">
        <v>35</v>
      </c>
      <c r="AX273" s="13" t="s">
        <v>73</v>
      </c>
      <c r="AY273" s="245" t="s">
        <v>114</v>
      </c>
    </row>
    <row r="274" spans="1:51" s="13" customFormat="1" ht="12">
      <c r="A274" s="13"/>
      <c r="B274" s="235"/>
      <c r="C274" s="236"/>
      <c r="D274" s="237" t="s">
        <v>122</v>
      </c>
      <c r="E274" s="238" t="s">
        <v>19</v>
      </c>
      <c r="F274" s="239" t="s">
        <v>380</v>
      </c>
      <c r="G274" s="236"/>
      <c r="H274" s="238" t="s">
        <v>19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122</v>
      </c>
      <c r="AU274" s="245" t="s">
        <v>83</v>
      </c>
      <c r="AV274" s="13" t="s">
        <v>81</v>
      </c>
      <c r="AW274" s="13" t="s">
        <v>35</v>
      </c>
      <c r="AX274" s="13" t="s">
        <v>73</v>
      </c>
      <c r="AY274" s="245" t="s">
        <v>114</v>
      </c>
    </row>
    <row r="275" spans="1:51" s="13" customFormat="1" ht="12">
      <c r="A275" s="13"/>
      <c r="B275" s="235"/>
      <c r="C275" s="236"/>
      <c r="D275" s="237" t="s">
        <v>122</v>
      </c>
      <c r="E275" s="238" t="s">
        <v>19</v>
      </c>
      <c r="F275" s="239" t="s">
        <v>381</v>
      </c>
      <c r="G275" s="236"/>
      <c r="H275" s="238" t="s">
        <v>19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122</v>
      </c>
      <c r="AU275" s="245" t="s">
        <v>83</v>
      </c>
      <c r="AV275" s="13" t="s">
        <v>81</v>
      </c>
      <c r="AW275" s="13" t="s">
        <v>35</v>
      </c>
      <c r="AX275" s="13" t="s">
        <v>73</v>
      </c>
      <c r="AY275" s="245" t="s">
        <v>114</v>
      </c>
    </row>
    <row r="276" spans="1:51" s="14" customFormat="1" ht="12">
      <c r="A276" s="14"/>
      <c r="B276" s="246"/>
      <c r="C276" s="247"/>
      <c r="D276" s="237" t="s">
        <v>122</v>
      </c>
      <c r="E276" s="248" t="s">
        <v>19</v>
      </c>
      <c r="F276" s="249" t="s">
        <v>382</v>
      </c>
      <c r="G276" s="247"/>
      <c r="H276" s="250">
        <v>0.032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6" t="s">
        <v>122</v>
      </c>
      <c r="AU276" s="256" t="s">
        <v>83</v>
      </c>
      <c r="AV276" s="14" t="s">
        <v>83</v>
      </c>
      <c r="AW276" s="14" t="s">
        <v>35</v>
      </c>
      <c r="AX276" s="14" t="s">
        <v>73</v>
      </c>
      <c r="AY276" s="256" t="s">
        <v>114</v>
      </c>
    </row>
    <row r="277" spans="1:51" s="13" customFormat="1" ht="12">
      <c r="A277" s="13"/>
      <c r="B277" s="235"/>
      <c r="C277" s="236"/>
      <c r="D277" s="237" t="s">
        <v>122</v>
      </c>
      <c r="E277" s="238" t="s">
        <v>19</v>
      </c>
      <c r="F277" s="239" t="s">
        <v>383</v>
      </c>
      <c r="G277" s="236"/>
      <c r="H277" s="238" t="s">
        <v>19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122</v>
      </c>
      <c r="AU277" s="245" t="s">
        <v>83</v>
      </c>
      <c r="AV277" s="13" t="s">
        <v>81</v>
      </c>
      <c r="AW277" s="13" t="s">
        <v>35</v>
      </c>
      <c r="AX277" s="13" t="s">
        <v>73</v>
      </c>
      <c r="AY277" s="245" t="s">
        <v>114</v>
      </c>
    </row>
    <row r="278" spans="1:51" s="13" customFormat="1" ht="12">
      <c r="A278" s="13"/>
      <c r="B278" s="235"/>
      <c r="C278" s="236"/>
      <c r="D278" s="237" t="s">
        <v>122</v>
      </c>
      <c r="E278" s="238" t="s">
        <v>19</v>
      </c>
      <c r="F278" s="239" t="s">
        <v>384</v>
      </c>
      <c r="G278" s="236"/>
      <c r="H278" s="238" t="s">
        <v>19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122</v>
      </c>
      <c r="AU278" s="245" t="s">
        <v>83</v>
      </c>
      <c r="AV278" s="13" t="s">
        <v>81</v>
      </c>
      <c r="AW278" s="13" t="s">
        <v>35</v>
      </c>
      <c r="AX278" s="13" t="s">
        <v>73</v>
      </c>
      <c r="AY278" s="245" t="s">
        <v>114</v>
      </c>
    </row>
    <row r="279" spans="1:51" s="14" customFormat="1" ht="12">
      <c r="A279" s="14"/>
      <c r="B279" s="246"/>
      <c r="C279" s="247"/>
      <c r="D279" s="237" t="s">
        <v>122</v>
      </c>
      <c r="E279" s="248" t="s">
        <v>19</v>
      </c>
      <c r="F279" s="249" t="s">
        <v>385</v>
      </c>
      <c r="G279" s="247"/>
      <c r="H279" s="250">
        <v>0.039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122</v>
      </c>
      <c r="AU279" s="256" t="s">
        <v>83</v>
      </c>
      <c r="AV279" s="14" t="s">
        <v>83</v>
      </c>
      <c r="AW279" s="14" t="s">
        <v>35</v>
      </c>
      <c r="AX279" s="14" t="s">
        <v>73</v>
      </c>
      <c r="AY279" s="256" t="s">
        <v>114</v>
      </c>
    </row>
    <row r="280" spans="1:51" s="15" customFormat="1" ht="12">
      <c r="A280" s="15"/>
      <c r="B280" s="257"/>
      <c r="C280" s="258"/>
      <c r="D280" s="237" t="s">
        <v>122</v>
      </c>
      <c r="E280" s="259" t="s">
        <v>19</v>
      </c>
      <c r="F280" s="260" t="s">
        <v>136</v>
      </c>
      <c r="G280" s="258"/>
      <c r="H280" s="261">
        <v>0.071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7" t="s">
        <v>122</v>
      </c>
      <c r="AU280" s="267" t="s">
        <v>83</v>
      </c>
      <c r="AV280" s="15" t="s">
        <v>120</v>
      </c>
      <c r="AW280" s="15" t="s">
        <v>35</v>
      </c>
      <c r="AX280" s="15" t="s">
        <v>81</v>
      </c>
      <c r="AY280" s="267" t="s">
        <v>114</v>
      </c>
    </row>
    <row r="281" spans="1:65" s="2" customFormat="1" ht="78" customHeight="1">
      <c r="A281" s="40"/>
      <c r="B281" s="41"/>
      <c r="C281" s="221" t="s">
        <v>386</v>
      </c>
      <c r="D281" s="221" t="s">
        <v>116</v>
      </c>
      <c r="E281" s="222" t="s">
        <v>387</v>
      </c>
      <c r="F281" s="223" t="s">
        <v>388</v>
      </c>
      <c r="G281" s="224" t="s">
        <v>160</v>
      </c>
      <c r="H281" s="225">
        <v>0.142</v>
      </c>
      <c r="I281" s="226"/>
      <c r="J281" s="227">
        <f>ROUND(I281*H281,2)</f>
        <v>0</v>
      </c>
      <c r="K281" s="228"/>
      <c r="L281" s="46"/>
      <c r="M281" s="229" t="s">
        <v>19</v>
      </c>
      <c r="N281" s="230" t="s">
        <v>44</v>
      </c>
      <c r="O281" s="86"/>
      <c r="P281" s="231">
        <f>O281*H281</f>
        <v>0</v>
      </c>
      <c r="Q281" s="231">
        <v>0</v>
      </c>
      <c r="R281" s="231">
        <f>Q281*H281</f>
        <v>0</v>
      </c>
      <c r="S281" s="231">
        <v>0</v>
      </c>
      <c r="T281" s="232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3" t="s">
        <v>120</v>
      </c>
      <c r="AT281" s="233" t="s">
        <v>116</v>
      </c>
      <c r="AU281" s="233" t="s">
        <v>83</v>
      </c>
      <c r="AY281" s="19" t="s">
        <v>114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9" t="s">
        <v>81</v>
      </c>
      <c r="BK281" s="234">
        <f>ROUND(I281*H281,2)</f>
        <v>0</v>
      </c>
      <c r="BL281" s="19" t="s">
        <v>120</v>
      </c>
      <c r="BM281" s="233" t="s">
        <v>389</v>
      </c>
    </row>
    <row r="282" spans="1:51" s="13" customFormat="1" ht="12">
      <c r="A282" s="13"/>
      <c r="B282" s="235"/>
      <c r="C282" s="236"/>
      <c r="D282" s="237" t="s">
        <v>122</v>
      </c>
      <c r="E282" s="238" t="s">
        <v>19</v>
      </c>
      <c r="F282" s="239" t="s">
        <v>390</v>
      </c>
      <c r="G282" s="236"/>
      <c r="H282" s="238" t="s">
        <v>19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122</v>
      </c>
      <c r="AU282" s="245" t="s">
        <v>83</v>
      </c>
      <c r="AV282" s="13" t="s">
        <v>81</v>
      </c>
      <c r="AW282" s="13" t="s">
        <v>35</v>
      </c>
      <c r="AX282" s="13" t="s">
        <v>73</v>
      </c>
      <c r="AY282" s="245" t="s">
        <v>114</v>
      </c>
    </row>
    <row r="283" spans="1:51" s="13" customFormat="1" ht="12">
      <c r="A283" s="13"/>
      <c r="B283" s="235"/>
      <c r="C283" s="236"/>
      <c r="D283" s="237" t="s">
        <v>122</v>
      </c>
      <c r="E283" s="238" t="s">
        <v>19</v>
      </c>
      <c r="F283" s="239" t="s">
        <v>391</v>
      </c>
      <c r="G283" s="236"/>
      <c r="H283" s="238" t="s">
        <v>19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122</v>
      </c>
      <c r="AU283" s="245" t="s">
        <v>83</v>
      </c>
      <c r="AV283" s="13" t="s">
        <v>81</v>
      </c>
      <c r="AW283" s="13" t="s">
        <v>35</v>
      </c>
      <c r="AX283" s="13" t="s">
        <v>73</v>
      </c>
      <c r="AY283" s="245" t="s">
        <v>114</v>
      </c>
    </row>
    <row r="284" spans="1:51" s="14" customFormat="1" ht="12">
      <c r="A284" s="14"/>
      <c r="B284" s="246"/>
      <c r="C284" s="247"/>
      <c r="D284" s="237" t="s">
        <v>122</v>
      </c>
      <c r="E284" s="248" t="s">
        <v>19</v>
      </c>
      <c r="F284" s="249" t="s">
        <v>392</v>
      </c>
      <c r="G284" s="247"/>
      <c r="H284" s="250">
        <v>0.142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122</v>
      </c>
      <c r="AU284" s="256" t="s">
        <v>83</v>
      </c>
      <c r="AV284" s="14" t="s">
        <v>83</v>
      </c>
      <c r="AW284" s="14" t="s">
        <v>35</v>
      </c>
      <c r="AX284" s="14" t="s">
        <v>81</v>
      </c>
      <c r="AY284" s="256" t="s">
        <v>114</v>
      </c>
    </row>
    <row r="285" spans="1:65" s="2" customFormat="1" ht="21.75" customHeight="1">
      <c r="A285" s="40"/>
      <c r="B285" s="41"/>
      <c r="C285" s="221" t="s">
        <v>393</v>
      </c>
      <c r="D285" s="221" t="s">
        <v>116</v>
      </c>
      <c r="E285" s="222" t="s">
        <v>394</v>
      </c>
      <c r="F285" s="223" t="s">
        <v>395</v>
      </c>
      <c r="G285" s="224" t="s">
        <v>212</v>
      </c>
      <c r="H285" s="225">
        <v>19.5</v>
      </c>
      <c r="I285" s="226"/>
      <c r="J285" s="227">
        <f>ROUND(I285*H285,2)</f>
        <v>0</v>
      </c>
      <c r="K285" s="228"/>
      <c r="L285" s="46"/>
      <c r="M285" s="229" t="s">
        <v>19</v>
      </c>
      <c r="N285" s="230" t="s">
        <v>44</v>
      </c>
      <c r="O285" s="86"/>
      <c r="P285" s="231">
        <f>O285*H285</f>
        <v>0</v>
      </c>
      <c r="Q285" s="231">
        <v>0.0039548</v>
      </c>
      <c r="R285" s="231">
        <f>Q285*H285</f>
        <v>0.0771186</v>
      </c>
      <c r="S285" s="231">
        <v>0</v>
      </c>
      <c r="T285" s="232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3" t="s">
        <v>120</v>
      </c>
      <c r="AT285" s="233" t="s">
        <v>116</v>
      </c>
      <c r="AU285" s="233" t="s">
        <v>83</v>
      </c>
      <c r="AY285" s="19" t="s">
        <v>114</v>
      </c>
      <c r="BE285" s="234">
        <f>IF(N285="základní",J285,0)</f>
        <v>0</v>
      </c>
      <c r="BF285" s="234">
        <f>IF(N285="snížená",J285,0)</f>
        <v>0</v>
      </c>
      <c r="BG285" s="234">
        <f>IF(N285="zákl. přenesená",J285,0)</f>
        <v>0</v>
      </c>
      <c r="BH285" s="234">
        <f>IF(N285="sníž. přenesená",J285,0)</f>
        <v>0</v>
      </c>
      <c r="BI285" s="234">
        <f>IF(N285="nulová",J285,0)</f>
        <v>0</v>
      </c>
      <c r="BJ285" s="19" t="s">
        <v>81</v>
      </c>
      <c r="BK285" s="234">
        <f>ROUND(I285*H285,2)</f>
        <v>0</v>
      </c>
      <c r="BL285" s="19" t="s">
        <v>120</v>
      </c>
      <c r="BM285" s="233" t="s">
        <v>396</v>
      </c>
    </row>
    <row r="286" spans="1:65" s="2" customFormat="1" ht="21.75" customHeight="1">
      <c r="A286" s="40"/>
      <c r="B286" s="41"/>
      <c r="C286" s="279" t="s">
        <v>397</v>
      </c>
      <c r="D286" s="279" t="s">
        <v>177</v>
      </c>
      <c r="E286" s="280" t="s">
        <v>398</v>
      </c>
      <c r="F286" s="281" t="s">
        <v>399</v>
      </c>
      <c r="G286" s="282" t="s">
        <v>212</v>
      </c>
      <c r="H286" s="283">
        <v>19.5</v>
      </c>
      <c r="I286" s="284"/>
      <c r="J286" s="285">
        <f>ROUND(I286*H286,2)</f>
        <v>0</v>
      </c>
      <c r="K286" s="286"/>
      <c r="L286" s="287"/>
      <c r="M286" s="288" t="s">
        <v>19</v>
      </c>
      <c r="N286" s="289" t="s">
        <v>44</v>
      </c>
      <c r="O286" s="86"/>
      <c r="P286" s="231">
        <f>O286*H286</f>
        <v>0</v>
      </c>
      <c r="Q286" s="231">
        <v>0.071</v>
      </c>
      <c r="R286" s="231">
        <f>Q286*H286</f>
        <v>1.3844999999999998</v>
      </c>
      <c r="S286" s="231">
        <v>0</v>
      </c>
      <c r="T286" s="232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3" t="s">
        <v>164</v>
      </c>
      <c r="AT286" s="233" t="s">
        <v>177</v>
      </c>
      <c r="AU286" s="233" t="s">
        <v>83</v>
      </c>
      <c r="AY286" s="19" t="s">
        <v>114</v>
      </c>
      <c r="BE286" s="234">
        <f>IF(N286="základní",J286,0)</f>
        <v>0</v>
      </c>
      <c r="BF286" s="234">
        <f>IF(N286="snížená",J286,0)</f>
        <v>0</v>
      </c>
      <c r="BG286" s="234">
        <f>IF(N286="zákl. přenesená",J286,0)</f>
        <v>0</v>
      </c>
      <c r="BH286" s="234">
        <f>IF(N286="sníž. přenesená",J286,0)</f>
        <v>0</v>
      </c>
      <c r="BI286" s="234">
        <f>IF(N286="nulová",J286,0)</f>
        <v>0</v>
      </c>
      <c r="BJ286" s="19" t="s">
        <v>81</v>
      </c>
      <c r="BK286" s="234">
        <f>ROUND(I286*H286,2)</f>
        <v>0</v>
      </c>
      <c r="BL286" s="19" t="s">
        <v>120</v>
      </c>
      <c r="BM286" s="233" t="s">
        <v>400</v>
      </c>
    </row>
    <row r="287" spans="1:63" s="12" customFormat="1" ht="22.8" customHeight="1">
      <c r="A287" s="12"/>
      <c r="B287" s="205"/>
      <c r="C287" s="206"/>
      <c r="D287" s="207" t="s">
        <v>72</v>
      </c>
      <c r="E287" s="219" t="s">
        <v>120</v>
      </c>
      <c r="F287" s="219" t="s">
        <v>401</v>
      </c>
      <c r="G287" s="206"/>
      <c r="H287" s="206"/>
      <c r="I287" s="209"/>
      <c r="J287" s="220">
        <f>BK287</f>
        <v>0</v>
      </c>
      <c r="K287" s="206"/>
      <c r="L287" s="211"/>
      <c r="M287" s="212"/>
      <c r="N287" s="213"/>
      <c r="O287" s="213"/>
      <c r="P287" s="214">
        <f>SUM(P288:P293)</f>
        <v>0</v>
      </c>
      <c r="Q287" s="213"/>
      <c r="R287" s="214">
        <f>SUM(R288:R293)</f>
        <v>3.5123179</v>
      </c>
      <c r="S287" s="213"/>
      <c r="T287" s="215">
        <f>SUM(T288:T293)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6" t="s">
        <v>81</v>
      </c>
      <c r="AT287" s="217" t="s">
        <v>72</v>
      </c>
      <c r="AU287" s="217" t="s">
        <v>81</v>
      </c>
      <c r="AY287" s="216" t="s">
        <v>114</v>
      </c>
      <c r="BK287" s="218">
        <f>SUM(BK288:BK293)</f>
        <v>0</v>
      </c>
    </row>
    <row r="288" spans="1:65" s="2" customFormat="1" ht="21.75" customHeight="1">
      <c r="A288" s="40"/>
      <c r="B288" s="41"/>
      <c r="C288" s="221" t="s">
        <v>402</v>
      </c>
      <c r="D288" s="221" t="s">
        <v>116</v>
      </c>
      <c r="E288" s="222" t="s">
        <v>403</v>
      </c>
      <c r="F288" s="223" t="s">
        <v>404</v>
      </c>
      <c r="G288" s="224" t="s">
        <v>119</v>
      </c>
      <c r="H288" s="225">
        <v>14.17</v>
      </c>
      <c r="I288" s="226"/>
      <c r="J288" s="227">
        <f>ROUND(I288*H288,2)</f>
        <v>0</v>
      </c>
      <c r="K288" s="228"/>
      <c r="L288" s="46"/>
      <c r="M288" s="229" t="s">
        <v>19</v>
      </c>
      <c r="N288" s="230" t="s">
        <v>44</v>
      </c>
      <c r="O288" s="86"/>
      <c r="P288" s="231">
        <f>O288*H288</f>
        <v>0</v>
      </c>
      <c r="Q288" s="231">
        <v>0.24787</v>
      </c>
      <c r="R288" s="231">
        <f>Q288*H288</f>
        <v>3.5123179</v>
      </c>
      <c r="S288" s="231">
        <v>0</v>
      </c>
      <c r="T288" s="232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3" t="s">
        <v>120</v>
      </c>
      <c r="AT288" s="233" t="s">
        <v>116</v>
      </c>
      <c r="AU288" s="233" t="s">
        <v>83</v>
      </c>
      <c r="AY288" s="19" t="s">
        <v>114</v>
      </c>
      <c r="BE288" s="234">
        <f>IF(N288="základní",J288,0)</f>
        <v>0</v>
      </c>
      <c r="BF288" s="234">
        <f>IF(N288="snížená",J288,0)</f>
        <v>0</v>
      </c>
      <c r="BG288" s="234">
        <f>IF(N288="zákl. přenesená",J288,0)</f>
        <v>0</v>
      </c>
      <c r="BH288" s="234">
        <f>IF(N288="sníž. přenesená",J288,0)</f>
        <v>0</v>
      </c>
      <c r="BI288" s="234">
        <f>IF(N288="nulová",J288,0)</f>
        <v>0</v>
      </c>
      <c r="BJ288" s="19" t="s">
        <v>81</v>
      </c>
      <c r="BK288" s="234">
        <f>ROUND(I288*H288,2)</f>
        <v>0</v>
      </c>
      <c r="BL288" s="19" t="s">
        <v>120</v>
      </c>
      <c r="BM288" s="233" t="s">
        <v>405</v>
      </c>
    </row>
    <row r="289" spans="1:51" s="13" customFormat="1" ht="12">
      <c r="A289" s="13"/>
      <c r="B289" s="235"/>
      <c r="C289" s="236"/>
      <c r="D289" s="237" t="s">
        <v>122</v>
      </c>
      <c r="E289" s="238" t="s">
        <v>19</v>
      </c>
      <c r="F289" s="239" t="s">
        <v>406</v>
      </c>
      <c r="G289" s="236"/>
      <c r="H289" s="238" t="s">
        <v>19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122</v>
      </c>
      <c r="AU289" s="245" t="s">
        <v>83</v>
      </c>
      <c r="AV289" s="13" t="s">
        <v>81</v>
      </c>
      <c r="AW289" s="13" t="s">
        <v>35</v>
      </c>
      <c r="AX289" s="13" t="s">
        <v>73</v>
      </c>
      <c r="AY289" s="245" t="s">
        <v>114</v>
      </c>
    </row>
    <row r="290" spans="1:51" s="14" customFormat="1" ht="12">
      <c r="A290" s="14"/>
      <c r="B290" s="246"/>
      <c r="C290" s="247"/>
      <c r="D290" s="237" t="s">
        <v>122</v>
      </c>
      <c r="E290" s="248" t="s">
        <v>19</v>
      </c>
      <c r="F290" s="249" t="s">
        <v>407</v>
      </c>
      <c r="G290" s="247"/>
      <c r="H290" s="250">
        <v>10.855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122</v>
      </c>
      <c r="AU290" s="256" t="s">
        <v>83</v>
      </c>
      <c r="AV290" s="14" t="s">
        <v>83</v>
      </c>
      <c r="AW290" s="14" t="s">
        <v>35</v>
      </c>
      <c r="AX290" s="14" t="s">
        <v>73</v>
      </c>
      <c r="AY290" s="256" t="s">
        <v>114</v>
      </c>
    </row>
    <row r="291" spans="1:51" s="13" customFormat="1" ht="12">
      <c r="A291" s="13"/>
      <c r="B291" s="235"/>
      <c r="C291" s="236"/>
      <c r="D291" s="237" t="s">
        <v>122</v>
      </c>
      <c r="E291" s="238" t="s">
        <v>19</v>
      </c>
      <c r="F291" s="239" t="s">
        <v>408</v>
      </c>
      <c r="G291" s="236"/>
      <c r="H291" s="238" t="s">
        <v>19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122</v>
      </c>
      <c r="AU291" s="245" t="s">
        <v>83</v>
      </c>
      <c r="AV291" s="13" t="s">
        <v>81</v>
      </c>
      <c r="AW291" s="13" t="s">
        <v>35</v>
      </c>
      <c r="AX291" s="13" t="s">
        <v>73</v>
      </c>
      <c r="AY291" s="245" t="s">
        <v>114</v>
      </c>
    </row>
    <row r="292" spans="1:51" s="14" customFormat="1" ht="12">
      <c r="A292" s="14"/>
      <c r="B292" s="246"/>
      <c r="C292" s="247"/>
      <c r="D292" s="237" t="s">
        <v>122</v>
      </c>
      <c r="E292" s="248" t="s">
        <v>19</v>
      </c>
      <c r="F292" s="249" t="s">
        <v>409</v>
      </c>
      <c r="G292" s="247"/>
      <c r="H292" s="250">
        <v>3.315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6" t="s">
        <v>122</v>
      </c>
      <c r="AU292" s="256" t="s">
        <v>83</v>
      </c>
      <c r="AV292" s="14" t="s">
        <v>83</v>
      </c>
      <c r="AW292" s="14" t="s">
        <v>35</v>
      </c>
      <c r="AX292" s="14" t="s">
        <v>73</v>
      </c>
      <c r="AY292" s="256" t="s">
        <v>114</v>
      </c>
    </row>
    <row r="293" spans="1:51" s="15" customFormat="1" ht="12">
      <c r="A293" s="15"/>
      <c r="B293" s="257"/>
      <c r="C293" s="258"/>
      <c r="D293" s="237" t="s">
        <v>122</v>
      </c>
      <c r="E293" s="259" t="s">
        <v>19</v>
      </c>
      <c r="F293" s="260" t="s">
        <v>136</v>
      </c>
      <c r="G293" s="258"/>
      <c r="H293" s="261">
        <v>14.17</v>
      </c>
      <c r="I293" s="262"/>
      <c r="J293" s="258"/>
      <c r="K293" s="258"/>
      <c r="L293" s="263"/>
      <c r="M293" s="264"/>
      <c r="N293" s="265"/>
      <c r="O293" s="265"/>
      <c r="P293" s="265"/>
      <c r="Q293" s="265"/>
      <c r="R293" s="265"/>
      <c r="S293" s="265"/>
      <c r="T293" s="26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7" t="s">
        <v>122</v>
      </c>
      <c r="AU293" s="267" t="s">
        <v>83</v>
      </c>
      <c r="AV293" s="15" t="s">
        <v>120</v>
      </c>
      <c r="AW293" s="15" t="s">
        <v>35</v>
      </c>
      <c r="AX293" s="15" t="s">
        <v>81</v>
      </c>
      <c r="AY293" s="267" t="s">
        <v>114</v>
      </c>
    </row>
    <row r="294" spans="1:63" s="12" customFormat="1" ht="22.8" customHeight="1">
      <c r="A294" s="12"/>
      <c r="B294" s="205"/>
      <c r="C294" s="206"/>
      <c r="D294" s="207" t="s">
        <v>72</v>
      </c>
      <c r="E294" s="219" t="s">
        <v>153</v>
      </c>
      <c r="F294" s="219" t="s">
        <v>410</v>
      </c>
      <c r="G294" s="206"/>
      <c r="H294" s="206"/>
      <c r="I294" s="209"/>
      <c r="J294" s="220">
        <f>BK294</f>
        <v>0</v>
      </c>
      <c r="K294" s="206"/>
      <c r="L294" s="211"/>
      <c r="M294" s="212"/>
      <c r="N294" s="213"/>
      <c r="O294" s="213"/>
      <c r="P294" s="214">
        <f>SUM(P295:P319)</f>
        <v>0</v>
      </c>
      <c r="Q294" s="213"/>
      <c r="R294" s="214">
        <f>SUM(R295:R319)</f>
        <v>6.615037964550001</v>
      </c>
      <c r="S294" s="213"/>
      <c r="T294" s="215">
        <f>SUM(T295:T319)</f>
        <v>2.6037000000000003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6" t="s">
        <v>81</v>
      </c>
      <c r="AT294" s="217" t="s">
        <v>72</v>
      </c>
      <c r="AU294" s="217" t="s">
        <v>81</v>
      </c>
      <c r="AY294" s="216" t="s">
        <v>114</v>
      </c>
      <c r="BK294" s="218">
        <f>SUM(BK295:BK319)</f>
        <v>0</v>
      </c>
    </row>
    <row r="295" spans="1:65" s="2" customFormat="1" ht="33" customHeight="1">
      <c r="A295" s="40"/>
      <c r="B295" s="41"/>
      <c r="C295" s="221" t="s">
        <v>411</v>
      </c>
      <c r="D295" s="221" t="s">
        <v>116</v>
      </c>
      <c r="E295" s="222" t="s">
        <v>412</v>
      </c>
      <c r="F295" s="223" t="s">
        <v>413</v>
      </c>
      <c r="G295" s="224" t="s">
        <v>119</v>
      </c>
      <c r="H295" s="225">
        <v>2.31</v>
      </c>
      <c r="I295" s="226"/>
      <c r="J295" s="227">
        <f>ROUND(I295*H295,2)</f>
        <v>0</v>
      </c>
      <c r="K295" s="228"/>
      <c r="L295" s="46"/>
      <c r="M295" s="229" t="s">
        <v>19</v>
      </c>
      <c r="N295" s="230" t="s">
        <v>44</v>
      </c>
      <c r="O295" s="86"/>
      <c r="P295" s="231">
        <f>O295*H295</f>
        <v>0</v>
      </c>
      <c r="Q295" s="231">
        <v>0.093866305</v>
      </c>
      <c r="R295" s="231">
        <f>Q295*H295</f>
        <v>0.21683116455</v>
      </c>
      <c r="S295" s="231">
        <v>0</v>
      </c>
      <c r="T295" s="232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3" t="s">
        <v>120</v>
      </c>
      <c r="AT295" s="233" t="s">
        <v>116</v>
      </c>
      <c r="AU295" s="233" t="s">
        <v>83</v>
      </c>
      <c r="AY295" s="19" t="s">
        <v>114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9" t="s">
        <v>81</v>
      </c>
      <c r="BK295" s="234">
        <f>ROUND(I295*H295,2)</f>
        <v>0</v>
      </c>
      <c r="BL295" s="19" t="s">
        <v>120</v>
      </c>
      <c r="BM295" s="233" t="s">
        <v>414</v>
      </c>
    </row>
    <row r="296" spans="1:51" s="13" customFormat="1" ht="12">
      <c r="A296" s="13"/>
      <c r="B296" s="235"/>
      <c r="C296" s="236"/>
      <c r="D296" s="237" t="s">
        <v>122</v>
      </c>
      <c r="E296" s="238" t="s">
        <v>19</v>
      </c>
      <c r="F296" s="239" t="s">
        <v>415</v>
      </c>
      <c r="G296" s="236"/>
      <c r="H296" s="238" t="s">
        <v>19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122</v>
      </c>
      <c r="AU296" s="245" t="s">
        <v>83</v>
      </c>
      <c r="AV296" s="13" t="s">
        <v>81</v>
      </c>
      <c r="AW296" s="13" t="s">
        <v>35</v>
      </c>
      <c r="AX296" s="13" t="s">
        <v>73</v>
      </c>
      <c r="AY296" s="245" t="s">
        <v>114</v>
      </c>
    </row>
    <row r="297" spans="1:51" s="13" customFormat="1" ht="12">
      <c r="A297" s="13"/>
      <c r="B297" s="235"/>
      <c r="C297" s="236"/>
      <c r="D297" s="237" t="s">
        <v>122</v>
      </c>
      <c r="E297" s="238" t="s">
        <v>19</v>
      </c>
      <c r="F297" s="239" t="s">
        <v>416</v>
      </c>
      <c r="G297" s="236"/>
      <c r="H297" s="238" t="s">
        <v>19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122</v>
      </c>
      <c r="AU297" s="245" t="s">
        <v>83</v>
      </c>
      <c r="AV297" s="13" t="s">
        <v>81</v>
      </c>
      <c r="AW297" s="13" t="s">
        <v>35</v>
      </c>
      <c r="AX297" s="13" t="s">
        <v>73</v>
      </c>
      <c r="AY297" s="245" t="s">
        <v>114</v>
      </c>
    </row>
    <row r="298" spans="1:51" s="14" customFormat="1" ht="12">
      <c r="A298" s="14"/>
      <c r="B298" s="246"/>
      <c r="C298" s="247"/>
      <c r="D298" s="237" t="s">
        <v>122</v>
      </c>
      <c r="E298" s="248" t="s">
        <v>19</v>
      </c>
      <c r="F298" s="249" t="s">
        <v>417</v>
      </c>
      <c r="G298" s="247"/>
      <c r="H298" s="250">
        <v>2.31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122</v>
      </c>
      <c r="AU298" s="256" t="s">
        <v>83</v>
      </c>
      <c r="AV298" s="14" t="s">
        <v>83</v>
      </c>
      <c r="AW298" s="14" t="s">
        <v>35</v>
      </c>
      <c r="AX298" s="14" t="s">
        <v>81</v>
      </c>
      <c r="AY298" s="256" t="s">
        <v>114</v>
      </c>
    </row>
    <row r="299" spans="1:65" s="2" customFormat="1" ht="33" customHeight="1">
      <c r="A299" s="40"/>
      <c r="B299" s="41"/>
      <c r="C299" s="221" t="s">
        <v>418</v>
      </c>
      <c r="D299" s="221" t="s">
        <v>116</v>
      </c>
      <c r="E299" s="222" t="s">
        <v>419</v>
      </c>
      <c r="F299" s="223" t="s">
        <v>420</v>
      </c>
      <c r="G299" s="224" t="s">
        <v>119</v>
      </c>
      <c r="H299" s="225">
        <v>15.75</v>
      </c>
      <c r="I299" s="226"/>
      <c r="J299" s="227">
        <f>ROUND(I299*H299,2)</f>
        <v>0</v>
      </c>
      <c r="K299" s="228"/>
      <c r="L299" s="46"/>
      <c r="M299" s="229" t="s">
        <v>19</v>
      </c>
      <c r="N299" s="230" t="s">
        <v>44</v>
      </c>
      <c r="O299" s="86"/>
      <c r="P299" s="231">
        <f>O299*H299</f>
        <v>0</v>
      </c>
      <c r="Q299" s="231">
        <v>0.03</v>
      </c>
      <c r="R299" s="231">
        <f>Q299*H299</f>
        <v>0.4725</v>
      </c>
      <c r="S299" s="231">
        <v>0</v>
      </c>
      <c r="T299" s="232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3" t="s">
        <v>120</v>
      </c>
      <c r="AT299" s="233" t="s">
        <v>116</v>
      </c>
      <c r="AU299" s="233" t="s">
        <v>83</v>
      </c>
      <c r="AY299" s="19" t="s">
        <v>114</v>
      </c>
      <c r="BE299" s="234">
        <f>IF(N299="základní",J299,0)</f>
        <v>0</v>
      </c>
      <c r="BF299" s="234">
        <f>IF(N299="snížená",J299,0)</f>
        <v>0</v>
      </c>
      <c r="BG299" s="234">
        <f>IF(N299="zákl. přenesená",J299,0)</f>
        <v>0</v>
      </c>
      <c r="BH299" s="234">
        <f>IF(N299="sníž. přenesená",J299,0)</f>
        <v>0</v>
      </c>
      <c r="BI299" s="234">
        <f>IF(N299="nulová",J299,0)</f>
        <v>0</v>
      </c>
      <c r="BJ299" s="19" t="s">
        <v>81</v>
      </c>
      <c r="BK299" s="234">
        <f>ROUND(I299*H299,2)</f>
        <v>0</v>
      </c>
      <c r="BL299" s="19" t="s">
        <v>120</v>
      </c>
      <c r="BM299" s="233" t="s">
        <v>421</v>
      </c>
    </row>
    <row r="300" spans="1:51" s="13" customFormat="1" ht="12">
      <c r="A300" s="13"/>
      <c r="B300" s="235"/>
      <c r="C300" s="236"/>
      <c r="D300" s="237" t="s">
        <v>122</v>
      </c>
      <c r="E300" s="238" t="s">
        <v>19</v>
      </c>
      <c r="F300" s="239" t="s">
        <v>422</v>
      </c>
      <c r="G300" s="236"/>
      <c r="H300" s="238" t="s">
        <v>19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122</v>
      </c>
      <c r="AU300" s="245" t="s">
        <v>83</v>
      </c>
      <c r="AV300" s="13" t="s">
        <v>81</v>
      </c>
      <c r="AW300" s="13" t="s">
        <v>35</v>
      </c>
      <c r="AX300" s="13" t="s">
        <v>73</v>
      </c>
      <c r="AY300" s="245" t="s">
        <v>114</v>
      </c>
    </row>
    <row r="301" spans="1:51" s="13" customFormat="1" ht="12">
      <c r="A301" s="13"/>
      <c r="B301" s="235"/>
      <c r="C301" s="236"/>
      <c r="D301" s="237" t="s">
        <v>122</v>
      </c>
      <c r="E301" s="238" t="s">
        <v>19</v>
      </c>
      <c r="F301" s="239" t="s">
        <v>423</v>
      </c>
      <c r="G301" s="236"/>
      <c r="H301" s="238" t="s">
        <v>19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122</v>
      </c>
      <c r="AU301" s="245" t="s">
        <v>83</v>
      </c>
      <c r="AV301" s="13" t="s">
        <v>81</v>
      </c>
      <c r="AW301" s="13" t="s">
        <v>35</v>
      </c>
      <c r="AX301" s="13" t="s">
        <v>73</v>
      </c>
      <c r="AY301" s="245" t="s">
        <v>114</v>
      </c>
    </row>
    <row r="302" spans="1:51" s="14" customFormat="1" ht="12">
      <c r="A302" s="14"/>
      <c r="B302" s="246"/>
      <c r="C302" s="247"/>
      <c r="D302" s="237" t="s">
        <v>122</v>
      </c>
      <c r="E302" s="248" t="s">
        <v>19</v>
      </c>
      <c r="F302" s="249" t="s">
        <v>424</v>
      </c>
      <c r="G302" s="247"/>
      <c r="H302" s="250">
        <v>15.75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122</v>
      </c>
      <c r="AU302" s="256" t="s">
        <v>83</v>
      </c>
      <c r="AV302" s="14" t="s">
        <v>83</v>
      </c>
      <c r="AW302" s="14" t="s">
        <v>35</v>
      </c>
      <c r="AX302" s="14" t="s">
        <v>81</v>
      </c>
      <c r="AY302" s="256" t="s">
        <v>114</v>
      </c>
    </row>
    <row r="303" spans="1:65" s="2" customFormat="1" ht="21.75" customHeight="1">
      <c r="A303" s="40"/>
      <c r="B303" s="41"/>
      <c r="C303" s="279" t="s">
        <v>425</v>
      </c>
      <c r="D303" s="279" t="s">
        <v>177</v>
      </c>
      <c r="E303" s="280" t="s">
        <v>426</v>
      </c>
      <c r="F303" s="281" t="s">
        <v>427</v>
      </c>
      <c r="G303" s="282" t="s">
        <v>287</v>
      </c>
      <c r="H303" s="283">
        <v>49</v>
      </c>
      <c r="I303" s="284"/>
      <c r="J303" s="285">
        <f>ROUND(I303*H303,2)</f>
        <v>0</v>
      </c>
      <c r="K303" s="286"/>
      <c r="L303" s="287"/>
      <c r="M303" s="288" t="s">
        <v>19</v>
      </c>
      <c r="N303" s="289" t="s">
        <v>44</v>
      </c>
      <c r="O303" s="86"/>
      <c r="P303" s="231">
        <f>O303*H303</f>
        <v>0</v>
      </c>
      <c r="Q303" s="231">
        <v>0.001</v>
      </c>
      <c r="R303" s="231">
        <f>Q303*H303</f>
        <v>0.049</v>
      </c>
      <c r="S303" s="231">
        <v>0</v>
      </c>
      <c r="T303" s="232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3" t="s">
        <v>164</v>
      </c>
      <c r="AT303" s="233" t="s">
        <v>177</v>
      </c>
      <c r="AU303" s="233" t="s">
        <v>83</v>
      </c>
      <c r="AY303" s="19" t="s">
        <v>114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9" t="s">
        <v>81</v>
      </c>
      <c r="BK303" s="234">
        <f>ROUND(I303*H303,2)</f>
        <v>0</v>
      </c>
      <c r="BL303" s="19" t="s">
        <v>120</v>
      </c>
      <c r="BM303" s="233" t="s">
        <v>428</v>
      </c>
    </row>
    <row r="304" spans="1:51" s="13" customFormat="1" ht="12">
      <c r="A304" s="13"/>
      <c r="B304" s="235"/>
      <c r="C304" s="236"/>
      <c r="D304" s="237" t="s">
        <v>122</v>
      </c>
      <c r="E304" s="238" t="s">
        <v>19</v>
      </c>
      <c r="F304" s="239" t="s">
        <v>429</v>
      </c>
      <c r="G304" s="236"/>
      <c r="H304" s="238" t="s">
        <v>19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122</v>
      </c>
      <c r="AU304" s="245" t="s">
        <v>83</v>
      </c>
      <c r="AV304" s="13" t="s">
        <v>81</v>
      </c>
      <c r="AW304" s="13" t="s">
        <v>35</v>
      </c>
      <c r="AX304" s="13" t="s">
        <v>73</v>
      </c>
      <c r="AY304" s="245" t="s">
        <v>114</v>
      </c>
    </row>
    <row r="305" spans="1:51" s="13" customFormat="1" ht="12">
      <c r="A305" s="13"/>
      <c r="B305" s="235"/>
      <c r="C305" s="236"/>
      <c r="D305" s="237" t="s">
        <v>122</v>
      </c>
      <c r="E305" s="238" t="s">
        <v>19</v>
      </c>
      <c r="F305" s="239" t="s">
        <v>422</v>
      </c>
      <c r="G305" s="236"/>
      <c r="H305" s="238" t="s">
        <v>19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122</v>
      </c>
      <c r="AU305" s="245" t="s">
        <v>83</v>
      </c>
      <c r="AV305" s="13" t="s">
        <v>81</v>
      </c>
      <c r="AW305" s="13" t="s">
        <v>35</v>
      </c>
      <c r="AX305" s="13" t="s">
        <v>73</v>
      </c>
      <c r="AY305" s="245" t="s">
        <v>114</v>
      </c>
    </row>
    <row r="306" spans="1:51" s="13" customFormat="1" ht="12">
      <c r="A306" s="13"/>
      <c r="B306" s="235"/>
      <c r="C306" s="236"/>
      <c r="D306" s="237" t="s">
        <v>122</v>
      </c>
      <c r="E306" s="238" t="s">
        <v>19</v>
      </c>
      <c r="F306" s="239" t="s">
        <v>430</v>
      </c>
      <c r="G306" s="236"/>
      <c r="H306" s="238" t="s">
        <v>19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122</v>
      </c>
      <c r="AU306" s="245" t="s">
        <v>83</v>
      </c>
      <c r="AV306" s="13" t="s">
        <v>81</v>
      </c>
      <c r="AW306" s="13" t="s">
        <v>35</v>
      </c>
      <c r="AX306" s="13" t="s">
        <v>73</v>
      </c>
      <c r="AY306" s="245" t="s">
        <v>114</v>
      </c>
    </row>
    <row r="307" spans="1:51" s="14" customFormat="1" ht="12">
      <c r="A307" s="14"/>
      <c r="B307" s="246"/>
      <c r="C307" s="247"/>
      <c r="D307" s="237" t="s">
        <v>122</v>
      </c>
      <c r="E307" s="248" t="s">
        <v>19</v>
      </c>
      <c r="F307" s="249" t="s">
        <v>431</v>
      </c>
      <c r="G307" s="247"/>
      <c r="H307" s="250">
        <v>49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6" t="s">
        <v>122</v>
      </c>
      <c r="AU307" s="256" t="s">
        <v>83</v>
      </c>
      <c r="AV307" s="14" t="s">
        <v>83</v>
      </c>
      <c r="AW307" s="14" t="s">
        <v>35</v>
      </c>
      <c r="AX307" s="14" t="s">
        <v>81</v>
      </c>
      <c r="AY307" s="256" t="s">
        <v>114</v>
      </c>
    </row>
    <row r="308" spans="1:65" s="2" customFormat="1" ht="44.25" customHeight="1">
      <c r="A308" s="40"/>
      <c r="B308" s="41"/>
      <c r="C308" s="221" t="s">
        <v>432</v>
      </c>
      <c r="D308" s="221" t="s">
        <v>116</v>
      </c>
      <c r="E308" s="222" t="s">
        <v>433</v>
      </c>
      <c r="F308" s="223" t="s">
        <v>434</v>
      </c>
      <c r="G308" s="224" t="s">
        <v>119</v>
      </c>
      <c r="H308" s="225">
        <v>22</v>
      </c>
      <c r="I308" s="226"/>
      <c r="J308" s="227">
        <f>ROUND(I308*H308,2)</f>
        <v>0</v>
      </c>
      <c r="K308" s="228"/>
      <c r="L308" s="46"/>
      <c r="M308" s="229" t="s">
        <v>19</v>
      </c>
      <c r="N308" s="230" t="s">
        <v>44</v>
      </c>
      <c r="O308" s="86"/>
      <c r="P308" s="231">
        <f>O308*H308</f>
        <v>0</v>
      </c>
      <c r="Q308" s="231">
        <v>0.0005558</v>
      </c>
      <c r="R308" s="231">
        <f>Q308*H308</f>
        <v>0.012227599999999998</v>
      </c>
      <c r="S308" s="231">
        <v>0</v>
      </c>
      <c r="T308" s="232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33" t="s">
        <v>120</v>
      </c>
      <c r="AT308" s="233" t="s">
        <v>116</v>
      </c>
      <c r="AU308" s="233" t="s">
        <v>83</v>
      </c>
      <c r="AY308" s="19" t="s">
        <v>114</v>
      </c>
      <c r="BE308" s="234">
        <f>IF(N308="základní",J308,0)</f>
        <v>0</v>
      </c>
      <c r="BF308" s="234">
        <f>IF(N308="snížená",J308,0)</f>
        <v>0</v>
      </c>
      <c r="BG308" s="234">
        <f>IF(N308="zákl. přenesená",J308,0)</f>
        <v>0</v>
      </c>
      <c r="BH308" s="234">
        <f>IF(N308="sníž. přenesená",J308,0)</f>
        <v>0</v>
      </c>
      <c r="BI308" s="234">
        <f>IF(N308="nulová",J308,0)</f>
        <v>0</v>
      </c>
      <c r="BJ308" s="19" t="s">
        <v>81</v>
      </c>
      <c r="BK308" s="234">
        <f>ROUND(I308*H308,2)</f>
        <v>0</v>
      </c>
      <c r="BL308" s="19" t="s">
        <v>120</v>
      </c>
      <c r="BM308" s="233" t="s">
        <v>435</v>
      </c>
    </row>
    <row r="309" spans="1:51" s="13" customFormat="1" ht="12">
      <c r="A309" s="13"/>
      <c r="B309" s="235"/>
      <c r="C309" s="236"/>
      <c r="D309" s="237" t="s">
        <v>122</v>
      </c>
      <c r="E309" s="238" t="s">
        <v>19</v>
      </c>
      <c r="F309" s="239" t="s">
        <v>436</v>
      </c>
      <c r="G309" s="236"/>
      <c r="H309" s="238" t="s">
        <v>19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122</v>
      </c>
      <c r="AU309" s="245" t="s">
        <v>83</v>
      </c>
      <c r="AV309" s="13" t="s">
        <v>81</v>
      </c>
      <c r="AW309" s="13" t="s">
        <v>35</v>
      </c>
      <c r="AX309" s="13" t="s">
        <v>73</v>
      </c>
      <c r="AY309" s="245" t="s">
        <v>114</v>
      </c>
    </row>
    <row r="310" spans="1:51" s="13" customFormat="1" ht="12">
      <c r="A310" s="13"/>
      <c r="B310" s="235"/>
      <c r="C310" s="236"/>
      <c r="D310" s="237" t="s">
        <v>122</v>
      </c>
      <c r="E310" s="238" t="s">
        <v>19</v>
      </c>
      <c r="F310" s="239" t="s">
        <v>437</v>
      </c>
      <c r="G310" s="236"/>
      <c r="H310" s="238" t="s">
        <v>19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122</v>
      </c>
      <c r="AU310" s="245" t="s">
        <v>83</v>
      </c>
      <c r="AV310" s="13" t="s">
        <v>81</v>
      </c>
      <c r="AW310" s="13" t="s">
        <v>35</v>
      </c>
      <c r="AX310" s="13" t="s">
        <v>73</v>
      </c>
      <c r="AY310" s="245" t="s">
        <v>114</v>
      </c>
    </row>
    <row r="311" spans="1:51" s="14" customFormat="1" ht="12">
      <c r="A311" s="14"/>
      <c r="B311" s="246"/>
      <c r="C311" s="247"/>
      <c r="D311" s="237" t="s">
        <v>122</v>
      </c>
      <c r="E311" s="248" t="s">
        <v>19</v>
      </c>
      <c r="F311" s="249" t="s">
        <v>438</v>
      </c>
      <c r="G311" s="247"/>
      <c r="H311" s="250">
        <v>22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6" t="s">
        <v>122</v>
      </c>
      <c r="AU311" s="256" t="s">
        <v>83</v>
      </c>
      <c r="AV311" s="14" t="s">
        <v>83</v>
      </c>
      <c r="AW311" s="14" t="s">
        <v>35</v>
      </c>
      <c r="AX311" s="14" t="s">
        <v>81</v>
      </c>
      <c r="AY311" s="256" t="s">
        <v>114</v>
      </c>
    </row>
    <row r="312" spans="1:65" s="2" customFormat="1" ht="55.5" customHeight="1">
      <c r="A312" s="40"/>
      <c r="B312" s="41"/>
      <c r="C312" s="221" t="s">
        <v>439</v>
      </c>
      <c r="D312" s="221" t="s">
        <v>116</v>
      </c>
      <c r="E312" s="222" t="s">
        <v>440</v>
      </c>
      <c r="F312" s="223" t="s">
        <v>441</v>
      </c>
      <c r="G312" s="224" t="s">
        <v>119</v>
      </c>
      <c r="H312" s="225">
        <v>47.34</v>
      </c>
      <c r="I312" s="226"/>
      <c r="J312" s="227">
        <f>ROUND(I312*H312,2)</f>
        <v>0</v>
      </c>
      <c r="K312" s="228"/>
      <c r="L312" s="46"/>
      <c r="M312" s="229" t="s">
        <v>19</v>
      </c>
      <c r="N312" s="230" t="s">
        <v>44</v>
      </c>
      <c r="O312" s="86"/>
      <c r="P312" s="231">
        <f>O312*H312</f>
        <v>0</v>
      </c>
      <c r="Q312" s="231">
        <v>0.12388</v>
      </c>
      <c r="R312" s="231">
        <f>Q312*H312</f>
        <v>5.864479200000001</v>
      </c>
      <c r="S312" s="231">
        <v>0.055</v>
      </c>
      <c r="T312" s="232">
        <f>S312*H312</f>
        <v>2.6037000000000003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3" t="s">
        <v>120</v>
      </c>
      <c r="AT312" s="233" t="s">
        <v>116</v>
      </c>
      <c r="AU312" s="233" t="s">
        <v>83</v>
      </c>
      <c r="AY312" s="19" t="s">
        <v>114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9" t="s">
        <v>81</v>
      </c>
      <c r="BK312" s="234">
        <f>ROUND(I312*H312,2)</f>
        <v>0</v>
      </c>
      <c r="BL312" s="19" t="s">
        <v>120</v>
      </c>
      <c r="BM312" s="233" t="s">
        <v>442</v>
      </c>
    </row>
    <row r="313" spans="1:51" s="13" customFormat="1" ht="12">
      <c r="A313" s="13"/>
      <c r="B313" s="235"/>
      <c r="C313" s="236"/>
      <c r="D313" s="237" t="s">
        <v>122</v>
      </c>
      <c r="E313" s="238" t="s">
        <v>19</v>
      </c>
      <c r="F313" s="239" t="s">
        <v>443</v>
      </c>
      <c r="G313" s="236"/>
      <c r="H313" s="238" t="s">
        <v>19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122</v>
      </c>
      <c r="AU313" s="245" t="s">
        <v>83</v>
      </c>
      <c r="AV313" s="13" t="s">
        <v>81</v>
      </c>
      <c r="AW313" s="13" t="s">
        <v>35</v>
      </c>
      <c r="AX313" s="13" t="s">
        <v>73</v>
      </c>
      <c r="AY313" s="245" t="s">
        <v>114</v>
      </c>
    </row>
    <row r="314" spans="1:51" s="13" customFormat="1" ht="12">
      <c r="A314" s="13"/>
      <c r="B314" s="235"/>
      <c r="C314" s="236"/>
      <c r="D314" s="237" t="s">
        <v>122</v>
      </c>
      <c r="E314" s="238" t="s">
        <v>19</v>
      </c>
      <c r="F314" s="239" t="s">
        <v>444</v>
      </c>
      <c r="G314" s="236"/>
      <c r="H314" s="238" t="s">
        <v>19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122</v>
      </c>
      <c r="AU314" s="245" t="s">
        <v>83</v>
      </c>
      <c r="AV314" s="13" t="s">
        <v>81</v>
      </c>
      <c r="AW314" s="13" t="s">
        <v>35</v>
      </c>
      <c r="AX314" s="13" t="s">
        <v>73</v>
      </c>
      <c r="AY314" s="245" t="s">
        <v>114</v>
      </c>
    </row>
    <row r="315" spans="1:51" s="14" customFormat="1" ht="12">
      <c r="A315" s="14"/>
      <c r="B315" s="246"/>
      <c r="C315" s="247"/>
      <c r="D315" s="237" t="s">
        <v>122</v>
      </c>
      <c r="E315" s="248" t="s">
        <v>19</v>
      </c>
      <c r="F315" s="249" t="s">
        <v>445</v>
      </c>
      <c r="G315" s="247"/>
      <c r="H315" s="250">
        <v>21.44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6" t="s">
        <v>122</v>
      </c>
      <c r="AU315" s="256" t="s">
        <v>83</v>
      </c>
      <c r="AV315" s="14" t="s">
        <v>83</v>
      </c>
      <c r="AW315" s="14" t="s">
        <v>35</v>
      </c>
      <c r="AX315" s="14" t="s">
        <v>73</v>
      </c>
      <c r="AY315" s="256" t="s">
        <v>114</v>
      </c>
    </row>
    <row r="316" spans="1:51" s="13" customFormat="1" ht="12">
      <c r="A316" s="13"/>
      <c r="B316" s="235"/>
      <c r="C316" s="236"/>
      <c r="D316" s="237" t="s">
        <v>122</v>
      </c>
      <c r="E316" s="238" t="s">
        <v>19</v>
      </c>
      <c r="F316" s="239" t="s">
        <v>446</v>
      </c>
      <c r="G316" s="236"/>
      <c r="H316" s="238" t="s">
        <v>19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122</v>
      </c>
      <c r="AU316" s="245" t="s">
        <v>83</v>
      </c>
      <c r="AV316" s="13" t="s">
        <v>81</v>
      </c>
      <c r="AW316" s="13" t="s">
        <v>35</v>
      </c>
      <c r="AX316" s="13" t="s">
        <v>73</v>
      </c>
      <c r="AY316" s="245" t="s">
        <v>114</v>
      </c>
    </row>
    <row r="317" spans="1:51" s="13" customFormat="1" ht="12">
      <c r="A317" s="13"/>
      <c r="B317" s="235"/>
      <c r="C317" s="236"/>
      <c r="D317" s="237" t="s">
        <v>122</v>
      </c>
      <c r="E317" s="238" t="s">
        <v>19</v>
      </c>
      <c r="F317" s="239" t="s">
        <v>447</v>
      </c>
      <c r="G317" s="236"/>
      <c r="H317" s="238" t="s">
        <v>19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122</v>
      </c>
      <c r="AU317" s="245" t="s">
        <v>83</v>
      </c>
      <c r="AV317" s="13" t="s">
        <v>81</v>
      </c>
      <c r="AW317" s="13" t="s">
        <v>35</v>
      </c>
      <c r="AX317" s="13" t="s">
        <v>73</v>
      </c>
      <c r="AY317" s="245" t="s">
        <v>114</v>
      </c>
    </row>
    <row r="318" spans="1:51" s="14" customFormat="1" ht="12">
      <c r="A318" s="14"/>
      <c r="B318" s="246"/>
      <c r="C318" s="247"/>
      <c r="D318" s="237" t="s">
        <v>122</v>
      </c>
      <c r="E318" s="248" t="s">
        <v>19</v>
      </c>
      <c r="F318" s="249" t="s">
        <v>448</v>
      </c>
      <c r="G318" s="247"/>
      <c r="H318" s="250">
        <v>25.9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122</v>
      </c>
      <c r="AU318" s="256" t="s">
        <v>83</v>
      </c>
      <c r="AV318" s="14" t="s">
        <v>83</v>
      </c>
      <c r="AW318" s="14" t="s">
        <v>35</v>
      </c>
      <c r="AX318" s="14" t="s">
        <v>73</v>
      </c>
      <c r="AY318" s="256" t="s">
        <v>114</v>
      </c>
    </row>
    <row r="319" spans="1:51" s="15" customFormat="1" ht="12">
      <c r="A319" s="15"/>
      <c r="B319" s="257"/>
      <c r="C319" s="258"/>
      <c r="D319" s="237" t="s">
        <v>122</v>
      </c>
      <c r="E319" s="259" t="s">
        <v>19</v>
      </c>
      <c r="F319" s="260" t="s">
        <v>136</v>
      </c>
      <c r="G319" s="258"/>
      <c r="H319" s="261">
        <v>47.34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7" t="s">
        <v>122</v>
      </c>
      <c r="AU319" s="267" t="s">
        <v>83</v>
      </c>
      <c r="AV319" s="15" t="s">
        <v>120</v>
      </c>
      <c r="AW319" s="15" t="s">
        <v>35</v>
      </c>
      <c r="AX319" s="15" t="s">
        <v>81</v>
      </c>
      <c r="AY319" s="267" t="s">
        <v>114</v>
      </c>
    </row>
    <row r="320" spans="1:63" s="12" customFormat="1" ht="22.8" customHeight="1">
      <c r="A320" s="12"/>
      <c r="B320" s="205"/>
      <c r="C320" s="206"/>
      <c r="D320" s="207" t="s">
        <v>72</v>
      </c>
      <c r="E320" s="219" t="s">
        <v>164</v>
      </c>
      <c r="F320" s="219" t="s">
        <v>449</v>
      </c>
      <c r="G320" s="206"/>
      <c r="H320" s="206"/>
      <c r="I320" s="209"/>
      <c r="J320" s="220">
        <f>BK320</f>
        <v>0</v>
      </c>
      <c r="K320" s="206"/>
      <c r="L320" s="211"/>
      <c r="M320" s="212"/>
      <c r="N320" s="213"/>
      <c r="O320" s="213"/>
      <c r="P320" s="214">
        <f>P321</f>
        <v>0</v>
      </c>
      <c r="Q320" s="213"/>
      <c r="R320" s="214">
        <f>R321</f>
        <v>0.9184935982</v>
      </c>
      <c r="S320" s="213"/>
      <c r="T320" s="215">
        <f>T321</f>
        <v>83.4075944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6" t="s">
        <v>81</v>
      </c>
      <c r="AT320" s="217" t="s">
        <v>72</v>
      </c>
      <c r="AU320" s="217" t="s">
        <v>81</v>
      </c>
      <c r="AY320" s="216" t="s">
        <v>114</v>
      </c>
      <c r="BK320" s="218">
        <f>BK321</f>
        <v>0</v>
      </c>
    </row>
    <row r="321" spans="1:63" s="12" customFormat="1" ht="20.85" customHeight="1">
      <c r="A321" s="12"/>
      <c r="B321" s="205"/>
      <c r="C321" s="206"/>
      <c r="D321" s="207" t="s">
        <v>72</v>
      </c>
      <c r="E321" s="219" t="s">
        <v>171</v>
      </c>
      <c r="F321" s="219" t="s">
        <v>450</v>
      </c>
      <c r="G321" s="206"/>
      <c r="H321" s="206"/>
      <c r="I321" s="209"/>
      <c r="J321" s="220">
        <f>BK321</f>
        <v>0</v>
      </c>
      <c r="K321" s="206"/>
      <c r="L321" s="211"/>
      <c r="M321" s="212"/>
      <c r="N321" s="213"/>
      <c r="O321" s="213"/>
      <c r="P321" s="214">
        <f>SUM(P322:P371)</f>
        <v>0</v>
      </c>
      <c r="Q321" s="213"/>
      <c r="R321" s="214">
        <f>SUM(R322:R371)</f>
        <v>0.9184935982</v>
      </c>
      <c r="S321" s="213"/>
      <c r="T321" s="215">
        <f>SUM(T322:T371)</f>
        <v>83.4075944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6" t="s">
        <v>81</v>
      </c>
      <c r="AT321" s="217" t="s">
        <v>72</v>
      </c>
      <c r="AU321" s="217" t="s">
        <v>83</v>
      </c>
      <c r="AY321" s="216" t="s">
        <v>114</v>
      </c>
      <c r="BK321" s="218">
        <f>SUM(BK322:BK371)</f>
        <v>0</v>
      </c>
    </row>
    <row r="322" spans="1:65" s="2" customFormat="1" ht="44.25" customHeight="1">
      <c r="A322" s="40"/>
      <c r="B322" s="41"/>
      <c r="C322" s="221" t="s">
        <v>451</v>
      </c>
      <c r="D322" s="221" t="s">
        <v>116</v>
      </c>
      <c r="E322" s="222" t="s">
        <v>452</v>
      </c>
      <c r="F322" s="223" t="s">
        <v>453</v>
      </c>
      <c r="G322" s="224" t="s">
        <v>119</v>
      </c>
      <c r="H322" s="225">
        <v>6.39</v>
      </c>
      <c r="I322" s="226"/>
      <c r="J322" s="227">
        <f>ROUND(I322*H322,2)</f>
        <v>0</v>
      </c>
      <c r="K322" s="228"/>
      <c r="L322" s="46"/>
      <c r="M322" s="229" t="s">
        <v>19</v>
      </c>
      <c r="N322" s="230" t="s">
        <v>44</v>
      </c>
      <c r="O322" s="86"/>
      <c r="P322" s="231">
        <f>O322*H322</f>
        <v>0</v>
      </c>
      <c r="Q322" s="231">
        <v>0.09435338</v>
      </c>
      <c r="R322" s="231">
        <f>Q322*H322</f>
        <v>0.6029180982</v>
      </c>
      <c r="S322" s="231">
        <v>0</v>
      </c>
      <c r="T322" s="232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33" t="s">
        <v>120</v>
      </c>
      <c r="AT322" s="233" t="s">
        <v>116</v>
      </c>
      <c r="AU322" s="233" t="s">
        <v>137</v>
      </c>
      <c r="AY322" s="19" t="s">
        <v>114</v>
      </c>
      <c r="BE322" s="234">
        <f>IF(N322="základní",J322,0)</f>
        <v>0</v>
      </c>
      <c r="BF322" s="234">
        <f>IF(N322="snížená",J322,0)</f>
        <v>0</v>
      </c>
      <c r="BG322" s="234">
        <f>IF(N322="zákl. přenesená",J322,0)</f>
        <v>0</v>
      </c>
      <c r="BH322" s="234">
        <f>IF(N322="sníž. přenesená",J322,0)</f>
        <v>0</v>
      </c>
      <c r="BI322" s="234">
        <f>IF(N322="nulová",J322,0)</f>
        <v>0</v>
      </c>
      <c r="BJ322" s="19" t="s">
        <v>81</v>
      </c>
      <c r="BK322" s="234">
        <f>ROUND(I322*H322,2)</f>
        <v>0</v>
      </c>
      <c r="BL322" s="19" t="s">
        <v>120</v>
      </c>
      <c r="BM322" s="233" t="s">
        <v>454</v>
      </c>
    </row>
    <row r="323" spans="1:51" s="13" customFormat="1" ht="12">
      <c r="A323" s="13"/>
      <c r="B323" s="235"/>
      <c r="C323" s="236"/>
      <c r="D323" s="237" t="s">
        <v>122</v>
      </c>
      <c r="E323" s="238" t="s">
        <v>19</v>
      </c>
      <c r="F323" s="239" t="s">
        <v>455</v>
      </c>
      <c r="G323" s="236"/>
      <c r="H323" s="238" t="s">
        <v>19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122</v>
      </c>
      <c r="AU323" s="245" t="s">
        <v>137</v>
      </c>
      <c r="AV323" s="13" t="s">
        <v>81</v>
      </c>
      <c r="AW323" s="13" t="s">
        <v>35</v>
      </c>
      <c r="AX323" s="13" t="s">
        <v>73</v>
      </c>
      <c r="AY323" s="245" t="s">
        <v>114</v>
      </c>
    </row>
    <row r="324" spans="1:51" s="14" customFormat="1" ht="12">
      <c r="A324" s="14"/>
      <c r="B324" s="246"/>
      <c r="C324" s="247"/>
      <c r="D324" s="237" t="s">
        <v>122</v>
      </c>
      <c r="E324" s="248" t="s">
        <v>19</v>
      </c>
      <c r="F324" s="249" t="s">
        <v>456</v>
      </c>
      <c r="G324" s="247"/>
      <c r="H324" s="250">
        <v>4.29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6" t="s">
        <v>122</v>
      </c>
      <c r="AU324" s="256" t="s">
        <v>137</v>
      </c>
      <c r="AV324" s="14" t="s">
        <v>83</v>
      </c>
      <c r="AW324" s="14" t="s">
        <v>35</v>
      </c>
      <c r="AX324" s="14" t="s">
        <v>73</v>
      </c>
      <c r="AY324" s="256" t="s">
        <v>114</v>
      </c>
    </row>
    <row r="325" spans="1:51" s="13" customFormat="1" ht="12">
      <c r="A325" s="13"/>
      <c r="B325" s="235"/>
      <c r="C325" s="236"/>
      <c r="D325" s="237" t="s">
        <v>122</v>
      </c>
      <c r="E325" s="238" t="s">
        <v>19</v>
      </c>
      <c r="F325" s="239" t="s">
        <v>457</v>
      </c>
      <c r="G325" s="236"/>
      <c r="H325" s="238" t="s">
        <v>19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122</v>
      </c>
      <c r="AU325" s="245" t="s">
        <v>137</v>
      </c>
      <c r="AV325" s="13" t="s">
        <v>81</v>
      </c>
      <c r="AW325" s="13" t="s">
        <v>35</v>
      </c>
      <c r="AX325" s="13" t="s">
        <v>73</v>
      </c>
      <c r="AY325" s="245" t="s">
        <v>114</v>
      </c>
    </row>
    <row r="326" spans="1:51" s="14" customFormat="1" ht="12">
      <c r="A326" s="14"/>
      <c r="B326" s="246"/>
      <c r="C326" s="247"/>
      <c r="D326" s="237" t="s">
        <v>122</v>
      </c>
      <c r="E326" s="248" t="s">
        <v>19</v>
      </c>
      <c r="F326" s="249" t="s">
        <v>458</v>
      </c>
      <c r="G326" s="247"/>
      <c r="H326" s="250">
        <v>2.1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6" t="s">
        <v>122</v>
      </c>
      <c r="AU326" s="256" t="s">
        <v>137</v>
      </c>
      <c r="AV326" s="14" t="s">
        <v>83</v>
      </c>
      <c r="AW326" s="14" t="s">
        <v>35</v>
      </c>
      <c r="AX326" s="14" t="s">
        <v>73</v>
      </c>
      <c r="AY326" s="256" t="s">
        <v>114</v>
      </c>
    </row>
    <row r="327" spans="1:51" s="15" customFormat="1" ht="12">
      <c r="A327" s="15"/>
      <c r="B327" s="257"/>
      <c r="C327" s="258"/>
      <c r="D327" s="237" t="s">
        <v>122</v>
      </c>
      <c r="E327" s="259" t="s">
        <v>19</v>
      </c>
      <c r="F327" s="260" t="s">
        <v>136</v>
      </c>
      <c r="G327" s="258"/>
      <c r="H327" s="261">
        <v>6.390000000000001</v>
      </c>
      <c r="I327" s="262"/>
      <c r="J327" s="258"/>
      <c r="K327" s="258"/>
      <c r="L327" s="263"/>
      <c r="M327" s="264"/>
      <c r="N327" s="265"/>
      <c r="O327" s="265"/>
      <c r="P327" s="265"/>
      <c r="Q327" s="265"/>
      <c r="R327" s="265"/>
      <c r="S327" s="265"/>
      <c r="T327" s="26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7" t="s">
        <v>122</v>
      </c>
      <c r="AU327" s="267" t="s">
        <v>137</v>
      </c>
      <c r="AV327" s="15" t="s">
        <v>120</v>
      </c>
      <c r="AW327" s="15" t="s">
        <v>35</v>
      </c>
      <c r="AX327" s="15" t="s">
        <v>81</v>
      </c>
      <c r="AY327" s="267" t="s">
        <v>114</v>
      </c>
    </row>
    <row r="328" spans="1:65" s="2" customFormat="1" ht="55.5" customHeight="1">
      <c r="A328" s="40"/>
      <c r="B328" s="41"/>
      <c r="C328" s="221" t="s">
        <v>459</v>
      </c>
      <c r="D328" s="221" t="s">
        <v>116</v>
      </c>
      <c r="E328" s="222" t="s">
        <v>460</v>
      </c>
      <c r="F328" s="223" t="s">
        <v>461</v>
      </c>
      <c r="G328" s="224" t="s">
        <v>119</v>
      </c>
      <c r="H328" s="225">
        <v>47.34</v>
      </c>
      <c r="I328" s="226"/>
      <c r="J328" s="227">
        <f>ROUND(I328*H328,2)</f>
        <v>0</v>
      </c>
      <c r="K328" s="228"/>
      <c r="L328" s="46"/>
      <c r="M328" s="229" t="s">
        <v>19</v>
      </c>
      <c r="N328" s="230" t="s">
        <v>44</v>
      </c>
      <c r="O328" s="86"/>
      <c r="P328" s="231">
        <f>O328*H328</f>
        <v>0</v>
      </c>
      <c r="Q328" s="231">
        <v>0</v>
      </c>
      <c r="R328" s="231">
        <f>Q328*H328</f>
        <v>0</v>
      </c>
      <c r="S328" s="231">
        <v>0.07816</v>
      </c>
      <c r="T328" s="232">
        <f>S328*H328</f>
        <v>3.7000944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33" t="s">
        <v>120</v>
      </c>
      <c r="AT328" s="233" t="s">
        <v>116</v>
      </c>
      <c r="AU328" s="233" t="s">
        <v>137</v>
      </c>
      <c r="AY328" s="19" t="s">
        <v>114</v>
      </c>
      <c r="BE328" s="234">
        <f>IF(N328="základní",J328,0)</f>
        <v>0</v>
      </c>
      <c r="BF328" s="234">
        <f>IF(N328="snížená",J328,0)</f>
        <v>0</v>
      </c>
      <c r="BG328" s="234">
        <f>IF(N328="zákl. přenesená",J328,0)</f>
        <v>0</v>
      </c>
      <c r="BH328" s="234">
        <f>IF(N328="sníž. přenesená",J328,0)</f>
        <v>0</v>
      </c>
      <c r="BI328" s="234">
        <f>IF(N328="nulová",J328,0)</f>
        <v>0</v>
      </c>
      <c r="BJ328" s="19" t="s">
        <v>81</v>
      </c>
      <c r="BK328" s="234">
        <f>ROUND(I328*H328,2)</f>
        <v>0</v>
      </c>
      <c r="BL328" s="19" t="s">
        <v>120</v>
      </c>
      <c r="BM328" s="233" t="s">
        <v>462</v>
      </c>
    </row>
    <row r="329" spans="1:51" s="13" customFormat="1" ht="12">
      <c r="A329" s="13"/>
      <c r="B329" s="235"/>
      <c r="C329" s="236"/>
      <c r="D329" s="237" t="s">
        <v>122</v>
      </c>
      <c r="E329" s="238" t="s">
        <v>19</v>
      </c>
      <c r="F329" s="239" t="s">
        <v>443</v>
      </c>
      <c r="G329" s="236"/>
      <c r="H329" s="238" t="s">
        <v>19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5" t="s">
        <v>122</v>
      </c>
      <c r="AU329" s="245" t="s">
        <v>137</v>
      </c>
      <c r="AV329" s="13" t="s">
        <v>81</v>
      </c>
      <c r="AW329" s="13" t="s">
        <v>35</v>
      </c>
      <c r="AX329" s="13" t="s">
        <v>73</v>
      </c>
      <c r="AY329" s="245" t="s">
        <v>114</v>
      </c>
    </row>
    <row r="330" spans="1:51" s="13" customFormat="1" ht="12">
      <c r="A330" s="13"/>
      <c r="B330" s="235"/>
      <c r="C330" s="236"/>
      <c r="D330" s="237" t="s">
        <v>122</v>
      </c>
      <c r="E330" s="238" t="s">
        <v>19</v>
      </c>
      <c r="F330" s="239" t="s">
        <v>444</v>
      </c>
      <c r="G330" s="236"/>
      <c r="H330" s="238" t="s">
        <v>19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122</v>
      </c>
      <c r="AU330" s="245" t="s">
        <v>137</v>
      </c>
      <c r="AV330" s="13" t="s">
        <v>81</v>
      </c>
      <c r="AW330" s="13" t="s">
        <v>35</v>
      </c>
      <c r="AX330" s="13" t="s">
        <v>73</v>
      </c>
      <c r="AY330" s="245" t="s">
        <v>114</v>
      </c>
    </row>
    <row r="331" spans="1:51" s="14" customFormat="1" ht="12">
      <c r="A331" s="14"/>
      <c r="B331" s="246"/>
      <c r="C331" s="247"/>
      <c r="D331" s="237" t="s">
        <v>122</v>
      </c>
      <c r="E331" s="248" t="s">
        <v>19</v>
      </c>
      <c r="F331" s="249" t="s">
        <v>445</v>
      </c>
      <c r="G331" s="247"/>
      <c r="H331" s="250">
        <v>21.44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6" t="s">
        <v>122</v>
      </c>
      <c r="AU331" s="256" t="s">
        <v>137</v>
      </c>
      <c r="AV331" s="14" t="s">
        <v>83</v>
      </c>
      <c r="AW331" s="14" t="s">
        <v>35</v>
      </c>
      <c r="AX331" s="14" t="s">
        <v>73</v>
      </c>
      <c r="AY331" s="256" t="s">
        <v>114</v>
      </c>
    </row>
    <row r="332" spans="1:51" s="13" customFormat="1" ht="12">
      <c r="A332" s="13"/>
      <c r="B332" s="235"/>
      <c r="C332" s="236"/>
      <c r="D332" s="237" t="s">
        <v>122</v>
      </c>
      <c r="E332" s="238" t="s">
        <v>19</v>
      </c>
      <c r="F332" s="239" t="s">
        <v>446</v>
      </c>
      <c r="G332" s="236"/>
      <c r="H332" s="238" t="s">
        <v>19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122</v>
      </c>
      <c r="AU332" s="245" t="s">
        <v>137</v>
      </c>
      <c r="AV332" s="13" t="s">
        <v>81</v>
      </c>
      <c r="AW332" s="13" t="s">
        <v>35</v>
      </c>
      <c r="AX332" s="13" t="s">
        <v>73</v>
      </c>
      <c r="AY332" s="245" t="s">
        <v>114</v>
      </c>
    </row>
    <row r="333" spans="1:51" s="13" customFormat="1" ht="12">
      <c r="A333" s="13"/>
      <c r="B333" s="235"/>
      <c r="C333" s="236"/>
      <c r="D333" s="237" t="s">
        <v>122</v>
      </c>
      <c r="E333" s="238" t="s">
        <v>19</v>
      </c>
      <c r="F333" s="239" t="s">
        <v>447</v>
      </c>
      <c r="G333" s="236"/>
      <c r="H333" s="238" t="s">
        <v>19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122</v>
      </c>
      <c r="AU333" s="245" t="s">
        <v>137</v>
      </c>
      <c r="AV333" s="13" t="s">
        <v>81</v>
      </c>
      <c r="AW333" s="13" t="s">
        <v>35</v>
      </c>
      <c r="AX333" s="13" t="s">
        <v>73</v>
      </c>
      <c r="AY333" s="245" t="s">
        <v>114</v>
      </c>
    </row>
    <row r="334" spans="1:51" s="14" customFormat="1" ht="12">
      <c r="A334" s="14"/>
      <c r="B334" s="246"/>
      <c r="C334" s="247"/>
      <c r="D334" s="237" t="s">
        <v>122</v>
      </c>
      <c r="E334" s="248" t="s">
        <v>19</v>
      </c>
      <c r="F334" s="249" t="s">
        <v>448</v>
      </c>
      <c r="G334" s="247"/>
      <c r="H334" s="250">
        <v>25.9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6" t="s">
        <v>122</v>
      </c>
      <c r="AU334" s="256" t="s">
        <v>137</v>
      </c>
      <c r="AV334" s="14" t="s">
        <v>83</v>
      </c>
      <c r="AW334" s="14" t="s">
        <v>35</v>
      </c>
      <c r="AX334" s="14" t="s">
        <v>73</v>
      </c>
      <c r="AY334" s="256" t="s">
        <v>114</v>
      </c>
    </row>
    <row r="335" spans="1:51" s="15" customFormat="1" ht="12">
      <c r="A335" s="15"/>
      <c r="B335" s="257"/>
      <c r="C335" s="258"/>
      <c r="D335" s="237" t="s">
        <v>122</v>
      </c>
      <c r="E335" s="259" t="s">
        <v>19</v>
      </c>
      <c r="F335" s="260" t="s">
        <v>136</v>
      </c>
      <c r="G335" s="258"/>
      <c r="H335" s="261">
        <v>47.34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7" t="s">
        <v>122</v>
      </c>
      <c r="AU335" s="267" t="s">
        <v>137</v>
      </c>
      <c r="AV335" s="15" t="s">
        <v>120</v>
      </c>
      <c r="AW335" s="15" t="s">
        <v>35</v>
      </c>
      <c r="AX335" s="15" t="s">
        <v>81</v>
      </c>
      <c r="AY335" s="267" t="s">
        <v>114</v>
      </c>
    </row>
    <row r="336" spans="1:65" s="2" customFormat="1" ht="55.5" customHeight="1">
      <c r="A336" s="40"/>
      <c r="B336" s="41"/>
      <c r="C336" s="221" t="s">
        <v>463</v>
      </c>
      <c r="D336" s="221" t="s">
        <v>116</v>
      </c>
      <c r="E336" s="222" t="s">
        <v>464</v>
      </c>
      <c r="F336" s="223" t="s">
        <v>465</v>
      </c>
      <c r="G336" s="224" t="s">
        <v>212</v>
      </c>
      <c r="H336" s="225">
        <v>10.9</v>
      </c>
      <c r="I336" s="226"/>
      <c r="J336" s="227">
        <f>ROUND(I336*H336,2)</f>
        <v>0</v>
      </c>
      <c r="K336" s="228"/>
      <c r="L336" s="46"/>
      <c r="M336" s="229" t="s">
        <v>19</v>
      </c>
      <c r="N336" s="230" t="s">
        <v>44</v>
      </c>
      <c r="O336" s="86"/>
      <c r="P336" s="231">
        <f>O336*H336</f>
        <v>0</v>
      </c>
      <c r="Q336" s="231">
        <v>0.003145</v>
      </c>
      <c r="R336" s="231">
        <f>Q336*H336</f>
        <v>0.0342805</v>
      </c>
      <c r="S336" s="231">
        <v>0</v>
      </c>
      <c r="T336" s="232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3" t="s">
        <v>120</v>
      </c>
      <c r="AT336" s="233" t="s">
        <v>116</v>
      </c>
      <c r="AU336" s="233" t="s">
        <v>137</v>
      </c>
      <c r="AY336" s="19" t="s">
        <v>114</v>
      </c>
      <c r="BE336" s="234">
        <f>IF(N336="základní",J336,0)</f>
        <v>0</v>
      </c>
      <c r="BF336" s="234">
        <f>IF(N336="snížená",J336,0)</f>
        <v>0</v>
      </c>
      <c r="BG336" s="234">
        <f>IF(N336="zákl. přenesená",J336,0)</f>
        <v>0</v>
      </c>
      <c r="BH336" s="234">
        <f>IF(N336="sníž. přenesená",J336,0)</f>
        <v>0</v>
      </c>
      <c r="BI336" s="234">
        <f>IF(N336="nulová",J336,0)</f>
        <v>0</v>
      </c>
      <c r="BJ336" s="19" t="s">
        <v>81</v>
      </c>
      <c r="BK336" s="234">
        <f>ROUND(I336*H336,2)</f>
        <v>0</v>
      </c>
      <c r="BL336" s="19" t="s">
        <v>120</v>
      </c>
      <c r="BM336" s="233" t="s">
        <v>466</v>
      </c>
    </row>
    <row r="337" spans="1:51" s="13" customFormat="1" ht="12">
      <c r="A337" s="13"/>
      <c r="B337" s="235"/>
      <c r="C337" s="236"/>
      <c r="D337" s="237" t="s">
        <v>122</v>
      </c>
      <c r="E337" s="238" t="s">
        <v>19</v>
      </c>
      <c r="F337" s="239" t="s">
        <v>467</v>
      </c>
      <c r="G337" s="236"/>
      <c r="H337" s="238" t="s">
        <v>19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122</v>
      </c>
      <c r="AU337" s="245" t="s">
        <v>137</v>
      </c>
      <c r="AV337" s="13" t="s">
        <v>81</v>
      </c>
      <c r="AW337" s="13" t="s">
        <v>35</v>
      </c>
      <c r="AX337" s="13" t="s">
        <v>73</v>
      </c>
      <c r="AY337" s="245" t="s">
        <v>114</v>
      </c>
    </row>
    <row r="338" spans="1:51" s="13" customFormat="1" ht="12">
      <c r="A338" s="13"/>
      <c r="B338" s="235"/>
      <c r="C338" s="236"/>
      <c r="D338" s="237" t="s">
        <v>122</v>
      </c>
      <c r="E338" s="238" t="s">
        <v>19</v>
      </c>
      <c r="F338" s="239" t="s">
        <v>468</v>
      </c>
      <c r="G338" s="236"/>
      <c r="H338" s="238" t="s">
        <v>19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122</v>
      </c>
      <c r="AU338" s="245" t="s">
        <v>137</v>
      </c>
      <c r="AV338" s="13" t="s">
        <v>81</v>
      </c>
      <c r="AW338" s="13" t="s">
        <v>35</v>
      </c>
      <c r="AX338" s="13" t="s">
        <v>73</v>
      </c>
      <c r="AY338" s="245" t="s">
        <v>114</v>
      </c>
    </row>
    <row r="339" spans="1:51" s="14" customFormat="1" ht="12">
      <c r="A339" s="14"/>
      <c r="B339" s="246"/>
      <c r="C339" s="247"/>
      <c r="D339" s="237" t="s">
        <v>122</v>
      </c>
      <c r="E339" s="248" t="s">
        <v>19</v>
      </c>
      <c r="F339" s="249" t="s">
        <v>469</v>
      </c>
      <c r="G339" s="247"/>
      <c r="H339" s="250">
        <v>8.35</v>
      </c>
      <c r="I339" s="251"/>
      <c r="J339" s="247"/>
      <c r="K339" s="247"/>
      <c r="L339" s="252"/>
      <c r="M339" s="253"/>
      <c r="N339" s="254"/>
      <c r="O339" s="254"/>
      <c r="P339" s="254"/>
      <c r="Q339" s="254"/>
      <c r="R339" s="254"/>
      <c r="S339" s="254"/>
      <c r="T339" s="255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6" t="s">
        <v>122</v>
      </c>
      <c r="AU339" s="256" t="s">
        <v>137</v>
      </c>
      <c r="AV339" s="14" t="s">
        <v>83</v>
      </c>
      <c r="AW339" s="14" t="s">
        <v>35</v>
      </c>
      <c r="AX339" s="14" t="s">
        <v>73</v>
      </c>
      <c r="AY339" s="256" t="s">
        <v>114</v>
      </c>
    </row>
    <row r="340" spans="1:51" s="13" customFormat="1" ht="12">
      <c r="A340" s="13"/>
      <c r="B340" s="235"/>
      <c r="C340" s="236"/>
      <c r="D340" s="237" t="s">
        <v>122</v>
      </c>
      <c r="E340" s="238" t="s">
        <v>19</v>
      </c>
      <c r="F340" s="239" t="s">
        <v>470</v>
      </c>
      <c r="G340" s="236"/>
      <c r="H340" s="238" t="s">
        <v>19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122</v>
      </c>
      <c r="AU340" s="245" t="s">
        <v>137</v>
      </c>
      <c r="AV340" s="13" t="s">
        <v>81</v>
      </c>
      <c r="AW340" s="13" t="s">
        <v>35</v>
      </c>
      <c r="AX340" s="13" t="s">
        <v>73</v>
      </c>
      <c r="AY340" s="245" t="s">
        <v>114</v>
      </c>
    </row>
    <row r="341" spans="1:51" s="14" customFormat="1" ht="12">
      <c r="A341" s="14"/>
      <c r="B341" s="246"/>
      <c r="C341" s="247"/>
      <c r="D341" s="237" t="s">
        <v>122</v>
      </c>
      <c r="E341" s="248" t="s">
        <v>19</v>
      </c>
      <c r="F341" s="249" t="s">
        <v>471</v>
      </c>
      <c r="G341" s="247"/>
      <c r="H341" s="250">
        <v>2.55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6" t="s">
        <v>122</v>
      </c>
      <c r="AU341" s="256" t="s">
        <v>137</v>
      </c>
      <c r="AV341" s="14" t="s">
        <v>83</v>
      </c>
      <c r="AW341" s="14" t="s">
        <v>35</v>
      </c>
      <c r="AX341" s="14" t="s">
        <v>73</v>
      </c>
      <c r="AY341" s="256" t="s">
        <v>114</v>
      </c>
    </row>
    <row r="342" spans="1:51" s="15" customFormat="1" ht="12">
      <c r="A342" s="15"/>
      <c r="B342" s="257"/>
      <c r="C342" s="258"/>
      <c r="D342" s="237" t="s">
        <v>122</v>
      </c>
      <c r="E342" s="259" t="s">
        <v>19</v>
      </c>
      <c r="F342" s="260" t="s">
        <v>136</v>
      </c>
      <c r="G342" s="258"/>
      <c r="H342" s="261">
        <v>10.899999999999999</v>
      </c>
      <c r="I342" s="262"/>
      <c r="J342" s="258"/>
      <c r="K342" s="258"/>
      <c r="L342" s="263"/>
      <c r="M342" s="264"/>
      <c r="N342" s="265"/>
      <c r="O342" s="265"/>
      <c r="P342" s="265"/>
      <c r="Q342" s="265"/>
      <c r="R342" s="265"/>
      <c r="S342" s="265"/>
      <c r="T342" s="26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67" t="s">
        <v>122</v>
      </c>
      <c r="AU342" s="267" t="s">
        <v>137</v>
      </c>
      <c r="AV342" s="15" t="s">
        <v>120</v>
      </c>
      <c r="AW342" s="15" t="s">
        <v>35</v>
      </c>
      <c r="AX342" s="15" t="s">
        <v>81</v>
      </c>
      <c r="AY342" s="267" t="s">
        <v>114</v>
      </c>
    </row>
    <row r="343" spans="1:65" s="2" customFormat="1" ht="44.25" customHeight="1">
      <c r="A343" s="40"/>
      <c r="B343" s="41"/>
      <c r="C343" s="221" t="s">
        <v>472</v>
      </c>
      <c r="D343" s="221" t="s">
        <v>116</v>
      </c>
      <c r="E343" s="222" t="s">
        <v>473</v>
      </c>
      <c r="F343" s="223" t="s">
        <v>474</v>
      </c>
      <c r="G343" s="224" t="s">
        <v>127</v>
      </c>
      <c r="H343" s="225">
        <v>14.82</v>
      </c>
      <c r="I343" s="226"/>
      <c r="J343" s="227">
        <f>ROUND(I343*H343,2)</f>
        <v>0</v>
      </c>
      <c r="K343" s="228"/>
      <c r="L343" s="46"/>
      <c r="M343" s="229" t="s">
        <v>19</v>
      </c>
      <c r="N343" s="230" t="s">
        <v>44</v>
      </c>
      <c r="O343" s="86"/>
      <c r="P343" s="231">
        <f>O343*H343</f>
        <v>0</v>
      </c>
      <c r="Q343" s="231">
        <v>0</v>
      </c>
      <c r="R343" s="231">
        <f>Q343*H343</f>
        <v>0</v>
      </c>
      <c r="S343" s="231">
        <v>2.65</v>
      </c>
      <c r="T343" s="232">
        <f>S343*H343</f>
        <v>39.272999999999996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3" t="s">
        <v>120</v>
      </c>
      <c r="AT343" s="233" t="s">
        <v>116</v>
      </c>
      <c r="AU343" s="233" t="s">
        <v>137</v>
      </c>
      <c r="AY343" s="19" t="s">
        <v>114</v>
      </c>
      <c r="BE343" s="234">
        <f>IF(N343="základní",J343,0)</f>
        <v>0</v>
      </c>
      <c r="BF343" s="234">
        <f>IF(N343="snížená",J343,0)</f>
        <v>0</v>
      </c>
      <c r="BG343" s="234">
        <f>IF(N343="zákl. přenesená",J343,0)</f>
        <v>0</v>
      </c>
      <c r="BH343" s="234">
        <f>IF(N343="sníž. přenesená",J343,0)</f>
        <v>0</v>
      </c>
      <c r="BI343" s="234">
        <f>IF(N343="nulová",J343,0)</f>
        <v>0</v>
      </c>
      <c r="BJ343" s="19" t="s">
        <v>81</v>
      </c>
      <c r="BK343" s="234">
        <f>ROUND(I343*H343,2)</f>
        <v>0</v>
      </c>
      <c r="BL343" s="19" t="s">
        <v>120</v>
      </c>
      <c r="BM343" s="233" t="s">
        <v>475</v>
      </c>
    </row>
    <row r="344" spans="1:51" s="13" customFormat="1" ht="12">
      <c r="A344" s="13"/>
      <c r="B344" s="235"/>
      <c r="C344" s="236"/>
      <c r="D344" s="237" t="s">
        <v>122</v>
      </c>
      <c r="E344" s="238" t="s">
        <v>19</v>
      </c>
      <c r="F344" s="239" t="s">
        <v>476</v>
      </c>
      <c r="G344" s="236"/>
      <c r="H344" s="238" t="s">
        <v>19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122</v>
      </c>
      <c r="AU344" s="245" t="s">
        <v>137</v>
      </c>
      <c r="AV344" s="13" t="s">
        <v>81</v>
      </c>
      <c r="AW344" s="13" t="s">
        <v>35</v>
      </c>
      <c r="AX344" s="13" t="s">
        <v>73</v>
      </c>
      <c r="AY344" s="245" t="s">
        <v>114</v>
      </c>
    </row>
    <row r="345" spans="1:51" s="13" customFormat="1" ht="12">
      <c r="A345" s="13"/>
      <c r="B345" s="235"/>
      <c r="C345" s="236"/>
      <c r="D345" s="237" t="s">
        <v>122</v>
      </c>
      <c r="E345" s="238" t="s">
        <v>19</v>
      </c>
      <c r="F345" s="239" t="s">
        <v>477</v>
      </c>
      <c r="G345" s="236"/>
      <c r="H345" s="238" t="s">
        <v>19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122</v>
      </c>
      <c r="AU345" s="245" t="s">
        <v>137</v>
      </c>
      <c r="AV345" s="13" t="s">
        <v>81</v>
      </c>
      <c r="AW345" s="13" t="s">
        <v>35</v>
      </c>
      <c r="AX345" s="13" t="s">
        <v>73</v>
      </c>
      <c r="AY345" s="245" t="s">
        <v>114</v>
      </c>
    </row>
    <row r="346" spans="1:51" s="14" customFormat="1" ht="12">
      <c r="A346" s="14"/>
      <c r="B346" s="246"/>
      <c r="C346" s="247"/>
      <c r="D346" s="237" t="s">
        <v>122</v>
      </c>
      <c r="E346" s="248" t="s">
        <v>19</v>
      </c>
      <c r="F346" s="249" t="s">
        <v>478</v>
      </c>
      <c r="G346" s="247"/>
      <c r="H346" s="250">
        <v>14.82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122</v>
      </c>
      <c r="AU346" s="256" t="s">
        <v>137</v>
      </c>
      <c r="AV346" s="14" t="s">
        <v>83</v>
      </c>
      <c r="AW346" s="14" t="s">
        <v>35</v>
      </c>
      <c r="AX346" s="14" t="s">
        <v>81</v>
      </c>
      <c r="AY346" s="256" t="s">
        <v>114</v>
      </c>
    </row>
    <row r="347" spans="1:65" s="2" customFormat="1" ht="21.75" customHeight="1">
      <c r="A347" s="40"/>
      <c r="B347" s="41"/>
      <c r="C347" s="221" t="s">
        <v>479</v>
      </c>
      <c r="D347" s="221" t="s">
        <v>116</v>
      </c>
      <c r="E347" s="222" t="s">
        <v>480</v>
      </c>
      <c r="F347" s="223" t="s">
        <v>481</v>
      </c>
      <c r="G347" s="224" t="s">
        <v>127</v>
      </c>
      <c r="H347" s="225">
        <v>16.64</v>
      </c>
      <c r="I347" s="226"/>
      <c r="J347" s="227">
        <f>ROUND(I347*H347,2)</f>
        <v>0</v>
      </c>
      <c r="K347" s="228"/>
      <c r="L347" s="46"/>
      <c r="M347" s="229" t="s">
        <v>19</v>
      </c>
      <c r="N347" s="230" t="s">
        <v>44</v>
      </c>
      <c r="O347" s="86"/>
      <c r="P347" s="231">
        <f>O347*H347</f>
        <v>0</v>
      </c>
      <c r="Q347" s="231">
        <v>0</v>
      </c>
      <c r="R347" s="231">
        <f>Q347*H347</f>
        <v>0</v>
      </c>
      <c r="S347" s="231">
        <v>2.2</v>
      </c>
      <c r="T347" s="232">
        <f>S347*H347</f>
        <v>36.608000000000004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33" t="s">
        <v>120</v>
      </c>
      <c r="AT347" s="233" t="s">
        <v>116</v>
      </c>
      <c r="AU347" s="233" t="s">
        <v>137</v>
      </c>
      <c r="AY347" s="19" t="s">
        <v>114</v>
      </c>
      <c r="BE347" s="234">
        <f>IF(N347="základní",J347,0)</f>
        <v>0</v>
      </c>
      <c r="BF347" s="234">
        <f>IF(N347="snížená",J347,0)</f>
        <v>0</v>
      </c>
      <c r="BG347" s="234">
        <f>IF(N347="zákl. přenesená",J347,0)</f>
        <v>0</v>
      </c>
      <c r="BH347" s="234">
        <f>IF(N347="sníž. přenesená",J347,0)</f>
        <v>0</v>
      </c>
      <c r="BI347" s="234">
        <f>IF(N347="nulová",J347,0)</f>
        <v>0</v>
      </c>
      <c r="BJ347" s="19" t="s">
        <v>81</v>
      </c>
      <c r="BK347" s="234">
        <f>ROUND(I347*H347,2)</f>
        <v>0</v>
      </c>
      <c r="BL347" s="19" t="s">
        <v>120</v>
      </c>
      <c r="BM347" s="233" t="s">
        <v>482</v>
      </c>
    </row>
    <row r="348" spans="1:51" s="13" customFormat="1" ht="12">
      <c r="A348" s="13"/>
      <c r="B348" s="235"/>
      <c r="C348" s="236"/>
      <c r="D348" s="237" t="s">
        <v>122</v>
      </c>
      <c r="E348" s="238" t="s">
        <v>19</v>
      </c>
      <c r="F348" s="239" t="s">
        <v>483</v>
      </c>
      <c r="G348" s="236"/>
      <c r="H348" s="238" t="s">
        <v>19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122</v>
      </c>
      <c r="AU348" s="245" t="s">
        <v>137</v>
      </c>
      <c r="AV348" s="13" t="s">
        <v>81</v>
      </c>
      <c r="AW348" s="13" t="s">
        <v>35</v>
      </c>
      <c r="AX348" s="13" t="s">
        <v>73</v>
      </c>
      <c r="AY348" s="245" t="s">
        <v>114</v>
      </c>
    </row>
    <row r="349" spans="1:51" s="14" customFormat="1" ht="12">
      <c r="A349" s="14"/>
      <c r="B349" s="246"/>
      <c r="C349" s="247"/>
      <c r="D349" s="237" t="s">
        <v>122</v>
      </c>
      <c r="E349" s="248" t="s">
        <v>19</v>
      </c>
      <c r="F349" s="249" t="s">
        <v>315</v>
      </c>
      <c r="G349" s="247"/>
      <c r="H349" s="250">
        <v>10.855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6" t="s">
        <v>122</v>
      </c>
      <c r="AU349" s="256" t="s">
        <v>137</v>
      </c>
      <c r="AV349" s="14" t="s">
        <v>83</v>
      </c>
      <c r="AW349" s="14" t="s">
        <v>35</v>
      </c>
      <c r="AX349" s="14" t="s">
        <v>73</v>
      </c>
      <c r="AY349" s="256" t="s">
        <v>114</v>
      </c>
    </row>
    <row r="350" spans="1:51" s="13" customFormat="1" ht="12">
      <c r="A350" s="13"/>
      <c r="B350" s="235"/>
      <c r="C350" s="236"/>
      <c r="D350" s="237" t="s">
        <v>122</v>
      </c>
      <c r="E350" s="238" t="s">
        <v>19</v>
      </c>
      <c r="F350" s="239" t="s">
        <v>484</v>
      </c>
      <c r="G350" s="236"/>
      <c r="H350" s="238" t="s">
        <v>19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122</v>
      </c>
      <c r="AU350" s="245" t="s">
        <v>137</v>
      </c>
      <c r="AV350" s="13" t="s">
        <v>81</v>
      </c>
      <c r="AW350" s="13" t="s">
        <v>35</v>
      </c>
      <c r="AX350" s="13" t="s">
        <v>73</v>
      </c>
      <c r="AY350" s="245" t="s">
        <v>114</v>
      </c>
    </row>
    <row r="351" spans="1:51" s="14" customFormat="1" ht="12">
      <c r="A351" s="14"/>
      <c r="B351" s="246"/>
      <c r="C351" s="247"/>
      <c r="D351" s="237" t="s">
        <v>122</v>
      </c>
      <c r="E351" s="248" t="s">
        <v>19</v>
      </c>
      <c r="F351" s="249" t="s">
        <v>485</v>
      </c>
      <c r="G351" s="247"/>
      <c r="H351" s="250">
        <v>5.122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6" t="s">
        <v>122</v>
      </c>
      <c r="AU351" s="256" t="s">
        <v>137</v>
      </c>
      <c r="AV351" s="14" t="s">
        <v>83</v>
      </c>
      <c r="AW351" s="14" t="s">
        <v>35</v>
      </c>
      <c r="AX351" s="14" t="s">
        <v>73</v>
      </c>
      <c r="AY351" s="256" t="s">
        <v>114</v>
      </c>
    </row>
    <row r="352" spans="1:51" s="13" customFormat="1" ht="12">
      <c r="A352" s="13"/>
      <c r="B352" s="235"/>
      <c r="C352" s="236"/>
      <c r="D352" s="237" t="s">
        <v>122</v>
      </c>
      <c r="E352" s="238" t="s">
        <v>19</v>
      </c>
      <c r="F352" s="239" t="s">
        <v>486</v>
      </c>
      <c r="G352" s="236"/>
      <c r="H352" s="238" t="s">
        <v>19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122</v>
      </c>
      <c r="AU352" s="245" t="s">
        <v>137</v>
      </c>
      <c r="AV352" s="13" t="s">
        <v>81</v>
      </c>
      <c r="AW352" s="13" t="s">
        <v>35</v>
      </c>
      <c r="AX352" s="13" t="s">
        <v>73</v>
      </c>
      <c r="AY352" s="245" t="s">
        <v>114</v>
      </c>
    </row>
    <row r="353" spans="1:51" s="13" customFormat="1" ht="12">
      <c r="A353" s="13"/>
      <c r="B353" s="235"/>
      <c r="C353" s="236"/>
      <c r="D353" s="237" t="s">
        <v>122</v>
      </c>
      <c r="E353" s="238" t="s">
        <v>19</v>
      </c>
      <c r="F353" s="239" t="s">
        <v>487</v>
      </c>
      <c r="G353" s="236"/>
      <c r="H353" s="238" t="s">
        <v>19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5" t="s">
        <v>122</v>
      </c>
      <c r="AU353" s="245" t="s">
        <v>137</v>
      </c>
      <c r="AV353" s="13" t="s">
        <v>81</v>
      </c>
      <c r="AW353" s="13" t="s">
        <v>35</v>
      </c>
      <c r="AX353" s="13" t="s">
        <v>73</v>
      </c>
      <c r="AY353" s="245" t="s">
        <v>114</v>
      </c>
    </row>
    <row r="354" spans="1:51" s="14" customFormat="1" ht="12">
      <c r="A354" s="14"/>
      <c r="B354" s="246"/>
      <c r="C354" s="247"/>
      <c r="D354" s="237" t="s">
        <v>122</v>
      </c>
      <c r="E354" s="248" t="s">
        <v>19</v>
      </c>
      <c r="F354" s="249" t="s">
        <v>488</v>
      </c>
      <c r="G354" s="247"/>
      <c r="H354" s="250">
        <v>0.663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6" t="s">
        <v>122</v>
      </c>
      <c r="AU354" s="256" t="s">
        <v>137</v>
      </c>
      <c r="AV354" s="14" t="s">
        <v>83</v>
      </c>
      <c r="AW354" s="14" t="s">
        <v>35</v>
      </c>
      <c r="AX354" s="14" t="s">
        <v>73</v>
      </c>
      <c r="AY354" s="256" t="s">
        <v>114</v>
      </c>
    </row>
    <row r="355" spans="1:51" s="15" customFormat="1" ht="12">
      <c r="A355" s="15"/>
      <c r="B355" s="257"/>
      <c r="C355" s="258"/>
      <c r="D355" s="237" t="s">
        <v>122</v>
      </c>
      <c r="E355" s="259" t="s">
        <v>19</v>
      </c>
      <c r="F355" s="260" t="s">
        <v>136</v>
      </c>
      <c r="G355" s="258"/>
      <c r="H355" s="261">
        <v>16.64</v>
      </c>
      <c r="I355" s="262"/>
      <c r="J355" s="258"/>
      <c r="K355" s="258"/>
      <c r="L355" s="263"/>
      <c r="M355" s="264"/>
      <c r="N355" s="265"/>
      <c r="O355" s="265"/>
      <c r="P355" s="265"/>
      <c r="Q355" s="265"/>
      <c r="R355" s="265"/>
      <c r="S355" s="265"/>
      <c r="T355" s="26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7" t="s">
        <v>122</v>
      </c>
      <c r="AU355" s="267" t="s">
        <v>137</v>
      </c>
      <c r="AV355" s="15" t="s">
        <v>120</v>
      </c>
      <c r="AW355" s="15" t="s">
        <v>35</v>
      </c>
      <c r="AX355" s="15" t="s">
        <v>81</v>
      </c>
      <c r="AY355" s="267" t="s">
        <v>114</v>
      </c>
    </row>
    <row r="356" spans="1:65" s="2" customFormat="1" ht="21.75" customHeight="1">
      <c r="A356" s="40"/>
      <c r="B356" s="41"/>
      <c r="C356" s="221" t="s">
        <v>489</v>
      </c>
      <c r="D356" s="221" t="s">
        <v>116</v>
      </c>
      <c r="E356" s="222" t="s">
        <v>490</v>
      </c>
      <c r="F356" s="223" t="s">
        <v>491</v>
      </c>
      <c r="G356" s="224" t="s">
        <v>119</v>
      </c>
      <c r="H356" s="225">
        <v>51.02</v>
      </c>
      <c r="I356" s="226"/>
      <c r="J356" s="227">
        <f>ROUND(I356*H356,2)</f>
        <v>0</v>
      </c>
      <c r="K356" s="228"/>
      <c r="L356" s="46"/>
      <c r="M356" s="229" t="s">
        <v>19</v>
      </c>
      <c r="N356" s="230" t="s">
        <v>44</v>
      </c>
      <c r="O356" s="86"/>
      <c r="P356" s="231">
        <f>O356*H356</f>
        <v>0</v>
      </c>
      <c r="Q356" s="231">
        <v>0</v>
      </c>
      <c r="R356" s="231">
        <f>Q356*H356</f>
        <v>0</v>
      </c>
      <c r="S356" s="231">
        <v>0.075</v>
      </c>
      <c r="T356" s="232">
        <f>S356*H356</f>
        <v>3.8265000000000002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33" t="s">
        <v>120</v>
      </c>
      <c r="AT356" s="233" t="s">
        <v>116</v>
      </c>
      <c r="AU356" s="233" t="s">
        <v>137</v>
      </c>
      <c r="AY356" s="19" t="s">
        <v>114</v>
      </c>
      <c r="BE356" s="234">
        <f>IF(N356="základní",J356,0)</f>
        <v>0</v>
      </c>
      <c r="BF356" s="234">
        <f>IF(N356="snížená",J356,0)</f>
        <v>0</v>
      </c>
      <c r="BG356" s="234">
        <f>IF(N356="zákl. přenesená",J356,0)</f>
        <v>0</v>
      </c>
      <c r="BH356" s="234">
        <f>IF(N356="sníž. přenesená",J356,0)</f>
        <v>0</v>
      </c>
      <c r="BI356" s="234">
        <f>IF(N356="nulová",J356,0)</f>
        <v>0</v>
      </c>
      <c r="BJ356" s="19" t="s">
        <v>81</v>
      </c>
      <c r="BK356" s="234">
        <f>ROUND(I356*H356,2)</f>
        <v>0</v>
      </c>
      <c r="BL356" s="19" t="s">
        <v>120</v>
      </c>
      <c r="BM356" s="233" t="s">
        <v>492</v>
      </c>
    </row>
    <row r="357" spans="1:51" s="13" customFormat="1" ht="12">
      <c r="A357" s="13"/>
      <c r="B357" s="235"/>
      <c r="C357" s="236"/>
      <c r="D357" s="237" t="s">
        <v>122</v>
      </c>
      <c r="E357" s="238" t="s">
        <v>19</v>
      </c>
      <c r="F357" s="239" t="s">
        <v>493</v>
      </c>
      <c r="G357" s="236"/>
      <c r="H357" s="238" t="s">
        <v>19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122</v>
      </c>
      <c r="AU357" s="245" t="s">
        <v>137</v>
      </c>
      <c r="AV357" s="13" t="s">
        <v>81</v>
      </c>
      <c r="AW357" s="13" t="s">
        <v>35</v>
      </c>
      <c r="AX357" s="13" t="s">
        <v>73</v>
      </c>
      <c r="AY357" s="245" t="s">
        <v>114</v>
      </c>
    </row>
    <row r="358" spans="1:51" s="13" customFormat="1" ht="12">
      <c r="A358" s="13"/>
      <c r="B358" s="235"/>
      <c r="C358" s="236"/>
      <c r="D358" s="237" t="s">
        <v>122</v>
      </c>
      <c r="E358" s="238" t="s">
        <v>19</v>
      </c>
      <c r="F358" s="239" t="s">
        <v>443</v>
      </c>
      <c r="G358" s="236"/>
      <c r="H358" s="238" t="s">
        <v>19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122</v>
      </c>
      <c r="AU358" s="245" t="s">
        <v>137</v>
      </c>
      <c r="AV358" s="13" t="s">
        <v>81</v>
      </c>
      <c r="AW358" s="13" t="s">
        <v>35</v>
      </c>
      <c r="AX358" s="13" t="s">
        <v>73</v>
      </c>
      <c r="AY358" s="245" t="s">
        <v>114</v>
      </c>
    </row>
    <row r="359" spans="1:51" s="13" customFormat="1" ht="12">
      <c r="A359" s="13"/>
      <c r="B359" s="235"/>
      <c r="C359" s="236"/>
      <c r="D359" s="237" t="s">
        <v>122</v>
      </c>
      <c r="E359" s="238" t="s">
        <v>19</v>
      </c>
      <c r="F359" s="239" t="s">
        <v>494</v>
      </c>
      <c r="G359" s="236"/>
      <c r="H359" s="238" t="s">
        <v>19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5" t="s">
        <v>122</v>
      </c>
      <c r="AU359" s="245" t="s">
        <v>137</v>
      </c>
      <c r="AV359" s="13" t="s">
        <v>81</v>
      </c>
      <c r="AW359" s="13" t="s">
        <v>35</v>
      </c>
      <c r="AX359" s="13" t="s">
        <v>73</v>
      </c>
      <c r="AY359" s="245" t="s">
        <v>114</v>
      </c>
    </row>
    <row r="360" spans="1:51" s="14" customFormat="1" ht="12">
      <c r="A360" s="14"/>
      <c r="B360" s="246"/>
      <c r="C360" s="247"/>
      <c r="D360" s="237" t="s">
        <v>122</v>
      </c>
      <c r="E360" s="248" t="s">
        <v>19</v>
      </c>
      <c r="F360" s="249" t="s">
        <v>495</v>
      </c>
      <c r="G360" s="247"/>
      <c r="H360" s="250">
        <v>14.74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6" t="s">
        <v>122</v>
      </c>
      <c r="AU360" s="256" t="s">
        <v>137</v>
      </c>
      <c r="AV360" s="14" t="s">
        <v>83</v>
      </c>
      <c r="AW360" s="14" t="s">
        <v>35</v>
      </c>
      <c r="AX360" s="14" t="s">
        <v>73</v>
      </c>
      <c r="AY360" s="256" t="s">
        <v>114</v>
      </c>
    </row>
    <row r="361" spans="1:51" s="13" customFormat="1" ht="12">
      <c r="A361" s="13"/>
      <c r="B361" s="235"/>
      <c r="C361" s="236"/>
      <c r="D361" s="237" t="s">
        <v>122</v>
      </c>
      <c r="E361" s="238" t="s">
        <v>19</v>
      </c>
      <c r="F361" s="239" t="s">
        <v>446</v>
      </c>
      <c r="G361" s="236"/>
      <c r="H361" s="238" t="s">
        <v>19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122</v>
      </c>
      <c r="AU361" s="245" t="s">
        <v>137</v>
      </c>
      <c r="AV361" s="13" t="s">
        <v>81</v>
      </c>
      <c r="AW361" s="13" t="s">
        <v>35</v>
      </c>
      <c r="AX361" s="13" t="s">
        <v>73</v>
      </c>
      <c r="AY361" s="245" t="s">
        <v>114</v>
      </c>
    </row>
    <row r="362" spans="1:51" s="13" customFormat="1" ht="12">
      <c r="A362" s="13"/>
      <c r="B362" s="235"/>
      <c r="C362" s="236"/>
      <c r="D362" s="237" t="s">
        <v>122</v>
      </c>
      <c r="E362" s="238" t="s">
        <v>19</v>
      </c>
      <c r="F362" s="239" t="s">
        <v>496</v>
      </c>
      <c r="G362" s="236"/>
      <c r="H362" s="238" t="s">
        <v>19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122</v>
      </c>
      <c r="AU362" s="245" t="s">
        <v>137</v>
      </c>
      <c r="AV362" s="13" t="s">
        <v>81</v>
      </c>
      <c r="AW362" s="13" t="s">
        <v>35</v>
      </c>
      <c r="AX362" s="13" t="s">
        <v>73</v>
      </c>
      <c r="AY362" s="245" t="s">
        <v>114</v>
      </c>
    </row>
    <row r="363" spans="1:51" s="14" customFormat="1" ht="12">
      <c r="A363" s="14"/>
      <c r="B363" s="246"/>
      <c r="C363" s="247"/>
      <c r="D363" s="237" t="s">
        <v>122</v>
      </c>
      <c r="E363" s="248" t="s">
        <v>19</v>
      </c>
      <c r="F363" s="249" t="s">
        <v>497</v>
      </c>
      <c r="G363" s="247"/>
      <c r="H363" s="250">
        <v>13.32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6" t="s">
        <v>122</v>
      </c>
      <c r="AU363" s="256" t="s">
        <v>137</v>
      </c>
      <c r="AV363" s="14" t="s">
        <v>83</v>
      </c>
      <c r="AW363" s="14" t="s">
        <v>35</v>
      </c>
      <c r="AX363" s="14" t="s">
        <v>73</v>
      </c>
      <c r="AY363" s="256" t="s">
        <v>114</v>
      </c>
    </row>
    <row r="364" spans="1:51" s="13" customFormat="1" ht="12">
      <c r="A364" s="13"/>
      <c r="B364" s="235"/>
      <c r="C364" s="236"/>
      <c r="D364" s="237" t="s">
        <v>122</v>
      </c>
      <c r="E364" s="238" t="s">
        <v>19</v>
      </c>
      <c r="F364" s="239" t="s">
        <v>422</v>
      </c>
      <c r="G364" s="236"/>
      <c r="H364" s="238" t="s">
        <v>19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122</v>
      </c>
      <c r="AU364" s="245" t="s">
        <v>137</v>
      </c>
      <c r="AV364" s="13" t="s">
        <v>81</v>
      </c>
      <c r="AW364" s="13" t="s">
        <v>35</v>
      </c>
      <c r="AX364" s="13" t="s">
        <v>73</v>
      </c>
      <c r="AY364" s="245" t="s">
        <v>114</v>
      </c>
    </row>
    <row r="365" spans="1:51" s="13" customFormat="1" ht="12">
      <c r="A365" s="13"/>
      <c r="B365" s="235"/>
      <c r="C365" s="236"/>
      <c r="D365" s="237" t="s">
        <v>122</v>
      </c>
      <c r="E365" s="238" t="s">
        <v>19</v>
      </c>
      <c r="F365" s="239" t="s">
        <v>498</v>
      </c>
      <c r="G365" s="236"/>
      <c r="H365" s="238" t="s">
        <v>19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5" t="s">
        <v>122</v>
      </c>
      <c r="AU365" s="245" t="s">
        <v>137</v>
      </c>
      <c r="AV365" s="13" t="s">
        <v>81</v>
      </c>
      <c r="AW365" s="13" t="s">
        <v>35</v>
      </c>
      <c r="AX365" s="13" t="s">
        <v>73</v>
      </c>
      <c r="AY365" s="245" t="s">
        <v>114</v>
      </c>
    </row>
    <row r="366" spans="1:51" s="14" customFormat="1" ht="12">
      <c r="A366" s="14"/>
      <c r="B366" s="246"/>
      <c r="C366" s="247"/>
      <c r="D366" s="237" t="s">
        <v>122</v>
      </c>
      <c r="E366" s="248" t="s">
        <v>19</v>
      </c>
      <c r="F366" s="249" t="s">
        <v>499</v>
      </c>
      <c r="G366" s="247"/>
      <c r="H366" s="250">
        <v>22.96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6" t="s">
        <v>122</v>
      </c>
      <c r="AU366" s="256" t="s">
        <v>137</v>
      </c>
      <c r="AV366" s="14" t="s">
        <v>83</v>
      </c>
      <c r="AW366" s="14" t="s">
        <v>35</v>
      </c>
      <c r="AX366" s="14" t="s">
        <v>73</v>
      </c>
      <c r="AY366" s="256" t="s">
        <v>114</v>
      </c>
    </row>
    <row r="367" spans="1:51" s="15" customFormat="1" ht="12">
      <c r="A367" s="15"/>
      <c r="B367" s="257"/>
      <c r="C367" s="258"/>
      <c r="D367" s="237" t="s">
        <v>122</v>
      </c>
      <c r="E367" s="259" t="s">
        <v>19</v>
      </c>
      <c r="F367" s="260" t="s">
        <v>136</v>
      </c>
      <c r="G367" s="258"/>
      <c r="H367" s="261">
        <v>51.02</v>
      </c>
      <c r="I367" s="262"/>
      <c r="J367" s="258"/>
      <c r="K367" s="258"/>
      <c r="L367" s="263"/>
      <c r="M367" s="264"/>
      <c r="N367" s="265"/>
      <c r="O367" s="265"/>
      <c r="P367" s="265"/>
      <c r="Q367" s="265"/>
      <c r="R367" s="265"/>
      <c r="S367" s="265"/>
      <c r="T367" s="26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67" t="s">
        <v>122</v>
      </c>
      <c r="AU367" s="267" t="s">
        <v>137</v>
      </c>
      <c r="AV367" s="15" t="s">
        <v>120</v>
      </c>
      <c r="AW367" s="15" t="s">
        <v>35</v>
      </c>
      <c r="AX367" s="15" t="s">
        <v>81</v>
      </c>
      <c r="AY367" s="267" t="s">
        <v>114</v>
      </c>
    </row>
    <row r="368" spans="1:65" s="2" customFormat="1" ht="33" customHeight="1">
      <c r="A368" s="40"/>
      <c r="B368" s="41"/>
      <c r="C368" s="221" t="s">
        <v>500</v>
      </c>
      <c r="D368" s="221" t="s">
        <v>116</v>
      </c>
      <c r="E368" s="222" t="s">
        <v>501</v>
      </c>
      <c r="F368" s="223" t="s">
        <v>502</v>
      </c>
      <c r="G368" s="224" t="s">
        <v>119</v>
      </c>
      <c r="H368" s="225">
        <v>32.9</v>
      </c>
      <c r="I368" s="226"/>
      <c r="J368" s="227">
        <f>ROUND(I368*H368,2)</f>
        <v>0</v>
      </c>
      <c r="K368" s="228"/>
      <c r="L368" s="46"/>
      <c r="M368" s="229" t="s">
        <v>19</v>
      </c>
      <c r="N368" s="230" t="s">
        <v>44</v>
      </c>
      <c r="O368" s="86"/>
      <c r="P368" s="231">
        <f>O368*H368</f>
        <v>0</v>
      </c>
      <c r="Q368" s="231">
        <v>0.00855</v>
      </c>
      <c r="R368" s="231">
        <f>Q368*H368</f>
        <v>0.281295</v>
      </c>
      <c r="S368" s="231">
        <v>0</v>
      </c>
      <c r="T368" s="232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33" t="s">
        <v>120</v>
      </c>
      <c r="AT368" s="233" t="s">
        <v>116</v>
      </c>
      <c r="AU368" s="233" t="s">
        <v>137</v>
      </c>
      <c r="AY368" s="19" t="s">
        <v>114</v>
      </c>
      <c r="BE368" s="234">
        <f>IF(N368="základní",J368,0)</f>
        <v>0</v>
      </c>
      <c r="BF368" s="234">
        <f>IF(N368="snížená",J368,0)</f>
        <v>0</v>
      </c>
      <c r="BG368" s="234">
        <f>IF(N368="zákl. přenesená",J368,0)</f>
        <v>0</v>
      </c>
      <c r="BH368" s="234">
        <f>IF(N368="sníž. přenesená",J368,0)</f>
        <v>0</v>
      </c>
      <c r="BI368" s="234">
        <f>IF(N368="nulová",J368,0)</f>
        <v>0</v>
      </c>
      <c r="BJ368" s="19" t="s">
        <v>81</v>
      </c>
      <c r="BK368" s="234">
        <f>ROUND(I368*H368,2)</f>
        <v>0</v>
      </c>
      <c r="BL368" s="19" t="s">
        <v>120</v>
      </c>
      <c r="BM368" s="233" t="s">
        <v>503</v>
      </c>
    </row>
    <row r="369" spans="1:51" s="13" customFormat="1" ht="12">
      <c r="A369" s="13"/>
      <c r="B369" s="235"/>
      <c r="C369" s="236"/>
      <c r="D369" s="237" t="s">
        <v>122</v>
      </c>
      <c r="E369" s="238" t="s">
        <v>19</v>
      </c>
      <c r="F369" s="239" t="s">
        <v>504</v>
      </c>
      <c r="G369" s="236"/>
      <c r="H369" s="238" t="s">
        <v>19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5" t="s">
        <v>122</v>
      </c>
      <c r="AU369" s="245" t="s">
        <v>137</v>
      </c>
      <c r="AV369" s="13" t="s">
        <v>81</v>
      </c>
      <c r="AW369" s="13" t="s">
        <v>35</v>
      </c>
      <c r="AX369" s="13" t="s">
        <v>73</v>
      </c>
      <c r="AY369" s="245" t="s">
        <v>114</v>
      </c>
    </row>
    <row r="370" spans="1:51" s="13" customFormat="1" ht="12">
      <c r="A370" s="13"/>
      <c r="B370" s="235"/>
      <c r="C370" s="236"/>
      <c r="D370" s="237" t="s">
        <v>122</v>
      </c>
      <c r="E370" s="238" t="s">
        <v>19</v>
      </c>
      <c r="F370" s="239" t="s">
        <v>505</v>
      </c>
      <c r="G370" s="236"/>
      <c r="H370" s="238" t="s">
        <v>19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122</v>
      </c>
      <c r="AU370" s="245" t="s">
        <v>137</v>
      </c>
      <c r="AV370" s="13" t="s">
        <v>81</v>
      </c>
      <c r="AW370" s="13" t="s">
        <v>35</v>
      </c>
      <c r="AX370" s="13" t="s">
        <v>73</v>
      </c>
      <c r="AY370" s="245" t="s">
        <v>114</v>
      </c>
    </row>
    <row r="371" spans="1:51" s="14" customFormat="1" ht="12">
      <c r="A371" s="14"/>
      <c r="B371" s="246"/>
      <c r="C371" s="247"/>
      <c r="D371" s="237" t="s">
        <v>122</v>
      </c>
      <c r="E371" s="248" t="s">
        <v>19</v>
      </c>
      <c r="F371" s="249" t="s">
        <v>506</v>
      </c>
      <c r="G371" s="247"/>
      <c r="H371" s="250">
        <v>32.9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6" t="s">
        <v>122</v>
      </c>
      <c r="AU371" s="256" t="s">
        <v>137</v>
      </c>
      <c r="AV371" s="14" t="s">
        <v>83</v>
      </c>
      <c r="AW371" s="14" t="s">
        <v>35</v>
      </c>
      <c r="AX371" s="14" t="s">
        <v>81</v>
      </c>
      <c r="AY371" s="256" t="s">
        <v>114</v>
      </c>
    </row>
    <row r="372" spans="1:63" s="12" customFormat="1" ht="22.8" customHeight="1">
      <c r="A372" s="12"/>
      <c r="B372" s="205"/>
      <c r="C372" s="206"/>
      <c r="D372" s="207" t="s">
        <v>72</v>
      </c>
      <c r="E372" s="219" t="s">
        <v>507</v>
      </c>
      <c r="F372" s="219" t="s">
        <v>508</v>
      </c>
      <c r="G372" s="206"/>
      <c r="H372" s="206"/>
      <c r="I372" s="209"/>
      <c r="J372" s="220">
        <f>BK372</f>
        <v>0</v>
      </c>
      <c r="K372" s="206"/>
      <c r="L372" s="211"/>
      <c r="M372" s="212"/>
      <c r="N372" s="213"/>
      <c r="O372" s="213"/>
      <c r="P372" s="214">
        <f>SUM(P373:P421)</f>
        <v>0</v>
      </c>
      <c r="Q372" s="213"/>
      <c r="R372" s="214">
        <f>SUM(R373:R421)</f>
        <v>0</v>
      </c>
      <c r="S372" s="213"/>
      <c r="T372" s="215">
        <f>SUM(T373:T421)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16" t="s">
        <v>81</v>
      </c>
      <c r="AT372" s="217" t="s">
        <v>72</v>
      </c>
      <c r="AU372" s="217" t="s">
        <v>81</v>
      </c>
      <c r="AY372" s="216" t="s">
        <v>114</v>
      </c>
      <c r="BK372" s="218">
        <f>SUM(BK373:BK421)</f>
        <v>0</v>
      </c>
    </row>
    <row r="373" spans="1:65" s="2" customFormat="1" ht="21.75" customHeight="1">
      <c r="A373" s="40"/>
      <c r="B373" s="41"/>
      <c r="C373" s="221" t="s">
        <v>509</v>
      </c>
      <c r="D373" s="221" t="s">
        <v>116</v>
      </c>
      <c r="E373" s="222" t="s">
        <v>510</v>
      </c>
      <c r="F373" s="223" t="s">
        <v>511</v>
      </c>
      <c r="G373" s="224" t="s">
        <v>160</v>
      </c>
      <c r="H373" s="225">
        <v>62.92</v>
      </c>
      <c r="I373" s="226"/>
      <c r="J373" s="227">
        <f>ROUND(I373*H373,2)</f>
        <v>0</v>
      </c>
      <c r="K373" s="228"/>
      <c r="L373" s="46"/>
      <c r="M373" s="229" t="s">
        <v>19</v>
      </c>
      <c r="N373" s="230" t="s">
        <v>44</v>
      </c>
      <c r="O373" s="86"/>
      <c r="P373" s="231">
        <f>O373*H373</f>
        <v>0</v>
      </c>
      <c r="Q373" s="231">
        <v>0</v>
      </c>
      <c r="R373" s="231">
        <f>Q373*H373</f>
        <v>0</v>
      </c>
      <c r="S373" s="231">
        <v>0</v>
      </c>
      <c r="T373" s="232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33" t="s">
        <v>120</v>
      </c>
      <c r="AT373" s="233" t="s">
        <v>116</v>
      </c>
      <c r="AU373" s="233" t="s">
        <v>83</v>
      </c>
      <c r="AY373" s="19" t="s">
        <v>114</v>
      </c>
      <c r="BE373" s="234">
        <f>IF(N373="základní",J373,0)</f>
        <v>0</v>
      </c>
      <c r="BF373" s="234">
        <f>IF(N373="snížená",J373,0)</f>
        <v>0</v>
      </c>
      <c r="BG373" s="234">
        <f>IF(N373="zákl. přenesená",J373,0)</f>
        <v>0</v>
      </c>
      <c r="BH373" s="234">
        <f>IF(N373="sníž. přenesená",J373,0)</f>
        <v>0</v>
      </c>
      <c r="BI373" s="234">
        <f>IF(N373="nulová",J373,0)</f>
        <v>0</v>
      </c>
      <c r="BJ373" s="19" t="s">
        <v>81</v>
      </c>
      <c r="BK373" s="234">
        <f>ROUND(I373*H373,2)</f>
        <v>0</v>
      </c>
      <c r="BL373" s="19" t="s">
        <v>120</v>
      </c>
      <c r="BM373" s="233" t="s">
        <v>512</v>
      </c>
    </row>
    <row r="374" spans="1:51" s="13" customFormat="1" ht="12">
      <c r="A374" s="13"/>
      <c r="B374" s="235"/>
      <c r="C374" s="236"/>
      <c r="D374" s="237" t="s">
        <v>122</v>
      </c>
      <c r="E374" s="238" t="s">
        <v>19</v>
      </c>
      <c r="F374" s="239" t="s">
        <v>145</v>
      </c>
      <c r="G374" s="236"/>
      <c r="H374" s="238" t="s">
        <v>19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122</v>
      </c>
      <c r="AU374" s="245" t="s">
        <v>83</v>
      </c>
      <c r="AV374" s="13" t="s">
        <v>81</v>
      </c>
      <c r="AW374" s="13" t="s">
        <v>35</v>
      </c>
      <c r="AX374" s="13" t="s">
        <v>73</v>
      </c>
      <c r="AY374" s="245" t="s">
        <v>114</v>
      </c>
    </row>
    <row r="375" spans="1:51" s="13" customFormat="1" ht="12">
      <c r="A375" s="13"/>
      <c r="B375" s="235"/>
      <c r="C375" s="236"/>
      <c r="D375" s="237" t="s">
        <v>122</v>
      </c>
      <c r="E375" s="238" t="s">
        <v>19</v>
      </c>
      <c r="F375" s="239" t="s">
        <v>513</v>
      </c>
      <c r="G375" s="236"/>
      <c r="H375" s="238" t="s">
        <v>19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122</v>
      </c>
      <c r="AU375" s="245" t="s">
        <v>83</v>
      </c>
      <c r="AV375" s="13" t="s">
        <v>81</v>
      </c>
      <c r="AW375" s="13" t="s">
        <v>35</v>
      </c>
      <c r="AX375" s="13" t="s">
        <v>73</v>
      </c>
      <c r="AY375" s="245" t="s">
        <v>114</v>
      </c>
    </row>
    <row r="376" spans="1:51" s="13" customFormat="1" ht="12">
      <c r="A376" s="13"/>
      <c r="B376" s="235"/>
      <c r="C376" s="236"/>
      <c r="D376" s="237" t="s">
        <v>122</v>
      </c>
      <c r="E376" s="238" t="s">
        <v>19</v>
      </c>
      <c r="F376" s="239" t="s">
        <v>514</v>
      </c>
      <c r="G376" s="236"/>
      <c r="H376" s="238" t="s">
        <v>19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122</v>
      </c>
      <c r="AU376" s="245" t="s">
        <v>83</v>
      </c>
      <c r="AV376" s="13" t="s">
        <v>81</v>
      </c>
      <c r="AW376" s="13" t="s">
        <v>35</v>
      </c>
      <c r="AX376" s="13" t="s">
        <v>73</v>
      </c>
      <c r="AY376" s="245" t="s">
        <v>114</v>
      </c>
    </row>
    <row r="377" spans="1:51" s="14" customFormat="1" ht="12">
      <c r="A377" s="14"/>
      <c r="B377" s="246"/>
      <c r="C377" s="247"/>
      <c r="D377" s="237" t="s">
        <v>122</v>
      </c>
      <c r="E377" s="248" t="s">
        <v>19</v>
      </c>
      <c r="F377" s="249" t="s">
        <v>478</v>
      </c>
      <c r="G377" s="247"/>
      <c r="H377" s="250">
        <v>14.82</v>
      </c>
      <c r="I377" s="251"/>
      <c r="J377" s="247"/>
      <c r="K377" s="247"/>
      <c r="L377" s="252"/>
      <c r="M377" s="253"/>
      <c r="N377" s="254"/>
      <c r="O377" s="254"/>
      <c r="P377" s="254"/>
      <c r="Q377" s="254"/>
      <c r="R377" s="254"/>
      <c r="S377" s="254"/>
      <c r="T377" s="25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6" t="s">
        <v>122</v>
      </c>
      <c r="AU377" s="256" t="s">
        <v>83</v>
      </c>
      <c r="AV377" s="14" t="s">
        <v>83</v>
      </c>
      <c r="AW377" s="14" t="s">
        <v>35</v>
      </c>
      <c r="AX377" s="14" t="s">
        <v>73</v>
      </c>
      <c r="AY377" s="256" t="s">
        <v>114</v>
      </c>
    </row>
    <row r="378" spans="1:51" s="13" customFormat="1" ht="12">
      <c r="A378" s="13"/>
      <c r="B378" s="235"/>
      <c r="C378" s="236"/>
      <c r="D378" s="237" t="s">
        <v>122</v>
      </c>
      <c r="E378" s="238" t="s">
        <v>19</v>
      </c>
      <c r="F378" s="239" t="s">
        <v>483</v>
      </c>
      <c r="G378" s="236"/>
      <c r="H378" s="238" t="s">
        <v>19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122</v>
      </c>
      <c r="AU378" s="245" t="s">
        <v>83</v>
      </c>
      <c r="AV378" s="13" t="s">
        <v>81</v>
      </c>
      <c r="AW378" s="13" t="s">
        <v>35</v>
      </c>
      <c r="AX378" s="13" t="s">
        <v>73</v>
      </c>
      <c r="AY378" s="245" t="s">
        <v>114</v>
      </c>
    </row>
    <row r="379" spans="1:51" s="14" customFormat="1" ht="12">
      <c r="A379" s="14"/>
      <c r="B379" s="246"/>
      <c r="C379" s="247"/>
      <c r="D379" s="237" t="s">
        <v>122</v>
      </c>
      <c r="E379" s="248" t="s">
        <v>19</v>
      </c>
      <c r="F379" s="249" t="s">
        <v>315</v>
      </c>
      <c r="G379" s="247"/>
      <c r="H379" s="250">
        <v>10.855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6" t="s">
        <v>122</v>
      </c>
      <c r="AU379" s="256" t="s">
        <v>83</v>
      </c>
      <c r="AV379" s="14" t="s">
        <v>83</v>
      </c>
      <c r="AW379" s="14" t="s">
        <v>35</v>
      </c>
      <c r="AX379" s="14" t="s">
        <v>73</v>
      </c>
      <c r="AY379" s="256" t="s">
        <v>114</v>
      </c>
    </row>
    <row r="380" spans="1:51" s="13" customFormat="1" ht="12">
      <c r="A380" s="13"/>
      <c r="B380" s="235"/>
      <c r="C380" s="236"/>
      <c r="D380" s="237" t="s">
        <v>122</v>
      </c>
      <c r="E380" s="238" t="s">
        <v>19</v>
      </c>
      <c r="F380" s="239" t="s">
        <v>484</v>
      </c>
      <c r="G380" s="236"/>
      <c r="H380" s="238" t="s">
        <v>19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122</v>
      </c>
      <c r="AU380" s="245" t="s">
        <v>83</v>
      </c>
      <c r="AV380" s="13" t="s">
        <v>81</v>
      </c>
      <c r="AW380" s="13" t="s">
        <v>35</v>
      </c>
      <c r="AX380" s="13" t="s">
        <v>73</v>
      </c>
      <c r="AY380" s="245" t="s">
        <v>114</v>
      </c>
    </row>
    <row r="381" spans="1:51" s="14" customFormat="1" ht="12">
      <c r="A381" s="14"/>
      <c r="B381" s="246"/>
      <c r="C381" s="247"/>
      <c r="D381" s="237" t="s">
        <v>122</v>
      </c>
      <c r="E381" s="248" t="s">
        <v>19</v>
      </c>
      <c r="F381" s="249" t="s">
        <v>485</v>
      </c>
      <c r="G381" s="247"/>
      <c r="H381" s="250">
        <v>5.122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6" t="s">
        <v>122</v>
      </c>
      <c r="AU381" s="256" t="s">
        <v>83</v>
      </c>
      <c r="AV381" s="14" t="s">
        <v>83</v>
      </c>
      <c r="AW381" s="14" t="s">
        <v>35</v>
      </c>
      <c r="AX381" s="14" t="s">
        <v>73</v>
      </c>
      <c r="AY381" s="256" t="s">
        <v>114</v>
      </c>
    </row>
    <row r="382" spans="1:51" s="13" customFormat="1" ht="12">
      <c r="A382" s="13"/>
      <c r="B382" s="235"/>
      <c r="C382" s="236"/>
      <c r="D382" s="237" t="s">
        <v>122</v>
      </c>
      <c r="E382" s="238" t="s">
        <v>19</v>
      </c>
      <c r="F382" s="239" t="s">
        <v>486</v>
      </c>
      <c r="G382" s="236"/>
      <c r="H382" s="238" t="s">
        <v>19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122</v>
      </c>
      <c r="AU382" s="245" t="s">
        <v>83</v>
      </c>
      <c r="AV382" s="13" t="s">
        <v>81</v>
      </c>
      <c r="AW382" s="13" t="s">
        <v>35</v>
      </c>
      <c r="AX382" s="13" t="s">
        <v>73</v>
      </c>
      <c r="AY382" s="245" t="s">
        <v>114</v>
      </c>
    </row>
    <row r="383" spans="1:51" s="13" customFormat="1" ht="12">
      <c r="A383" s="13"/>
      <c r="B383" s="235"/>
      <c r="C383" s="236"/>
      <c r="D383" s="237" t="s">
        <v>122</v>
      </c>
      <c r="E383" s="238" t="s">
        <v>19</v>
      </c>
      <c r="F383" s="239" t="s">
        <v>487</v>
      </c>
      <c r="G383" s="236"/>
      <c r="H383" s="238" t="s">
        <v>19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122</v>
      </c>
      <c r="AU383" s="245" t="s">
        <v>83</v>
      </c>
      <c r="AV383" s="13" t="s">
        <v>81</v>
      </c>
      <c r="AW383" s="13" t="s">
        <v>35</v>
      </c>
      <c r="AX383" s="13" t="s">
        <v>73</v>
      </c>
      <c r="AY383" s="245" t="s">
        <v>114</v>
      </c>
    </row>
    <row r="384" spans="1:51" s="14" customFormat="1" ht="12">
      <c r="A384" s="14"/>
      <c r="B384" s="246"/>
      <c r="C384" s="247"/>
      <c r="D384" s="237" t="s">
        <v>122</v>
      </c>
      <c r="E384" s="248" t="s">
        <v>19</v>
      </c>
      <c r="F384" s="249" t="s">
        <v>488</v>
      </c>
      <c r="G384" s="247"/>
      <c r="H384" s="250">
        <v>0.663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6" t="s">
        <v>122</v>
      </c>
      <c r="AU384" s="256" t="s">
        <v>83</v>
      </c>
      <c r="AV384" s="14" t="s">
        <v>83</v>
      </c>
      <c r="AW384" s="14" t="s">
        <v>35</v>
      </c>
      <c r="AX384" s="14" t="s">
        <v>73</v>
      </c>
      <c r="AY384" s="256" t="s">
        <v>114</v>
      </c>
    </row>
    <row r="385" spans="1:51" s="16" customFormat="1" ht="12">
      <c r="A385" s="16"/>
      <c r="B385" s="268"/>
      <c r="C385" s="269"/>
      <c r="D385" s="237" t="s">
        <v>122</v>
      </c>
      <c r="E385" s="270" t="s">
        <v>19</v>
      </c>
      <c r="F385" s="271" t="s">
        <v>151</v>
      </c>
      <c r="G385" s="269"/>
      <c r="H385" s="272">
        <v>31.46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T385" s="278" t="s">
        <v>122</v>
      </c>
      <c r="AU385" s="278" t="s">
        <v>83</v>
      </c>
      <c r="AV385" s="16" t="s">
        <v>137</v>
      </c>
      <c r="AW385" s="16" t="s">
        <v>35</v>
      </c>
      <c r="AX385" s="16" t="s">
        <v>73</v>
      </c>
      <c r="AY385" s="278" t="s">
        <v>114</v>
      </c>
    </row>
    <row r="386" spans="1:51" s="13" customFormat="1" ht="12">
      <c r="A386" s="13"/>
      <c r="B386" s="235"/>
      <c r="C386" s="236"/>
      <c r="D386" s="237" t="s">
        <v>122</v>
      </c>
      <c r="E386" s="238" t="s">
        <v>19</v>
      </c>
      <c r="F386" s="239" t="s">
        <v>515</v>
      </c>
      <c r="G386" s="236"/>
      <c r="H386" s="238" t="s">
        <v>19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122</v>
      </c>
      <c r="AU386" s="245" t="s">
        <v>83</v>
      </c>
      <c r="AV386" s="13" t="s">
        <v>81</v>
      </c>
      <c r="AW386" s="13" t="s">
        <v>35</v>
      </c>
      <c r="AX386" s="13" t="s">
        <v>73</v>
      </c>
      <c r="AY386" s="245" t="s">
        <v>114</v>
      </c>
    </row>
    <row r="387" spans="1:51" s="14" customFormat="1" ht="12">
      <c r="A387" s="14"/>
      <c r="B387" s="246"/>
      <c r="C387" s="247"/>
      <c r="D387" s="237" t="s">
        <v>122</v>
      </c>
      <c r="E387" s="248" t="s">
        <v>19</v>
      </c>
      <c r="F387" s="249" t="s">
        <v>516</v>
      </c>
      <c r="G387" s="247"/>
      <c r="H387" s="250">
        <v>62.92</v>
      </c>
      <c r="I387" s="251"/>
      <c r="J387" s="247"/>
      <c r="K387" s="247"/>
      <c r="L387" s="252"/>
      <c r="M387" s="253"/>
      <c r="N387" s="254"/>
      <c r="O387" s="254"/>
      <c r="P387" s="254"/>
      <c r="Q387" s="254"/>
      <c r="R387" s="254"/>
      <c r="S387" s="254"/>
      <c r="T387" s="25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6" t="s">
        <v>122</v>
      </c>
      <c r="AU387" s="256" t="s">
        <v>83</v>
      </c>
      <c r="AV387" s="14" t="s">
        <v>83</v>
      </c>
      <c r="AW387" s="14" t="s">
        <v>35</v>
      </c>
      <c r="AX387" s="14" t="s">
        <v>81</v>
      </c>
      <c r="AY387" s="256" t="s">
        <v>114</v>
      </c>
    </row>
    <row r="388" spans="1:65" s="2" customFormat="1" ht="33" customHeight="1">
      <c r="A388" s="40"/>
      <c r="B388" s="41"/>
      <c r="C388" s="221" t="s">
        <v>517</v>
      </c>
      <c r="D388" s="221" t="s">
        <v>116</v>
      </c>
      <c r="E388" s="222" t="s">
        <v>518</v>
      </c>
      <c r="F388" s="223" t="s">
        <v>519</v>
      </c>
      <c r="G388" s="224" t="s">
        <v>160</v>
      </c>
      <c r="H388" s="225">
        <v>817.96</v>
      </c>
      <c r="I388" s="226"/>
      <c r="J388" s="227">
        <f>ROUND(I388*H388,2)</f>
        <v>0</v>
      </c>
      <c r="K388" s="228"/>
      <c r="L388" s="46"/>
      <c r="M388" s="229" t="s">
        <v>19</v>
      </c>
      <c r="N388" s="230" t="s">
        <v>44</v>
      </c>
      <c r="O388" s="86"/>
      <c r="P388" s="231">
        <f>O388*H388</f>
        <v>0</v>
      </c>
      <c r="Q388" s="231">
        <v>0</v>
      </c>
      <c r="R388" s="231">
        <f>Q388*H388</f>
        <v>0</v>
      </c>
      <c r="S388" s="231">
        <v>0</v>
      </c>
      <c r="T388" s="232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33" t="s">
        <v>120</v>
      </c>
      <c r="AT388" s="233" t="s">
        <v>116</v>
      </c>
      <c r="AU388" s="233" t="s">
        <v>83</v>
      </c>
      <c r="AY388" s="19" t="s">
        <v>114</v>
      </c>
      <c r="BE388" s="234">
        <f>IF(N388="základní",J388,0)</f>
        <v>0</v>
      </c>
      <c r="BF388" s="234">
        <f>IF(N388="snížená",J388,0)</f>
        <v>0</v>
      </c>
      <c r="BG388" s="234">
        <f>IF(N388="zákl. přenesená",J388,0)</f>
        <v>0</v>
      </c>
      <c r="BH388" s="234">
        <f>IF(N388="sníž. přenesená",J388,0)</f>
        <v>0</v>
      </c>
      <c r="BI388" s="234">
        <f>IF(N388="nulová",J388,0)</f>
        <v>0</v>
      </c>
      <c r="BJ388" s="19" t="s">
        <v>81</v>
      </c>
      <c r="BK388" s="234">
        <f>ROUND(I388*H388,2)</f>
        <v>0</v>
      </c>
      <c r="BL388" s="19" t="s">
        <v>120</v>
      </c>
      <c r="BM388" s="233" t="s">
        <v>520</v>
      </c>
    </row>
    <row r="389" spans="1:51" s="13" customFormat="1" ht="12">
      <c r="A389" s="13"/>
      <c r="B389" s="235"/>
      <c r="C389" s="236"/>
      <c r="D389" s="237" t="s">
        <v>122</v>
      </c>
      <c r="E389" s="238" t="s">
        <v>19</v>
      </c>
      <c r="F389" s="239" t="s">
        <v>145</v>
      </c>
      <c r="G389" s="236"/>
      <c r="H389" s="238" t="s">
        <v>19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122</v>
      </c>
      <c r="AU389" s="245" t="s">
        <v>83</v>
      </c>
      <c r="AV389" s="13" t="s">
        <v>81</v>
      </c>
      <c r="AW389" s="13" t="s">
        <v>35</v>
      </c>
      <c r="AX389" s="13" t="s">
        <v>73</v>
      </c>
      <c r="AY389" s="245" t="s">
        <v>114</v>
      </c>
    </row>
    <row r="390" spans="1:51" s="13" customFormat="1" ht="12">
      <c r="A390" s="13"/>
      <c r="B390" s="235"/>
      <c r="C390" s="236"/>
      <c r="D390" s="237" t="s">
        <v>122</v>
      </c>
      <c r="E390" s="238" t="s">
        <v>19</v>
      </c>
      <c r="F390" s="239" t="s">
        <v>146</v>
      </c>
      <c r="G390" s="236"/>
      <c r="H390" s="238" t="s">
        <v>19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122</v>
      </c>
      <c r="AU390" s="245" t="s">
        <v>83</v>
      </c>
      <c r="AV390" s="13" t="s">
        <v>81</v>
      </c>
      <c r="AW390" s="13" t="s">
        <v>35</v>
      </c>
      <c r="AX390" s="13" t="s">
        <v>73</v>
      </c>
      <c r="AY390" s="245" t="s">
        <v>114</v>
      </c>
    </row>
    <row r="391" spans="1:51" s="13" customFormat="1" ht="12">
      <c r="A391" s="13"/>
      <c r="B391" s="235"/>
      <c r="C391" s="236"/>
      <c r="D391" s="237" t="s">
        <v>122</v>
      </c>
      <c r="E391" s="238" t="s">
        <v>19</v>
      </c>
      <c r="F391" s="239" t="s">
        <v>145</v>
      </c>
      <c r="G391" s="236"/>
      <c r="H391" s="238" t="s">
        <v>19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122</v>
      </c>
      <c r="AU391" s="245" t="s">
        <v>83</v>
      </c>
      <c r="AV391" s="13" t="s">
        <v>81</v>
      </c>
      <c r="AW391" s="13" t="s">
        <v>35</v>
      </c>
      <c r="AX391" s="13" t="s">
        <v>73</v>
      </c>
      <c r="AY391" s="245" t="s">
        <v>114</v>
      </c>
    </row>
    <row r="392" spans="1:51" s="13" customFormat="1" ht="12">
      <c r="A392" s="13"/>
      <c r="B392" s="235"/>
      <c r="C392" s="236"/>
      <c r="D392" s="237" t="s">
        <v>122</v>
      </c>
      <c r="E392" s="238" t="s">
        <v>19</v>
      </c>
      <c r="F392" s="239" t="s">
        <v>513</v>
      </c>
      <c r="G392" s="236"/>
      <c r="H392" s="238" t="s">
        <v>19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122</v>
      </c>
      <c r="AU392" s="245" t="s">
        <v>83</v>
      </c>
      <c r="AV392" s="13" t="s">
        <v>81</v>
      </c>
      <c r="AW392" s="13" t="s">
        <v>35</v>
      </c>
      <c r="AX392" s="13" t="s">
        <v>73</v>
      </c>
      <c r="AY392" s="245" t="s">
        <v>114</v>
      </c>
    </row>
    <row r="393" spans="1:51" s="13" customFormat="1" ht="12">
      <c r="A393" s="13"/>
      <c r="B393" s="235"/>
      <c r="C393" s="236"/>
      <c r="D393" s="237" t="s">
        <v>122</v>
      </c>
      <c r="E393" s="238" t="s">
        <v>19</v>
      </c>
      <c r="F393" s="239" t="s">
        <v>514</v>
      </c>
      <c r="G393" s="236"/>
      <c r="H393" s="238" t="s">
        <v>19</v>
      </c>
      <c r="I393" s="240"/>
      <c r="J393" s="236"/>
      <c r="K393" s="236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122</v>
      </c>
      <c r="AU393" s="245" t="s">
        <v>83</v>
      </c>
      <c r="AV393" s="13" t="s">
        <v>81</v>
      </c>
      <c r="AW393" s="13" t="s">
        <v>35</v>
      </c>
      <c r="AX393" s="13" t="s">
        <v>73</v>
      </c>
      <c r="AY393" s="245" t="s">
        <v>114</v>
      </c>
    </row>
    <row r="394" spans="1:51" s="14" customFormat="1" ht="12">
      <c r="A394" s="14"/>
      <c r="B394" s="246"/>
      <c r="C394" s="247"/>
      <c r="D394" s="237" t="s">
        <v>122</v>
      </c>
      <c r="E394" s="248" t="s">
        <v>19</v>
      </c>
      <c r="F394" s="249" t="s">
        <v>478</v>
      </c>
      <c r="G394" s="247"/>
      <c r="H394" s="250">
        <v>14.82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6" t="s">
        <v>122</v>
      </c>
      <c r="AU394" s="256" t="s">
        <v>83</v>
      </c>
      <c r="AV394" s="14" t="s">
        <v>83</v>
      </c>
      <c r="AW394" s="14" t="s">
        <v>35</v>
      </c>
      <c r="AX394" s="14" t="s">
        <v>73</v>
      </c>
      <c r="AY394" s="256" t="s">
        <v>114</v>
      </c>
    </row>
    <row r="395" spans="1:51" s="13" customFormat="1" ht="12">
      <c r="A395" s="13"/>
      <c r="B395" s="235"/>
      <c r="C395" s="236"/>
      <c r="D395" s="237" t="s">
        <v>122</v>
      </c>
      <c r="E395" s="238" t="s">
        <v>19</v>
      </c>
      <c r="F395" s="239" t="s">
        <v>483</v>
      </c>
      <c r="G395" s="236"/>
      <c r="H395" s="238" t="s">
        <v>19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122</v>
      </c>
      <c r="AU395" s="245" t="s">
        <v>83</v>
      </c>
      <c r="AV395" s="13" t="s">
        <v>81</v>
      </c>
      <c r="AW395" s="13" t="s">
        <v>35</v>
      </c>
      <c r="AX395" s="13" t="s">
        <v>73</v>
      </c>
      <c r="AY395" s="245" t="s">
        <v>114</v>
      </c>
    </row>
    <row r="396" spans="1:51" s="14" customFormat="1" ht="12">
      <c r="A396" s="14"/>
      <c r="B396" s="246"/>
      <c r="C396" s="247"/>
      <c r="D396" s="237" t="s">
        <v>122</v>
      </c>
      <c r="E396" s="248" t="s">
        <v>19</v>
      </c>
      <c r="F396" s="249" t="s">
        <v>315</v>
      </c>
      <c r="G396" s="247"/>
      <c r="H396" s="250">
        <v>10.855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6" t="s">
        <v>122</v>
      </c>
      <c r="AU396" s="256" t="s">
        <v>83</v>
      </c>
      <c r="AV396" s="14" t="s">
        <v>83</v>
      </c>
      <c r="AW396" s="14" t="s">
        <v>35</v>
      </c>
      <c r="AX396" s="14" t="s">
        <v>73</v>
      </c>
      <c r="AY396" s="256" t="s">
        <v>114</v>
      </c>
    </row>
    <row r="397" spans="1:51" s="13" customFormat="1" ht="12">
      <c r="A397" s="13"/>
      <c r="B397" s="235"/>
      <c r="C397" s="236"/>
      <c r="D397" s="237" t="s">
        <v>122</v>
      </c>
      <c r="E397" s="238" t="s">
        <v>19</v>
      </c>
      <c r="F397" s="239" t="s">
        <v>484</v>
      </c>
      <c r="G397" s="236"/>
      <c r="H397" s="238" t="s">
        <v>19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122</v>
      </c>
      <c r="AU397" s="245" t="s">
        <v>83</v>
      </c>
      <c r="AV397" s="13" t="s">
        <v>81</v>
      </c>
      <c r="AW397" s="13" t="s">
        <v>35</v>
      </c>
      <c r="AX397" s="13" t="s">
        <v>73</v>
      </c>
      <c r="AY397" s="245" t="s">
        <v>114</v>
      </c>
    </row>
    <row r="398" spans="1:51" s="14" customFormat="1" ht="12">
      <c r="A398" s="14"/>
      <c r="B398" s="246"/>
      <c r="C398" s="247"/>
      <c r="D398" s="237" t="s">
        <v>122</v>
      </c>
      <c r="E398" s="248" t="s">
        <v>19</v>
      </c>
      <c r="F398" s="249" t="s">
        <v>485</v>
      </c>
      <c r="G398" s="247"/>
      <c r="H398" s="250">
        <v>5.122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6" t="s">
        <v>122</v>
      </c>
      <c r="AU398" s="256" t="s">
        <v>83</v>
      </c>
      <c r="AV398" s="14" t="s">
        <v>83</v>
      </c>
      <c r="AW398" s="14" t="s">
        <v>35</v>
      </c>
      <c r="AX398" s="14" t="s">
        <v>73</v>
      </c>
      <c r="AY398" s="256" t="s">
        <v>114</v>
      </c>
    </row>
    <row r="399" spans="1:51" s="13" customFormat="1" ht="12">
      <c r="A399" s="13"/>
      <c r="B399" s="235"/>
      <c r="C399" s="236"/>
      <c r="D399" s="237" t="s">
        <v>122</v>
      </c>
      <c r="E399" s="238" t="s">
        <v>19</v>
      </c>
      <c r="F399" s="239" t="s">
        <v>486</v>
      </c>
      <c r="G399" s="236"/>
      <c r="H399" s="238" t="s">
        <v>19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122</v>
      </c>
      <c r="AU399" s="245" t="s">
        <v>83</v>
      </c>
      <c r="AV399" s="13" t="s">
        <v>81</v>
      </c>
      <c r="AW399" s="13" t="s">
        <v>35</v>
      </c>
      <c r="AX399" s="13" t="s">
        <v>73</v>
      </c>
      <c r="AY399" s="245" t="s">
        <v>114</v>
      </c>
    </row>
    <row r="400" spans="1:51" s="13" customFormat="1" ht="12">
      <c r="A400" s="13"/>
      <c r="B400" s="235"/>
      <c r="C400" s="236"/>
      <c r="D400" s="237" t="s">
        <v>122</v>
      </c>
      <c r="E400" s="238" t="s">
        <v>19</v>
      </c>
      <c r="F400" s="239" t="s">
        <v>487</v>
      </c>
      <c r="G400" s="236"/>
      <c r="H400" s="238" t="s">
        <v>19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122</v>
      </c>
      <c r="AU400" s="245" t="s">
        <v>83</v>
      </c>
      <c r="AV400" s="13" t="s">
        <v>81</v>
      </c>
      <c r="AW400" s="13" t="s">
        <v>35</v>
      </c>
      <c r="AX400" s="13" t="s">
        <v>73</v>
      </c>
      <c r="AY400" s="245" t="s">
        <v>114</v>
      </c>
    </row>
    <row r="401" spans="1:51" s="14" customFormat="1" ht="12">
      <c r="A401" s="14"/>
      <c r="B401" s="246"/>
      <c r="C401" s="247"/>
      <c r="D401" s="237" t="s">
        <v>122</v>
      </c>
      <c r="E401" s="248" t="s">
        <v>19</v>
      </c>
      <c r="F401" s="249" t="s">
        <v>488</v>
      </c>
      <c r="G401" s="247"/>
      <c r="H401" s="250">
        <v>0.663</v>
      </c>
      <c r="I401" s="251"/>
      <c r="J401" s="247"/>
      <c r="K401" s="247"/>
      <c r="L401" s="252"/>
      <c r="M401" s="253"/>
      <c r="N401" s="254"/>
      <c r="O401" s="254"/>
      <c r="P401" s="254"/>
      <c r="Q401" s="254"/>
      <c r="R401" s="254"/>
      <c r="S401" s="254"/>
      <c r="T401" s="25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6" t="s">
        <v>122</v>
      </c>
      <c r="AU401" s="256" t="s">
        <v>83</v>
      </c>
      <c r="AV401" s="14" t="s">
        <v>83</v>
      </c>
      <c r="AW401" s="14" t="s">
        <v>35</v>
      </c>
      <c r="AX401" s="14" t="s">
        <v>73</v>
      </c>
      <c r="AY401" s="256" t="s">
        <v>114</v>
      </c>
    </row>
    <row r="402" spans="1:51" s="16" customFormat="1" ht="12">
      <c r="A402" s="16"/>
      <c r="B402" s="268"/>
      <c r="C402" s="269"/>
      <c r="D402" s="237" t="s">
        <v>122</v>
      </c>
      <c r="E402" s="270" t="s">
        <v>19</v>
      </c>
      <c r="F402" s="271" t="s">
        <v>151</v>
      </c>
      <c r="G402" s="269"/>
      <c r="H402" s="272">
        <v>31.46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78" t="s">
        <v>122</v>
      </c>
      <c r="AU402" s="278" t="s">
        <v>83</v>
      </c>
      <c r="AV402" s="16" t="s">
        <v>137</v>
      </c>
      <c r="AW402" s="16" t="s">
        <v>35</v>
      </c>
      <c r="AX402" s="16" t="s">
        <v>73</v>
      </c>
      <c r="AY402" s="278" t="s">
        <v>114</v>
      </c>
    </row>
    <row r="403" spans="1:51" s="13" customFormat="1" ht="12">
      <c r="A403" s="13"/>
      <c r="B403" s="235"/>
      <c r="C403" s="236"/>
      <c r="D403" s="237" t="s">
        <v>122</v>
      </c>
      <c r="E403" s="238" t="s">
        <v>19</v>
      </c>
      <c r="F403" s="239" t="s">
        <v>521</v>
      </c>
      <c r="G403" s="236"/>
      <c r="H403" s="238" t="s">
        <v>19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122</v>
      </c>
      <c r="AU403" s="245" t="s">
        <v>83</v>
      </c>
      <c r="AV403" s="13" t="s">
        <v>81</v>
      </c>
      <c r="AW403" s="13" t="s">
        <v>35</v>
      </c>
      <c r="AX403" s="13" t="s">
        <v>73</v>
      </c>
      <c r="AY403" s="245" t="s">
        <v>114</v>
      </c>
    </row>
    <row r="404" spans="1:51" s="14" customFormat="1" ht="12">
      <c r="A404" s="14"/>
      <c r="B404" s="246"/>
      <c r="C404" s="247"/>
      <c r="D404" s="237" t="s">
        <v>122</v>
      </c>
      <c r="E404" s="248" t="s">
        <v>19</v>
      </c>
      <c r="F404" s="249" t="s">
        <v>522</v>
      </c>
      <c r="G404" s="247"/>
      <c r="H404" s="250">
        <v>817.96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6" t="s">
        <v>122</v>
      </c>
      <c r="AU404" s="256" t="s">
        <v>83</v>
      </c>
      <c r="AV404" s="14" t="s">
        <v>83</v>
      </c>
      <c r="AW404" s="14" t="s">
        <v>35</v>
      </c>
      <c r="AX404" s="14" t="s">
        <v>81</v>
      </c>
      <c r="AY404" s="256" t="s">
        <v>114</v>
      </c>
    </row>
    <row r="405" spans="1:65" s="2" customFormat="1" ht="33" customHeight="1">
      <c r="A405" s="40"/>
      <c r="B405" s="41"/>
      <c r="C405" s="221" t="s">
        <v>523</v>
      </c>
      <c r="D405" s="221" t="s">
        <v>116</v>
      </c>
      <c r="E405" s="222" t="s">
        <v>524</v>
      </c>
      <c r="F405" s="223" t="s">
        <v>525</v>
      </c>
      <c r="G405" s="224" t="s">
        <v>160</v>
      </c>
      <c r="H405" s="225">
        <v>33.28</v>
      </c>
      <c r="I405" s="226"/>
      <c r="J405" s="227">
        <f>ROUND(I405*H405,2)</f>
        <v>0</v>
      </c>
      <c r="K405" s="228"/>
      <c r="L405" s="46"/>
      <c r="M405" s="229" t="s">
        <v>19</v>
      </c>
      <c r="N405" s="230" t="s">
        <v>44</v>
      </c>
      <c r="O405" s="86"/>
      <c r="P405" s="231">
        <f>O405*H405</f>
        <v>0</v>
      </c>
      <c r="Q405" s="231">
        <v>0</v>
      </c>
      <c r="R405" s="231">
        <f>Q405*H405</f>
        <v>0</v>
      </c>
      <c r="S405" s="231">
        <v>0</v>
      </c>
      <c r="T405" s="232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33" t="s">
        <v>120</v>
      </c>
      <c r="AT405" s="233" t="s">
        <v>116</v>
      </c>
      <c r="AU405" s="233" t="s">
        <v>83</v>
      </c>
      <c r="AY405" s="19" t="s">
        <v>114</v>
      </c>
      <c r="BE405" s="234">
        <f>IF(N405="základní",J405,0)</f>
        <v>0</v>
      </c>
      <c r="BF405" s="234">
        <f>IF(N405="snížená",J405,0)</f>
        <v>0</v>
      </c>
      <c r="BG405" s="234">
        <f>IF(N405="zákl. přenesená",J405,0)</f>
        <v>0</v>
      </c>
      <c r="BH405" s="234">
        <f>IF(N405="sníž. přenesená",J405,0)</f>
        <v>0</v>
      </c>
      <c r="BI405" s="234">
        <f>IF(N405="nulová",J405,0)</f>
        <v>0</v>
      </c>
      <c r="BJ405" s="19" t="s">
        <v>81</v>
      </c>
      <c r="BK405" s="234">
        <f>ROUND(I405*H405,2)</f>
        <v>0</v>
      </c>
      <c r="BL405" s="19" t="s">
        <v>120</v>
      </c>
      <c r="BM405" s="233" t="s">
        <v>526</v>
      </c>
    </row>
    <row r="406" spans="1:51" s="13" customFormat="1" ht="12">
      <c r="A406" s="13"/>
      <c r="B406" s="235"/>
      <c r="C406" s="236"/>
      <c r="D406" s="237" t="s">
        <v>122</v>
      </c>
      <c r="E406" s="238" t="s">
        <v>19</v>
      </c>
      <c r="F406" s="239" t="s">
        <v>483</v>
      </c>
      <c r="G406" s="236"/>
      <c r="H406" s="238" t="s">
        <v>19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5" t="s">
        <v>122</v>
      </c>
      <c r="AU406" s="245" t="s">
        <v>83</v>
      </c>
      <c r="AV406" s="13" t="s">
        <v>81</v>
      </c>
      <c r="AW406" s="13" t="s">
        <v>35</v>
      </c>
      <c r="AX406" s="13" t="s">
        <v>73</v>
      </c>
      <c r="AY406" s="245" t="s">
        <v>114</v>
      </c>
    </row>
    <row r="407" spans="1:51" s="14" customFormat="1" ht="12">
      <c r="A407" s="14"/>
      <c r="B407" s="246"/>
      <c r="C407" s="247"/>
      <c r="D407" s="237" t="s">
        <v>122</v>
      </c>
      <c r="E407" s="248" t="s">
        <v>19</v>
      </c>
      <c r="F407" s="249" t="s">
        <v>315</v>
      </c>
      <c r="G407" s="247"/>
      <c r="H407" s="250">
        <v>10.855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6" t="s">
        <v>122</v>
      </c>
      <c r="AU407" s="256" t="s">
        <v>83</v>
      </c>
      <c r="AV407" s="14" t="s">
        <v>83</v>
      </c>
      <c r="AW407" s="14" t="s">
        <v>35</v>
      </c>
      <c r="AX407" s="14" t="s">
        <v>73</v>
      </c>
      <c r="AY407" s="256" t="s">
        <v>114</v>
      </c>
    </row>
    <row r="408" spans="1:51" s="13" customFormat="1" ht="12">
      <c r="A408" s="13"/>
      <c r="B408" s="235"/>
      <c r="C408" s="236"/>
      <c r="D408" s="237" t="s">
        <v>122</v>
      </c>
      <c r="E408" s="238" t="s">
        <v>19</v>
      </c>
      <c r="F408" s="239" t="s">
        <v>484</v>
      </c>
      <c r="G408" s="236"/>
      <c r="H408" s="238" t="s">
        <v>19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122</v>
      </c>
      <c r="AU408" s="245" t="s">
        <v>83</v>
      </c>
      <c r="AV408" s="13" t="s">
        <v>81</v>
      </c>
      <c r="AW408" s="13" t="s">
        <v>35</v>
      </c>
      <c r="AX408" s="13" t="s">
        <v>73</v>
      </c>
      <c r="AY408" s="245" t="s">
        <v>114</v>
      </c>
    </row>
    <row r="409" spans="1:51" s="14" customFormat="1" ht="12">
      <c r="A409" s="14"/>
      <c r="B409" s="246"/>
      <c r="C409" s="247"/>
      <c r="D409" s="237" t="s">
        <v>122</v>
      </c>
      <c r="E409" s="248" t="s">
        <v>19</v>
      </c>
      <c r="F409" s="249" t="s">
        <v>485</v>
      </c>
      <c r="G409" s="247"/>
      <c r="H409" s="250">
        <v>5.122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6" t="s">
        <v>122</v>
      </c>
      <c r="AU409" s="256" t="s">
        <v>83</v>
      </c>
      <c r="AV409" s="14" t="s">
        <v>83</v>
      </c>
      <c r="AW409" s="14" t="s">
        <v>35</v>
      </c>
      <c r="AX409" s="14" t="s">
        <v>73</v>
      </c>
      <c r="AY409" s="256" t="s">
        <v>114</v>
      </c>
    </row>
    <row r="410" spans="1:51" s="13" customFormat="1" ht="12">
      <c r="A410" s="13"/>
      <c r="B410" s="235"/>
      <c r="C410" s="236"/>
      <c r="D410" s="237" t="s">
        <v>122</v>
      </c>
      <c r="E410" s="238" t="s">
        <v>19</v>
      </c>
      <c r="F410" s="239" t="s">
        <v>486</v>
      </c>
      <c r="G410" s="236"/>
      <c r="H410" s="238" t="s">
        <v>19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122</v>
      </c>
      <c r="AU410" s="245" t="s">
        <v>83</v>
      </c>
      <c r="AV410" s="13" t="s">
        <v>81</v>
      </c>
      <c r="AW410" s="13" t="s">
        <v>35</v>
      </c>
      <c r="AX410" s="13" t="s">
        <v>73</v>
      </c>
      <c r="AY410" s="245" t="s">
        <v>114</v>
      </c>
    </row>
    <row r="411" spans="1:51" s="13" customFormat="1" ht="12">
      <c r="A411" s="13"/>
      <c r="B411" s="235"/>
      <c r="C411" s="236"/>
      <c r="D411" s="237" t="s">
        <v>122</v>
      </c>
      <c r="E411" s="238" t="s">
        <v>19</v>
      </c>
      <c r="F411" s="239" t="s">
        <v>487</v>
      </c>
      <c r="G411" s="236"/>
      <c r="H411" s="238" t="s">
        <v>19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122</v>
      </c>
      <c r="AU411" s="245" t="s">
        <v>83</v>
      </c>
      <c r="AV411" s="13" t="s">
        <v>81</v>
      </c>
      <c r="AW411" s="13" t="s">
        <v>35</v>
      </c>
      <c r="AX411" s="13" t="s">
        <v>73</v>
      </c>
      <c r="AY411" s="245" t="s">
        <v>114</v>
      </c>
    </row>
    <row r="412" spans="1:51" s="14" customFormat="1" ht="12">
      <c r="A412" s="14"/>
      <c r="B412" s="246"/>
      <c r="C412" s="247"/>
      <c r="D412" s="237" t="s">
        <v>122</v>
      </c>
      <c r="E412" s="248" t="s">
        <v>19</v>
      </c>
      <c r="F412" s="249" t="s">
        <v>488</v>
      </c>
      <c r="G412" s="247"/>
      <c r="H412" s="250">
        <v>0.663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6" t="s">
        <v>122</v>
      </c>
      <c r="AU412" s="256" t="s">
        <v>83</v>
      </c>
      <c r="AV412" s="14" t="s">
        <v>83</v>
      </c>
      <c r="AW412" s="14" t="s">
        <v>35</v>
      </c>
      <c r="AX412" s="14" t="s">
        <v>73</v>
      </c>
      <c r="AY412" s="256" t="s">
        <v>114</v>
      </c>
    </row>
    <row r="413" spans="1:51" s="16" customFormat="1" ht="12">
      <c r="A413" s="16"/>
      <c r="B413" s="268"/>
      <c r="C413" s="269"/>
      <c r="D413" s="237" t="s">
        <v>122</v>
      </c>
      <c r="E413" s="270" t="s">
        <v>19</v>
      </c>
      <c r="F413" s="271" t="s">
        <v>151</v>
      </c>
      <c r="G413" s="269"/>
      <c r="H413" s="272">
        <v>16.64</v>
      </c>
      <c r="I413" s="273"/>
      <c r="J413" s="269"/>
      <c r="K413" s="269"/>
      <c r="L413" s="274"/>
      <c r="M413" s="275"/>
      <c r="N413" s="276"/>
      <c r="O413" s="276"/>
      <c r="P413" s="276"/>
      <c r="Q413" s="276"/>
      <c r="R413" s="276"/>
      <c r="S413" s="276"/>
      <c r="T413" s="277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78" t="s">
        <v>122</v>
      </c>
      <c r="AU413" s="278" t="s">
        <v>83</v>
      </c>
      <c r="AV413" s="16" t="s">
        <v>137</v>
      </c>
      <c r="AW413" s="16" t="s">
        <v>35</v>
      </c>
      <c r="AX413" s="16" t="s">
        <v>73</v>
      </c>
      <c r="AY413" s="278" t="s">
        <v>114</v>
      </c>
    </row>
    <row r="414" spans="1:51" s="13" customFormat="1" ht="12">
      <c r="A414" s="13"/>
      <c r="B414" s="235"/>
      <c r="C414" s="236"/>
      <c r="D414" s="237" t="s">
        <v>122</v>
      </c>
      <c r="E414" s="238" t="s">
        <v>19</v>
      </c>
      <c r="F414" s="239" t="s">
        <v>515</v>
      </c>
      <c r="G414" s="236"/>
      <c r="H414" s="238" t="s">
        <v>19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122</v>
      </c>
      <c r="AU414" s="245" t="s">
        <v>83</v>
      </c>
      <c r="AV414" s="13" t="s">
        <v>81</v>
      </c>
      <c r="AW414" s="13" t="s">
        <v>35</v>
      </c>
      <c r="AX414" s="13" t="s">
        <v>73</v>
      </c>
      <c r="AY414" s="245" t="s">
        <v>114</v>
      </c>
    </row>
    <row r="415" spans="1:51" s="14" customFormat="1" ht="12">
      <c r="A415" s="14"/>
      <c r="B415" s="246"/>
      <c r="C415" s="247"/>
      <c r="D415" s="237" t="s">
        <v>122</v>
      </c>
      <c r="E415" s="248" t="s">
        <v>19</v>
      </c>
      <c r="F415" s="249" t="s">
        <v>527</v>
      </c>
      <c r="G415" s="247"/>
      <c r="H415" s="250">
        <v>33.28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6" t="s">
        <v>122</v>
      </c>
      <c r="AU415" s="256" t="s">
        <v>83</v>
      </c>
      <c r="AV415" s="14" t="s">
        <v>83</v>
      </c>
      <c r="AW415" s="14" t="s">
        <v>35</v>
      </c>
      <c r="AX415" s="14" t="s">
        <v>81</v>
      </c>
      <c r="AY415" s="256" t="s">
        <v>114</v>
      </c>
    </row>
    <row r="416" spans="1:65" s="2" customFormat="1" ht="33" customHeight="1">
      <c r="A416" s="40"/>
      <c r="B416" s="41"/>
      <c r="C416" s="221" t="s">
        <v>528</v>
      </c>
      <c r="D416" s="221" t="s">
        <v>116</v>
      </c>
      <c r="E416" s="222" t="s">
        <v>529</v>
      </c>
      <c r="F416" s="223" t="s">
        <v>159</v>
      </c>
      <c r="G416" s="224" t="s">
        <v>160</v>
      </c>
      <c r="H416" s="225">
        <v>29.64</v>
      </c>
      <c r="I416" s="226"/>
      <c r="J416" s="227">
        <f>ROUND(I416*H416,2)</f>
        <v>0</v>
      </c>
      <c r="K416" s="228"/>
      <c r="L416" s="46"/>
      <c r="M416" s="229" t="s">
        <v>19</v>
      </c>
      <c r="N416" s="230" t="s">
        <v>44</v>
      </c>
      <c r="O416" s="86"/>
      <c r="P416" s="231">
        <f>O416*H416</f>
        <v>0</v>
      </c>
      <c r="Q416" s="231">
        <v>0</v>
      </c>
      <c r="R416" s="231">
        <f>Q416*H416</f>
        <v>0</v>
      </c>
      <c r="S416" s="231">
        <v>0</v>
      </c>
      <c r="T416" s="232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33" t="s">
        <v>120</v>
      </c>
      <c r="AT416" s="233" t="s">
        <v>116</v>
      </c>
      <c r="AU416" s="233" t="s">
        <v>83</v>
      </c>
      <c r="AY416" s="19" t="s">
        <v>114</v>
      </c>
      <c r="BE416" s="234">
        <f>IF(N416="základní",J416,0)</f>
        <v>0</v>
      </c>
      <c r="BF416" s="234">
        <f>IF(N416="snížená",J416,0)</f>
        <v>0</v>
      </c>
      <c r="BG416" s="234">
        <f>IF(N416="zákl. přenesená",J416,0)</f>
        <v>0</v>
      </c>
      <c r="BH416" s="234">
        <f>IF(N416="sníž. přenesená",J416,0)</f>
        <v>0</v>
      </c>
      <c r="BI416" s="234">
        <f>IF(N416="nulová",J416,0)</f>
        <v>0</v>
      </c>
      <c r="BJ416" s="19" t="s">
        <v>81</v>
      </c>
      <c r="BK416" s="234">
        <f>ROUND(I416*H416,2)</f>
        <v>0</v>
      </c>
      <c r="BL416" s="19" t="s">
        <v>120</v>
      </c>
      <c r="BM416" s="233" t="s">
        <v>530</v>
      </c>
    </row>
    <row r="417" spans="1:51" s="13" customFormat="1" ht="12">
      <c r="A417" s="13"/>
      <c r="B417" s="235"/>
      <c r="C417" s="236"/>
      <c r="D417" s="237" t="s">
        <v>122</v>
      </c>
      <c r="E417" s="238" t="s">
        <v>19</v>
      </c>
      <c r="F417" s="239" t="s">
        <v>513</v>
      </c>
      <c r="G417" s="236"/>
      <c r="H417" s="238" t="s">
        <v>19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5" t="s">
        <v>122</v>
      </c>
      <c r="AU417" s="245" t="s">
        <v>83</v>
      </c>
      <c r="AV417" s="13" t="s">
        <v>81</v>
      </c>
      <c r="AW417" s="13" t="s">
        <v>35</v>
      </c>
      <c r="AX417" s="13" t="s">
        <v>73</v>
      </c>
      <c r="AY417" s="245" t="s">
        <v>114</v>
      </c>
    </row>
    <row r="418" spans="1:51" s="13" customFormat="1" ht="12">
      <c r="A418" s="13"/>
      <c r="B418" s="235"/>
      <c r="C418" s="236"/>
      <c r="D418" s="237" t="s">
        <v>122</v>
      </c>
      <c r="E418" s="238" t="s">
        <v>19</v>
      </c>
      <c r="F418" s="239" t="s">
        <v>514</v>
      </c>
      <c r="G418" s="236"/>
      <c r="H418" s="238" t="s">
        <v>19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122</v>
      </c>
      <c r="AU418" s="245" t="s">
        <v>83</v>
      </c>
      <c r="AV418" s="13" t="s">
        <v>81</v>
      </c>
      <c r="AW418" s="13" t="s">
        <v>35</v>
      </c>
      <c r="AX418" s="13" t="s">
        <v>73</v>
      </c>
      <c r="AY418" s="245" t="s">
        <v>114</v>
      </c>
    </row>
    <row r="419" spans="1:51" s="14" customFormat="1" ht="12">
      <c r="A419" s="14"/>
      <c r="B419" s="246"/>
      <c r="C419" s="247"/>
      <c r="D419" s="237" t="s">
        <v>122</v>
      </c>
      <c r="E419" s="248" t="s">
        <v>19</v>
      </c>
      <c r="F419" s="249" t="s">
        <v>478</v>
      </c>
      <c r="G419" s="247"/>
      <c r="H419" s="250">
        <v>14.82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6" t="s">
        <v>122</v>
      </c>
      <c r="AU419" s="256" t="s">
        <v>83</v>
      </c>
      <c r="AV419" s="14" t="s">
        <v>83</v>
      </c>
      <c r="AW419" s="14" t="s">
        <v>35</v>
      </c>
      <c r="AX419" s="14" t="s">
        <v>73</v>
      </c>
      <c r="AY419" s="256" t="s">
        <v>114</v>
      </c>
    </row>
    <row r="420" spans="1:51" s="13" customFormat="1" ht="12">
      <c r="A420" s="13"/>
      <c r="B420" s="235"/>
      <c r="C420" s="236"/>
      <c r="D420" s="237" t="s">
        <v>122</v>
      </c>
      <c r="E420" s="238" t="s">
        <v>19</v>
      </c>
      <c r="F420" s="239" t="s">
        <v>515</v>
      </c>
      <c r="G420" s="236"/>
      <c r="H420" s="238" t="s">
        <v>19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122</v>
      </c>
      <c r="AU420" s="245" t="s">
        <v>83</v>
      </c>
      <c r="AV420" s="13" t="s">
        <v>81</v>
      </c>
      <c r="AW420" s="13" t="s">
        <v>35</v>
      </c>
      <c r="AX420" s="13" t="s">
        <v>73</v>
      </c>
      <c r="AY420" s="245" t="s">
        <v>114</v>
      </c>
    </row>
    <row r="421" spans="1:51" s="14" customFormat="1" ht="12">
      <c r="A421" s="14"/>
      <c r="B421" s="246"/>
      <c r="C421" s="247"/>
      <c r="D421" s="237" t="s">
        <v>122</v>
      </c>
      <c r="E421" s="248" t="s">
        <v>19</v>
      </c>
      <c r="F421" s="249" t="s">
        <v>531</v>
      </c>
      <c r="G421" s="247"/>
      <c r="H421" s="250">
        <v>29.64</v>
      </c>
      <c r="I421" s="251"/>
      <c r="J421" s="247"/>
      <c r="K421" s="247"/>
      <c r="L421" s="252"/>
      <c r="M421" s="253"/>
      <c r="N421" s="254"/>
      <c r="O421" s="254"/>
      <c r="P421" s="254"/>
      <c r="Q421" s="254"/>
      <c r="R421" s="254"/>
      <c r="S421" s="254"/>
      <c r="T421" s="25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6" t="s">
        <v>122</v>
      </c>
      <c r="AU421" s="256" t="s">
        <v>83</v>
      </c>
      <c r="AV421" s="14" t="s">
        <v>83</v>
      </c>
      <c r="AW421" s="14" t="s">
        <v>35</v>
      </c>
      <c r="AX421" s="14" t="s">
        <v>81</v>
      </c>
      <c r="AY421" s="256" t="s">
        <v>114</v>
      </c>
    </row>
    <row r="422" spans="1:63" s="12" customFormat="1" ht="22.8" customHeight="1">
      <c r="A422" s="12"/>
      <c r="B422" s="205"/>
      <c r="C422" s="206"/>
      <c r="D422" s="207" t="s">
        <v>72</v>
      </c>
      <c r="E422" s="219" t="s">
        <v>190</v>
      </c>
      <c r="F422" s="219" t="s">
        <v>191</v>
      </c>
      <c r="G422" s="206"/>
      <c r="H422" s="206"/>
      <c r="I422" s="209"/>
      <c r="J422" s="220">
        <f>BK422</f>
        <v>0</v>
      </c>
      <c r="K422" s="206"/>
      <c r="L422" s="211"/>
      <c r="M422" s="212"/>
      <c r="N422" s="213"/>
      <c r="O422" s="213"/>
      <c r="P422" s="214">
        <f>P423</f>
        <v>0</v>
      </c>
      <c r="Q422" s="213"/>
      <c r="R422" s="214">
        <f>R423</f>
        <v>0</v>
      </c>
      <c r="S422" s="213"/>
      <c r="T422" s="215">
        <f>T423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6" t="s">
        <v>81</v>
      </c>
      <c r="AT422" s="217" t="s">
        <v>72</v>
      </c>
      <c r="AU422" s="217" t="s">
        <v>81</v>
      </c>
      <c r="AY422" s="216" t="s">
        <v>114</v>
      </c>
      <c r="BK422" s="218">
        <f>BK423</f>
        <v>0</v>
      </c>
    </row>
    <row r="423" spans="1:65" s="2" customFormat="1" ht="21.75" customHeight="1">
      <c r="A423" s="40"/>
      <c r="B423" s="41"/>
      <c r="C423" s="221" t="s">
        <v>532</v>
      </c>
      <c r="D423" s="221" t="s">
        <v>116</v>
      </c>
      <c r="E423" s="222" t="s">
        <v>193</v>
      </c>
      <c r="F423" s="223" t="s">
        <v>194</v>
      </c>
      <c r="G423" s="224" t="s">
        <v>160</v>
      </c>
      <c r="H423" s="225">
        <v>99.704</v>
      </c>
      <c r="I423" s="226"/>
      <c r="J423" s="227">
        <f>ROUND(I423*H423,2)</f>
        <v>0</v>
      </c>
      <c r="K423" s="228"/>
      <c r="L423" s="46"/>
      <c r="M423" s="229" t="s">
        <v>19</v>
      </c>
      <c r="N423" s="230" t="s">
        <v>44</v>
      </c>
      <c r="O423" s="86"/>
      <c r="P423" s="231">
        <f>O423*H423</f>
        <v>0</v>
      </c>
      <c r="Q423" s="231">
        <v>0</v>
      </c>
      <c r="R423" s="231">
        <f>Q423*H423</f>
        <v>0</v>
      </c>
      <c r="S423" s="231">
        <v>0</v>
      </c>
      <c r="T423" s="232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3" t="s">
        <v>120</v>
      </c>
      <c r="AT423" s="233" t="s">
        <v>116</v>
      </c>
      <c r="AU423" s="233" t="s">
        <v>83</v>
      </c>
      <c r="AY423" s="19" t="s">
        <v>114</v>
      </c>
      <c r="BE423" s="234">
        <f>IF(N423="základní",J423,0)</f>
        <v>0</v>
      </c>
      <c r="BF423" s="234">
        <f>IF(N423="snížená",J423,0)</f>
        <v>0</v>
      </c>
      <c r="BG423" s="234">
        <f>IF(N423="zákl. přenesená",J423,0)</f>
        <v>0</v>
      </c>
      <c r="BH423" s="234">
        <f>IF(N423="sníž. přenesená",J423,0)</f>
        <v>0</v>
      </c>
      <c r="BI423" s="234">
        <f>IF(N423="nulová",J423,0)</f>
        <v>0</v>
      </c>
      <c r="BJ423" s="19" t="s">
        <v>81</v>
      </c>
      <c r="BK423" s="234">
        <f>ROUND(I423*H423,2)</f>
        <v>0</v>
      </c>
      <c r="BL423" s="19" t="s">
        <v>120</v>
      </c>
      <c r="BM423" s="233" t="s">
        <v>533</v>
      </c>
    </row>
    <row r="424" spans="1:63" s="12" customFormat="1" ht="25.9" customHeight="1">
      <c r="A424" s="12"/>
      <c r="B424" s="205"/>
      <c r="C424" s="206"/>
      <c r="D424" s="207" t="s">
        <v>72</v>
      </c>
      <c r="E424" s="208" t="s">
        <v>534</v>
      </c>
      <c r="F424" s="208" t="s">
        <v>535</v>
      </c>
      <c r="G424" s="206"/>
      <c r="H424" s="206"/>
      <c r="I424" s="209"/>
      <c r="J424" s="210">
        <f>BK424</f>
        <v>0</v>
      </c>
      <c r="K424" s="206"/>
      <c r="L424" s="211"/>
      <c r="M424" s="212"/>
      <c r="N424" s="213"/>
      <c r="O424" s="213"/>
      <c r="P424" s="214">
        <f>P425</f>
        <v>0</v>
      </c>
      <c r="Q424" s="213"/>
      <c r="R424" s="214">
        <f>R425</f>
        <v>0.40149999999999997</v>
      </c>
      <c r="S424" s="213"/>
      <c r="T424" s="215">
        <f>T425</f>
        <v>0.11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16" t="s">
        <v>83</v>
      </c>
      <c r="AT424" s="217" t="s">
        <v>72</v>
      </c>
      <c r="AU424" s="217" t="s">
        <v>73</v>
      </c>
      <c r="AY424" s="216" t="s">
        <v>114</v>
      </c>
      <c r="BK424" s="218">
        <f>BK425</f>
        <v>0</v>
      </c>
    </row>
    <row r="425" spans="1:63" s="12" customFormat="1" ht="22.8" customHeight="1">
      <c r="A425" s="12"/>
      <c r="B425" s="205"/>
      <c r="C425" s="206"/>
      <c r="D425" s="207" t="s">
        <v>72</v>
      </c>
      <c r="E425" s="219" t="s">
        <v>536</v>
      </c>
      <c r="F425" s="219" t="s">
        <v>537</v>
      </c>
      <c r="G425" s="206"/>
      <c r="H425" s="206"/>
      <c r="I425" s="209"/>
      <c r="J425" s="220">
        <f>BK425</f>
        <v>0</v>
      </c>
      <c r="K425" s="206"/>
      <c r="L425" s="211"/>
      <c r="M425" s="212"/>
      <c r="N425" s="213"/>
      <c r="O425" s="213"/>
      <c r="P425" s="214">
        <f>SUM(P426:P438)</f>
        <v>0</v>
      </c>
      <c r="Q425" s="213"/>
      <c r="R425" s="214">
        <f>SUM(R426:R438)</f>
        <v>0.40149999999999997</v>
      </c>
      <c r="S425" s="213"/>
      <c r="T425" s="215">
        <f>SUM(T426:T438)</f>
        <v>0.11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16" t="s">
        <v>83</v>
      </c>
      <c r="AT425" s="217" t="s">
        <v>72</v>
      </c>
      <c r="AU425" s="217" t="s">
        <v>81</v>
      </c>
      <c r="AY425" s="216" t="s">
        <v>114</v>
      </c>
      <c r="BK425" s="218">
        <f>SUM(BK426:BK438)</f>
        <v>0</v>
      </c>
    </row>
    <row r="426" spans="1:65" s="2" customFormat="1" ht="33" customHeight="1">
      <c r="A426" s="40"/>
      <c r="B426" s="41"/>
      <c r="C426" s="221" t="s">
        <v>538</v>
      </c>
      <c r="D426" s="221" t="s">
        <v>116</v>
      </c>
      <c r="E426" s="222" t="s">
        <v>539</v>
      </c>
      <c r="F426" s="223" t="s">
        <v>540</v>
      </c>
      <c r="G426" s="224" t="s">
        <v>212</v>
      </c>
      <c r="H426" s="225">
        <v>19</v>
      </c>
      <c r="I426" s="226"/>
      <c r="J426" s="227">
        <f>ROUND(I426*H426,2)</f>
        <v>0</v>
      </c>
      <c r="K426" s="228"/>
      <c r="L426" s="46"/>
      <c r="M426" s="229" t="s">
        <v>19</v>
      </c>
      <c r="N426" s="230" t="s">
        <v>44</v>
      </c>
      <c r="O426" s="86"/>
      <c r="P426" s="231">
        <f>O426*H426</f>
        <v>0</v>
      </c>
      <c r="Q426" s="231">
        <v>0.0004</v>
      </c>
      <c r="R426" s="231">
        <f>Q426*H426</f>
        <v>0.0076</v>
      </c>
      <c r="S426" s="231">
        <v>0</v>
      </c>
      <c r="T426" s="232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33" t="s">
        <v>284</v>
      </c>
      <c r="AT426" s="233" t="s">
        <v>116</v>
      </c>
      <c r="AU426" s="233" t="s">
        <v>83</v>
      </c>
      <c r="AY426" s="19" t="s">
        <v>114</v>
      </c>
      <c r="BE426" s="234">
        <f>IF(N426="základní",J426,0)</f>
        <v>0</v>
      </c>
      <c r="BF426" s="234">
        <f>IF(N426="snížená",J426,0)</f>
        <v>0</v>
      </c>
      <c r="BG426" s="234">
        <f>IF(N426="zákl. přenesená",J426,0)</f>
        <v>0</v>
      </c>
      <c r="BH426" s="234">
        <f>IF(N426="sníž. přenesená",J426,0)</f>
        <v>0</v>
      </c>
      <c r="BI426" s="234">
        <f>IF(N426="nulová",J426,0)</f>
        <v>0</v>
      </c>
      <c r="BJ426" s="19" t="s">
        <v>81</v>
      </c>
      <c r="BK426" s="234">
        <f>ROUND(I426*H426,2)</f>
        <v>0</v>
      </c>
      <c r="BL426" s="19" t="s">
        <v>284</v>
      </c>
      <c r="BM426" s="233" t="s">
        <v>541</v>
      </c>
    </row>
    <row r="427" spans="1:51" s="13" customFormat="1" ht="12">
      <c r="A427" s="13"/>
      <c r="B427" s="235"/>
      <c r="C427" s="236"/>
      <c r="D427" s="237" t="s">
        <v>122</v>
      </c>
      <c r="E427" s="238" t="s">
        <v>19</v>
      </c>
      <c r="F427" s="239" t="s">
        <v>542</v>
      </c>
      <c r="G427" s="236"/>
      <c r="H427" s="238" t="s">
        <v>19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122</v>
      </c>
      <c r="AU427" s="245" t="s">
        <v>83</v>
      </c>
      <c r="AV427" s="13" t="s">
        <v>81</v>
      </c>
      <c r="AW427" s="13" t="s">
        <v>35</v>
      </c>
      <c r="AX427" s="13" t="s">
        <v>73</v>
      </c>
      <c r="AY427" s="245" t="s">
        <v>114</v>
      </c>
    </row>
    <row r="428" spans="1:51" s="13" customFormat="1" ht="12">
      <c r="A428" s="13"/>
      <c r="B428" s="235"/>
      <c r="C428" s="236"/>
      <c r="D428" s="237" t="s">
        <v>122</v>
      </c>
      <c r="E428" s="238" t="s">
        <v>19</v>
      </c>
      <c r="F428" s="239" t="s">
        <v>543</v>
      </c>
      <c r="G428" s="236"/>
      <c r="H428" s="238" t="s">
        <v>19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5" t="s">
        <v>122</v>
      </c>
      <c r="AU428" s="245" t="s">
        <v>83</v>
      </c>
      <c r="AV428" s="13" t="s">
        <v>81</v>
      </c>
      <c r="AW428" s="13" t="s">
        <v>35</v>
      </c>
      <c r="AX428" s="13" t="s">
        <v>73</v>
      </c>
      <c r="AY428" s="245" t="s">
        <v>114</v>
      </c>
    </row>
    <row r="429" spans="1:51" s="14" customFormat="1" ht="12">
      <c r="A429" s="14"/>
      <c r="B429" s="246"/>
      <c r="C429" s="247"/>
      <c r="D429" s="237" t="s">
        <v>122</v>
      </c>
      <c r="E429" s="248" t="s">
        <v>19</v>
      </c>
      <c r="F429" s="249" t="s">
        <v>544</v>
      </c>
      <c r="G429" s="247"/>
      <c r="H429" s="250">
        <v>19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6" t="s">
        <v>122</v>
      </c>
      <c r="AU429" s="256" t="s">
        <v>83</v>
      </c>
      <c r="AV429" s="14" t="s">
        <v>83</v>
      </c>
      <c r="AW429" s="14" t="s">
        <v>35</v>
      </c>
      <c r="AX429" s="14" t="s">
        <v>81</v>
      </c>
      <c r="AY429" s="256" t="s">
        <v>114</v>
      </c>
    </row>
    <row r="430" spans="1:65" s="2" customFormat="1" ht="21.75" customHeight="1">
      <c r="A430" s="40"/>
      <c r="B430" s="41"/>
      <c r="C430" s="221" t="s">
        <v>545</v>
      </c>
      <c r="D430" s="221" t="s">
        <v>116</v>
      </c>
      <c r="E430" s="222" t="s">
        <v>546</v>
      </c>
      <c r="F430" s="223" t="s">
        <v>547</v>
      </c>
      <c r="G430" s="224" t="s">
        <v>287</v>
      </c>
      <c r="H430" s="225">
        <v>198</v>
      </c>
      <c r="I430" s="226"/>
      <c r="J430" s="227">
        <f>ROUND(I430*H430,2)</f>
        <v>0</v>
      </c>
      <c r="K430" s="228"/>
      <c r="L430" s="46"/>
      <c r="M430" s="229" t="s">
        <v>19</v>
      </c>
      <c r="N430" s="230" t="s">
        <v>44</v>
      </c>
      <c r="O430" s="86"/>
      <c r="P430" s="231">
        <f>O430*H430</f>
        <v>0</v>
      </c>
      <c r="Q430" s="231">
        <v>5E-05</v>
      </c>
      <c r="R430" s="231">
        <f>Q430*H430</f>
        <v>0.0099</v>
      </c>
      <c r="S430" s="231">
        <v>0</v>
      </c>
      <c r="T430" s="232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33" t="s">
        <v>284</v>
      </c>
      <c r="AT430" s="233" t="s">
        <v>116</v>
      </c>
      <c r="AU430" s="233" t="s">
        <v>83</v>
      </c>
      <c r="AY430" s="19" t="s">
        <v>114</v>
      </c>
      <c r="BE430" s="234">
        <f>IF(N430="základní",J430,0)</f>
        <v>0</v>
      </c>
      <c r="BF430" s="234">
        <f>IF(N430="snížená",J430,0)</f>
        <v>0</v>
      </c>
      <c r="BG430" s="234">
        <f>IF(N430="zákl. přenesená",J430,0)</f>
        <v>0</v>
      </c>
      <c r="BH430" s="234">
        <f>IF(N430="sníž. přenesená",J430,0)</f>
        <v>0</v>
      </c>
      <c r="BI430" s="234">
        <f>IF(N430="nulová",J430,0)</f>
        <v>0</v>
      </c>
      <c r="BJ430" s="19" t="s">
        <v>81</v>
      </c>
      <c r="BK430" s="234">
        <f>ROUND(I430*H430,2)</f>
        <v>0</v>
      </c>
      <c r="BL430" s="19" t="s">
        <v>284</v>
      </c>
      <c r="BM430" s="233" t="s">
        <v>548</v>
      </c>
    </row>
    <row r="431" spans="1:51" s="13" customFormat="1" ht="12">
      <c r="A431" s="13"/>
      <c r="B431" s="235"/>
      <c r="C431" s="236"/>
      <c r="D431" s="237" t="s">
        <v>122</v>
      </c>
      <c r="E431" s="238" t="s">
        <v>19</v>
      </c>
      <c r="F431" s="239" t="s">
        <v>549</v>
      </c>
      <c r="G431" s="236"/>
      <c r="H431" s="238" t="s">
        <v>19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5" t="s">
        <v>122</v>
      </c>
      <c r="AU431" s="245" t="s">
        <v>83</v>
      </c>
      <c r="AV431" s="13" t="s">
        <v>81</v>
      </c>
      <c r="AW431" s="13" t="s">
        <v>35</v>
      </c>
      <c r="AX431" s="13" t="s">
        <v>73</v>
      </c>
      <c r="AY431" s="245" t="s">
        <v>114</v>
      </c>
    </row>
    <row r="432" spans="1:51" s="13" customFormat="1" ht="12">
      <c r="A432" s="13"/>
      <c r="B432" s="235"/>
      <c r="C432" s="236"/>
      <c r="D432" s="237" t="s">
        <v>122</v>
      </c>
      <c r="E432" s="238" t="s">
        <v>19</v>
      </c>
      <c r="F432" s="239" t="s">
        <v>550</v>
      </c>
      <c r="G432" s="236"/>
      <c r="H432" s="238" t="s">
        <v>19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5" t="s">
        <v>122</v>
      </c>
      <c r="AU432" s="245" t="s">
        <v>83</v>
      </c>
      <c r="AV432" s="13" t="s">
        <v>81</v>
      </c>
      <c r="AW432" s="13" t="s">
        <v>35</v>
      </c>
      <c r="AX432" s="13" t="s">
        <v>73</v>
      </c>
      <c r="AY432" s="245" t="s">
        <v>114</v>
      </c>
    </row>
    <row r="433" spans="1:51" s="14" customFormat="1" ht="12">
      <c r="A433" s="14"/>
      <c r="B433" s="246"/>
      <c r="C433" s="247"/>
      <c r="D433" s="237" t="s">
        <v>122</v>
      </c>
      <c r="E433" s="248" t="s">
        <v>19</v>
      </c>
      <c r="F433" s="249" t="s">
        <v>551</v>
      </c>
      <c r="G433" s="247"/>
      <c r="H433" s="250">
        <v>198</v>
      </c>
      <c r="I433" s="251"/>
      <c r="J433" s="247"/>
      <c r="K433" s="247"/>
      <c r="L433" s="252"/>
      <c r="M433" s="253"/>
      <c r="N433" s="254"/>
      <c r="O433" s="254"/>
      <c r="P433" s="254"/>
      <c r="Q433" s="254"/>
      <c r="R433" s="254"/>
      <c r="S433" s="254"/>
      <c r="T433" s="25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6" t="s">
        <v>122</v>
      </c>
      <c r="AU433" s="256" t="s">
        <v>83</v>
      </c>
      <c r="AV433" s="14" t="s">
        <v>83</v>
      </c>
      <c r="AW433" s="14" t="s">
        <v>35</v>
      </c>
      <c r="AX433" s="14" t="s">
        <v>81</v>
      </c>
      <c r="AY433" s="256" t="s">
        <v>114</v>
      </c>
    </row>
    <row r="434" spans="1:65" s="2" customFormat="1" ht="21.75" customHeight="1">
      <c r="A434" s="40"/>
      <c r="B434" s="41"/>
      <c r="C434" s="279" t="s">
        <v>552</v>
      </c>
      <c r="D434" s="279" t="s">
        <v>177</v>
      </c>
      <c r="E434" s="280" t="s">
        <v>553</v>
      </c>
      <c r="F434" s="281" t="s">
        <v>554</v>
      </c>
      <c r="G434" s="282" t="s">
        <v>167</v>
      </c>
      <c r="H434" s="283">
        <v>10</v>
      </c>
      <c r="I434" s="284"/>
      <c r="J434" s="285">
        <f>ROUND(I434*H434,2)</f>
        <v>0</v>
      </c>
      <c r="K434" s="286"/>
      <c r="L434" s="287"/>
      <c r="M434" s="288" t="s">
        <v>19</v>
      </c>
      <c r="N434" s="289" t="s">
        <v>44</v>
      </c>
      <c r="O434" s="86"/>
      <c r="P434" s="231">
        <f>O434*H434</f>
        <v>0</v>
      </c>
      <c r="Q434" s="231">
        <v>0.0384</v>
      </c>
      <c r="R434" s="231">
        <f>Q434*H434</f>
        <v>0.38399999999999995</v>
      </c>
      <c r="S434" s="231">
        <v>0</v>
      </c>
      <c r="T434" s="232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33" t="s">
        <v>164</v>
      </c>
      <c r="AT434" s="233" t="s">
        <v>177</v>
      </c>
      <c r="AU434" s="233" t="s">
        <v>83</v>
      </c>
      <c r="AY434" s="19" t="s">
        <v>114</v>
      </c>
      <c r="BE434" s="234">
        <f>IF(N434="základní",J434,0)</f>
        <v>0</v>
      </c>
      <c r="BF434" s="234">
        <f>IF(N434="snížená",J434,0)</f>
        <v>0</v>
      </c>
      <c r="BG434" s="234">
        <f>IF(N434="zákl. přenesená",J434,0)</f>
        <v>0</v>
      </c>
      <c r="BH434" s="234">
        <f>IF(N434="sníž. přenesená",J434,0)</f>
        <v>0</v>
      </c>
      <c r="BI434" s="234">
        <f>IF(N434="nulová",J434,0)</f>
        <v>0</v>
      </c>
      <c r="BJ434" s="19" t="s">
        <v>81</v>
      </c>
      <c r="BK434" s="234">
        <f>ROUND(I434*H434,2)</f>
        <v>0</v>
      </c>
      <c r="BL434" s="19" t="s">
        <v>120</v>
      </c>
      <c r="BM434" s="233" t="s">
        <v>555</v>
      </c>
    </row>
    <row r="435" spans="1:65" s="2" customFormat="1" ht="21.75" customHeight="1">
      <c r="A435" s="40"/>
      <c r="B435" s="41"/>
      <c r="C435" s="221" t="s">
        <v>556</v>
      </c>
      <c r="D435" s="221" t="s">
        <v>116</v>
      </c>
      <c r="E435" s="222" t="s">
        <v>557</v>
      </c>
      <c r="F435" s="223" t="s">
        <v>558</v>
      </c>
      <c r="G435" s="224" t="s">
        <v>119</v>
      </c>
      <c r="H435" s="225">
        <v>11</v>
      </c>
      <c r="I435" s="226"/>
      <c r="J435" s="227">
        <f>ROUND(I435*H435,2)</f>
        <v>0</v>
      </c>
      <c r="K435" s="228"/>
      <c r="L435" s="46"/>
      <c r="M435" s="229" t="s">
        <v>19</v>
      </c>
      <c r="N435" s="230" t="s">
        <v>44</v>
      </c>
      <c r="O435" s="86"/>
      <c r="P435" s="231">
        <f>O435*H435</f>
        <v>0</v>
      </c>
      <c r="Q435" s="231">
        <v>0</v>
      </c>
      <c r="R435" s="231">
        <f>Q435*H435</f>
        <v>0</v>
      </c>
      <c r="S435" s="231">
        <v>0.01</v>
      </c>
      <c r="T435" s="232">
        <f>S435*H435</f>
        <v>0.11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33" t="s">
        <v>284</v>
      </c>
      <c r="AT435" s="233" t="s">
        <v>116</v>
      </c>
      <c r="AU435" s="233" t="s">
        <v>83</v>
      </c>
      <c r="AY435" s="19" t="s">
        <v>114</v>
      </c>
      <c r="BE435" s="234">
        <f>IF(N435="základní",J435,0)</f>
        <v>0</v>
      </c>
      <c r="BF435" s="234">
        <f>IF(N435="snížená",J435,0)</f>
        <v>0</v>
      </c>
      <c r="BG435" s="234">
        <f>IF(N435="zákl. přenesená",J435,0)</f>
        <v>0</v>
      </c>
      <c r="BH435" s="234">
        <f>IF(N435="sníž. přenesená",J435,0)</f>
        <v>0</v>
      </c>
      <c r="BI435" s="234">
        <f>IF(N435="nulová",J435,0)</f>
        <v>0</v>
      </c>
      <c r="BJ435" s="19" t="s">
        <v>81</v>
      </c>
      <c r="BK435" s="234">
        <f>ROUND(I435*H435,2)</f>
        <v>0</v>
      </c>
      <c r="BL435" s="19" t="s">
        <v>284</v>
      </c>
      <c r="BM435" s="233" t="s">
        <v>559</v>
      </c>
    </row>
    <row r="436" spans="1:51" s="13" customFormat="1" ht="12">
      <c r="A436" s="13"/>
      <c r="B436" s="235"/>
      <c r="C436" s="236"/>
      <c r="D436" s="237" t="s">
        <v>122</v>
      </c>
      <c r="E436" s="238" t="s">
        <v>19</v>
      </c>
      <c r="F436" s="239" t="s">
        <v>560</v>
      </c>
      <c r="G436" s="236"/>
      <c r="H436" s="238" t="s">
        <v>19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122</v>
      </c>
      <c r="AU436" s="245" t="s">
        <v>83</v>
      </c>
      <c r="AV436" s="13" t="s">
        <v>81</v>
      </c>
      <c r="AW436" s="13" t="s">
        <v>35</v>
      </c>
      <c r="AX436" s="13" t="s">
        <v>73</v>
      </c>
      <c r="AY436" s="245" t="s">
        <v>114</v>
      </c>
    </row>
    <row r="437" spans="1:51" s="13" customFormat="1" ht="12">
      <c r="A437" s="13"/>
      <c r="B437" s="235"/>
      <c r="C437" s="236"/>
      <c r="D437" s="237" t="s">
        <v>122</v>
      </c>
      <c r="E437" s="238" t="s">
        <v>19</v>
      </c>
      <c r="F437" s="239" t="s">
        <v>437</v>
      </c>
      <c r="G437" s="236"/>
      <c r="H437" s="238" t="s">
        <v>19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5" t="s">
        <v>122</v>
      </c>
      <c r="AU437" s="245" t="s">
        <v>83</v>
      </c>
      <c r="AV437" s="13" t="s">
        <v>81</v>
      </c>
      <c r="AW437" s="13" t="s">
        <v>35</v>
      </c>
      <c r="AX437" s="13" t="s">
        <v>73</v>
      </c>
      <c r="AY437" s="245" t="s">
        <v>114</v>
      </c>
    </row>
    <row r="438" spans="1:51" s="14" customFormat="1" ht="12">
      <c r="A438" s="14"/>
      <c r="B438" s="246"/>
      <c r="C438" s="247"/>
      <c r="D438" s="237" t="s">
        <v>122</v>
      </c>
      <c r="E438" s="248" t="s">
        <v>19</v>
      </c>
      <c r="F438" s="249" t="s">
        <v>561</v>
      </c>
      <c r="G438" s="247"/>
      <c r="H438" s="250">
        <v>11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6" t="s">
        <v>122</v>
      </c>
      <c r="AU438" s="256" t="s">
        <v>83</v>
      </c>
      <c r="AV438" s="14" t="s">
        <v>83</v>
      </c>
      <c r="AW438" s="14" t="s">
        <v>35</v>
      </c>
      <c r="AX438" s="14" t="s">
        <v>81</v>
      </c>
      <c r="AY438" s="256" t="s">
        <v>114</v>
      </c>
    </row>
    <row r="439" spans="1:63" s="12" customFormat="1" ht="25.9" customHeight="1">
      <c r="A439" s="12"/>
      <c r="B439" s="205"/>
      <c r="C439" s="206"/>
      <c r="D439" s="207" t="s">
        <v>72</v>
      </c>
      <c r="E439" s="208" t="s">
        <v>177</v>
      </c>
      <c r="F439" s="208" t="s">
        <v>562</v>
      </c>
      <c r="G439" s="206"/>
      <c r="H439" s="206"/>
      <c r="I439" s="209"/>
      <c r="J439" s="210">
        <f>BK439</f>
        <v>0</v>
      </c>
      <c r="K439" s="206"/>
      <c r="L439" s="211"/>
      <c r="M439" s="212"/>
      <c r="N439" s="213"/>
      <c r="O439" s="213"/>
      <c r="P439" s="214">
        <f>P440</f>
        <v>0</v>
      </c>
      <c r="Q439" s="213"/>
      <c r="R439" s="214">
        <f>R440</f>
        <v>0</v>
      </c>
      <c r="S439" s="213"/>
      <c r="T439" s="215">
        <f>T440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6" t="s">
        <v>137</v>
      </c>
      <c r="AT439" s="217" t="s">
        <v>72</v>
      </c>
      <c r="AU439" s="217" t="s">
        <v>73</v>
      </c>
      <c r="AY439" s="216" t="s">
        <v>114</v>
      </c>
      <c r="BK439" s="218">
        <f>BK440</f>
        <v>0</v>
      </c>
    </row>
    <row r="440" spans="1:63" s="12" customFormat="1" ht="22.8" customHeight="1">
      <c r="A440" s="12"/>
      <c r="B440" s="205"/>
      <c r="C440" s="206"/>
      <c r="D440" s="207" t="s">
        <v>72</v>
      </c>
      <c r="E440" s="219" t="s">
        <v>563</v>
      </c>
      <c r="F440" s="219" t="s">
        <v>564</v>
      </c>
      <c r="G440" s="206"/>
      <c r="H440" s="206"/>
      <c r="I440" s="209"/>
      <c r="J440" s="220">
        <f>BK440</f>
        <v>0</v>
      </c>
      <c r="K440" s="206"/>
      <c r="L440" s="211"/>
      <c r="M440" s="212"/>
      <c r="N440" s="213"/>
      <c r="O440" s="213"/>
      <c r="P440" s="214">
        <f>SUM(P441:P444)</f>
        <v>0</v>
      </c>
      <c r="Q440" s="213"/>
      <c r="R440" s="214">
        <f>SUM(R441:R444)</f>
        <v>0</v>
      </c>
      <c r="S440" s="213"/>
      <c r="T440" s="215">
        <f>SUM(T441:T444)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6" t="s">
        <v>137</v>
      </c>
      <c r="AT440" s="217" t="s">
        <v>72</v>
      </c>
      <c r="AU440" s="217" t="s">
        <v>81</v>
      </c>
      <c r="AY440" s="216" t="s">
        <v>114</v>
      </c>
      <c r="BK440" s="218">
        <f>SUM(BK441:BK444)</f>
        <v>0</v>
      </c>
    </row>
    <row r="441" spans="1:65" s="2" customFormat="1" ht="21.75" customHeight="1">
      <c r="A441" s="40"/>
      <c r="B441" s="41"/>
      <c r="C441" s="221" t="s">
        <v>565</v>
      </c>
      <c r="D441" s="221" t="s">
        <v>116</v>
      </c>
      <c r="E441" s="222" t="s">
        <v>566</v>
      </c>
      <c r="F441" s="223" t="s">
        <v>567</v>
      </c>
      <c r="G441" s="224" t="s">
        <v>167</v>
      </c>
      <c r="H441" s="225">
        <v>225</v>
      </c>
      <c r="I441" s="226"/>
      <c r="J441" s="227">
        <f>ROUND(I441*H441,2)</f>
        <v>0</v>
      </c>
      <c r="K441" s="228"/>
      <c r="L441" s="46"/>
      <c r="M441" s="229" t="s">
        <v>19</v>
      </c>
      <c r="N441" s="230" t="s">
        <v>44</v>
      </c>
      <c r="O441" s="86"/>
      <c r="P441" s="231">
        <f>O441*H441</f>
        <v>0</v>
      </c>
      <c r="Q441" s="231">
        <v>0</v>
      </c>
      <c r="R441" s="231">
        <f>Q441*H441</f>
        <v>0</v>
      </c>
      <c r="S441" s="231">
        <v>0</v>
      </c>
      <c r="T441" s="232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33" t="s">
        <v>568</v>
      </c>
      <c r="AT441" s="233" t="s">
        <v>116</v>
      </c>
      <c r="AU441" s="233" t="s">
        <v>83</v>
      </c>
      <c r="AY441" s="19" t="s">
        <v>114</v>
      </c>
      <c r="BE441" s="234">
        <f>IF(N441="základní",J441,0)</f>
        <v>0</v>
      </c>
      <c r="BF441" s="234">
        <f>IF(N441="snížená",J441,0)</f>
        <v>0</v>
      </c>
      <c r="BG441" s="234">
        <f>IF(N441="zákl. přenesená",J441,0)</f>
        <v>0</v>
      </c>
      <c r="BH441" s="234">
        <f>IF(N441="sníž. přenesená",J441,0)</f>
        <v>0</v>
      </c>
      <c r="BI441" s="234">
        <f>IF(N441="nulová",J441,0)</f>
        <v>0</v>
      </c>
      <c r="BJ441" s="19" t="s">
        <v>81</v>
      </c>
      <c r="BK441" s="234">
        <f>ROUND(I441*H441,2)</f>
        <v>0</v>
      </c>
      <c r="BL441" s="19" t="s">
        <v>568</v>
      </c>
      <c r="BM441" s="233" t="s">
        <v>569</v>
      </c>
    </row>
    <row r="442" spans="1:51" s="13" customFormat="1" ht="12">
      <c r="A442" s="13"/>
      <c r="B442" s="235"/>
      <c r="C442" s="236"/>
      <c r="D442" s="237" t="s">
        <v>122</v>
      </c>
      <c r="E442" s="238" t="s">
        <v>19</v>
      </c>
      <c r="F442" s="239" t="s">
        <v>570</v>
      </c>
      <c r="G442" s="236"/>
      <c r="H442" s="238" t="s">
        <v>19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122</v>
      </c>
      <c r="AU442" s="245" t="s">
        <v>83</v>
      </c>
      <c r="AV442" s="13" t="s">
        <v>81</v>
      </c>
      <c r="AW442" s="13" t="s">
        <v>35</v>
      </c>
      <c r="AX442" s="13" t="s">
        <v>73</v>
      </c>
      <c r="AY442" s="245" t="s">
        <v>114</v>
      </c>
    </row>
    <row r="443" spans="1:51" s="13" customFormat="1" ht="12">
      <c r="A443" s="13"/>
      <c r="B443" s="235"/>
      <c r="C443" s="236"/>
      <c r="D443" s="237" t="s">
        <v>122</v>
      </c>
      <c r="E443" s="238" t="s">
        <v>19</v>
      </c>
      <c r="F443" s="239" t="s">
        <v>571</v>
      </c>
      <c r="G443" s="236"/>
      <c r="H443" s="238" t="s">
        <v>19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122</v>
      </c>
      <c r="AU443" s="245" t="s">
        <v>83</v>
      </c>
      <c r="AV443" s="13" t="s">
        <v>81</v>
      </c>
      <c r="AW443" s="13" t="s">
        <v>35</v>
      </c>
      <c r="AX443" s="13" t="s">
        <v>73</v>
      </c>
      <c r="AY443" s="245" t="s">
        <v>114</v>
      </c>
    </row>
    <row r="444" spans="1:51" s="14" customFormat="1" ht="12">
      <c r="A444" s="14"/>
      <c r="B444" s="246"/>
      <c r="C444" s="247"/>
      <c r="D444" s="237" t="s">
        <v>122</v>
      </c>
      <c r="E444" s="248" t="s">
        <v>19</v>
      </c>
      <c r="F444" s="249" t="s">
        <v>572</v>
      </c>
      <c r="G444" s="247"/>
      <c r="H444" s="250">
        <v>225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6" t="s">
        <v>122</v>
      </c>
      <c r="AU444" s="256" t="s">
        <v>83</v>
      </c>
      <c r="AV444" s="14" t="s">
        <v>83</v>
      </c>
      <c r="AW444" s="14" t="s">
        <v>35</v>
      </c>
      <c r="AX444" s="14" t="s">
        <v>81</v>
      </c>
      <c r="AY444" s="256" t="s">
        <v>114</v>
      </c>
    </row>
    <row r="445" spans="1:63" s="12" customFormat="1" ht="25.9" customHeight="1">
      <c r="A445" s="12"/>
      <c r="B445" s="205"/>
      <c r="C445" s="206"/>
      <c r="D445" s="207" t="s">
        <v>72</v>
      </c>
      <c r="E445" s="208" t="s">
        <v>573</v>
      </c>
      <c r="F445" s="208" t="s">
        <v>574</v>
      </c>
      <c r="G445" s="206"/>
      <c r="H445" s="206"/>
      <c r="I445" s="209"/>
      <c r="J445" s="210">
        <f>BK445</f>
        <v>0</v>
      </c>
      <c r="K445" s="206"/>
      <c r="L445" s="211"/>
      <c r="M445" s="212"/>
      <c r="N445" s="213"/>
      <c r="O445" s="213"/>
      <c r="P445" s="214">
        <f>P446</f>
        <v>0</v>
      </c>
      <c r="Q445" s="213"/>
      <c r="R445" s="214">
        <f>R446</f>
        <v>0</v>
      </c>
      <c r="S445" s="213"/>
      <c r="T445" s="215">
        <f>T446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16" t="s">
        <v>147</v>
      </c>
      <c r="AT445" s="217" t="s">
        <v>72</v>
      </c>
      <c r="AU445" s="217" t="s">
        <v>73</v>
      </c>
      <c r="AY445" s="216" t="s">
        <v>114</v>
      </c>
      <c r="BK445" s="218">
        <f>BK446</f>
        <v>0</v>
      </c>
    </row>
    <row r="446" spans="1:63" s="12" customFormat="1" ht="22.8" customHeight="1">
      <c r="A446" s="12"/>
      <c r="B446" s="205"/>
      <c r="C446" s="206"/>
      <c r="D446" s="207" t="s">
        <v>72</v>
      </c>
      <c r="E446" s="219" t="s">
        <v>575</v>
      </c>
      <c r="F446" s="219" t="s">
        <v>576</v>
      </c>
      <c r="G446" s="206"/>
      <c r="H446" s="206"/>
      <c r="I446" s="209"/>
      <c r="J446" s="220">
        <f>BK446</f>
        <v>0</v>
      </c>
      <c r="K446" s="206"/>
      <c r="L446" s="211"/>
      <c r="M446" s="212"/>
      <c r="N446" s="213"/>
      <c r="O446" s="213"/>
      <c r="P446" s="214">
        <f>SUM(P447:P454)</f>
        <v>0</v>
      </c>
      <c r="Q446" s="213"/>
      <c r="R446" s="214">
        <f>SUM(R447:R454)</f>
        <v>0</v>
      </c>
      <c r="S446" s="213"/>
      <c r="T446" s="215">
        <f>SUM(T447:T454)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16" t="s">
        <v>147</v>
      </c>
      <c r="AT446" s="217" t="s">
        <v>72</v>
      </c>
      <c r="AU446" s="217" t="s">
        <v>81</v>
      </c>
      <c r="AY446" s="216" t="s">
        <v>114</v>
      </c>
      <c r="BK446" s="218">
        <f>SUM(BK447:BK454)</f>
        <v>0</v>
      </c>
    </row>
    <row r="447" spans="1:65" s="2" customFormat="1" ht="21.75" customHeight="1">
      <c r="A447" s="40"/>
      <c r="B447" s="41"/>
      <c r="C447" s="221" t="s">
        <v>577</v>
      </c>
      <c r="D447" s="221" t="s">
        <v>116</v>
      </c>
      <c r="E447" s="222" t="s">
        <v>578</v>
      </c>
      <c r="F447" s="223" t="s">
        <v>579</v>
      </c>
      <c r="G447" s="224" t="s">
        <v>580</v>
      </c>
      <c r="H447" s="225">
        <v>1</v>
      </c>
      <c r="I447" s="226"/>
      <c r="J447" s="227">
        <f>ROUND(I447*H447,2)</f>
        <v>0</v>
      </c>
      <c r="K447" s="228"/>
      <c r="L447" s="46"/>
      <c r="M447" s="229" t="s">
        <v>19</v>
      </c>
      <c r="N447" s="230" t="s">
        <v>44</v>
      </c>
      <c r="O447" s="86"/>
      <c r="P447" s="231">
        <f>O447*H447</f>
        <v>0</v>
      </c>
      <c r="Q447" s="231">
        <v>0</v>
      </c>
      <c r="R447" s="231">
        <f>Q447*H447</f>
        <v>0</v>
      </c>
      <c r="S447" s="231">
        <v>0</v>
      </c>
      <c r="T447" s="232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33" t="s">
        <v>581</v>
      </c>
      <c r="AT447" s="233" t="s">
        <v>116</v>
      </c>
      <c r="AU447" s="233" t="s">
        <v>83</v>
      </c>
      <c r="AY447" s="19" t="s">
        <v>114</v>
      </c>
      <c r="BE447" s="234">
        <f>IF(N447="základní",J447,0)</f>
        <v>0</v>
      </c>
      <c r="BF447" s="234">
        <f>IF(N447="snížená",J447,0)</f>
        <v>0</v>
      </c>
      <c r="BG447" s="234">
        <f>IF(N447="zákl. přenesená",J447,0)</f>
        <v>0</v>
      </c>
      <c r="BH447" s="234">
        <f>IF(N447="sníž. přenesená",J447,0)</f>
        <v>0</v>
      </c>
      <c r="BI447" s="234">
        <f>IF(N447="nulová",J447,0)</f>
        <v>0</v>
      </c>
      <c r="BJ447" s="19" t="s">
        <v>81</v>
      </c>
      <c r="BK447" s="234">
        <f>ROUND(I447*H447,2)</f>
        <v>0</v>
      </c>
      <c r="BL447" s="19" t="s">
        <v>581</v>
      </c>
      <c r="BM447" s="233" t="s">
        <v>582</v>
      </c>
    </row>
    <row r="448" spans="1:51" s="13" customFormat="1" ht="12">
      <c r="A448" s="13"/>
      <c r="B448" s="235"/>
      <c r="C448" s="236"/>
      <c r="D448" s="237" t="s">
        <v>122</v>
      </c>
      <c r="E448" s="238" t="s">
        <v>19</v>
      </c>
      <c r="F448" s="239" t="s">
        <v>583</v>
      </c>
      <c r="G448" s="236"/>
      <c r="H448" s="238" t="s">
        <v>19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122</v>
      </c>
      <c r="AU448" s="245" t="s">
        <v>83</v>
      </c>
      <c r="AV448" s="13" t="s">
        <v>81</v>
      </c>
      <c r="AW448" s="13" t="s">
        <v>35</v>
      </c>
      <c r="AX448" s="13" t="s">
        <v>73</v>
      </c>
      <c r="AY448" s="245" t="s">
        <v>114</v>
      </c>
    </row>
    <row r="449" spans="1:51" s="14" customFormat="1" ht="12">
      <c r="A449" s="14"/>
      <c r="B449" s="246"/>
      <c r="C449" s="247"/>
      <c r="D449" s="237" t="s">
        <v>122</v>
      </c>
      <c r="E449" s="248" t="s">
        <v>19</v>
      </c>
      <c r="F449" s="249" t="s">
        <v>81</v>
      </c>
      <c r="G449" s="247"/>
      <c r="H449" s="250">
        <v>1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6" t="s">
        <v>122</v>
      </c>
      <c r="AU449" s="256" t="s">
        <v>83</v>
      </c>
      <c r="AV449" s="14" t="s">
        <v>83</v>
      </c>
      <c r="AW449" s="14" t="s">
        <v>35</v>
      </c>
      <c r="AX449" s="14" t="s">
        <v>81</v>
      </c>
      <c r="AY449" s="256" t="s">
        <v>114</v>
      </c>
    </row>
    <row r="450" spans="1:65" s="2" customFormat="1" ht="21.75" customHeight="1">
      <c r="A450" s="40"/>
      <c r="B450" s="41"/>
      <c r="C450" s="221" t="s">
        <v>584</v>
      </c>
      <c r="D450" s="221" t="s">
        <v>116</v>
      </c>
      <c r="E450" s="222" t="s">
        <v>585</v>
      </c>
      <c r="F450" s="223" t="s">
        <v>586</v>
      </c>
      <c r="G450" s="224" t="s">
        <v>580</v>
      </c>
      <c r="H450" s="225">
        <v>1</v>
      </c>
      <c r="I450" s="226"/>
      <c r="J450" s="227">
        <f>ROUND(I450*H450,2)</f>
        <v>0</v>
      </c>
      <c r="K450" s="228"/>
      <c r="L450" s="46"/>
      <c r="M450" s="229" t="s">
        <v>19</v>
      </c>
      <c r="N450" s="230" t="s">
        <v>44</v>
      </c>
      <c r="O450" s="86"/>
      <c r="P450" s="231">
        <f>O450*H450</f>
        <v>0</v>
      </c>
      <c r="Q450" s="231">
        <v>0</v>
      </c>
      <c r="R450" s="231">
        <f>Q450*H450</f>
        <v>0</v>
      </c>
      <c r="S450" s="231">
        <v>0</v>
      </c>
      <c r="T450" s="232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33" t="s">
        <v>581</v>
      </c>
      <c r="AT450" s="233" t="s">
        <v>116</v>
      </c>
      <c r="AU450" s="233" t="s">
        <v>83</v>
      </c>
      <c r="AY450" s="19" t="s">
        <v>114</v>
      </c>
      <c r="BE450" s="234">
        <f>IF(N450="základní",J450,0)</f>
        <v>0</v>
      </c>
      <c r="BF450" s="234">
        <f>IF(N450="snížená",J450,0)</f>
        <v>0</v>
      </c>
      <c r="BG450" s="234">
        <f>IF(N450="zákl. přenesená",J450,0)</f>
        <v>0</v>
      </c>
      <c r="BH450" s="234">
        <f>IF(N450="sníž. přenesená",J450,0)</f>
        <v>0</v>
      </c>
      <c r="BI450" s="234">
        <f>IF(N450="nulová",J450,0)</f>
        <v>0</v>
      </c>
      <c r="BJ450" s="19" t="s">
        <v>81</v>
      </c>
      <c r="BK450" s="234">
        <f>ROUND(I450*H450,2)</f>
        <v>0</v>
      </c>
      <c r="BL450" s="19" t="s">
        <v>581</v>
      </c>
      <c r="BM450" s="233" t="s">
        <v>587</v>
      </c>
    </row>
    <row r="451" spans="1:51" s="13" customFormat="1" ht="12">
      <c r="A451" s="13"/>
      <c r="B451" s="235"/>
      <c r="C451" s="236"/>
      <c r="D451" s="237" t="s">
        <v>122</v>
      </c>
      <c r="E451" s="238" t="s">
        <v>19</v>
      </c>
      <c r="F451" s="239" t="s">
        <v>588</v>
      </c>
      <c r="G451" s="236"/>
      <c r="H451" s="238" t="s">
        <v>19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122</v>
      </c>
      <c r="AU451" s="245" t="s">
        <v>83</v>
      </c>
      <c r="AV451" s="13" t="s">
        <v>81</v>
      </c>
      <c r="AW451" s="13" t="s">
        <v>35</v>
      </c>
      <c r="AX451" s="13" t="s">
        <v>73</v>
      </c>
      <c r="AY451" s="245" t="s">
        <v>114</v>
      </c>
    </row>
    <row r="452" spans="1:51" s="14" customFormat="1" ht="12">
      <c r="A452" s="14"/>
      <c r="B452" s="246"/>
      <c r="C452" s="247"/>
      <c r="D452" s="237" t="s">
        <v>122</v>
      </c>
      <c r="E452" s="248" t="s">
        <v>19</v>
      </c>
      <c r="F452" s="249" t="s">
        <v>81</v>
      </c>
      <c r="G452" s="247"/>
      <c r="H452" s="250">
        <v>1</v>
      </c>
      <c r="I452" s="251"/>
      <c r="J452" s="247"/>
      <c r="K452" s="247"/>
      <c r="L452" s="252"/>
      <c r="M452" s="253"/>
      <c r="N452" s="254"/>
      <c r="O452" s="254"/>
      <c r="P452" s="254"/>
      <c r="Q452" s="254"/>
      <c r="R452" s="254"/>
      <c r="S452" s="254"/>
      <c r="T452" s="25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6" t="s">
        <v>122</v>
      </c>
      <c r="AU452" s="256" t="s">
        <v>83</v>
      </c>
      <c r="AV452" s="14" t="s">
        <v>83</v>
      </c>
      <c r="AW452" s="14" t="s">
        <v>35</v>
      </c>
      <c r="AX452" s="14" t="s">
        <v>81</v>
      </c>
      <c r="AY452" s="256" t="s">
        <v>114</v>
      </c>
    </row>
    <row r="453" spans="1:65" s="2" customFormat="1" ht="21.75" customHeight="1">
      <c r="A453" s="40"/>
      <c r="B453" s="41"/>
      <c r="C453" s="221" t="s">
        <v>589</v>
      </c>
      <c r="D453" s="221" t="s">
        <v>116</v>
      </c>
      <c r="E453" s="222" t="s">
        <v>590</v>
      </c>
      <c r="F453" s="223" t="s">
        <v>591</v>
      </c>
      <c r="G453" s="224" t="s">
        <v>592</v>
      </c>
      <c r="H453" s="225">
        <v>1</v>
      </c>
      <c r="I453" s="226"/>
      <c r="J453" s="227">
        <f>ROUND(I453*H453,2)</f>
        <v>0</v>
      </c>
      <c r="K453" s="228"/>
      <c r="L453" s="46"/>
      <c r="M453" s="229" t="s">
        <v>19</v>
      </c>
      <c r="N453" s="230" t="s">
        <v>44</v>
      </c>
      <c r="O453" s="86"/>
      <c r="P453" s="231">
        <f>O453*H453</f>
        <v>0</v>
      </c>
      <c r="Q453" s="231">
        <v>0</v>
      </c>
      <c r="R453" s="231">
        <f>Q453*H453</f>
        <v>0</v>
      </c>
      <c r="S453" s="231">
        <v>0</v>
      </c>
      <c r="T453" s="232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33" t="s">
        <v>581</v>
      </c>
      <c r="AT453" s="233" t="s">
        <v>116</v>
      </c>
      <c r="AU453" s="233" t="s">
        <v>83</v>
      </c>
      <c r="AY453" s="19" t="s">
        <v>114</v>
      </c>
      <c r="BE453" s="234">
        <f>IF(N453="základní",J453,0)</f>
        <v>0</v>
      </c>
      <c r="BF453" s="234">
        <f>IF(N453="snížená",J453,0)</f>
        <v>0</v>
      </c>
      <c r="BG453" s="234">
        <f>IF(N453="zákl. přenesená",J453,0)</f>
        <v>0</v>
      </c>
      <c r="BH453" s="234">
        <f>IF(N453="sníž. přenesená",J453,0)</f>
        <v>0</v>
      </c>
      <c r="BI453" s="234">
        <f>IF(N453="nulová",J453,0)</f>
        <v>0</v>
      </c>
      <c r="BJ453" s="19" t="s">
        <v>81</v>
      </c>
      <c r="BK453" s="234">
        <f>ROUND(I453*H453,2)</f>
        <v>0</v>
      </c>
      <c r="BL453" s="19" t="s">
        <v>581</v>
      </c>
      <c r="BM453" s="233" t="s">
        <v>593</v>
      </c>
    </row>
    <row r="454" spans="1:65" s="2" customFormat="1" ht="21.75" customHeight="1">
      <c r="A454" s="40"/>
      <c r="B454" s="41"/>
      <c r="C454" s="221" t="s">
        <v>594</v>
      </c>
      <c r="D454" s="221" t="s">
        <v>116</v>
      </c>
      <c r="E454" s="222" t="s">
        <v>595</v>
      </c>
      <c r="F454" s="223" t="s">
        <v>596</v>
      </c>
      <c r="G454" s="224" t="s">
        <v>580</v>
      </c>
      <c r="H454" s="225">
        <v>1</v>
      </c>
      <c r="I454" s="226"/>
      <c r="J454" s="227">
        <f>ROUND(I454*H454,2)</f>
        <v>0</v>
      </c>
      <c r="K454" s="228"/>
      <c r="L454" s="46"/>
      <c r="M454" s="290" t="s">
        <v>19</v>
      </c>
      <c r="N454" s="291" t="s">
        <v>44</v>
      </c>
      <c r="O454" s="292"/>
      <c r="P454" s="293">
        <f>O454*H454</f>
        <v>0</v>
      </c>
      <c r="Q454" s="293">
        <v>0</v>
      </c>
      <c r="R454" s="293">
        <f>Q454*H454</f>
        <v>0</v>
      </c>
      <c r="S454" s="293">
        <v>0</v>
      </c>
      <c r="T454" s="294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33" t="s">
        <v>581</v>
      </c>
      <c r="AT454" s="233" t="s">
        <v>116</v>
      </c>
      <c r="AU454" s="233" t="s">
        <v>83</v>
      </c>
      <c r="AY454" s="19" t="s">
        <v>114</v>
      </c>
      <c r="BE454" s="234">
        <f>IF(N454="základní",J454,0)</f>
        <v>0</v>
      </c>
      <c r="BF454" s="234">
        <f>IF(N454="snížená",J454,0)</f>
        <v>0</v>
      </c>
      <c r="BG454" s="234">
        <f>IF(N454="zákl. přenesená",J454,0)</f>
        <v>0</v>
      </c>
      <c r="BH454" s="234">
        <f>IF(N454="sníž. přenesená",J454,0)</f>
        <v>0</v>
      </c>
      <c r="BI454" s="234">
        <f>IF(N454="nulová",J454,0)</f>
        <v>0</v>
      </c>
      <c r="BJ454" s="19" t="s">
        <v>81</v>
      </c>
      <c r="BK454" s="234">
        <f>ROUND(I454*H454,2)</f>
        <v>0</v>
      </c>
      <c r="BL454" s="19" t="s">
        <v>581</v>
      </c>
      <c r="BM454" s="233" t="s">
        <v>597</v>
      </c>
    </row>
    <row r="455" spans="1:31" s="2" customFormat="1" ht="6.95" customHeight="1">
      <c r="A455" s="40"/>
      <c r="B455" s="61"/>
      <c r="C455" s="62"/>
      <c r="D455" s="62"/>
      <c r="E455" s="62"/>
      <c r="F455" s="62"/>
      <c r="G455" s="62"/>
      <c r="H455" s="62"/>
      <c r="I455" s="168"/>
      <c r="J455" s="62"/>
      <c r="K455" s="62"/>
      <c r="L455" s="46"/>
      <c r="M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</row>
  </sheetData>
  <sheetProtection password="CC35" sheet="1" objects="1" scenarios="1" formatColumns="0" formatRows="0" autoFilter="0"/>
  <autoFilter ref="C94:K454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5" customWidth="1"/>
    <col min="2" max="2" width="1.7109375" style="295" customWidth="1"/>
    <col min="3" max="4" width="5.00390625" style="295" customWidth="1"/>
    <col min="5" max="5" width="11.7109375" style="295" customWidth="1"/>
    <col min="6" max="6" width="9.140625" style="295" customWidth="1"/>
    <col min="7" max="7" width="5.00390625" style="295" customWidth="1"/>
    <col min="8" max="8" width="77.8515625" style="295" customWidth="1"/>
    <col min="9" max="10" width="20.00390625" style="295" customWidth="1"/>
    <col min="11" max="11" width="1.7109375" style="295" customWidth="1"/>
  </cols>
  <sheetData>
    <row r="1" s="1" customFormat="1" ht="37.5" customHeight="1"/>
    <row r="2" spans="2:11" s="1" customFormat="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7" customFormat="1" ht="45" customHeight="1">
      <c r="B3" s="299"/>
      <c r="C3" s="300" t="s">
        <v>598</v>
      </c>
      <c r="D3" s="300"/>
      <c r="E3" s="300"/>
      <c r="F3" s="300"/>
      <c r="G3" s="300"/>
      <c r="H3" s="300"/>
      <c r="I3" s="300"/>
      <c r="J3" s="300"/>
      <c r="K3" s="301"/>
    </row>
    <row r="4" spans="2:11" s="1" customFormat="1" ht="25.5" customHeight="1">
      <c r="B4" s="302"/>
      <c r="C4" s="303" t="s">
        <v>599</v>
      </c>
      <c r="D4" s="303"/>
      <c r="E4" s="303"/>
      <c r="F4" s="303"/>
      <c r="G4" s="303"/>
      <c r="H4" s="303"/>
      <c r="I4" s="303"/>
      <c r="J4" s="303"/>
      <c r="K4" s="304"/>
    </row>
    <row r="5" spans="2:11" s="1" customFormat="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pans="2:11" s="1" customFormat="1" ht="15" customHeight="1">
      <c r="B6" s="302"/>
      <c r="C6" s="306" t="s">
        <v>600</v>
      </c>
      <c r="D6" s="306"/>
      <c r="E6" s="306"/>
      <c r="F6" s="306"/>
      <c r="G6" s="306"/>
      <c r="H6" s="306"/>
      <c r="I6" s="306"/>
      <c r="J6" s="306"/>
      <c r="K6" s="304"/>
    </row>
    <row r="7" spans="2:11" s="1" customFormat="1" ht="15" customHeight="1">
      <c r="B7" s="307"/>
      <c r="C7" s="306" t="s">
        <v>601</v>
      </c>
      <c r="D7" s="306"/>
      <c r="E7" s="306"/>
      <c r="F7" s="306"/>
      <c r="G7" s="306"/>
      <c r="H7" s="306"/>
      <c r="I7" s="306"/>
      <c r="J7" s="306"/>
      <c r="K7" s="304"/>
    </row>
    <row r="8" spans="2:11" s="1" customFormat="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pans="2:11" s="1" customFormat="1" ht="15" customHeight="1">
      <c r="B9" s="307"/>
      <c r="C9" s="306" t="s">
        <v>602</v>
      </c>
      <c r="D9" s="306"/>
      <c r="E9" s="306"/>
      <c r="F9" s="306"/>
      <c r="G9" s="306"/>
      <c r="H9" s="306"/>
      <c r="I9" s="306"/>
      <c r="J9" s="306"/>
      <c r="K9" s="304"/>
    </row>
    <row r="10" spans="2:11" s="1" customFormat="1" ht="15" customHeight="1">
      <c r="B10" s="307"/>
      <c r="C10" s="306"/>
      <c r="D10" s="306" t="s">
        <v>603</v>
      </c>
      <c r="E10" s="306"/>
      <c r="F10" s="306"/>
      <c r="G10" s="306"/>
      <c r="H10" s="306"/>
      <c r="I10" s="306"/>
      <c r="J10" s="306"/>
      <c r="K10" s="304"/>
    </row>
    <row r="11" spans="2:11" s="1" customFormat="1" ht="15" customHeight="1">
      <c r="B11" s="307"/>
      <c r="C11" s="308"/>
      <c r="D11" s="306" t="s">
        <v>604</v>
      </c>
      <c r="E11" s="306"/>
      <c r="F11" s="306"/>
      <c r="G11" s="306"/>
      <c r="H11" s="306"/>
      <c r="I11" s="306"/>
      <c r="J11" s="306"/>
      <c r="K11" s="304"/>
    </row>
    <row r="12" spans="2:11" s="1" customFormat="1" ht="15" customHeight="1">
      <c r="B12" s="307"/>
      <c r="C12" s="308"/>
      <c r="D12" s="306"/>
      <c r="E12" s="306"/>
      <c r="F12" s="306"/>
      <c r="G12" s="306"/>
      <c r="H12" s="306"/>
      <c r="I12" s="306"/>
      <c r="J12" s="306"/>
      <c r="K12" s="304"/>
    </row>
    <row r="13" spans="2:11" s="1" customFormat="1" ht="15" customHeight="1">
      <c r="B13" s="307"/>
      <c r="C13" s="308"/>
      <c r="D13" s="309" t="s">
        <v>605</v>
      </c>
      <c r="E13" s="306"/>
      <c r="F13" s="306"/>
      <c r="G13" s="306"/>
      <c r="H13" s="306"/>
      <c r="I13" s="306"/>
      <c r="J13" s="306"/>
      <c r="K13" s="304"/>
    </row>
    <row r="14" spans="2:11" s="1" customFormat="1" ht="12.75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4"/>
    </row>
    <row r="15" spans="2:11" s="1" customFormat="1" ht="15" customHeight="1">
      <c r="B15" s="307"/>
      <c r="C15" s="308"/>
      <c r="D15" s="306" t="s">
        <v>606</v>
      </c>
      <c r="E15" s="306"/>
      <c r="F15" s="306"/>
      <c r="G15" s="306"/>
      <c r="H15" s="306"/>
      <c r="I15" s="306"/>
      <c r="J15" s="306"/>
      <c r="K15" s="304"/>
    </row>
    <row r="16" spans="2:11" s="1" customFormat="1" ht="15" customHeight="1">
      <c r="B16" s="307"/>
      <c r="C16" s="308"/>
      <c r="D16" s="306" t="s">
        <v>607</v>
      </c>
      <c r="E16" s="306"/>
      <c r="F16" s="306"/>
      <c r="G16" s="306"/>
      <c r="H16" s="306"/>
      <c r="I16" s="306"/>
      <c r="J16" s="306"/>
      <c r="K16" s="304"/>
    </row>
    <row r="17" spans="2:11" s="1" customFormat="1" ht="15" customHeight="1">
      <c r="B17" s="307"/>
      <c r="C17" s="308"/>
      <c r="D17" s="306" t="s">
        <v>608</v>
      </c>
      <c r="E17" s="306"/>
      <c r="F17" s="306"/>
      <c r="G17" s="306"/>
      <c r="H17" s="306"/>
      <c r="I17" s="306"/>
      <c r="J17" s="306"/>
      <c r="K17" s="304"/>
    </row>
    <row r="18" spans="2:11" s="1" customFormat="1" ht="15" customHeight="1">
      <c r="B18" s="307"/>
      <c r="C18" s="308"/>
      <c r="D18" s="308"/>
      <c r="E18" s="310" t="s">
        <v>80</v>
      </c>
      <c r="F18" s="306" t="s">
        <v>609</v>
      </c>
      <c r="G18" s="306"/>
      <c r="H18" s="306"/>
      <c r="I18" s="306"/>
      <c r="J18" s="306"/>
      <c r="K18" s="304"/>
    </row>
    <row r="19" spans="2:11" s="1" customFormat="1" ht="15" customHeight="1">
      <c r="B19" s="307"/>
      <c r="C19" s="308"/>
      <c r="D19" s="308"/>
      <c r="E19" s="310" t="s">
        <v>610</v>
      </c>
      <c r="F19" s="306" t="s">
        <v>611</v>
      </c>
      <c r="G19" s="306"/>
      <c r="H19" s="306"/>
      <c r="I19" s="306"/>
      <c r="J19" s="306"/>
      <c r="K19" s="304"/>
    </row>
    <row r="20" spans="2:11" s="1" customFormat="1" ht="15" customHeight="1">
      <c r="B20" s="307"/>
      <c r="C20" s="308"/>
      <c r="D20" s="308"/>
      <c r="E20" s="310" t="s">
        <v>612</v>
      </c>
      <c r="F20" s="306" t="s">
        <v>613</v>
      </c>
      <c r="G20" s="306"/>
      <c r="H20" s="306"/>
      <c r="I20" s="306"/>
      <c r="J20" s="306"/>
      <c r="K20" s="304"/>
    </row>
    <row r="21" spans="2:11" s="1" customFormat="1" ht="15" customHeight="1">
      <c r="B21" s="307"/>
      <c r="C21" s="308"/>
      <c r="D21" s="308"/>
      <c r="E21" s="310" t="s">
        <v>614</v>
      </c>
      <c r="F21" s="306" t="s">
        <v>615</v>
      </c>
      <c r="G21" s="306"/>
      <c r="H21" s="306"/>
      <c r="I21" s="306"/>
      <c r="J21" s="306"/>
      <c r="K21" s="304"/>
    </row>
    <row r="22" spans="2:11" s="1" customFormat="1" ht="15" customHeight="1">
      <c r="B22" s="307"/>
      <c r="C22" s="308"/>
      <c r="D22" s="308"/>
      <c r="E22" s="310" t="s">
        <v>616</v>
      </c>
      <c r="F22" s="306" t="s">
        <v>617</v>
      </c>
      <c r="G22" s="306"/>
      <c r="H22" s="306"/>
      <c r="I22" s="306"/>
      <c r="J22" s="306"/>
      <c r="K22" s="304"/>
    </row>
    <row r="23" spans="2:11" s="1" customFormat="1" ht="15" customHeight="1">
      <c r="B23" s="307"/>
      <c r="C23" s="308"/>
      <c r="D23" s="308"/>
      <c r="E23" s="310" t="s">
        <v>618</v>
      </c>
      <c r="F23" s="306" t="s">
        <v>619</v>
      </c>
      <c r="G23" s="306"/>
      <c r="H23" s="306"/>
      <c r="I23" s="306"/>
      <c r="J23" s="306"/>
      <c r="K23" s="304"/>
    </row>
    <row r="24" spans="2:11" s="1" customFormat="1" ht="12.75" customHeight="1">
      <c r="B24" s="307"/>
      <c r="C24" s="308"/>
      <c r="D24" s="308"/>
      <c r="E24" s="308"/>
      <c r="F24" s="308"/>
      <c r="G24" s="308"/>
      <c r="H24" s="308"/>
      <c r="I24" s="308"/>
      <c r="J24" s="308"/>
      <c r="K24" s="304"/>
    </row>
    <row r="25" spans="2:11" s="1" customFormat="1" ht="15" customHeight="1">
      <c r="B25" s="307"/>
      <c r="C25" s="306" t="s">
        <v>620</v>
      </c>
      <c r="D25" s="306"/>
      <c r="E25" s="306"/>
      <c r="F25" s="306"/>
      <c r="G25" s="306"/>
      <c r="H25" s="306"/>
      <c r="I25" s="306"/>
      <c r="J25" s="306"/>
      <c r="K25" s="304"/>
    </row>
    <row r="26" spans="2:11" s="1" customFormat="1" ht="15" customHeight="1">
      <c r="B26" s="307"/>
      <c r="C26" s="306" t="s">
        <v>621</v>
      </c>
      <c r="D26" s="306"/>
      <c r="E26" s="306"/>
      <c r="F26" s="306"/>
      <c r="G26" s="306"/>
      <c r="H26" s="306"/>
      <c r="I26" s="306"/>
      <c r="J26" s="306"/>
      <c r="K26" s="304"/>
    </row>
    <row r="27" spans="2:11" s="1" customFormat="1" ht="15" customHeight="1">
      <c r="B27" s="307"/>
      <c r="C27" s="306"/>
      <c r="D27" s="306" t="s">
        <v>622</v>
      </c>
      <c r="E27" s="306"/>
      <c r="F27" s="306"/>
      <c r="G27" s="306"/>
      <c r="H27" s="306"/>
      <c r="I27" s="306"/>
      <c r="J27" s="306"/>
      <c r="K27" s="304"/>
    </row>
    <row r="28" spans="2:11" s="1" customFormat="1" ht="15" customHeight="1">
      <c r="B28" s="307"/>
      <c r="C28" s="308"/>
      <c r="D28" s="306" t="s">
        <v>623</v>
      </c>
      <c r="E28" s="306"/>
      <c r="F28" s="306"/>
      <c r="G28" s="306"/>
      <c r="H28" s="306"/>
      <c r="I28" s="306"/>
      <c r="J28" s="306"/>
      <c r="K28" s="304"/>
    </row>
    <row r="29" spans="2:11" s="1" customFormat="1" ht="12.75" customHeight="1">
      <c r="B29" s="307"/>
      <c r="C29" s="308"/>
      <c r="D29" s="308"/>
      <c r="E29" s="308"/>
      <c r="F29" s="308"/>
      <c r="G29" s="308"/>
      <c r="H29" s="308"/>
      <c r="I29" s="308"/>
      <c r="J29" s="308"/>
      <c r="K29" s="304"/>
    </row>
    <row r="30" spans="2:11" s="1" customFormat="1" ht="15" customHeight="1">
      <c r="B30" s="307"/>
      <c r="C30" s="308"/>
      <c r="D30" s="306" t="s">
        <v>624</v>
      </c>
      <c r="E30" s="306"/>
      <c r="F30" s="306"/>
      <c r="G30" s="306"/>
      <c r="H30" s="306"/>
      <c r="I30" s="306"/>
      <c r="J30" s="306"/>
      <c r="K30" s="304"/>
    </row>
    <row r="31" spans="2:11" s="1" customFormat="1" ht="15" customHeight="1">
      <c r="B31" s="307"/>
      <c r="C31" s="308"/>
      <c r="D31" s="306" t="s">
        <v>625</v>
      </c>
      <c r="E31" s="306"/>
      <c r="F31" s="306"/>
      <c r="G31" s="306"/>
      <c r="H31" s="306"/>
      <c r="I31" s="306"/>
      <c r="J31" s="306"/>
      <c r="K31" s="304"/>
    </row>
    <row r="32" spans="2:11" s="1" customFormat="1" ht="12.75" customHeight="1">
      <c r="B32" s="307"/>
      <c r="C32" s="308"/>
      <c r="D32" s="308"/>
      <c r="E32" s="308"/>
      <c r="F32" s="308"/>
      <c r="G32" s="308"/>
      <c r="H32" s="308"/>
      <c r="I32" s="308"/>
      <c r="J32" s="308"/>
      <c r="K32" s="304"/>
    </row>
    <row r="33" spans="2:11" s="1" customFormat="1" ht="15" customHeight="1">
      <c r="B33" s="307"/>
      <c r="C33" s="308"/>
      <c r="D33" s="306" t="s">
        <v>626</v>
      </c>
      <c r="E33" s="306"/>
      <c r="F33" s="306"/>
      <c r="G33" s="306"/>
      <c r="H33" s="306"/>
      <c r="I33" s="306"/>
      <c r="J33" s="306"/>
      <c r="K33" s="304"/>
    </row>
    <row r="34" spans="2:11" s="1" customFormat="1" ht="15" customHeight="1">
      <c r="B34" s="307"/>
      <c r="C34" s="308"/>
      <c r="D34" s="306" t="s">
        <v>627</v>
      </c>
      <c r="E34" s="306"/>
      <c r="F34" s="306"/>
      <c r="G34" s="306"/>
      <c r="H34" s="306"/>
      <c r="I34" s="306"/>
      <c r="J34" s="306"/>
      <c r="K34" s="304"/>
    </row>
    <row r="35" spans="2:11" s="1" customFormat="1" ht="15" customHeight="1">
      <c r="B35" s="307"/>
      <c r="C35" s="308"/>
      <c r="D35" s="306" t="s">
        <v>628</v>
      </c>
      <c r="E35" s="306"/>
      <c r="F35" s="306"/>
      <c r="G35" s="306"/>
      <c r="H35" s="306"/>
      <c r="I35" s="306"/>
      <c r="J35" s="306"/>
      <c r="K35" s="304"/>
    </row>
    <row r="36" spans="2:11" s="1" customFormat="1" ht="15" customHeight="1">
      <c r="B36" s="307"/>
      <c r="C36" s="308"/>
      <c r="D36" s="306"/>
      <c r="E36" s="309" t="s">
        <v>100</v>
      </c>
      <c r="F36" s="306"/>
      <c r="G36" s="306" t="s">
        <v>629</v>
      </c>
      <c r="H36" s="306"/>
      <c r="I36" s="306"/>
      <c r="J36" s="306"/>
      <c r="K36" s="304"/>
    </row>
    <row r="37" spans="2:11" s="1" customFormat="1" ht="30.75" customHeight="1">
      <c r="B37" s="307"/>
      <c r="C37" s="308"/>
      <c r="D37" s="306"/>
      <c r="E37" s="309" t="s">
        <v>630</v>
      </c>
      <c r="F37" s="306"/>
      <c r="G37" s="306" t="s">
        <v>631</v>
      </c>
      <c r="H37" s="306"/>
      <c r="I37" s="306"/>
      <c r="J37" s="306"/>
      <c r="K37" s="304"/>
    </row>
    <row r="38" spans="2:11" s="1" customFormat="1" ht="15" customHeight="1">
      <c r="B38" s="307"/>
      <c r="C38" s="308"/>
      <c r="D38" s="306"/>
      <c r="E38" s="309" t="s">
        <v>54</v>
      </c>
      <c r="F38" s="306"/>
      <c r="G38" s="306" t="s">
        <v>632</v>
      </c>
      <c r="H38" s="306"/>
      <c r="I38" s="306"/>
      <c r="J38" s="306"/>
      <c r="K38" s="304"/>
    </row>
    <row r="39" spans="2:11" s="1" customFormat="1" ht="15" customHeight="1">
      <c r="B39" s="307"/>
      <c r="C39" s="308"/>
      <c r="D39" s="306"/>
      <c r="E39" s="309" t="s">
        <v>55</v>
      </c>
      <c r="F39" s="306"/>
      <c r="G39" s="306" t="s">
        <v>633</v>
      </c>
      <c r="H39" s="306"/>
      <c r="I39" s="306"/>
      <c r="J39" s="306"/>
      <c r="K39" s="304"/>
    </row>
    <row r="40" spans="2:11" s="1" customFormat="1" ht="15" customHeight="1">
      <c r="B40" s="307"/>
      <c r="C40" s="308"/>
      <c r="D40" s="306"/>
      <c r="E40" s="309" t="s">
        <v>101</v>
      </c>
      <c r="F40" s="306"/>
      <c r="G40" s="306" t="s">
        <v>634</v>
      </c>
      <c r="H40" s="306"/>
      <c r="I40" s="306"/>
      <c r="J40" s="306"/>
      <c r="K40" s="304"/>
    </row>
    <row r="41" spans="2:11" s="1" customFormat="1" ht="15" customHeight="1">
      <c r="B41" s="307"/>
      <c r="C41" s="308"/>
      <c r="D41" s="306"/>
      <c r="E41" s="309" t="s">
        <v>102</v>
      </c>
      <c r="F41" s="306"/>
      <c r="G41" s="306" t="s">
        <v>635</v>
      </c>
      <c r="H41" s="306"/>
      <c r="I41" s="306"/>
      <c r="J41" s="306"/>
      <c r="K41" s="304"/>
    </row>
    <row r="42" spans="2:11" s="1" customFormat="1" ht="15" customHeight="1">
      <c r="B42" s="307"/>
      <c r="C42" s="308"/>
      <c r="D42" s="306"/>
      <c r="E42" s="309" t="s">
        <v>636</v>
      </c>
      <c r="F42" s="306"/>
      <c r="G42" s="306" t="s">
        <v>637</v>
      </c>
      <c r="H42" s="306"/>
      <c r="I42" s="306"/>
      <c r="J42" s="306"/>
      <c r="K42" s="304"/>
    </row>
    <row r="43" spans="2:11" s="1" customFormat="1" ht="15" customHeight="1">
      <c r="B43" s="307"/>
      <c r="C43" s="308"/>
      <c r="D43" s="306"/>
      <c r="E43" s="309"/>
      <c r="F43" s="306"/>
      <c r="G43" s="306" t="s">
        <v>638</v>
      </c>
      <c r="H43" s="306"/>
      <c r="I43" s="306"/>
      <c r="J43" s="306"/>
      <c r="K43" s="304"/>
    </row>
    <row r="44" spans="2:11" s="1" customFormat="1" ht="15" customHeight="1">
      <c r="B44" s="307"/>
      <c r="C44" s="308"/>
      <c r="D44" s="306"/>
      <c r="E44" s="309" t="s">
        <v>639</v>
      </c>
      <c r="F44" s="306"/>
      <c r="G44" s="306" t="s">
        <v>640</v>
      </c>
      <c r="H44" s="306"/>
      <c r="I44" s="306"/>
      <c r="J44" s="306"/>
      <c r="K44" s="304"/>
    </row>
    <row r="45" spans="2:11" s="1" customFormat="1" ht="15" customHeight="1">
      <c r="B45" s="307"/>
      <c r="C45" s="308"/>
      <c r="D45" s="306"/>
      <c r="E45" s="309" t="s">
        <v>104</v>
      </c>
      <c r="F45" s="306"/>
      <c r="G45" s="306" t="s">
        <v>641</v>
      </c>
      <c r="H45" s="306"/>
      <c r="I45" s="306"/>
      <c r="J45" s="306"/>
      <c r="K45" s="304"/>
    </row>
    <row r="46" spans="2:11" s="1" customFormat="1" ht="12.75" customHeight="1">
      <c r="B46" s="307"/>
      <c r="C46" s="308"/>
      <c r="D46" s="306"/>
      <c r="E46" s="306"/>
      <c r="F46" s="306"/>
      <c r="G46" s="306"/>
      <c r="H46" s="306"/>
      <c r="I46" s="306"/>
      <c r="J46" s="306"/>
      <c r="K46" s="304"/>
    </row>
    <row r="47" spans="2:11" s="1" customFormat="1" ht="15" customHeight="1">
      <c r="B47" s="307"/>
      <c r="C47" s="308"/>
      <c r="D47" s="306" t="s">
        <v>642</v>
      </c>
      <c r="E47" s="306"/>
      <c r="F47" s="306"/>
      <c r="G47" s="306"/>
      <c r="H47" s="306"/>
      <c r="I47" s="306"/>
      <c r="J47" s="306"/>
      <c r="K47" s="304"/>
    </row>
    <row r="48" spans="2:11" s="1" customFormat="1" ht="15" customHeight="1">
      <c r="B48" s="307"/>
      <c r="C48" s="308"/>
      <c r="D48" s="308"/>
      <c r="E48" s="306" t="s">
        <v>643</v>
      </c>
      <c r="F48" s="306"/>
      <c r="G48" s="306"/>
      <c r="H48" s="306"/>
      <c r="I48" s="306"/>
      <c r="J48" s="306"/>
      <c r="K48" s="304"/>
    </row>
    <row r="49" spans="2:11" s="1" customFormat="1" ht="15" customHeight="1">
      <c r="B49" s="307"/>
      <c r="C49" s="308"/>
      <c r="D49" s="308"/>
      <c r="E49" s="306" t="s">
        <v>644</v>
      </c>
      <c r="F49" s="306"/>
      <c r="G49" s="306"/>
      <c r="H49" s="306"/>
      <c r="I49" s="306"/>
      <c r="J49" s="306"/>
      <c r="K49" s="304"/>
    </row>
    <row r="50" spans="2:11" s="1" customFormat="1" ht="15" customHeight="1">
      <c r="B50" s="307"/>
      <c r="C50" s="308"/>
      <c r="D50" s="308"/>
      <c r="E50" s="306" t="s">
        <v>645</v>
      </c>
      <c r="F50" s="306"/>
      <c r="G50" s="306"/>
      <c r="H50" s="306"/>
      <c r="I50" s="306"/>
      <c r="J50" s="306"/>
      <c r="K50" s="304"/>
    </row>
    <row r="51" spans="2:11" s="1" customFormat="1" ht="15" customHeight="1">
      <c r="B51" s="307"/>
      <c r="C51" s="308"/>
      <c r="D51" s="306" t="s">
        <v>646</v>
      </c>
      <c r="E51" s="306"/>
      <c r="F51" s="306"/>
      <c r="G51" s="306"/>
      <c r="H51" s="306"/>
      <c r="I51" s="306"/>
      <c r="J51" s="306"/>
      <c r="K51" s="304"/>
    </row>
    <row r="52" spans="2:11" s="1" customFormat="1" ht="25.5" customHeight="1">
      <c r="B52" s="302"/>
      <c r="C52" s="303" t="s">
        <v>647</v>
      </c>
      <c r="D52" s="303"/>
      <c r="E52" s="303"/>
      <c r="F52" s="303"/>
      <c r="G52" s="303"/>
      <c r="H52" s="303"/>
      <c r="I52" s="303"/>
      <c r="J52" s="303"/>
      <c r="K52" s="304"/>
    </row>
    <row r="53" spans="2:11" s="1" customFormat="1" ht="5.25" customHeight="1">
      <c r="B53" s="302"/>
      <c r="C53" s="305"/>
      <c r="D53" s="305"/>
      <c r="E53" s="305"/>
      <c r="F53" s="305"/>
      <c r="G53" s="305"/>
      <c r="H53" s="305"/>
      <c r="I53" s="305"/>
      <c r="J53" s="305"/>
      <c r="K53" s="304"/>
    </row>
    <row r="54" spans="2:11" s="1" customFormat="1" ht="15" customHeight="1">
      <c r="B54" s="302"/>
      <c r="C54" s="306" t="s">
        <v>648</v>
      </c>
      <c r="D54" s="306"/>
      <c r="E54" s="306"/>
      <c r="F54" s="306"/>
      <c r="G54" s="306"/>
      <c r="H54" s="306"/>
      <c r="I54" s="306"/>
      <c r="J54" s="306"/>
      <c r="K54" s="304"/>
    </row>
    <row r="55" spans="2:11" s="1" customFormat="1" ht="15" customHeight="1">
      <c r="B55" s="302"/>
      <c r="C55" s="306" t="s">
        <v>649</v>
      </c>
      <c r="D55" s="306"/>
      <c r="E55" s="306"/>
      <c r="F55" s="306"/>
      <c r="G55" s="306"/>
      <c r="H55" s="306"/>
      <c r="I55" s="306"/>
      <c r="J55" s="306"/>
      <c r="K55" s="304"/>
    </row>
    <row r="56" spans="2:11" s="1" customFormat="1" ht="12.75" customHeight="1">
      <c r="B56" s="302"/>
      <c r="C56" s="306"/>
      <c r="D56" s="306"/>
      <c r="E56" s="306"/>
      <c r="F56" s="306"/>
      <c r="G56" s="306"/>
      <c r="H56" s="306"/>
      <c r="I56" s="306"/>
      <c r="J56" s="306"/>
      <c r="K56" s="304"/>
    </row>
    <row r="57" spans="2:11" s="1" customFormat="1" ht="15" customHeight="1">
      <c r="B57" s="302"/>
      <c r="C57" s="306" t="s">
        <v>650</v>
      </c>
      <c r="D57" s="306"/>
      <c r="E57" s="306"/>
      <c r="F57" s="306"/>
      <c r="G57" s="306"/>
      <c r="H57" s="306"/>
      <c r="I57" s="306"/>
      <c r="J57" s="306"/>
      <c r="K57" s="304"/>
    </row>
    <row r="58" spans="2:11" s="1" customFormat="1" ht="15" customHeight="1">
      <c r="B58" s="302"/>
      <c r="C58" s="308"/>
      <c r="D58" s="306" t="s">
        <v>651</v>
      </c>
      <c r="E58" s="306"/>
      <c r="F58" s="306"/>
      <c r="G58" s="306"/>
      <c r="H58" s="306"/>
      <c r="I58" s="306"/>
      <c r="J58" s="306"/>
      <c r="K58" s="304"/>
    </row>
    <row r="59" spans="2:11" s="1" customFormat="1" ht="15" customHeight="1">
      <c r="B59" s="302"/>
      <c r="C59" s="308"/>
      <c r="D59" s="306" t="s">
        <v>652</v>
      </c>
      <c r="E59" s="306"/>
      <c r="F59" s="306"/>
      <c r="G59" s="306"/>
      <c r="H59" s="306"/>
      <c r="I59" s="306"/>
      <c r="J59" s="306"/>
      <c r="K59" s="304"/>
    </row>
    <row r="60" spans="2:11" s="1" customFormat="1" ht="15" customHeight="1">
      <c r="B60" s="302"/>
      <c r="C60" s="308"/>
      <c r="D60" s="306" t="s">
        <v>653</v>
      </c>
      <c r="E60" s="306"/>
      <c r="F60" s="306"/>
      <c r="G60" s="306"/>
      <c r="H60" s="306"/>
      <c r="I60" s="306"/>
      <c r="J60" s="306"/>
      <c r="K60" s="304"/>
    </row>
    <row r="61" spans="2:11" s="1" customFormat="1" ht="15" customHeight="1">
      <c r="B61" s="302"/>
      <c r="C61" s="308"/>
      <c r="D61" s="306" t="s">
        <v>654</v>
      </c>
      <c r="E61" s="306"/>
      <c r="F61" s="306"/>
      <c r="G61" s="306"/>
      <c r="H61" s="306"/>
      <c r="I61" s="306"/>
      <c r="J61" s="306"/>
      <c r="K61" s="304"/>
    </row>
    <row r="62" spans="2:11" s="1" customFormat="1" ht="15" customHeight="1">
      <c r="B62" s="302"/>
      <c r="C62" s="308"/>
      <c r="D62" s="311" t="s">
        <v>655</v>
      </c>
      <c r="E62" s="311"/>
      <c r="F62" s="311"/>
      <c r="G62" s="311"/>
      <c r="H62" s="311"/>
      <c r="I62" s="311"/>
      <c r="J62" s="311"/>
      <c r="K62" s="304"/>
    </row>
    <row r="63" spans="2:11" s="1" customFormat="1" ht="15" customHeight="1">
      <c r="B63" s="302"/>
      <c r="C63" s="308"/>
      <c r="D63" s="306" t="s">
        <v>656</v>
      </c>
      <c r="E63" s="306"/>
      <c r="F63" s="306"/>
      <c r="G63" s="306"/>
      <c r="H63" s="306"/>
      <c r="I63" s="306"/>
      <c r="J63" s="306"/>
      <c r="K63" s="304"/>
    </row>
    <row r="64" spans="2:11" s="1" customFormat="1" ht="12.75" customHeight="1">
      <c r="B64" s="302"/>
      <c r="C64" s="308"/>
      <c r="D64" s="308"/>
      <c r="E64" s="312"/>
      <c r="F64" s="308"/>
      <c r="G64" s="308"/>
      <c r="H64" s="308"/>
      <c r="I64" s="308"/>
      <c r="J64" s="308"/>
      <c r="K64" s="304"/>
    </row>
    <row r="65" spans="2:11" s="1" customFormat="1" ht="15" customHeight="1">
      <c r="B65" s="302"/>
      <c r="C65" s="308"/>
      <c r="D65" s="306" t="s">
        <v>657</v>
      </c>
      <c r="E65" s="306"/>
      <c r="F65" s="306"/>
      <c r="G65" s="306"/>
      <c r="H65" s="306"/>
      <c r="I65" s="306"/>
      <c r="J65" s="306"/>
      <c r="K65" s="304"/>
    </row>
    <row r="66" spans="2:11" s="1" customFormat="1" ht="15" customHeight="1">
      <c r="B66" s="302"/>
      <c r="C66" s="308"/>
      <c r="D66" s="311" t="s">
        <v>658</v>
      </c>
      <c r="E66" s="311"/>
      <c r="F66" s="311"/>
      <c r="G66" s="311"/>
      <c r="H66" s="311"/>
      <c r="I66" s="311"/>
      <c r="J66" s="311"/>
      <c r="K66" s="304"/>
    </row>
    <row r="67" spans="2:11" s="1" customFormat="1" ht="15" customHeight="1">
      <c r="B67" s="302"/>
      <c r="C67" s="308"/>
      <c r="D67" s="306" t="s">
        <v>659</v>
      </c>
      <c r="E67" s="306"/>
      <c r="F67" s="306"/>
      <c r="G67" s="306"/>
      <c r="H67" s="306"/>
      <c r="I67" s="306"/>
      <c r="J67" s="306"/>
      <c r="K67" s="304"/>
    </row>
    <row r="68" spans="2:11" s="1" customFormat="1" ht="15" customHeight="1">
      <c r="B68" s="302"/>
      <c r="C68" s="308"/>
      <c r="D68" s="306" t="s">
        <v>660</v>
      </c>
      <c r="E68" s="306"/>
      <c r="F68" s="306"/>
      <c r="G68" s="306"/>
      <c r="H68" s="306"/>
      <c r="I68" s="306"/>
      <c r="J68" s="306"/>
      <c r="K68" s="304"/>
    </row>
    <row r="69" spans="2:11" s="1" customFormat="1" ht="15" customHeight="1">
      <c r="B69" s="302"/>
      <c r="C69" s="308"/>
      <c r="D69" s="306" t="s">
        <v>661</v>
      </c>
      <c r="E69" s="306"/>
      <c r="F69" s="306"/>
      <c r="G69" s="306"/>
      <c r="H69" s="306"/>
      <c r="I69" s="306"/>
      <c r="J69" s="306"/>
      <c r="K69" s="304"/>
    </row>
    <row r="70" spans="2:11" s="1" customFormat="1" ht="15" customHeight="1">
      <c r="B70" s="302"/>
      <c r="C70" s="308"/>
      <c r="D70" s="306" t="s">
        <v>662</v>
      </c>
      <c r="E70" s="306"/>
      <c r="F70" s="306"/>
      <c r="G70" s="306"/>
      <c r="H70" s="306"/>
      <c r="I70" s="306"/>
      <c r="J70" s="306"/>
      <c r="K70" s="304"/>
    </row>
    <row r="71" spans="2:11" s="1" customFormat="1" ht="12.75" customHeight="1">
      <c r="B71" s="313"/>
      <c r="C71" s="314"/>
      <c r="D71" s="314"/>
      <c r="E71" s="314"/>
      <c r="F71" s="314"/>
      <c r="G71" s="314"/>
      <c r="H71" s="314"/>
      <c r="I71" s="314"/>
      <c r="J71" s="314"/>
      <c r="K71" s="315"/>
    </row>
    <row r="72" spans="2:11" s="1" customFormat="1" ht="18.7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s="1" customFormat="1" ht="18.75" customHeight="1"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pans="2:11" s="1" customFormat="1" ht="7.5" customHeight="1">
      <c r="B74" s="318"/>
      <c r="C74" s="319"/>
      <c r="D74" s="319"/>
      <c r="E74" s="319"/>
      <c r="F74" s="319"/>
      <c r="G74" s="319"/>
      <c r="H74" s="319"/>
      <c r="I74" s="319"/>
      <c r="J74" s="319"/>
      <c r="K74" s="320"/>
    </row>
    <row r="75" spans="2:11" s="1" customFormat="1" ht="45" customHeight="1">
      <c r="B75" s="321"/>
      <c r="C75" s="322" t="s">
        <v>663</v>
      </c>
      <c r="D75" s="322"/>
      <c r="E75" s="322"/>
      <c r="F75" s="322"/>
      <c r="G75" s="322"/>
      <c r="H75" s="322"/>
      <c r="I75" s="322"/>
      <c r="J75" s="322"/>
      <c r="K75" s="323"/>
    </row>
    <row r="76" spans="2:11" s="1" customFormat="1" ht="17.25" customHeight="1">
      <c r="B76" s="321"/>
      <c r="C76" s="324" t="s">
        <v>664</v>
      </c>
      <c r="D76" s="324"/>
      <c r="E76" s="324"/>
      <c r="F76" s="324" t="s">
        <v>665</v>
      </c>
      <c r="G76" s="325"/>
      <c r="H76" s="324" t="s">
        <v>55</v>
      </c>
      <c r="I76" s="324" t="s">
        <v>58</v>
      </c>
      <c r="J76" s="324" t="s">
        <v>666</v>
      </c>
      <c r="K76" s="323"/>
    </row>
    <row r="77" spans="2:11" s="1" customFormat="1" ht="17.25" customHeight="1">
      <c r="B77" s="321"/>
      <c r="C77" s="326" t="s">
        <v>667</v>
      </c>
      <c r="D77" s="326"/>
      <c r="E77" s="326"/>
      <c r="F77" s="327" t="s">
        <v>668</v>
      </c>
      <c r="G77" s="328"/>
      <c r="H77" s="326"/>
      <c r="I77" s="326"/>
      <c r="J77" s="326" t="s">
        <v>669</v>
      </c>
      <c r="K77" s="323"/>
    </row>
    <row r="78" spans="2:11" s="1" customFormat="1" ht="5.25" customHeight="1">
      <c r="B78" s="321"/>
      <c r="C78" s="329"/>
      <c r="D78" s="329"/>
      <c r="E78" s="329"/>
      <c r="F78" s="329"/>
      <c r="G78" s="330"/>
      <c r="H78" s="329"/>
      <c r="I78" s="329"/>
      <c r="J78" s="329"/>
      <c r="K78" s="323"/>
    </row>
    <row r="79" spans="2:11" s="1" customFormat="1" ht="15" customHeight="1">
      <c r="B79" s="321"/>
      <c r="C79" s="309" t="s">
        <v>54</v>
      </c>
      <c r="D79" s="329"/>
      <c r="E79" s="329"/>
      <c r="F79" s="331" t="s">
        <v>670</v>
      </c>
      <c r="G79" s="330"/>
      <c r="H79" s="309" t="s">
        <v>671</v>
      </c>
      <c r="I79" s="309" t="s">
        <v>672</v>
      </c>
      <c r="J79" s="309">
        <v>20</v>
      </c>
      <c r="K79" s="323"/>
    </row>
    <row r="80" spans="2:11" s="1" customFormat="1" ht="15" customHeight="1">
      <c r="B80" s="321"/>
      <c r="C80" s="309" t="s">
        <v>673</v>
      </c>
      <c r="D80" s="309"/>
      <c r="E80" s="309"/>
      <c r="F80" s="331" t="s">
        <v>670</v>
      </c>
      <c r="G80" s="330"/>
      <c r="H80" s="309" t="s">
        <v>674</v>
      </c>
      <c r="I80" s="309" t="s">
        <v>672</v>
      </c>
      <c r="J80" s="309">
        <v>120</v>
      </c>
      <c r="K80" s="323"/>
    </row>
    <row r="81" spans="2:11" s="1" customFormat="1" ht="15" customHeight="1">
      <c r="B81" s="332"/>
      <c r="C81" s="309" t="s">
        <v>675</v>
      </c>
      <c r="D81" s="309"/>
      <c r="E81" s="309"/>
      <c r="F81" s="331" t="s">
        <v>676</v>
      </c>
      <c r="G81" s="330"/>
      <c r="H81" s="309" t="s">
        <v>677</v>
      </c>
      <c r="I81" s="309" t="s">
        <v>672</v>
      </c>
      <c r="J81" s="309">
        <v>50</v>
      </c>
      <c r="K81" s="323"/>
    </row>
    <row r="82" spans="2:11" s="1" customFormat="1" ht="15" customHeight="1">
      <c r="B82" s="332"/>
      <c r="C82" s="309" t="s">
        <v>678</v>
      </c>
      <c r="D82" s="309"/>
      <c r="E82" s="309"/>
      <c r="F82" s="331" t="s">
        <v>670</v>
      </c>
      <c r="G82" s="330"/>
      <c r="H82" s="309" t="s">
        <v>679</v>
      </c>
      <c r="I82" s="309" t="s">
        <v>680</v>
      </c>
      <c r="J82" s="309"/>
      <c r="K82" s="323"/>
    </row>
    <row r="83" spans="2:11" s="1" customFormat="1" ht="15" customHeight="1">
      <c r="B83" s="332"/>
      <c r="C83" s="333" t="s">
        <v>681</v>
      </c>
      <c r="D83" s="333"/>
      <c r="E83" s="333"/>
      <c r="F83" s="334" t="s">
        <v>676</v>
      </c>
      <c r="G83" s="333"/>
      <c r="H83" s="333" t="s">
        <v>682</v>
      </c>
      <c r="I83" s="333" t="s">
        <v>672</v>
      </c>
      <c r="J83" s="333">
        <v>15</v>
      </c>
      <c r="K83" s="323"/>
    </row>
    <row r="84" spans="2:11" s="1" customFormat="1" ht="15" customHeight="1">
      <c r="B84" s="332"/>
      <c r="C84" s="333" t="s">
        <v>683</v>
      </c>
      <c r="D84" s="333"/>
      <c r="E84" s="333"/>
      <c r="F84" s="334" t="s">
        <v>676</v>
      </c>
      <c r="G84" s="333"/>
      <c r="H84" s="333" t="s">
        <v>684</v>
      </c>
      <c r="I84" s="333" t="s">
        <v>672</v>
      </c>
      <c r="J84" s="333">
        <v>15</v>
      </c>
      <c r="K84" s="323"/>
    </row>
    <row r="85" spans="2:11" s="1" customFormat="1" ht="15" customHeight="1">
      <c r="B85" s="332"/>
      <c r="C85" s="333" t="s">
        <v>685</v>
      </c>
      <c r="D85" s="333"/>
      <c r="E85" s="333"/>
      <c r="F85" s="334" t="s">
        <v>676</v>
      </c>
      <c r="G85" s="333"/>
      <c r="H85" s="333" t="s">
        <v>686</v>
      </c>
      <c r="I85" s="333" t="s">
        <v>672</v>
      </c>
      <c r="J85" s="333">
        <v>20</v>
      </c>
      <c r="K85" s="323"/>
    </row>
    <row r="86" spans="2:11" s="1" customFormat="1" ht="15" customHeight="1">
      <c r="B86" s="332"/>
      <c r="C86" s="333" t="s">
        <v>687</v>
      </c>
      <c r="D86" s="333"/>
      <c r="E86" s="333"/>
      <c r="F86" s="334" t="s">
        <v>676</v>
      </c>
      <c r="G86" s="333"/>
      <c r="H86" s="333" t="s">
        <v>688</v>
      </c>
      <c r="I86" s="333" t="s">
        <v>672</v>
      </c>
      <c r="J86" s="333">
        <v>20</v>
      </c>
      <c r="K86" s="323"/>
    </row>
    <row r="87" spans="2:11" s="1" customFormat="1" ht="15" customHeight="1">
      <c r="B87" s="332"/>
      <c r="C87" s="309" t="s">
        <v>689</v>
      </c>
      <c r="D87" s="309"/>
      <c r="E87" s="309"/>
      <c r="F87" s="331" t="s">
        <v>676</v>
      </c>
      <c r="G87" s="330"/>
      <c r="H87" s="309" t="s">
        <v>690</v>
      </c>
      <c r="I87" s="309" t="s">
        <v>672</v>
      </c>
      <c r="J87" s="309">
        <v>50</v>
      </c>
      <c r="K87" s="323"/>
    </row>
    <row r="88" spans="2:11" s="1" customFormat="1" ht="15" customHeight="1">
      <c r="B88" s="332"/>
      <c r="C88" s="309" t="s">
        <v>691</v>
      </c>
      <c r="D88" s="309"/>
      <c r="E88" s="309"/>
      <c r="F88" s="331" t="s">
        <v>676</v>
      </c>
      <c r="G88" s="330"/>
      <c r="H88" s="309" t="s">
        <v>692</v>
      </c>
      <c r="I88" s="309" t="s">
        <v>672</v>
      </c>
      <c r="J88" s="309">
        <v>20</v>
      </c>
      <c r="K88" s="323"/>
    </row>
    <row r="89" spans="2:11" s="1" customFormat="1" ht="15" customHeight="1">
      <c r="B89" s="332"/>
      <c r="C89" s="309" t="s">
        <v>693</v>
      </c>
      <c r="D89" s="309"/>
      <c r="E89" s="309"/>
      <c r="F89" s="331" t="s">
        <v>676</v>
      </c>
      <c r="G89" s="330"/>
      <c r="H89" s="309" t="s">
        <v>694</v>
      </c>
      <c r="I89" s="309" t="s">
        <v>672</v>
      </c>
      <c r="J89" s="309">
        <v>20</v>
      </c>
      <c r="K89" s="323"/>
    </row>
    <row r="90" spans="2:11" s="1" customFormat="1" ht="15" customHeight="1">
      <c r="B90" s="332"/>
      <c r="C90" s="309" t="s">
        <v>695</v>
      </c>
      <c r="D90" s="309"/>
      <c r="E90" s="309"/>
      <c r="F90" s="331" t="s">
        <v>676</v>
      </c>
      <c r="G90" s="330"/>
      <c r="H90" s="309" t="s">
        <v>696</v>
      </c>
      <c r="I90" s="309" t="s">
        <v>672</v>
      </c>
      <c r="J90" s="309">
        <v>50</v>
      </c>
      <c r="K90" s="323"/>
    </row>
    <row r="91" spans="2:11" s="1" customFormat="1" ht="15" customHeight="1">
      <c r="B91" s="332"/>
      <c r="C91" s="309" t="s">
        <v>697</v>
      </c>
      <c r="D91" s="309"/>
      <c r="E91" s="309"/>
      <c r="F91" s="331" t="s">
        <v>676</v>
      </c>
      <c r="G91" s="330"/>
      <c r="H91" s="309" t="s">
        <v>697</v>
      </c>
      <c r="I91" s="309" t="s">
        <v>672</v>
      </c>
      <c r="J91" s="309">
        <v>50</v>
      </c>
      <c r="K91" s="323"/>
    </row>
    <row r="92" spans="2:11" s="1" customFormat="1" ht="15" customHeight="1">
      <c r="B92" s="332"/>
      <c r="C92" s="309" t="s">
        <v>698</v>
      </c>
      <c r="D92" s="309"/>
      <c r="E92" s="309"/>
      <c r="F92" s="331" t="s">
        <v>676</v>
      </c>
      <c r="G92" s="330"/>
      <c r="H92" s="309" t="s">
        <v>699</v>
      </c>
      <c r="I92" s="309" t="s">
        <v>672</v>
      </c>
      <c r="J92" s="309">
        <v>255</v>
      </c>
      <c r="K92" s="323"/>
    </row>
    <row r="93" spans="2:11" s="1" customFormat="1" ht="15" customHeight="1">
      <c r="B93" s="332"/>
      <c r="C93" s="309" t="s">
        <v>700</v>
      </c>
      <c r="D93" s="309"/>
      <c r="E93" s="309"/>
      <c r="F93" s="331" t="s">
        <v>670</v>
      </c>
      <c r="G93" s="330"/>
      <c r="H93" s="309" t="s">
        <v>701</v>
      </c>
      <c r="I93" s="309" t="s">
        <v>702</v>
      </c>
      <c r="J93" s="309"/>
      <c r="K93" s="323"/>
    </row>
    <row r="94" spans="2:11" s="1" customFormat="1" ht="15" customHeight="1">
      <c r="B94" s="332"/>
      <c r="C94" s="309" t="s">
        <v>703</v>
      </c>
      <c r="D94" s="309"/>
      <c r="E94" s="309"/>
      <c r="F94" s="331" t="s">
        <v>670</v>
      </c>
      <c r="G94" s="330"/>
      <c r="H94" s="309" t="s">
        <v>704</v>
      </c>
      <c r="I94" s="309" t="s">
        <v>705</v>
      </c>
      <c r="J94" s="309"/>
      <c r="K94" s="323"/>
    </row>
    <row r="95" spans="2:11" s="1" customFormat="1" ht="15" customHeight="1">
      <c r="B95" s="332"/>
      <c r="C95" s="309" t="s">
        <v>706</v>
      </c>
      <c r="D95" s="309"/>
      <c r="E95" s="309"/>
      <c r="F95" s="331" t="s">
        <v>670</v>
      </c>
      <c r="G95" s="330"/>
      <c r="H95" s="309" t="s">
        <v>706</v>
      </c>
      <c r="I95" s="309" t="s">
        <v>705</v>
      </c>
      <c r="J95" s="309"/>
      <c r="K95" s="323"/>
    </row>
    <row r="96" spans="2:11" s="1" customFormat="1" ht="15" customHeight="1">
      <c r="B96" s="332"/>
      <c r="C96" s="309" t="s">
        <v>39</v>
      </c>
      <c r="D96" s="309"/>
      <c r="E96" s="309"/>
      <c r="F96" s="331" t="s">
        <v>670</v>
      </c>
      <c r="G96" s="330"/>
      <c r="H96" s="309" t="s">
        <v>707</v>
      </c>
      <c r="I96" s="309" t="s">
        <v>705</v>
      </c>
      <c r="J96" s="309"/>
      <c r="K96" s="323"/>
    </row>
    <row r="97" spans="2:11" s="1" customFormat="1" ht="15" customHeight="1">
      <c r="B97" s="332"/>
      <c r="C97" s="309" t="s">
        <v>49</v>
      </c>
      <c r="D97" s="309"/>
      <c r="E97" s="309"/>
      <c r="F97" s="331" t="s">
        <v>670</v>
      </c>
      <c r="G97" s="330"/>
      <c r="H97" s="309" t="s">
        <v>708</v>
      </c>
      <c r="I97" s="309" t="s">
        <v>705</v>
      </c>
      <c r="J97" s="309"/>
      <c r="K97" s="323"/>
    </row>
    <row r="98" spans="2:11" s="1" customFormat="1" ht="15" customHeight="1">
      <c r="B98" s="335"/>
      <c r="C98" s="336"/>
      <c r="D98" s="336"/>
      <c r="E98" s="336"/>
      <c r="F98" s="336"/>
      <c r="G98" s="336"/>
      <c r="H98" s="336"/>
      <c r="I98" s="336"/>
      <c r="J98" s="336"/>
      <c r="K98" s="337"/>
    </row>
    <row r="99" spans="2:11" s="1" customFormat="1" ht="18.75" customHeight="1">
      <c r="B99" s="338"/>
      <c r="C99" s="339"/>
      <c r="D99" s="339"/>
      <c r="E99" s="339"/>
      <c r="F99" s="339"/>
      <c r="G99" s="339"/>
      <c r="H99" s="339"/>
      <c r="I99" s="339"/>
      <c r="J99" s="339"/>
      <c r="K99" s="338"/>
    </row>
    <row r="100" spans="2:11" s="1" customFormat="1" ht="18.75" customHeight="1"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pans="2:11" s="1" customFormat="1" ht="7.5" customHeight="1">
      <c r="B101" s="318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pans="2:11" s="1" customFormat="1" ht="45" customHeight="1">
      <c r="B102" s="321"/>
      <c r="C102" s="322" t="s">
        <v>709</v>
      </c>
      <c r="D102" s="322"/>
      <c r="E102" s="322"/>
      <c r="F102" s="322"/>
      <c r="G102" s="322"/>
      <c r="H102" s="322"/>
      <c r="I102" s="322"/>
      <c r="J102" s="322"/>
      <c r="K102" s="323"/>
    </row>
    <row r="103" spans="2:11" s="1" customFormat="1" ht="17.25" customHeight="1">
      <c r="B103" s="321"/>
      <c r="C103" s="324" t="s">
        <v>664</v>
      </c>
      <c r="D103" s="324"/>
      <c r="E103" s="324"/>
      <c r="F103" s="324" t="s">
        <v>665</v>
      </c>
      <c r="G103" s="325"/>
      <c r="H103" s="324" t="s">
        <v>55</v>
      </c>
      <c r="I103" s="324" t="s">
        <v>58</v>
      </c>
      <c r="J103" s="324" t="s">
        <v>666</v>
      </c>
      <c r="K103" s="323"/>
    </row>
    <row r="104" spans="2:11" s="1" customFormat="1" ht="17.25" customHeight="1">
      <c r="B104" s="321"/>
      <c r="C104" s="326" t="s">
        <v>667</v>
      </c>
      <c r="D104" s="326"/>
      <c r="E104" s="326"/>
      <c r="F104" s="327" t="s">
        <v>668</v>
      </c>
      <c r="G104" s="328"/>
      <c r="H104" s="326"/>
      <c r="I104" s="326"/>
      <c r="J104" s="326" t="s">
        <v>669</v>
      </c>
      <c r="K104" s="323"/>
    </row>
    <row r="105" spans="2:11" s="1" customFormat="1" ht="5.25" customHeight="1">
      <c r="B105" s="321"/>
      <c r="C105" s="324"/>
      <c r="D105" s="324"/>
      <c r="E105" s="324"/>
      <c r="F105" s="324"/>
      <c r="G105" s="340"/>
      <c r="H105" s="324"/>
      <c r="I105" s="324"/>
      <c r="J105" s="324"/>
      <c r="K105" s="323"/>
    </row>
    <row r="106" spans="2:11" s="1" customFormat="1" ht="15" customHeight="1">
      <c r="B106" s="321"/>
      <c r="C106" s="309" t="s">
        <v>54</v>
      </c>
      <c r="D106" s="329"/>
      <c r="E106" s="329"/>
      <c r="F106" s="331" t="s">
        <v>670</v>
      </c>
      <c r="G106" s="340"/>
      <c r="H106" s="309" t="s">
        <v>710</v>
      </c>
      <c r="I106" s="309" t="s">
        <v>672</v>
      </c>
      <c r="J106" s="309">
        <v>20</v>
      </c>
      <c r="K106" s="323"/>
    </row>
    <row r="107" spans="2:11" s="1" customFormat="1" ht="15" customHeight="1">
      <c r="B107" s="321"/>
      <c r="C107" s="309" t="s">
        <v>673</v>
      </c>
      <c r="D107" s="309"/>
      <c r="E107" s="309"/>
      <c r="F107" s="331" t="s">
        <v>670</v>
      </c>
      <c r="G107" s="309"/>
      <c r="H107" s="309" t="s">
        <v>710</v>
      </c>
      <c r="I107" s="309" t="s">
        <v>672</v>
      </c>
      <c r="J107" s="309">
        <v>120</v>
      </c>
      <c r="K107" s="323"/>
    </row>
    <row r="108" spans="2:11" s="1" customFormat="1" ht="15" customHeight="1">
      <c r="B108" s="332"/>
      <c r="C108" s="309" t="s">
        <v>675</v>
      </c>
      <c r="D108" s="309"/>
      <c r="E108" s="309"/>
      <c r="F108" s="331" t="s">
        <v>676</v>
      </c>
      <c r="G108" s="309"/>
      <c r="H108" s="309" t="s">
        <v>710</v>
      </c>
      <c r="I108" s="309" t="s">
        <v>672</v>
      </c>
      <c r="J108" s="309">
        <v>50</v>
      </c>
      <c r="K108" s="323"/>
    </row>
    <row r="109" spans="2:11" s="1" customFormat="1" ht="15" customHeight="1">
      <c r="B109" s="332"/>
      <c r="C109" s="309" t="s">
        <v>678</v>
      </c>
      <c r="D109" s="309"/>
      <c r="E109" s="309"/>
      <c r="F109" s="331" t="s">
        <v>670</v>
      </c>
      <c r="G109" s="309"/>
      <c r="H109" s="309" t="s">
        <v>710</v>
      </c>
      <c r="I109" s="309" t="s">
        <v>680</v>
      </c>
      <c r="J109" s="309"/>
      <c r="K109" s="323"/>
    </row>
    <row r="110" spans="2:11" s="1" customFormat="1" ht="15" customHeight="1">
      <c r="B110" s="332"/>
      <c r="C110" s="309" t="s">
        <v>689</v>
      </c>
      <c r="D110" s="309"/>
      <c r="E110" s="309"/>
      <c r="F110" s="331" t="s">
        <v>676</v>
      </c>
      <c r="G110" s="309"/>
      <c r="H110" s="309" t="s">
        <v>710</v>
      </c>
      <c r="I110" s="309" t="s">
        <v>672</v>
      </c>
      <c r="J110" s="309">
        <v>50</v>
      </c>
      <c r="K110" s="323"/>
    </row>
    <row r="111" spans="2:11" s="1" customFormat="1" ht="15" customHeight="1">
      <c r="B111" s="332"/>
      <c r="C111" s="309" t="s">
        <v>697</v>
      </c>
      <c r="D111" s="309"/>
      <c r="E111" s="309"/>
      <c r="F111" s="331" t="s">
        <v>676</v>
      </c>
      <c r="G111" s="309"/>
      <c r="H111" s="309" t="s">
        <v>710</v>
      </c>
      <c r="I111" s="309" t="s">
        <v>672</v>
      </c>
      <c r="J111" s="309">
        <v>50</v>
      </c>
      <c r="K111" s="323"/>
    </row>
    <row r="112" spans="2:11" s="1" customFormat="1" ht="15" customHeight="1">
      <c r="B112" s="332"/>
      <c r="C112" s="309" t="s">
        <v>695</v>
      </c>
      <c r="D112" s="309"/>
      <c r="E112" s="309"/>
      <c r="F112" s="331" t="s">
        <v>676</v>
      </c>
      <c r="G112" s="309"/>
      <c r="H112" s="309" t="s">
        <v>710</v>
      </c>
      <c r="I112" s="309" t="s">
        <v>672</v>
      </c>
      <c r="J112" s="309">
        <v>50</v>
      </c>
      <c r="K112" s="323"/>
    </row>
    <row r="113" spans="2:11" s="1" customFormat="1" ht="15" customHeight="1">
      <c r="B113" s="332"/>
      <c r="C113" s="309" t="s">
        <v>54</v>
      </c>
      <c r="D113" s="309"/>
      <c r="E113" s="309"/>
      <c r="F113" s="331" t="s">
        <v>670</v>
      </c>
      <c r="G113" s="309"/>
      <c r="H113" s="309" t="s">
        <v>711</v>
      </c>
      <c r="I113" s="309" t="s">
        <v>672</v>
      </c>
      <c r="J113" s="309">
        <v>20</v>
      </c>
      <c r="K113" s="323"/>
    </row>
    <row r="114" spans="2:11" s="1" customFormat="1" ht="15" customHeight="1">
      <c r="B114" s="332"/>
      <c r="C114" s="309" t="s">
        <v>712</v>
      </c>
      <c r="D114" s="309"/>
      <c r="E114" s="309"/>
      <c r="F114" s="331" t="s">
        <v>670</v>
      </c>
      <c r="G114" s="309"/>
      <c r="H114" s="309" t="s">
        <v>713</v>
      </c>
      <c r="I114" s="309" t="s">
        <v>672</v>
      </c>
      <c r="J114" s="309">
        <v>120</v>
      </c>
      <c r="K114" s="323"/>
    </row>
    <row r="115" spans="2:11" s="1" customFormat="1" ht="15" customHeight="1">
      <c r="B115" s="332"/>
      <c r="C115" s="309" t="s">
        <v>39</v>
      </c>
      <c r="D115" s="309"/>
      <c r="E115" s="309"/>
      <c r="F115" s="331" t="s">
        <v>670</v>
      </c>
      <c r="G115" s="309"/>
      <c r="H115" s="309" t="s">
        <v>714</v>
      </c>
      <c r="I115" s="309" t="s">
        <v>705</v>
      </c>
      <c r="J115" s="309"/>
      <c r="K115" s="323"/>
    </row>
    <row r="116" spans="2:11" s="1" customFormat="1" ht="15" customHeight="1">
      <c r="B116" s="332"/>
      <c r="C116" s="309" t="s">
        <v>49</v>
      </c>
      <c r="D116" s="309"/>
      <c r="E116" s="309"/>
      <c r="F116" s="331" t="s">
        <v>670</v>
      </c>
      <c r="G116" s="309"/>
      <c r="H116" s="309" t="s">
        <v>715</v>
      </c>
      <c r="I116" s="309" t="s">
        <v>705</v>
      </c>
      <c r="J116" s="309"/>
      <c r="K116" s="323"/>
    </row>
    <row r="117" spans="2:11" s="1" customFormat="1" ht="15" customHeight="1">
      <c r="B117" s="332"/>
      <c r="C117" s="309" t="s">
        <v>58</v>
      </c>
      <c r="D117" s="309"/>
      <c r="E117" s="309"/>
      <c r="F117" s="331" t="s">
        <v>670</v>
      </c>
      <c r="G117" s="309"/>
      <c r="H117" s="309" t="s">
        <v>716</v>
      </c>
      <c r="I117" s="309" t="s">
        <v>717</v>
      </c>
      <c r="J117" s="309"/>
      <c r="K117" s="323"/>
    </row>
    <row r="118" spans="2:11" s="1" customFormat="1" ht="15" customHeight="1">
      <c r="B118" s="335"/>
      <c r="C118" s="341"/>
      <c r="D118" s="341"/>
      <c r="E118" s="341"/>
      <c r="F118" s="341"/>
      <c r="G118" s="341"/>
      <c r="H118" s="341"/>
      <c r="I118" s="341"/>
      <c r="J118" s="341"/>
      <c r="K118" s="337"/>
    </row>
    <row r="119" spans="2:11" s="1" customFormat="1" ht="18.75" customHeight="1">
      <c r="B119" s="342"/>
      <c r="C119" s="306"/>
      <c r="D119" s="306"/>
      <c r="E119" s="306"/>
      <c r="F119" s="343"/>
      <c r="G119" s="306"/>
      <c r="H119" s="306"/>
      <c r="I119" s="306"/>
      <c r="J119" s="306"/>
      <c r="K119" s="342"/>
    </row>
    <row r="120" spans="2:11" s="1" customFormat="1" ht="18.75" customHeight="1"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pans="2:11" s="1" customFormat="1" ht="7.5" customHeight="1">
      <c r="B121" s="344"/>
      <c r="C121" s="345"/>
      <c r="D121" s="345"/>
      <c r="E121" s="345"/>
      <c r="F121" s="345"/>
      <c r="G121" s="345"/>
      <c r="H121" s="345"/>
      <c r="I121" s="345"/>
      <c r="J121" s="345"/>
      <c r="K121" s="346"/>
    </row>
    <row r="122" spans="2:11" s="1" customFormat="1" ht="45" customHeight="1">
      <c r="B122" s="347"/>
      <c r="C122" s="300" t="s">
        <v>718</v>
      </c>
      <c r="D122" s="300"/>
      <c r="E122" s="300"/>
      <c r="F122" s="300"/>
      <c r="G122" s="300"/>
      <c r="H122" s="300"/>
      <c r="I122" s="300"/>
      <c r="J122" s="300"/>
      <c r="K122" s="348"/>
    </row>
    <row r="123" spans="2:11" s="1" customFormat="1" ht="17.25" customHeight="1">
      <c r="B123" s="349"/>
      <c r="C123" s="324" t="s">
        <v>664</v>
      </c>
      <c r="D123" s="324"/>
      <c r="E123" s="324"/>
      <c r="F123" s="324" t="s">
        <v>665</v>
      </c>
      <c r="G123" s="325"/>
      <c r="H123" s="324" t="s">
        <v>55</v>
      </c>
      <c r="I123" s="324" t="s">
        <v>58</v>
      </c>
      <c r="J123" s="324" t="s">
        <v>666</v>
      </c>
      <c r="K123" s="350"/>
    </row>
    <row r="124" spans="2:11" s="1" customFormat="1" ht="17.25" customHeight="1">
      <c r="B124" s="349"/>
      <c r="C124" s="326" t="s">
        <v>667</v>
      </c>
      <c r="D124" s="326"/>
      <c r="E124" s="326"/>
      <c r="F124" s="327" t="s">
        <v>668</v>
      </c>
      <c r="G124" s="328"/>
      <c r="H124" s="326"/>
      <c r="I124" s="326"/>
      <c r="J124" s="326" t="s">
        <v>669</v>
      </c>
      <c r="K124" s="350"/>
    </row>
    <row r="125" spans="2:11" s="1" customFormat="1" ht="5.25" customHeight="1">
      <c r="B125" s="351"/>
      <c r="C125" s="329"/>
      <c r="D125" s="329"/>
      <c r="E125" s="329"/>
      <c r="F125" s="329"/>
      <c r="G125" s="309"/>
      <c r="H125" s="329"/>
      <c r="I125" s="329"/>
      <c r="J125" s="329"/>
      <c r="K125" s="352"/>
    </row>
    <row r="126" spans="2:11" s="1" customFormat="1" ht="15" customHeight="1">
      <c r="B126" s="351"/>
      <c r="C126" s="309" t="s">
        <v>673</v>
      </c>
      <c r="D126" s="329"/>
      <c r="E126" s="329"/>
      <c r="F126" s="331" t="s">
        <v>670</v>
      </c>
      <c r="G126" s="309"/>
      <c r="H126" s="309" t="s">
        <v>710</v>
      </c>
      <c r="I126" s="309" t="s">
        <v>672</v>
      </c>
      <c r="J126" s="309">
        <v>120</v>
      </c>
      <c r="K126" s="353"/>
    </row>
    <row r="127" spans="2:11" s="1" customFormat="1" ht="15" customHeight="1">
      <c r="B127" s="351"/>
      <c r="C127" s="309" t="s">
        <v>719</v>
      </c>
      <c r="D127" s="309"/>
      <c r="E127" s="309"/>
      <c r="F127" s="331" t="s">
        <v>670</v>
      </c>
      <c r="G127" s="309"/>
      <c r="H127" s="309" t="s">
        <v>720</v>
      </c>
      <c r="I127" s="309" t="s">
        <v>672</v>
      </c>
      <c r="J127" s="309" t="s">
        <v>721</v>
      </c>
      <c r="K127" s="353"/>
    </row>
    <row r="128" spans="2:11" s="1" customFormat="1" ht="15" customHeight="1">
      <c r="B128" s="351"/>
      <c r="C128" s="309" t="s">
        <v>618</v>
      </c>
      <c r="D128" s="309"/>
      <c r="E128" s="309"/>
      <c r="F128" s="331" t="s">
        <v>670</v>
      </c>
      <c r="G128" s="309"/>
      <c r="H128" s="309" t="s">
        <v>722</v>
      </c>
      <c r="I128" s="309" t="s">
        <v>672</v>
      </c>
      <c r="J128" s="309" t="s">
        <v>721</v>
      </c>
      <c r="K128" s="353"/>
    </row>
    <row r="129" spans="2:11" s="1" customFormat="1" ht="15" customHeight="1">
      <c r="B129" s="351"/>
      <c r="C129" s="309" t="s">
        <v>681</v>
      </c>
      <c r="D129" s="309"/>
      <c r="E129" s="309"/>
      <c r="F129" s="331" t="s">
        <v>676</v>
      </c>
      <c r="G129" s="309"/>
      <c r="H129" s="309" t="s">
        <v>682</v>
      </c>
      <c r="I129" s="309" t="s">
        <v>672</v>
      </c>
      <c r="J129" s="309">
        <v>15</v>
      </c>
      <c r="K129" s="353"/>
    </row>
    <row r="130" spans="2:11" s="1" customFormat="1" ht="15" customHeight="1">
      <c r="B130" s="351"/>
      <c r="C130" s="333" t="s">
        <v>683</v>
      </c>
      <c r="D130" s="333"/>
      <c r="E130" s="333"/>
      <c r="F130" s="334" t="s">
        <v>676</v>
      </c>
      <c r="G130" s="333"/>
      <c r="H130" s="333" t="s">
        <v>684</v>
      </c>
      <c r="I130" s="333" t="s">
        <v>672</v>
      </c>
      <c r="J130" s="333">
        <v>15</v>
      </c>
      <c r="K130" s="353"/>
    </row>
    <row r="131" spans="2:11" s="1" customFormat="1" ht="15" customHeight="1">
      <c r="B131" s="351"/>
      <c r="C131" s="333" t="s">
        <v>685</v>
      </c>
      <c r="D131" s="333"/>
      <c r="E131" s="333"/>
      <c r="F131" s="334" t="s">
        <v>676</v>
      </c>
      <c r="G131" s="333"/>
      <c r="H131" s="333" t="s">
        <v>686</v>
      </c>
      <c r="I131" s="333" t="s">
        <v>672</v>
      </c>
      <c r="J131" s="333">
        <v>20</v>
      </c>
      <c r="K131" s="353"/>
    </row>
    <row r="132" spans="2:11" s="1" customFormat="1" ht="15" customHeight="1">
      <c r="B132" s="351"/>
      <c r="C132" s="333" t="s">
        <v>687</v>
      </c>
      <c r="D132" s="333"/>
      <c r="E132" s="333"/>
      <c r="F132" s="334" t="s">
        <v>676</v>
      </c>
      <c r="G132" s="333"/>
      <c r="H132" s="333" t="s">
        <v>688</v>
      </c>
      <c r="I132" s="333" t="s">
        <v>672</v>
      </c>
      <c r="J132" s="333">
        <v>20</v>
      </c>
      <c r="K132" s="353"/>
    </row>
    <row r="133" spans="2:11" s="1" customFormat="1" ht="15" customHeight="1">
      <c r="B133" s="351"/>
      <c r="C133" s="309" t="s">
        <v>675</v>
      </c>
      <c r="D133" s="309"/>
      <c r="E133" s="309"/>
      <c r="F133" s="331" t="s">
        <v>676</v>
      </c>
      <c r="G133" s="309"/>
      <c r="H133" s="309" t="s">
        <v>710</v>
      </c>
      <c r="I133" s="309" t="s">
        <v>672</v>
      </c>
      <c r="J133" s="309">
        <v>50</v>
      </c>
      <c r="K133" s="353"/>
    </row>
    <row r="134" spans="2:11" s="1" customFormat="1" ht="15" customHeight="1">
      <c r="B134" s="351"/>
      <c r="C134" s="309" t="s">
        <v>689</v>
      </c>
      <c r="D134" s="309"/>
      <c r="E134" s="309"/>
      <c r="F134" s="331" t="s">
        <v>676</v>
      </c>
      <c r="G134" s="309"/>
      <c r="H134" s="309" t="s">
        <v>710</v>
      </c>
      <c r="I134" s="309" t="s">
        <v>672</v>
      </c>
      <c r="J134" s="309">
        <v>50</v>
      </c>
      <c r="K134" s="353"/>
    </row>
    <row r="135" spans="2:11" s="1" customFormat="1" ht="15" customHeight="1">
      <c r="B135" s="351"/>
      <c r="C135" s="309" t="s">
        <v>695</v>
      </c>
      <c r="D135" s="309"/>
      <c r="E135" s="309"/>
      <c r="F135" s="331" t="s">
        <v>676</v>
      </c>
      <c r="G135" s="309"/>
      <c r="H135" s="309" t="s">
        <v>710</v>
      </c>
      <c r="I135" s="309" t="s">
        <v>672</v>
      </c>
      <c r="J135" s="309">
        <v>50</v>
      </c>
      <c r="K135" s="353"/>
    </row>
    <row r="136" spans="2:11" s="1" customFormat="1" ht="15" customHeight="1">
      <c r="B136" s="351"/>
      <c r="C136" s="309" t="s">
        <v>697</v>
      </c>
      <c r="D136" s="309"/>
      <c r="E136" s="309"/>
      <c r="F136" s="331" t="s">
        <v>676</v>
      </c>
      <c r="G136" s="309"/>
      <c r="H136" s="309" t="s">
        <v>710</v>
      </c>
      <c r="I136" s="309" t="s">
        <v>672</v>
      </c>
      <c r="J136" s="309">
        <v>50</v>
      </c>
      <c r="K136" s="353"/>
    </row>
    <row r="137" spans="2:11" s="1" customFormat="1" ht="15" customHeight="1">
      <c r="B137" s="351"/>
      <c r="C137" s="309" t="s">
        <v>698</v>
      </c>
      <c r="D137" s="309"/>
      <c r="E137" s="309"/>
      <c r="F137" s="331" t="s">
        <v>676</v>
      </c>
      <c r="G137" s="309"/>
      <c r="H137" s="309" t="s">
        <v>723</v>
      </c>
      <c r="I137" s="309" t="s">
        <v>672</v>
      </c>
      <c r="J137" s="309">
        <v>255</v>
      </c>
      <c r="K137" s="353"/>
    </row>
    <row r="138" spans="2:11" s="1" customFormat="1" ht="15" customHeight="1">
      <c r="B138" s="351"/>
      <c r="C138" s="309" t="s">
        <v>700</v>
      </c>
      <c r="D138" s="309"/>
      <c r="E138" s="309"/>
      <c r="F138" s="331" t="s">
        <v>670</v>
      </c>
      <c r="G138" s="309"/>
      <c r="H138" s="309" t="s">
        <v>724</v>
      </c>
      <c r="I138" s="309" t="s">
        <v>702</v>
      </c>
      <c r="J138" s="309"/>
      <c r="K138" s="353"/>
    </row>
    <row r="139" spans="2:11" s="1" customFormat="1" ht="15" customHeight="1">
      <c r="B139" s="351"/>
      <c r="C139" s="309" t="s">
        <v>703</v>
      </c>
      <c r="D139" s="309"/>
      <c r="E139" s="309"/>
      <c r="F139" s="331" t="s">
        <v>670</v>
      </c>
      <c r="G139" s="309"/>
      <c r="H139" s="309" t="s">
        <v>725</v>
      </c>
      <c r="I139" s="309" t="s">
        <v>705</v>
      </c>
      <c r="J139" s="309"/>
      <c r="K139" s="353"/>
    </row>
    <row r="140" spans="2:11" s="1" customFormat="1" ht="15" customHeight="1">
      <c r="B140" s="351"/>
      <c r="C140" s="309" t="s">
        <v>706</v>
      </c>
      <c r="D140" s="309"/>
      <c r="E140" s="309"/>
      <c r="F140" s="331" t="s">
        <v>670</v>
      </c>
      <c r="G140" s="309"/>
      <c r="H140" s="309" t="s">
        <v>706</v>
      </c>
      <c r="I140" s="309" t="s">
        <v>705</v>
      </c>
      <c r="J140" s="309"/>
      <c r="K140" s="353"/>
    </row>
    <row r="141" spans="2:11" s="1" customFormat="1" ht="15" customHeight="1">
      <c r="B141" s="351"/>
      <c r="C141" s="309" t="s">
        <v>39</v>
      </c>
      <c r="D141" s="309"/>
      <c r="E141" s="309"/>
      <c r="F141" s="331" t="s">
        <v>670</v>
      </c>
      <c r="G141" s="309"/>
      <c r="H141" s="309" t="s">
        <v>726</v>
      </c>
      <c r="I141" s="309" t="s">
        <v>705</v>
      </c>
      <c r="J141" s="309"/>
      <c r="K141" s="353"/>
    </row>
    <row r="142" spans="2:11" s="1" customFormat="1" ht="15" customHeight="1">
      <c r="B142" s="351"/>
      <c r="C142" s="309" t="s">
        <v>727</v>
      </c>
      <c r="D142" s="309"/>
      <c r="E142" s="309"/>
      <c r="F142" s="331" t="s">
        <v>670</v>
      </c>
      <c r="G142" s="309"/>
      <c r="H142" s="309" t="s">
        <v>728</v>
      </c>
      <c r="I142" s="309" t="s">
        <v>705</v>
      </c>
      <c r="J142" s="309"/>
      <c r="K142" s="353"/>
    </row>
    <row r="143" spans="2:11" s="1" customFormat="1" ht="15" customHeight="1">
      <c r="B143" s="354"/>
      <c r="C143" s="355"/>
      <c r="D143" s="355"/>
      <c r="E143" s="355"/>
      <c r="F143" s="355"/>
      <c r="G143" s="355"/>
      <c r="H143" s="355"/>
      <c r="I143" s="355"/>
      <c r="J143" s="355"/>
      <c r="K143" s="356"/>
    </row>
    <row r="144" spans="2:11" s="1" customFormat="1" ht="18.75" customHeight="1">
      <c r="B144" s="306"/>
      <c r="C144" s="306"/>
      <c r="D144" s="306"/>
      <c r="E144" s="306"/>
      <c r="F144" s="343"/>
      <c r="G144" s="306"/>
      <c r="H144" s="306"/>
      <c r="I144" s="306"/>
      <c r="J144" s="306"/>
      <c r="K144" s="306"/>
    </row>
    <row r="145" spans="2:11" s="1" customFormat="1" ht="18.7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pans="2:11" s="1" customFormat="1" ht="7.5" customHeight="1"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pans="2:11" s="1" customFormat="1" ht="45" customHeight="1">
      <c r="B147" s="321"/>
      <c r="C147" s="322" t="s">
        <v>729</v>
      </c>
      <c r="D147" s="322"/>
      <c r="E147" s="322"/>
      <c r="F147" s="322"/>
      <c r="G147" s="322"/>
      <c r="H147" s="322"/>
      <c r="I147" s="322"/>
      <c r="J147" s="322"/>
      <c r="K147" s="323"/>
    </row>
    <row r="148" spans="2:11" s="1" customFormat="1" ht="17.25" customHeight="1">
      <c r="B148" s="321"/>
      <c r="C148" s="324" t="s">
        <v>664</v>
      </c>
      <c r="D148" s="324"/>
      <c r="E148" s="324"/>
      <c r="F148" s="324" t="s">
        <v>665</v>
      </c>
      <c r="G148" s="325"/>
      <c r="H148" s="324" t="s">
        <v>55</v>
      </c>
      <c r="I148" s="324" t="s">
        <v>58</v>
      </c>
      <c r="J148" s="324" t="s">
        <v>666</v>
      </c>
      <c r="K148" s="323"/>
    </row>
    <row r="149" spans="2:11" s="1" customFormat="1" ht="17.25" customHeight="1">
      <c r="B149" s="321"/>
      <c r="C149" s="326" t="s">
        <v>667</v>
      </c>
      <c r="D149" s="326"/>
      <c r="E149" s="326"/>
      <c r="F149" s="327" t="s">
        <v>668</v>
      </c>
      <c r="G149" s="328"/>
      <c r="H149" s="326"/>
      <c r="I149" s="326"/>
      <c r="J149" s="326" t="s">
        <v>669</v>
      </c>
      <c r="K149" s="323"/>
    </row>
    <row r="150" spans="2:11" s="1" customFormat="1" ht="5.25" customHeight="1">
      <c r="B150" s="332"/>
      <c r="C150" s="329"/>
      <c r="D150" s="329"/>
      <c r="E150" s="329"/>
      <c r="F150" s="329"/>
      <c r="G150" s="330"/>
      <c r="H150" s="329"/>
      <c r="I150" s="329"/>
      <c r="J150" s="329"/>
      <c r="K150" s="353"/>
    </row>
    <row r="151" spans="2:11" s="1" customFormat="1" ht="15" customHeight="1">
      <c r="B151" s="332"/>
      <c r="C151" s="357" t="s">
        <v>673</v>
      </c>
      <c r="D151" s="309"/>
      <c r="E151" s="309"/>
      <c r="F151" s="358" t="s">
        <v>670</v>
      </c>
      <c r="G151" s="309"/>
      <c r="H151" s="357" t="s">
        <v>710</v>
      </c>
      <c r="I151" s="357" t="s">
        <v>672</v>
      </c>
      <c r="J151" s="357">
        <v>120</v>
      </c>
      <c r="K151" s="353"/>
    </row>
    <row r="152" spans="2:11" s="1" customFormat="1" ht="15" customHeight="1">
      <c r="B152" s="332"/>
      <c r="C152" s="357" t="s">
        <v>719</v>
      </c>
      <c r="D152" s="309"/>
      <c r="E152" s="309"/>
      <c r="F152" s="358" t="s">
        <v>670</v>
      </c>
      <c r="G152" s="309"/>
      <c r="H152" s="357" t="s">
        <v>730</v>
      </c>
      <c r="I152" s="357" t="s">
        <v>672</v>
      </c>
      <c r="J152" s="357" t="s">
        <v>721</v>
      </c>
      <c r="K152" s="353"/>
    </row>
    <row r="153" spans="2:11" s="1" customFormat="1" ht="15" customHeight="1">
      <c r="B153" s="332"/>
      <c r="C153" s="357" t="s">
        <v>618</v>
      </c>
      <c r="D153" s="309"/>
      <c r="E153" s="309"/>
      <c r="F153" s="358" t="s">
        <v>670</v>
      </c>
      <c r="G153" s="309"/>
      <c r="H153" s="357" t="s">
        <v>731</v>
      </c>
      <c r="I153" s="357" t="s">
        <v>672</v>
      </c>
      <c r="J153" s="357" t="s">
        <v>721</v>
      </c>
      <c r="K153" s="353"/>
    </row>
    <row r="154" spans="2:11" s="1" customFormat="1" ht="15" customHeight="1">
      <c r="B154" s="332"/>
      <c r="C154" s="357" t="s">
        <v>675</v>
      </c>
      <c r="D154" s="309"/>
      <c r="E154" s="309"/>
      <c r="F154" s="358" t="s">
        <v>676</v>
      </c>
      <c r="G154" s="309"/>
      <c r="H154" s="357" t="s">
        <v>710</v>
      </c>
      <c r="I154" s="357" t="s">
        <v>672</v>
      </c>
      <c r="J154" s="357">
        <v>50</v>
      </c>
      <c r="K154" s="353"/>
    </row>
    <row r="155" spans="2:11" s="1" customFormat="1" ht="15" customHeight="1">
      <c r="B155" s="332"/>
      <c r="C155" s="357" t="s">
        <v>678</v>
      </c>
      <c r="D155" s="309"/>
      <c r="E155" s="309"/>
      <c r="F155" s="358" t="s">
        <v>670</v>
      </c>
      <c r="G155" s="309"/>
      <c r="H155" s="357" t="s">
        <v>710</v>
      </c>
      <c r="I155" s="357" t="s">
        <v>680</v>
      </c>
      <c r="J155" s="357"/>
      <c r="K155" s="353"/>
    </row>
    <row r="156" spans="2:11" s="1" customFormat="1" ht="15" customHeight="1">
      <c r="B156" s="332"/>
      <c r="C156" s="357" t="s">
        <v>689</v>
      </c>
      <c r="D156" s="309"/>
      <c r="E156" s="309"/>
      <c r="F156" s="358" t="s">
        <v>676</v>
      </c>
      <c r="G156" s="309"/>
      <c r="H156" s="357" t="s">
        <v>710</v>
      </c>
      <c r="I156" s="357" t="s">
        <v>672</v>
      </c>
      <c r="J156" s="357">
        <v>50</v>
      </c>
      <c r="K156" s="353"/>
    </row>
    <row r="157" spans="2:11" s="1" customFormat="1" ht="15" customHeight="1">
      <c r="B157" s="332"/>
      <c r="C157" s="357" t="s">
        <v>697</v>
      </c>
      <c r="D157" s="309"/>
      <c r="E157" s="309"/>
      <c r="F157" s="358" t="s">
        <v>676</v>
      </c>
      <c r="G157" s="309"/>
      <c r="H157" s="357" t="s">
        <v>710</v>
      </c>
      <c r="I157" s="357" t="s">
        <v>672</v>
      </c>
      <c r="J157" s="357">
        <v>50</v>
      </c>
      <c r="K157" s="353"/>
    </row>
    <row r="158" spans="2:11" s="1" customFormat="1" ht="15" customHeight="1">
      <c r="B158" s="332"/>
      <c r="C158" s="357" t="s">
        <v>695</v>
      </c>
      <c r="D158" s="309"/>
      <c r="E158" s="309"/>
      <c r="F158" s="358" t="s">
        <v>676</v>
      </c>
      <c r="G158" s="309"/>
      <c r="H158" s="357" t="s">
        <v>710</v>
      </c>
      <c r="I158" s="357" t="s">
        <v>672</v>
      </c>
      <c r="J158" s="357">
        <v>50</v>
      </c>
      <c r="K158" s="353"/>
    </row>
    <row r="159" spans="2:11" s="1" customFormat="1" ht="15" customHeight="1">
      <c r="B159" s="332"/>
      <c r="C159" s="357" t="s">
        <v>91</v>
      </c>
      <c r="D159" s="309"/>
      <c r="E159" s="309"/>
      <c r="F159" s="358" t="s">
        <v>670</v>
      </c>
      <c r="G159" s="309"/>
      <c r="H159" s="357" t="s">
        <v>732</v>
      </c>
      <c r="I159" s="357" t="s">
        <v>672</v>
      </c>
      <c r="J159" s="357" t="s">
        <v>733</v>
      </c>
      <c r="K159" s="353"/>
    </row>
    <row r="160" spans="2:11" s="1" customFormat="1" ht="15" customHeight="1">
      <c r="B160" s="332"/>
      <c r="C160" s="357" t="s">
        <v>734</v>
      </c>
      <c r="D160" s="309"/>
      <c r="E160" s="309"/>
      <c r="F160" s="358" t="s">
        <v>670</v>
      </c>
      <c r="G160" s="309"/>
      <c r="H160" s="357" t="s">
        <v>735</v>
      </c>
      <c r="I160" s="357" t="s">
        <v>705</v>
      </c>
      <c r="J160" s="357"/>
      <c r="K160" s="353"/>
    </row>
    <row r="161" spans="2:11" s="1" customFormat="1" ht="15" customHeight="1">
      <c r="B161" s="359"/>
      <c r="C161" s="341"/>
      <c r="D161" s="341"/>
      <c r="E161" s="341"/>
      <c r="F161" s="341"/>
      <c r="G161" s="341"/>
      <c r="H161" s="341"/>
      <c r="I161" s="341"/>
      <c r="J161" s="341"/>
      <c r="K161" s="360"/>
    </row>
    <row r="162" spans="2:11" s="1" customFormat="1" ht="18.75" customHeight="1">
      <c r="B162" s="306"/>
      <c r="C162" s="309"/>
      <c r="D162" s="309"/>
      <c r="E162" s="309"/>
      <c r="F162" s="331"/>
      <c r="G162" s="309"/>
      <c r="H162" s="309"/>
      <c r="I162" s="309"/>
      <c r="J162" s="309"/>
      <c r="K162" s="306"/>
    </row>
    <row r="163" spans="2:11" s="1" customFormat="1" ht="18.75" customHeight="1"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pans="2:11" s="1" customFormat="1" ht="7.5" customHeight="1">
      <c r="B164" s="296"/>
      <c r="C164" s="297"/>
      <c r="D164" s="297"/>
      <c r="E164" s="297"/>
      <c r="F164" s="297"/>
      <c r="G164" s="297"/>
      <c r="H164" s="297"/>
      <c r="I164" s="297"/>
      <c r="J164" s="297"/>
      <c r="K164" s="298"/>
    </row>
    <row r="165" spans="2:11" s="1" customFormat="1" ht="45" customHeight="1">
      <c r="B165" s="299"/>
      <c r="C165" s="300" t="s">
        <v>736</v>
      </c>
      <c r="D165" s="300"/>
      <c r="E165" s="300"/>
      <c r="F165" s="300"/>
      <c r="G165" s="300"/>
      <c r="H165" s="300"/>
      <c r="I165" s="300"/>
      <c r="J165" s="300"/>
      <c r="K165" s="301"/>
    </row>
    <row r="166" spans="2:11" s="1" customFormat="1" ht="17.25" customHeight="1">
      <c r="B166" s="299"/>
      <c r="C166" s="324" t="s">
        <v>664</v>
      </c>
      <c r="D166" s="324"/>
      <c r="E166" s="324"/>
      <c r="F166" s="324" t="s">
        <v>665</v>
      </c>
      <c r="G166" s="361"/>
      <c r="H166" s="362" t="s">
        <v>55</v>
      </c>
      <c r="I166" s="362" t="s">
        <v>58</v>
      </c>
      <c r="J166" s="324" t="s">
        <v>666</v>
      </c>
      <c r="K166" s="301"/>
    </row>
    <row r="167" spans="2:11" s="1" customFormat="1" ht="17.25" customHeight="1">
      <c r="B167" s="302"/>
      <c r="C167" s="326" t="s">
        <v>667</v>
      </c>
      <c r="D167" s="326"/>
      <c r="E167" s="326"/>
      <c r="F167" s="327" t="s">
        <v>668</v>
      </c>
      <c r="G167" s="363"/>
      <c r="H167" s="364"/>
      <c r="I167" s="364"/>
      <c r="J167" s="326" t="s">
        <v>669</v>
      </c>
      <c r="K167" s="304"/>
    </row>
    <row r="168" spans="2:11" s="1" customFormat="1" ht="5.25" customHeight="1">
      <c r="B168" s="332"/>
      <c r="C168" s="329"/>
      <c r="D168" s="329"/>
      <c r="E168" s="329"/>
      <c r="F168" s="329"/>
      <c r="G168" s="330"/>
      <c r="H168" s="329"/>
      <c r="I168" s="329"/>
      <c r="J168" s="329"/>
      <c r="K168" s="353"/>
    </row>
    <row r="169" spans="2:11" s="1" customFormat="1" ht="15" customHeight="1">
      <c r="B169" s="332"/>
      <c r="C169" s="309" t="s">
        <v>673</v>
      </c>
      <c r="D169" s="309"/>
      <c r="E169" s="309"/>
      <c r="F169" s="331" t="s">
        <v>670</v>
      </c>
      <c r="G169" s="309"/>
      <c r="H169" s="309" t="s">
        <v>710</v>
      </c>
      <c r="I169" s="309" t="s">
        <v>672</v>
      </c>
      <c r="J169" s="309">
        <v>120</v>
      </c>
      <c r="K169" s="353"/>
    </row>
    <row r="170" spans="2:11" s="1" customFormat="1" ht="15" customHeight="1">
      <c r="B170" s="332"/>
      <c r="C170" s="309" t="s">
        <v>719</v>
      </c>
      <c r="D170" s="309"/>
      <c r="E170" s="309"/>
      <c r="F170" s="331" t="s">
        <v>670</v>
      </c>
      <c r="G170" s="309"/>
      <c r="H170" s="309" t="s">
        <v>720</v>
      </c>
      <c r="I170" s="309" t="s">
        <v>672</v>
      </c>
      <c r="J170" s="309" t="s">
        <v>721</v>
      </c>
      <c r="K170" s="353"/>
    </row>
    <row r="171" spans="2:11" s="1" customFormat="1" ht="15" customHeight="1">
      <c r="B171" s="332"/>
      <c r="C171" s="309" t="s">
        <v>618</v>
      </c>
      <c r="D171" s="309"/>
      <c r="E171" s="309"/>
      <c r="F171" s="331" t="s">
        <v>670</v>
      </c>
      <c r="G171" s="309"/>
      <c r="H171" s="309" t="s">
        <v>737</v>
      </c>
      <c r="I171" s="309" t="s">
        <v>672</v>
      </c>
      <c r="J171" s="309" t="s">
        <v>721</v>
      </c>
      <c r="K171" s="353"/>
    </row>
    <row r="172" spans="2:11" s="1" customFormat="1" ht="15" customHeight="1">
      <c r="B172" s="332"/>
      <c r="C172" s="309" t="s">
        <v>675</v>
      </c>
      <c r="D172" s="309"/>
      <c r="E172" s="309"/>
      <c r="F172" s="331" t="s">
        <v>676</v>
      </c>
      <c r="G172" s="309"/>
      <c r="H172" s="309" t="s">
        <v>737</v>
      </c>
      <c r="I172" s="309" t="s">
        <v>672</v>
      </c>
      <c r="J172" s="309">
        <v>50</v>
      </c>
      <c r="K172" s="353"/>
    </row>
    <row r="173" spans="2:11" s="1" customFormat="1" ht="15" customHeight="1">
      <c r="B173" s="332"/>
      <c r="C173" s="309" t="s">
        <v>678</v>
      </c>
      <c r="D173" s="309"/>
      <c r="E173" s="309"/>
      <c r="F173" s="331" t="s">
        <v>670</v>
      </c>
      <c r="G173" s="309"/>
      <c r="H173" s="309" t="s">
        <v>737</v>
      </c>
      <c r="I173" s="309" t="s">
        <v>680</v>
      </c>
      <c r="J173" s="309"/>
      <c r="K173" s="353"/>
    </row>
    <row r="174" spans="2:11" s="1" customFormat="1" ht="15" customHeight="1">
      <c r="B174" s="332"/>
      <c r="C174" s="309" t="s">
        <v>689</v>
      </c>
      <c r="D174" s="309"/>
      <c r="E174" s="309"/>
      <c r="F174" s="331" t="s">
        <v>676</v>
      </c>
      <c r="G174" s="309"/>
      <c r="H174" s="309" t="s">
        <v>737</v>
      </c>
      <c r="I174" s="309" t="s">
        <v>672</v>
      </c>
      <c r="J174" s="309">
        <v>50</v>
      </c>
      <c r="K174" s="353"/>
    </row>
    <row r="175" spans="2:11" s="1" customFormat="1" ht="15" customHeight="1">
      <c r="B175" s="332"/>
      <c r="C175" s="309" t="s">
        <v>697</v>
      </c>
      <c r="D175" s="309"/>
      <c r="E175" s="309"/>
      <c r="F175" s="331" t="s">
        <v>676</v>
      </c>
      <c r="G175" s="309"/>
      <c r="H175" s="309" t="s">
        <v>737</v>
      </c>
      <c r="I175" s="309" t="s">
        <v>672</v>
      </c>
      <c r="J175" s="309">
        <v>50</v>
      </c>
      <c r="K175" s="353"/>
    </row>
    <row r="176" spans="2:11" s="1" customFormat="1" ht="15" customHeight="1">
      <c r="B176" s="332"/>
      <c r="C176" s="309" t="s">
        <v>695</v>
      </c>
      <c r="D176" s="309"/>
      <c r="E176" s="309"/>
      <c r="F176" s="331" t="s">
        <v>676</v>
      </c>
      <c r="G176" s="309"/>
      <c r="H176" s="309" t="s">
        <v>737</v>
      </c>
      <c r="I176" s="309" t="s">
        <v>672</v>
      </c>
      <c r="J176" s="309">
        <v>50</v>
      </c>
      <c r="K176" s="353"/>
    </row>
    <row r="177" spans="2:11" s="1" customFormat="1" ht="15" customHeight="1">
      <c r="B177" s="332"/>
      <c r="C177" s="309" t="s">
        <v>100</v>
      </c>
      <c r="D177" s="309"/>
      <c r="E177" s="309"/>
      <c r="F177" s="331" t="s">
        <v>670</v>
      </c>
      <c r="G177" s="309"/>
      <c r="H177" s="309" t="s">
        <v>738</v>
      </c>
      <c r="I177" s="309" t="s">
        <v>739</v>
      </c>
      <c r="J177" s="309"/>
      <c r="K177" s="353"/>
    </row>
    <row r="178" spans="2:11" s="1" customFormat="1" ht="15" customHeight="1">
      <c r="B178" s="332"/>
      <c r="C178" s="309" t="s">
        <v>58</v>
      </c>
      <c r="D178" s="309"/>
      <c r="E178" s="309"/>
      <c r="F178" s="331" t="s">
        <v>670</v>
      </c>
      <c r="G178" s="309"/>
      <c r="H178" s="309" t="s">
        <v>740</v>
      </c>
      <c r="I178" s="309" t="s">
        <v>741</v>
      </c>
      <c r="J178" s="309">
        <v>1</v>
      </c>
      <c r="K178" s="353"/>
    </row>
    <row r="179" spans="2:11" s="1" customFormat="1" ht="15" customHeight="1">
      <c r="B179" s="332"/>
      <c r="C179" s="309" t="s">
        <v>54</v>
      </c>
      <c r="D179" s="309"/>
      <c r="E179" s="309"/>
      <c r="F179" s="331" t="s">
        <v>670</v>
      </c>
      <c r="G179" s="309"/>
      <c r="H179" s="309" t="s">
        <v>742</v>
      </c>
      <c r="I179" s="309" t="s">
        <v>672</v>
      </c>
      <c r="J179" s="309">
        <v>20</v>
      </c>
      <c r="K179" s="353"/>
    </row>
    <row r="180" spans="2:11" s="1" customFormat="1" ht="15" customHeight="1">
      <c r="B180" s="332"/>
      <c r="C180" s="309" t="s">
        <v>55</v>
      </c>
      <c r="D180" s="309"/>
      <c r="E180" s="309"/>
      <c r="F180" s="331" t="s">
        <v>670</v>
      </c>
      <c r="G180" s="309"/>
      <c r="H180" s="309" t="s">
        <v>743</v>
      </c>
      <c r="I180" s="309" t="s">
        <v>672</v>
      </c>
      <c r="J180" s="309">
        <v>255</v>
      </c>
      <c r="K180" s="353"/>
    </row>
    <row r="181" spans="2:11" s="1" customFormat="1" ht="15" customHeight="1">
      <c r="B181" s="332"/>
      <c r="C181" s="309" t="s">
        <v>101</v>
      </c>
      <c r="D181" s="309"/>
      <c r="E181" s="309"/>
      <c r="F181" s="331" t="s">
        <v>670</v>
      </c>
      <c r="G181" s="309"/>
      <c r="H181" s="309" t="s">
        <v>634</v>
      </c>
      <c r="I181" s="309" t="s">
        <v>672</v>
      </c>
      <c r="J181" s="309">
        <v>10</v>
      </c>
      <c r="K181" s="353"/>
    </row>
    <row r="182" spans="2:11" s="1" customFormat="1" ht="15" customHeight="1">
      <c r="B182" s="332"/>
      <c r="C182" s="309" t="s">
        <v>102</v>
      </c>
      <c r="D182" s="309"/>
      <c r="E182" s="309"/>
      <c r="F182" s="331" t="s">
        <v>670</v>
      </c>
      <c r="G182" s="309"/>
      <c r="H182" s="309" t="s">
        <v>744</v>
      </c>
      <c r="I182" s="309" t="s">
        <v>705</v>
      </c>
      <c r="J182" s="309"/>
      <c r="K182" s="353"/>
    </row>
    <row r="183" spans="2:11" s="1" customFormat="1" ht="15" customHeight="1">
      <c r="B183" s="332"/>
      <c r="C183" s="309" t="s">
        <v>745</v>
      </c>
      <c r="D183" s="309"/>
      <c r="E183" s="309"/>
      <c r="F183" s="331" t="s">
        <v>670</v>
      </c>
      <c r="G183" s="309"/>
      <c r="H183" s="309" t="s">
        <v>746</v>
      </c>
      <c r="I183" s="309" t="s">
        <v>705</v>
      </c>
      <c r="J183" s="309"/>
      <c r="K183" s="353"/>
    </row>
    <row r="184" spans="2:11" s="1" customFormat="1" ht="15" customHeight="1">
      <c r="B184" s="332"/>
      <c r="C184" s="309" t="s">
        <v>734</v>
      </c>
      <c r="D184" s="309"/>
      <c r="E184" s="309"/>
      <c r="F184" s="331" t="s">
        <v>670</v>
      </c>
      <c r="G184" s="309"/>
      <c r="H184" s="309" t="s">
        <v>747</v>
      </c>
      <c r="I184" s="309" t="s">
        <v>705</v>
      </c>
      <c r="J184" s="309"/>
      <c r="K184" s="353"/>
    </row>
    <row r="185" spans="2:11" s="1" customFormat="1" ht="15" customHeight="1">
      <c r="B185" s="332"/>
      <c r="C185" s="309" t="s">
        <v>104</v>
      </c>
      <c r="D185" s="309"/>
      <c r="E185" s="309"/>
      <c r="F185" s="331" t="s">
        <v>676</v>
      </c>
      <c r="G185" s="309"/>
      <c r="H185" s="309" t="s">
        <v>748</v>
      </c>
      <c r="I185" s="309" t="s">
        <v>672</v>
      </c>
      <c r="J185" s="309">
        <v>50</v>
      </c>
      <c r="K185" s="353"/>
    </row>
    <row r="186" spans="2:11" s="1" customFormat="1" ht="15" customHeight="1">
      <c r="B186" s="332"/>
      <c r="C186" s="309" t="s">
        <v>749</v>
      </c>
      <c r="D186" s="309"/>
      <c r="E186" s="309"/>
      <c r="F186" s="331" t="s">
        <v>676</v>
      </c>
      <c r="G186" s="309"/>
      <c r="H186" s="309" t="s">
        <v>750</v>
      </c>
      <c r="I186" s="309" t="s">
        <v>751</v>
      </c>
      <c r="J186" s="309"/>
      <c r="K186" s="353"/>
    </row>
    <row r="187" spans="2:11" s="1" customFormat="1" ht="15" customHeight="1">
      <c r="B187" s="332"/>
      <c r="C187" s="309" t="s">
        <v>752</v>
      </c>
      <c r="D187" s="309"/>
      <c r="E187" s="309"/>
      <c r="F187" s="331" t="s">
        <v>676</v>
      </c>
      <c r="G187" s="309"/>
      <c r="H187" s="309" t="s">
        <v>753</v>
      </c>
      <c r="I187" s="309" t="s">
        <v>751</v>
      </c>
      <c r="J187" s="309"/>
      <c r="K187" s="353"/>
    </row>
    <row r="188" spans="2:11" s="1" customFormat="1" ht="15" customHeight="1">
      <c r="B188" s="332"/>
      <c r="C188" s="309" t="s">
        <v>754</v>
      </c>
      <c r="D188" s="309"/>
      <c r="E188" s="309"/>
      <c r="F188" s="331" t="s">
        <v>676</v>
      </c>
      <c r="G188" s="309"/>
      <c r="H188" s="309" t="s">
        <v>755</v>
      </c>
      <c r="I188" s="309" t="s">
        <v>751</v>
      </c>
      <c r="J188" s="309"/>
      <c r="K188" s="353"/>
    </row>
    <row r="189" spans="2:11" s="1" customFormat="1" ht="15" customHeight="1">
      <c r="B189" s="332"/>
      <c r="C189" s="365" t="s">
        <v>756</v>
      </c>
      <c r="D189" s="309"/>
      <c r="E189" s="309"/>
      <c r="F189" s="331" t="s">
        <v>676</v>
      </c>
      <c r="G189" s="309"/>
      <c r="H189" s="309" t="s">
        <v>757</v>
      </c>
      <c r="I189" s="309" t="s">
        <v>758</v>
      </c>
      <c r="J189" s="366" t="s">
        <v>759</v>
      </c>
      <c r="K189" s="353"/>
    </row>
    <row r="190" spans="2:11" s="1" customFormat="1" ht="15" customHeight="1">
      <c r="B190" s="332"/>
      <c r="C190" s="316" t="s">
        <v>43</v>
      </c>
      <c r="D190" s="309"/>
      <c r="E190" s="309"/>
      <c r="F190" s="331" t="s">
        <v>670</v>
      </c>
      <c r="G190" s="309"/>
      <c r="H190" s="306" t="s">
        <v>760</v>
      </c>
      <c r="I190" s="309" t="s">
        <v>761</v>
      </c>
      <c r="J190" s="309"/>
      <c r="K190" s="353"/>
    </row>
    <row r="191" spans="2:11" s="1" customFormat="1" ht="15" customHeight="1">
      <c r="B191" s="332"/>
      <c r="C191" s="316" t="s">
        <v>762</v>
      </c>
      <c r="D191" s="309"/>
      <c r="E191" s="309"/>
      <c r="F191" s="331" t="s">
        <v>670</v>
      </c>
      <c r="G191" s="309"/>
      <c r="H191" s="309" t="s">
        <v>763</v>
      </c>
      <c r="I191" s="309" t="s">
        <v>705</v>
      </c>
      <c r="J191" s="309"/>
      <c r="K191" s="353"/>
    </row>
    <row r="192" spans="2:11" s="1" customFormat="1" ht="15" customHeight="1">
      <c r="B192" s="332"/>
      <c r="C192" s="316" t="s">
        <v>764</v>
      </c>
      <c r="D192" s="309"/>
      <c r="E192" s="309"/>
      <c r="F192" s="331" t="s">
        <v>670</v>
      </c>
      <c r="G192" s="309"/>
      <c r="H192" s="309" t="s">
        <v>765</v>
      </c>
      <c r="I192" s="309" t="s">
        <v>705</v>
      </c>
      <c r="J192" s="309"/>
      <c r="K192" s="353"/>
    </row>
    <row r="193" spans="2:11" s="1" customFormat="1" ht="15" customHeight="1">
      <c r="B193" s="332"/>
      <c r="C193" s="316" t="s">
        <v>766</v>
      </c>
      <c r="D193" s="309"/>
      <c r="E193" s="309"/>
      <c r="F193" s="331" t="s">
        <v>676</v>
      </c>
      <c r="G193" s="309"/>
      <c r="H193" s="309" t="s">
        <v>767</v>
      </c>
      <c r="I193" s="309" t="s">
        <v>705</v>
      </c>
      <c r="J193" s="309"/>
      <c r="K193" s="353"/>
    </row>
    <row r="194" spans="2:11" s="1" customFormat="1" ht="15" customHeight="1">
      <c r="B194" s="359"/>
      <c r="C194" s="367"/>
      <c r="D194" s="341"/>
      <c r="E194" s="341"/>
      <c r="F194" s="341"/>
      <c r="G194" s="341"/>
      <c r="H194" s="341"/>
      <c r="I194" s="341"/>
      <c r="J194" s="341"/>
      <c r="K194" s="360"/>
    </row>
    <row r="195" spans="2:11" s="1" customFormat="1" ht="18.75" customHeight="1">
      <c r="B195" s="306"/>
      <c r="C195" s="309"/>
      <c r="D195" s="309"/>
      <c r="E195" s="309"/>
      <c r="F195" s="331"/>
      <c r="G195" s="309"/>
      <c r="H195" s="309"/>
      <c r="I195" s="309"/>
      <c r="J195" s="309"/>
      <c r="K195" s="306"/>
    </row>
    <row r="196" spans="2:11" s="1" customFormat="1" ht="18.75" customHeight="1">
      <c r="B196" s="306"/>
      <c r="C196" s="309"/>
      <c r="D196" s="309"/>
      <c r="E196" s="309"/>
      <c r="F196" s="331"/>
      <c r="G196" s="309"/>
      <c r="H196" s="309"/>
      <c r="I196" s="309"/>
      <c r="J196" s="309"/>
      <c r="K196" s="306"/>
    </row>
    <row r="197" spans="2:11" s="1" customFormat="1" ht="18.75" customHeight="1"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pans="2:11" s="1" customFormat="1" ht="13.5">
      <c r="B198" s="296"/>
      <c r="C198" s="297"/>
      <c r="D198" s="297"/>
      <c r="E198" s="297"/>
      <c r="F198" s="297"/>
      <c r="G198" s="297"/>
      <c r="H198" s="297"/>
      <c r="I198" s="297"/>
      <c r="J198" s="297"/>
      <c r="K198" s="298"/>
    </row>
    <row r="199" spans="2:11" s="1" customFormat="1" ht="21">
      <c r="B199" s="299"/>
      <c r="C199" s="300" t="s">
        <v>768</v>
      </c>
      <c r="D199" s="300"/>
      <c r="E199" s="300"/>
      <c r="F199" s="300"/>
      <c r="G199" s="300"/>
      <c r="H199" s="300"/>
      <c r="I199" s="300"/>
      <c r="J199" s="300"/>
      <c r="K199" s="301"/>
    </row>
    <row r="200" spans="2:11" s="1" customFormat="1" ht="25.5" customHeight="1">
      <c r="B200" s="299"/>
      <c r="C200" s="368" t="s">
        <v>769</v>
      </c>
      <c r="D200" s="368"/>
      <c r="E200" s="368"/>
      <c r="F200" s="368" t="s">
        <v>770</v>
      </c>
      <c r="G200" s="369"/>
      <c r="H200" s="368" t="s">
        <v>771</v>
      </c>
      <c r="I200" s="368"/>
      <c r="J200" s="368"/>
      <c r="K200" s="301"/>
    </row>
    <row r="201" spans="2:11" s="1" customFormat="1" ht="5.25" customHeight="1">
      <c r="B201" s="332"/>
      <c r="C201" s="329"/>
      <c r="D201" s="329"/>
      <c r="E201" s="329"/>
      <c r="F201" s="329"/>
      <c r="G201" s="309"/>
      <c r="H201" s="329"/>
      <c r="I201" s="329"/>
      <c r="J201" s="329"/>
      <c r="K201" s="353"/>
    </row>
    <row r="202" spans="2:11" s="1" customFormat="1" ht="15" customHeight="1">
      <c r="B202" s="332"/>
      <c r="C202" s="309" t="s">
        <v>761</v>
      </c>
      <c r="D202" s="309"/>
      <c r="E202" s="309"/>
      <c r="F202" s="331" t="s">
        <v>44</v>
      </c>
      <c r="G202" s="309"/>
      <c r="H202" s="309" t="s">
        <v>772</v>
      </c>
      <c r="I202" s="309"/>
      <c r="J202" s="309"/>
      <c r="K202" s="353"/>
    </row>
    <row r="203" spans="2:11" s="1" customFormat="1" ht="15" customHeight="1">
      <c r="B203" s="332"/>
      <c r="C203" s="338"/>
      <c r="D203" s="309"/>
      <c r="E203" s="309"/>
      <c r="F203" s="331" t="s">
        <v>45</v>
      </c>
      <c r="G203" s="309"/>
      <c r="H203" s="309" t="s">
        <v>773</v>
      </c>
      <c r="I203" s="309"/>
      <c r="J203" s="309"/>
      <c r="K203" s="353"/>
    </row>
    <row r="204" spans="2:11" s="1" customFormat="1" ht="15" customHeight="1">
      <c r="B204" s="332"/>
      <c r="C204" s="338"/>
      <c r="D204" s="309"/>
      <c r="E204" s="309"/>
      <c r="F204" s="331" t="s">
        <v>48</v>
      </c>
      <c r="G204" s="309"/>
      <c r="H204" s="309" t="s">
        <v>774</v>
      </c>
      <c r="I204" s="309"/>
      <c r="J204" s="309"/>
      <c r="K204" s="353"/>
    </row>
    <row r="205" spans="2:11" s="1" customFormat="1" ht="15" customHeight="1">
      <c r="B205" s="332"/>
      <c r="C205" s="309"/>
      <c r="D205" s="309"/>
      <c r="E205" s="309"/>
      <c r="F205" s="331" t="s">
        <v>46</v>
      </c>
      <c r="G205" s="309"/>
      <c r="H205" s="309" t="s">
        <v>775</v>
      </c>
      <c r="I205" s="309"/>
      <c r="J205" s="309"/>
      <c r="K205" s="353"/>
    </row>
    <row r="206" spans="2:11" s="1" customFormat="1" ht="15" customHeight="1">
      <c r="B206" s="332"/>
      <c r="C206" s="309"/>
      <c r="D206" s="309"/>
      <c r="E206" s="309"/>
      <c r="F206" s="331" t="s">
        <v>47</v>
      </c>
      <c r="G206" s="309"/>
      <c r="H206" s="309" t="s">
        <v>776</v>
      </c>
      <c r="I206" s="309"/>
      <c r="J206" s="309"/>
      <c r="K206" s="353"/>
    </row>
    <row r="207" spans="2:11" s="1" customFormat="1" ht="15" customHeight="1">
      <c r="B207" s="332"/>
      <c r="C207" s="309"/>
      <c r="D207" s="309"/>
      <c r="E207" s="309"/>
      <c r="F207" s="331"/>
      <c r="G207" s="309"/>
      <c r="H207" s="309"/>
      <c r="I207" s="309"/>
      <c r="J207" s="309"/>
      <c r="K207" s="353"/>
    </row>
    <row r="208" spans="2:11" s="1" customFormat="1" ht="15" customHeight="1">
      <c r="B208" s="332"/>
      <c r="C208" s="309" t="s">
        <v>717</v>
      </c>
      <c r="D208" s="309"/>
      <c r="E208" s="309"/>
      <c r="F208" s="331" t="s">
        <v>80</v>
      </c>
      <c r="G208" s="309"/>
      <c r="H208" s="309" t="s">
        <v>777</v>
      </c>
      <c r="I208" s="309"/>
      <c r="J208" s="309"/>
      <c r="K208" s="353"/>
    </row>
    <row r="209" spans="2:11" s="1" customFormat="1" ht="15" customHeight="1">
      <c r="B209" s="332"/>
      <c r="C209" s="338"/>
      <c r="D209" s="309"/>
      <c r="E209" s="309"/>
      <c r="F209" s="331" t="s">
        <v>612</v>
      </c>
      <c r="G209" s="309"/>
      <c r="H209" s="309" t="s">
        <v>613</v>
      </c>
      <c r="I209" s="309"/>
      <c r="J209" s="309"/>
      <c r="K209" s="353"/>
    </row>
    <row r="210" spans="2:11" s="1" customFormat="1" ht="15" customHeight="1">
      <c r="B210" s="332"/>
      <c r="C210" s="309"/>
      <c r="D210" s="309"/>
      <c r="E210" s="309"/>
      <c r="F210" s="331" t="s">
        <v>610</v>
      </c>
      <c r="G210" s="309"/>
      <c r="H210" s="309" t="s">
        <v>778</v>
      </c>
      <c r="I210" s="309"/>
      <c r="J210" s="309"/>
      <c r="K210" s="353"/>
    </row>
    <row r="211" spans="2:11" s="1" customFormat="1" ht="15" customHeight="1">
      <c r="B211" s="370"/>
      <c r="C211" s="338"/>
      <c r="D211" s="338"/>
      <c r="E211" s="338"/>
      <c r="F211" s="331" t="s">
        <v>614</v>
      </c>
      <c r="G211" s="316"/>
      <c r="H211" s="357" t="s">
        <v>615</v>
      </c>
      <c r="I211" s="357"/>
      <c r="J211" s="357"/>
      <c r="K211" s="371"/>
    </row>
    <row r="212" spans="2:11" s="1" customFormat="1" ht="15" customHeight="1">
      <c r="B212" s="370"/>
      <c r="C212" s="338"/>
      <c r="D212" s="338"/>
      <c r="E212" s="338"/>
      <c r="F212" s="331" t="s">
        <v>616</v>
      </c>
      <c r="G212" s="316"/>
      <c r="H212" s="357" t="s">
        <v>779</v>
      </c>
      <c r="I212" s="357"/>
      <c r="J212" s="357"/>
      <c r="K212" s="371"/>
    </row>
    <row r="213" spans="2:11" s="1" customFormat="1" ht="15" customHeight="1">
      <c r="B213" s="370"/>
      <c r="C213" s="338"/>
      <c r="D213" s="338"/>
      <c r="E213" s="338"/>
      <c r="F213" s="372"/>
      <c r="G213" s="316"/>
      <c r="H213" s="373"/>
      <c r="I213" s="373"/>
      <c r="J213" s="373"/>
      <c r="K213" s="371"/>
    </row>
    <row r="214" spans="2:11" s="1" customFormat="1" ht="15" customHeight="1">
      <c r="B214" s="370"/>
      <c r="C214" s="309" t="s">
        <v>741</v>
      </c>
      <c r="D214" s="338"/>
      <c r="E214" s="338"/>
      <c r="F214" s="331">
        <v>1</v>
      </c>
      <c r="G214" s="316"/>
      <c r="H214" s="357" t="s">
        <v>780</v>
      </c>
      <c r="I214" s="357"/>
      <c r="J214" s="357"/>
      <c r="K214" s="371"/>
    </row>
    <row r="215" spans="2:11" s="1" customFormat="1" ht="15" customHeight="1">
      <c r="B215" s="370"/>
      <c r="C215" s="338"/>
      <c r="D215" s="338"/>
      <c r="E215" s="338"/>
      <c r="F215" s="331">
        <v>2</v>
      </c>
      <c r="G215" s="316"/>
      <c r="H215" s="357" t="s">
        <v>781</v>
      </c>
      <c r="I215" s="357"/>
      <c r="J215" s="357"/>
      <c r="K215" s="371"/>
    </row>
    <row r="216" spans="2:11" s="1" customFormat="1" ht="15" customHeight="1">
      <c r="B216" s="370"/>
      <c r="C216" s="338"/>
      <c r="D216" s="338"/>
      <c r="E216" s="338"/>
      <c r="F216" s="331">
        <v>3</v>
      </c>
      <c r="G216" s="316"/>
      <c r="H216" s="357" t="s">
        <v>782</v>
      </c>
      <c r="I216" s="357"/>
      <c r="J216" s="357"/>
      <c r="K216" s="371"/>
    </row>
    <row r="217" spans="2:11" s="1" customFormat="1" ht="15" customHeight="1">
      <c r="B217" s="370"/>
      <c r="C217" s="338"/>
      <c r="D217" s="338"/>
      <c r="E217" s="338"/>
      <c r="F217" s="331">
        <v>4</v>
      </c>
      <c r="G217" s="316"/>
      <c r="H217" s="357" t="s">
        <v>783</v>
      </c>
      <c r="I217" s="357"/>
      <c r="J217" s="357"/>
      <c r="K217" s="371"/>
    </row>
    <row r="218" spans="2:11" s="1" customFormat="1" ht="12.75" customHeight="1">
      <c r="B218" s="374"/>
      <c r="C218" s="375"/>
      <c r="D218" s="375"/>
      <c r="E218" s="375"/>
      <c r="F218" s="375"/>
      <c r="G218" s="375"/>
      <c r="H218" s="375"/>
      <c r="I218" s="375"/>
      <c r="J218" s="375"/>
      <c r="K218" s="37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Urbánek</dc:creator>
  <cp:keywords/>
  <dc:description/>
  <cp:lastModifiedBy>Kamil Urbánek</cp:lastModifiedBy>
  <dcterms:created xsi:type="dcterms:W3CDTF">2020-11-23T12:04:38Z</dcterms:created>
  <dcterms:modified xsi:type="dcterms:W3CDTF">2020-11-23T12:04:52Z</dcterms:modified>
  <cp:category/>
  <cp:version/>
  <cp:contentType/>
  <cp:contentStatus/>
</cp:coreProperties>
</file>