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924" windowHeight="13140" activeTab="0"/>
  </bookViews>
  <sheets>
    <sheet name="Rekapitulace stavby" sheetId="1" r:id="rId1"/>
    <sheet name="1. - SO 01 Oprava opevněn..." sheetId="2" r:id="rId2"/>
    <sheet name="VON 01 - VON 01 Vedlejší ..." sheetId="3" r:id="rId3"/>
  </sheets>
  <definedNames>
    <definedName name="_xlnm._FilterDatabase" localSheetId="1" hidden="1">'1. - SO 01 Oprava opevněn...'!$C$87:$K$362</definedName>
    <definedName name="_xlnm._FilterDatabase" localSheetId="2" hidden="1">'VON 01 - VON 01 Vedlejší ...'!$C$83:$K$152</definedName>
    <definedName name="_xlnm.Print_Area" localSheetId="1">'1. - SO 01 Oprava opevněn...'!$C$4:$J$39,'1. - SO 01 Oprava opevněn...'!$C$45:$J$69,'1. - SO 01 Oprava opevněn...'!$C$75:$K$362</definedName>
    <definedName name="_xlnm.Print_Area" localSheetId="0">'Rekapitulace stavby'!$D$4:$AO$36,'Rekapitulace stavby'!$C$42:$AQ$57</definedName>
    <definedName name="_xlnm.Print_Area" localSheetId="2">'VON 01 - VON 01 Vedlejší ...'!$C$4:$J$39,'VON 01 - VON 01 Vedlejší ...'!$C$45:$J$65,'VON 01 - VON 01 Vedlejší ...'!$C$71:$K$152</definedName>
    <definedName name="_xlnm.Print_Titles" localSheetId="0">'Rekapitulace stavby'!$52:$52</definedName>
    <definedName name="_xlnm.Print_Titles" localSheetId="1">'1. - SO 01 Oprava opevněn...'!$87:$87</definedName>
    <definedName name="_xlnm.Print_Titles" localSheetId="2">'VON 01 - VON 01 Vedlejší ...'!$83:$83</definedName>
  </definedNames>
  <calcPr calcId="162913"/>
</workbook>
</file>

<file path=xl/sharedStrings.xml><?xml version="1.0" encoding="utf-8"?>
<sst xmlns="http://schemas.openxmlformats.org/spreadsheetml/2006/main" count="3563" uniqueCount="538">
  <si>
    <t>Export Komplet</t>
  </si>
  <si>
    <t>VZ</t>
  </si>
  <si>
    <t>2.0</t>
  </si>
  <si>
    <t>ZAMOK</t>
  </si>
  <si>
    <t>False</t>
  </si>
  <si>
    <t>{d0251937-bf28-4957-b02b-5ef5b997ab4e}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</si>
  <si>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</si>
  <si>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</si>
  <si>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</si>
  <si>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</si>
  <si>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</si>
  <si>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</si>
  <si>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</si>
  <si>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</si>
  <si>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3584vv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</si>
  <si>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</si>
  <si>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</si>
  <si>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Huntířovský potok, Huntířov, oprava opevnění koryta, ř. km 0,395 - 1,300</t>
  </si>
  <si>
    <t>KSO:</t>
  </si>
  <si>
    <t>833 2</t>
  </si>
  <si>
    <t>CC-CZ:</t>
  </si>
  <si>
    <t>215</t>
  </si>
  <si>
    <t>Místo:</t>
  </si>
  <si>
    <t>Huntířov</t>
  </si>
  <si>
    <t>Datum:</t>
  </si>
  <si>
    <t>14. 1. 2020</t>
  </si>
  <si>
    <t>Zadavatel:</t>
  </si>
  <si>
    <t>IČ:</t>
  </si>
  <si>
    <t/>
  </si>
  <si>
    <t>Povodí Labe, státní podnik, OIČ, Hradec Králové</t>
  </si>
  <si>
    <t>DIČ:</t>
  </si>
  <si>
    <t>Uchazeč:</t>
  </si>
  <si>
    <t>Vyplň údaj</t>
  </si>
  <si>
    <t>Projektant:</t>
  </si>
  <si>
    <t>True</t>
  </si>
  <si>
    <t>Zpracovatel:</t>
  </si>
  <si>
    <t>Ing. Eva Morkesová</t>
  </si>
  <si>
    <t>Poznámka:</t>
  </si>
  <si>
    <t>Rozpočtováno v CÚ 2019/II
Neomezený dálkový přístup k úvodním částem katalogů ÚRS na http:/www.cs-urs.cz.
Ostatní informace položek ÚRS budou součástí soupisu prací.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</si>
  <si>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</si>
  <si>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</si>
  <si>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</si>
  <si>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</si>
  <si>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</si>
  <si>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</si>
  <si>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</si>
  <si>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</si>
  <si>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</si>
  <si>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</si>
  <si>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</si>
  <si>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</si>
  <si>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</si>
  <si>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</si>
  <si>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</si>
  <si>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</si>
  <si>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</si>
  <si>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</si>
  <si>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</si>
  <si>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</si>
  <si>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</si>
  <si>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</si>
  <si>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</si>
  <si>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</si>
  <si>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</si>
  <si>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</si>
  <si>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</si>
  <si>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</si>
  <si>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</si>
  <si>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</si>
  <si>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</si>
  <si>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</si>
  <si>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</si>
  <si>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</si>
  <si>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</si>
  <si>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</si>
  <si>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</si>
  <si>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</si>
  <si>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</si>
  <si>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1.</t>
  </si>
  <si>
    <t>SO 01 Oprava opevnění koryta</t>
  </si>
  <si>
    <t>STA</t>
  </si>
  <si>
    <t>1</t>
  </si>
  <si>
    <t>{3b4e4e82-016b-496f-b011-8886c5273863}</t>
  </si>
  <si>
    <t>2</t>
  </si>
  <si>
    <t>VON 01</t>
  </si>
  <si>
    <t>VON 01 Vedlejší a ostatní náklady</t>
  </si>
  <si>
    <t>VON</t>
  </si>
  <si>
    <t>{a9bb0f55-ce67-4b95-838d-4545d178b32b}</t>
  </si>
  <si>
    <t>KRYCÍ LIST SOUPISU PRACÍ</t>
  </si>
  <si>
    <t>Objekt:</t>
  </si>
  <si>
    <t>1. - SO 01 Oprava opevnění koryta</t>
  </si>
  <si>
    <t>Rozpočtováno v CÚ 2019/II Neomezený dálkový přístup k úvodním částem katalogů ÚRS na http:/www.cs-urs.cz. Ostatní informace položek ÚRS budou součástí soupisu prací.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</si>
  <si>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</si>
  <si>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</si>
  <si>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</si>
  <si>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</si>
  <si>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</si>
  <si>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</si>
  <si>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</si>
  <si>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</si>
  <si>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</si>
  <si>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</si>
  <si>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</si>
  <si>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</si>
  <si>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</si>
  <si>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</si>
  <si>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</si>
  <si>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</si>
  <si>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</si>
  <si>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</si>
  <si>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</si>
  <si>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</si>
  <si>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</si>
  <si>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</si>
  <si>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</si>
  <si>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</si>
  <si>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</si>
  <si>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</si>
  <si>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</si>
  <si>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</si>
  <si>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</si>
  <si>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</si>
  <si>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</si>
  <si>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111103222</t>
  </si>
  <si>
    <t>Kosení ve vegetačním období vodního rostlinstva na břehu středně hustého</t>
  </si>
  <si>
    <t>ha</t>
  </si>
  <si>
    <t>CS ÚRS 2019 02</t>
  </si>
  <si>
    <t>4</t>
  </si>
  <si>
    <t>-532862486</t>
  </si>
  <si>
    <t>PP</t>
  </si>
  <si>
    <t>Kosení travin a vodních rostlin ve vegetačním období vodního rostlinstva na břehu středně hustého</t>
  </si>
  <si>
    <t>VV</t>
  </si>
  <si>
    <t>"porost v ř. km 0,404 - 1,269, výkaz, viz příloha D.1.1"</t>
  </si>
  <si>
    <t>865,0*3,0/10000</t>
  </si>
  <si>
    <t>114203102</t>
  </si>
  <si>
    <t>Rozebrání dlažeb z lomového kamene nebo betonových tvárnic na sucho se zalitými spárami</t>
  </si>
  <si>
    <t>m3</t>
  </si>
  <si>
    <t>138285569</t>
  </si>
  <si>
    <t>Rozebrání dlažeb nebo záhozů s naložením na dopravní prostředek dlažeb z lomového kamene nebo betonových tvárnic na sucho se zalitými spárami cementovou maltou</t>
  </si>
  <si>
    <t>"rozebrání rozvolněné dlažby v tl. 0,3 m, 25 % zaměření plochy chybějící dlažby"</t>
  </si>
  <si>
    <t>68,02*0,3*0,25</t>
  </si>
  <si>
    <t>3</t>
  </si>
  <si>
    <t>114203201</t>
  </si>
  <si>
    <t>Očištění lomového kamene nebo betonových tvárnic od hlíny nebo písku</t>
  </si>
  <si>
    <t>1414415152</t>
  </si>
  <si>
    <t>Očištění lomového kamene nebo betonových tvárnic získaných při rozebrání dlažeb, záhozů, rovnanin a soustřeďovacích staveb od hlíny nebo písku</t>
  </si>
  <si>
    <t>"očištění kamene vodou pro následné využití kamene pro obnovu zdiva"</t>
  </si>
  <si>
    <t>"vybouraný kámen, viz pol. bourání"</t>
  </si>
  <si>
    <t>5,833</t>
  </si>
  <si>
    <t>"kámen z výskytu"</t>
  </si>
  <si>
    <t>"pro obnovu zdiva (25 % z celkové opravované kubatury zdiva, tj. z 12,348 m3)"</t>
  </si>
  <si>
    <t>12,348*0,25</t>
  </si>
  <si>
    <t>"kámen pro dlažby (25 % z kubatury chybějící dlažby)"</t>
  </si>
  <si>
    <t>Součet</t>
  </si>
  <si>
    <t>114203202</t>
  </si>
  <si>
    <t>Očištění lomového kamene nebo betonových tvárnic od malty</t>
  </si>
  <si>
    <t>682663971</t>
  </si>
  <si>
    <t>Očištění lomového kamene nebo betonových tvárnic získaných při rozebrání dlažeb, záhozů, rovnanin a soustřeďovacích staveb od malty</t>
  </si>
  <si>
    <t>"kámen z bourání zdiva pro opětovné použití (na meziskládce), viz pol. bourání, viz příloha D.1.1"</t>
  </si>
  <si>
    <t>"kámen z rozebraných dlažeb"</t>
  </si>
  <si>
    <t>5,102</t>
  </si>
  <si>
    <t>5</t>
  </si>
  <si>
    <t>1228611R</t>
  </si>
  <si>
    <t>Těžení jednotlivých kamenů</t>
  </si>
  <si>
    <t>-140424362</t>
  </si>
  <si>
    <t>"vybrání kamenů z koryta (z výskytu) pro následné použití (včetně dopravy do místa očištění a zpracování)"</t>
  </si>
  <si>
    <t>"kámen pro zdivo (25 % z celkové opravované kubatury zdiva, tj. z 12,348 m3)"</t>
  </si>
  <si>
    <t>6</t>
  </si>
  <si>
    <t>129103101</t>
  </si>
  <si>
    <t>Čištění otevřených koryt vodotečí š dna do 5 m hl do 2,5 m v hornině tř. 1 a 2</t>
  </si>
  <si>
    <t>-92386196</t>
  </si>
  <si>
    <t>Čištění otevřených koryt vodotečí s přehozením rozpojeného nánosu do 3 m nebo s naložením na dopravní prostředek při šířce původního dna do 5 m a hloubce koryta do 2,5 m v horninách tř. 1 a 2</t>
  </si>
  <si>
    <t>"nánosy v korytě, výkaz, viz příloha D.1.1"</t>
  </si>
  <si>
    <t>42,59</t>
  </si>
  <si>
    <t>"příprava plochy pro opravu chybějící dlažby v místě poruch, odtěžení zeminy v tl. 15 cm, výkaz"</t>
  </si>
  <si>
    <t>85,025*0,15</t>
  </si>
  <si>
    <t>7</t>
  </si>
  <si>
    <t>132312202</t>
  </si>
  <si>
    <t>Hloubení rýh š přes 600 do 2000 mm ručním nebo pneum nářadím v nesoudržných horninách tř. 4</t>
  </si>
  <si>
    <t>1769218855</t>
  </si>
  <si>
    <t>Hloubení zapažených i nezapažených rýh šířky přes 600 do 2 000 mm ručním nebo pneumatickým nářadím s urovnáním dna do předepsaného profilu a spádu v horninách tř. 4 nesoudržných</t>
  </si>
  <si>
    <t>"rýha pro obnovení prahů ((14+7) = 21 ks, viz příloha D.1.1"</t>
  </si>
  <si>
    <t>21*2,2*0,42</t>
  </si>
  <si>
    <t>8</t>
  </si>
  <si>
    <t>132312209</t>
  </si>
  <si>
    <t>Příplatek za lepivost u hloubení rýh š do 2000 mm ručním nebo pneum nářadím v hornině tř. 4</t>
  </si>
  <si>
    <t>-758385358</t>
  </si>
  <si>
    <t>Hloubení zapažených i nezapažených rýh šířky přes 600 do 2 000 mm ručním nebo pneumatickým nářadím s urovnáním dna do předepsaného profilu a spádu v horninách tř. 4 Příplatek k cenám za lepivost horniny tř. 4</t>
  </si>
  <si>
    <t>19,404*0,4 'Přepočtené koeficientem množství</t>
  </si>
  <si>
    <t>9</t>
  </si>
  <si>
    <t>162201101</t>
  </si>
  <si>
    <t>Vodorovné přemístění do 20 m výkopku/sypaniny z horniny tř. 1 až 4</t>
  </si>
  <si>
    <t>1803198402</t>
  </si>
  <si>
    <t>Vodorovné přemístění výkopku nebo sypaniny po suchu na obvyklém dopravním prostředku, bez naložení výkopku, avšak se složením bez rozhrnutí z horniny tř. 1 až 4 na vzdálenost do 20 m</t>
  </si>
  <si>
    <t>"viz příloha D.1.1"</t>
  </si>
  <si>
    <t>"zemní materiál do dna koryta - do míst se zahloubeným dnem"</t>
  </si>
  <si>
    <t>"materiál z čištění koryta"</t>
  </si>
  <si>
    <t>55,344</t>
  </si>
  <si>
    <t>"materiál z rýh"</t>
  </si>
  <si>
    <t>19,404</t>
  </si>
  <si>
    <t>10</t>
  </si>
  <si>
    <t>162201151</t>
  </si>
  <si>
    <t>Vodorovné přemístění do 20 m výkopku/sypaniny z horniny tří. 5 až 7</t>
  </si>
  <si>
    <t>-809563932</t>
  </si>
  <si>
    <t>Vodorovné přemístění výkopku nebo sypaniny po suchu na obvyklém dopravním prostředku, bez naložení výkopku, avšak se složením bez rozhrnutí z horniny tř. 5 až 7 na vzdálenost do 20 m</t>
  </si>
  <si>
    <t>"vybouraný kámen a kámen z koryta na meziskládku a očištěný zpět pro opětovné použití, viz příloha D.1.1"</t>
  </si>
  <si>
    <t>"kámen z koryta pro obnovu dlažeb"</t>
  </si>
  <si>
    <t>Mezisoučet</t>
  </si>
  <si>
    <t>2*5,833</t>
  </si>
  <si>
    <t>"kámen z koryta pro obnovu zdiva"</t>
  </si>
  <si>
    <t>2*3,087</t>
  </si>
  <si>
    <t>11</t>
  </si>
  <si>
    <t>171201101</t>
  </si>
  <si>
    <t>Uložení sypaniny do násypů nezhutněných</t>
  </si>
  <si>
    <t>542236976</t>
  </si>
  <si>
    <t>Uložení sypaniny do násypů s rozprostřením sypaniny ve vrstvách a s hrubým urovnáním nezhutněných z jakýchkoliv hornin</t>
  </si>
  <si>
    <t>12</t>
  </si>
  <si>
    <t>181151311</t>
  </si>
  <si>
    <t>Plošná úprava terénu přes 500 m2 zemina tř 1 až 4 nerovnosti do 100 mm v rovinně a svahu do 1:5</t>
  </si>
  <si>
    <t>m2</t>
  </si>
  <si>
    <t>-1126856589</t>
  </si>
  <si>
    <t>Plošná úprava terénu v zemině tř. 1 až 4 s urovnáním povrchu bez doplnění ornice souvislé plochy přes 500 m2 při nerovnostech terénu přes 50 do 100 mm v rovině nebo na svahu do 1:5</t>
  </si>
  <si>
    <t>"staveniště, viz příloha B., D.1.1"</t>
  </si>
  <si>
    <t>"PB staničení ř. km 0,410"</t>
  </si>
  <si>
    <t>10,0*5,0</t>
  </si>
  <si>
    <t>"PB staničení ř. km 1,210"</t>
  </si>
  <si>
    <t>"LB staničení ř. km 0,650"</t>
  </si>
  <si>
    <t>5,0*5,0</t>
  </si>
  <si>
    <t>"LB staničení ř. km 0,730"</t>
  </si>
  <si>
    <t>10,0*9,0</t>
  </si>
  <si>
    <t>"LB staničení ř. km 0,810"</t>
  </si>
  <si>
    <t>"LB staničení ř. km 0,870"</t>
  </si>
  <si>
    <t>"LB staničení ř. km 1,010"</t>
  </si>
  <si>
    <t>10,*5,0</t>
  </si>
  <si>
    <t>"příjezd"</t>
  </si>
  <si>
    <t>53,0*3,0</t>
  </si>
  <si>
    <t>21,0*3,0</t>
  </si>
  <si>
    <t>13</t>
  </si>
  <si>
    <t>181411121</t>
  </si>
  <si>
    <t>Založení lučního trávníku výsevem plochy do 1000 m2 v rovině a ve svahu do 1:5</t>
  </si>
  <si>
    <t>-1424485594</t>
  </si>
  <si>
    <t>Založení trávníku na půdě předem připravené plochy do 1000 m2 výsevem včetně utažení lučního v rovině nebo na svahu do 1:5</t>
  </si>
  <si>
    <t>"viz příloha B., D.1.1"</t>
  </si>
  <si>
    <t>"viz pol. plošná úprava"</t>
  </si>
  <si>
    <t>587,0</t>
  </si>
  <si>
    <t>14</t>
  </si>
  <si>
    <t>M</t>
  </si>
  <si>
    <t>00572472</t>
  </si>
  <si>
    <t>osivo směs travní krajinná-rovinná</t>
  </si>
  <si>
    <t>kg</t>
  </si>
  <si>
    <t>1676841018</t>
  </si>
  <si>
    <t>"viz pol. založení trávníku (30 g/m2)"</t>
  </si>
  <si>
    <t>587*0,03 'Přepočtené koeficientem množství</t>
  </si>
  <si>
    <t>181951102</t>
  </si>
  <si>
    <t>Úprava pláně v hornině tř. 1 až 4 se zhutněním</t>
  </si>
  <si>
    <t>-1826329372</t>
  </si>
  <si>
    <t>Úprava pláně vyrovnáním výškových rozdílů v hornině tř. 1 až 4 se zhutněním</t>
  </si>
  <si>
    <t>"úprava uložené zeminy (násypu) ve dně (odhad), viz příloha D.1.1."</t>
  </si>
  <si>
    <t>500,0</t>
  </si>
  <si>
    <t>16</t>
  </si>
  <si>
    <t>182101101</t>
  </si>
  <si>
    <t>Svahování v zářezech v hornině tř. 1 až 4</t>
  </si>
  <si>
    <t>-1995930720</t>
  </si>
  <si>
    <t>Svahování trvalých svahů do projektovaných profilů s potřebným přemístěním výkopku při svahování v zářezech v hornině tř. 1 až 4</t>
  </si>
  <si>
    <t>"svah pod obnovovanou dlažbou, viz výkaz poruch, viz příloha D.1.1, D.1.5"</t>
  </si>
  <si>
    <t>85,025</t>
  </si>
  <si>
    <t>17</t>
  </si>
  <si>
    <t>185803107</t>
  </si>
  <si>
    <t>Shrabání a odvoz pokoseného vodního porostu do 20 km</t>
  </si>
  <si>
    <t>1050444379</t>
  </si>
  <si>
    <t>Shrabání a odvoz pokoseného porostu a organických naplavenin vodního rostlinstva z břehu i z vody</t>
  </si>
  <si>
    <t>Zakládání</t>
  </si>
  <si>
    <t>18</t>
  </si>
  <si>
    <t>R- 2021</t>
  </si>
  <si>
    <t>Převedení vody včetně zajímkování a čerpání vody - technologie dle dodavatele</t>
  </si>
  <si>
    <t>soubor</t>
  </si>
  <si>
    <t>-1501252286</t>
  </si>
  <si>
    <t>"převod vody po celou dobu stavby, viz příloha B."</t>
  </si>
  <si>
    <t>"předpoklad projektanta - jedná se o převedení vody potrubím minimálně DN 300 včetně jímkování a čerpání (zřízení i likvidace)"</t>
  </si>
  <si>
    <t>"jímkováno bude po úsecích - 44 zajímkovaných úseků"</t>
  </si>
  <si>
    <t>"převedení vody potrubím 44 x 20,0 m"</t>
  </si>
  <si>
    <t>"zřízení a odstranění příčných jímek dl. 3,0 m, výšky 0,4 m včetně fólie na vzdušnou stranu jímky pro dotěsnění"</t>
  </si>
  <si>
    <t>"čerpání během stavby"</t>
  </si>
  <si>
    <t>"zřízení a zasypání šachet pro čerpání ve všech úsecích"</t>
  </si>
  <si>
    <t>Svislé a kompletní konstrukce</t>
  </si>
  <si>
    <t>19</t>
  </si>
  <si>
    <t>321222111R1</t>
  </si>
  <si>
    <t>Zdění obkladního zdiva vodních staveb řádkového</t>
  </si>
  <si>
    <t>-1608220629</t>
  </si>
  <si>
    <t>Zdění obkladního zdiva vodních staveb přehrad, jezů a plavebních komor, spodní stavby vodních elektráren, odběrných věží a výpustných zařízení, opěrných zdí, šachet, šachtic a ostatních konstrukcí řádkového hrubého i čistého na maltu cementovou tl. od 250 do 450 mm</t>
  </si>
  <si>
    <t>"oprava kamennného zdiva na MC 25, viz příloha D.1.6"</t>
  </si>
  <si>
    <t>"oprava - viz poruchy patek"</t>
  </si>
  <si>
    <t>74,0*0,25*0,25</t>
  </si>
  <si>
    <t>"oprava objektů z kamenného zdiva, viz příloha D.1.1, D.1.5, D.1.6"</t>
  </si>
  <si>
    <t>"prahy (PS 1 - 2) - 2 ks"</t>
  </si>
  <si>
    <t>"stupeň se spodním prahem (S 1 - 5) - 2 x 5 ks"</t>
  </si>
  <si>
    <t>"stupeň bez spodního prahu (O 1 - 7) - 7 ks"</t>
  </si>
  <si>
    <t>"stupeň kamen. opev. dna (D 1 - 2) - 2 ks"</t>
  </si>
  <si>
    <t>(2+2*5+7+2)*2,8*0,7*0,3</t>
  </si>
  <si>
    <t>20</t>
  </si>
  <si>
    <t>R-10111</t>
  </si>
  <si>
    <t xml:space="preserve">hrubé kopáky pro řádkové zdivo </t>
  </si>
  <si>
    <t>-1606511830</t>
  </si>
  <si>
    <t>hrubé kopáky pro řádkové zdivo</t>
  </si>
  <si>
    <t>"kopáky pro obklad zdi tl. 0,25 m, ztratné 8 %, viz příloha D.1.1, D.1.5, D.1.6"</t>
  </si>
  <si>
    <t>"cena vychází z ceny dodavatele, objemová hmotnost kamene 2,3 t/m3, cena je včetně naložení a dopravy"</t>
  </si>
  <si>
    <t>16,973*1,08</t>
  </si>
  <si>
    <t>"odpočet původního očištěného kamene"</t>
  </si>
  <si>
    <t>-5,833</t>
  </si>
  <si>
    <t>Vodorovné konstrukce</t>
  </si>
  <si>
    <t>35</t>
  </si>
  <si>
    <t>463212111</t>
  </si>
  <si>
    <t>Rovnanina z lomového kamene upraveného s vyklínováním spár úlomky kamene</t>
  </si>
  <si>
    <t>-255112017</t>
  </si>
  <si>
    <t>Rovnanina z lomového kamene upraveného, tříděného jakékoliv tloušťky rovnaniny s vyklínováním spár a dutin úlomky kamene</t>
  </si>
  <si>
    <t>"kamenné stabilizační prahy - štětovitě rovnaný kámen jednotl. hmotnosti 30 - 50 kg s vyklínováním (14+7 ks), viz příloha D.1.7"</t>
  </si>
  <si>
    <t>(14+7)*2,1</t>
  </si>
  <si>
    <t>36</t>
  </si>
  <si>
    <t>463212191</t>
  </si>
  <si>
    <t>Příplatek za vypracováni líce rovnaniny</t>
  </si>
  <si>
    <t>-912318580</t>
  </si>
  <si>
    <t>Rovnanina z lomového kamene upraveného, tříděného Příplatek k cenám za vypracování líce</t>
  </si>
  <si>
    <t>"kamenné stabilizační prahy (14+7 ks) - úprava líce, viz příloha D.1.7"</t>
  </si>
  <si>
    <t>(14+7)*(1,53+1,01)/2*2,2</t>
  </si>
  <si>
    <t>465512327R0</t>
  </si>
  <si>
    <t>Dlažba z lomového kamene na sucho se zalitím spár cementovou maltou tl 300 mm</t>
  </si>
  <si>
    <t>-70168887</t>
  </si>
  <si>
    <t>Dlažba z lomového kamene lomařsky upraveného na sucho se zalitím spár cementovou maltou, tl. kamene 300 mm</t>
  </si>
  <si>
    <t>"dlažba z dovezeného kamene na MC 25"</t>
  </si>
  <si>
    <t>"odpočet dlažby z rozebraného očištěného kamene"</t>
  </si>
  <si>
    <t>-(68,02*0,25)</t>
  </si>
  <si>
    <t>"odpočet dlažby z očištěného kamene z výskytu (z koryta)"</t>
  </si>
  <si>
    <t>22</t>
  </si>
  <si>
    <t>465512327R1</t>
  </si>
  <si>
    <t>923877709</t>
  </si>
  <si>
    <t>"dlažba ze stávajícího očištěného kamene na MC 25 (cena byla snížena o cenu kamene)"</t>
  </si>
  <si>
    <t>"dlažba z rozebraného kamene"</t>
  </si>
  <si>
    <t>68,02*0,25</t>
  </si>
  <si>
    <t>"dlažba z kamene z výskytu (z koryta)"</t>
  </si>
  <si>
    <t>Úpravy povrchů, podlahy a osazování výplní</t>
  </si>
  <si>
    <t>23</t>
  </si>
  <si>
    <t>628635512</t>
  </si>
  <si>
    <t>Vyplnění spár zdiva z lomového kamene maltou cementovou na hl do 70 mm s vyspárováním</t>
  </si>
  <si>
    <t>-2088174870</t>
  </si>
  <si>
    <t>Vyplnění spár dosavadních konstrukcí zdiva cementovou maltou s vyčištěním spár hloubky do 70 mm, zdiva z lomového kamene s vyspárováním</t>
  </si>
  <si>
    <t>"plocha přespárování stávajících objektů z kamenného zdiva MC 25, výkaz"</t>
  </si>
  <si>
    <t>"2 ks příčných prahů"</t>
  </si>
  <si>
    <t>2*2,2*0,7</t>
  </si>
  <si>
    <t>"kamenný stupeň v=0,4 m, ř. km 1,2774, odhad"</t>
  </si>
  <si>
    <t>50,0</t>
  </si>
  <si>
    <t>24</t>
  </si>
  <si>
    <t>636195212</t>
  </si>
  <si>
    <t>Vyplnění spár dlažby z lomového kamene maltou cementovou na hl do 70 mm s vyspárováním</t>
  </si>
  <si>
    <t>-1738037036</t>
  </si>
  <si>
    <t>Vyplnění spár dosavadních dlažeb cementovou maltou s vyčištěním spár na hloubky do 70 mm dlažby z lomového kamene s vyspárováním</t>
  </si>
  <si>
    <t>"přespárování dlažeb MC 25 z 80 % plochy dlažeb (po odpočtu plochy v úseku mostů a opravovaných dlažeb"</t>
  </si>
  <si>
    <t>"plocha přespárování dlažby (odpočet plochy v místě mostních objektů, 5 ks), výkaz"</t>
  </si>
  <si>
    <t>2506,01-5*20,0</t>
  </si>
  <si>
    <t>"odpočet plochy opravované a doplňované dlažby"</t>
  </si>
  <si>
    <t>-(51,015+34,010)</t>
  </si>
  <si>
    <t>"odpočet plochy dlažby, kterou není nutno přespárovávat, 20 % z vypočtené plochy pro přespárování (viz mezisoučet)"</t>
  </si>
  <si>
    <t>-(2320,985*0,2)</t>
  </si>
  <si>
    <t>Ostatní konstrukce a práce-bourání</t>
  </si>
  <si>
    <t>25</t>
  </si>
  <si>
    <t>938903113</t>
  </si>
  <si>
    <t>Vysekání spár hl do 70 mm ve zdivu z lomového kamene</t>
  </si>
  <si>
    <t>280992755</t>
  </si>
  <si>
    <t>Dokončovací práce na dosavadních konstrukcích vysekání spár s očištěním zdiva nebo dlažby, s naložením suti na dopravní prostředek nebo s odklizením na hromady do vzdálenosti 50 m při hloubce spáry do 70 mm ve zdivu z lomového kamene</t>
  </si>
  <si>
    <t>"plocha přespárování stávajících objektů z kamenného zdiva, výkaz"</t>
  </si>
  <si>
    <t>26</t>
  </si>
  <si>
    <t>938903111</t>
  </si>
  <si>
    <t>Vysekání spár hl do 70 mm v dlažbě z lomového kamene</t>
  </si>
  <si>
    <t>-1334861325</t>
  </si>
  <si>
    <t>Dokončovací práce na dosavadních konstrukcích vysekání spár s očištěním zdiva nebo dlažby, s naložením suti na dopravní prostředek nebo s odklizením na hromady do vzdálenosti 50 m při hloubce spáry do 70 mm v dlažbě z lomového kamene</t>
  </si>
  <si>
    <t>"přespárování dlažeb z 80 % plochy dlažeb (po odpočtu plochy v úseku mostů a opravovaných dlažeb"</t>
  </si>
  <si>
    <t>27</t>
  </si>
  <si>
    <t>966021111</t>
  </si>
  <si>
    <t>Bourání konstrukcí LTM zdiva kamenného na MV, MVC ručně</t>
  </si>
  <si>
    <t>2119505440</t>
  </si>
  <si>
    <t>Bourání konstrukcí LTM ve vodních tocích s přemístěním suti na hromady na vzdálenost do 20 m nebo s naložením na dopravní prostředek ručně ze zdiva kamenného, pro jakýkoliv druh kamene na maltu vápennou nebo vápenocementovou</t>
  </si>
  <si>
    <t>"bourání stávajícího kamenného zdiva, viz příloha B., D.1.1"</t>
  </si>
  <si>
    <t>"oprava patek, bouráno 25 % celkové kubatury"</t>
  </si>
  <si>
    <t>57,2*0,25*0,25*0,25</t>
  </si>
  <si>
    <t>"oprava objektů (prahy, stupně), bouráno 40 % celkové kubatury, (2+2x5+8+2)=22 ks"</t>
  </si>
  <si>
    <t>(21*2,8*0,7*0,3)*0,4</t>
  </si>
  <si>
    <t>28</t>
  </si>
  <si>
    <t>985131111</t>
  </si>
  <si>
    <t>Očištění ploch stěn, rubu kleneb a podlah tlakovou vodou</t>
  </si>
  <si>
    <t>1199129698</t>
  </si>
  <si>
    <t>"opravovaná plocha zdiva"</t>
  </si>
  <si>
    <t>"patky"</t>
  </si>
  <si>
    <t>57,2*1,15*0,5</t>
  </si>
  <si>
    <t>"prahy, stupně"</t>
  </si>
  <si>
    <t>21*2,8*0,7</t>
  </si>
  <si>
    <t>"očištění dlažby v místech přespárování (80 % z celkové plochy s odpočtem opravované dlažby, viz pol. přespárování)"</t>
  </si>
  <si>
    <t>(2506,1-68,02*1,25-5*20,0)*0,8</t>
  </si>
  <si>
    <t>29</t>
  </si>
  <si>
    <t>985211111</t>
  </si>
  <si>
    <t>Vyklínování uvolněných kamenů ve zdivu se spárami dl do 6 m/m2</t>
  </si>
  <si>
    <t>-288644416</t>
  </si>
  <si>
    <t>Vyklínování uvolněných kamenů zdiva úlomky kamene, popřípadě cihel délky spáry na 1 m2 upravované plochy do 6 m</t>
  </si>
  <si>
    <t>"vyklínování spár rozvolněné dlažby, viz poruchy, viz příloha D.1.1"</t>
  </si>
  <si>
    <t>95,225</t>
  </si>
  <si>
    <t>30</t>
  </si>
  <si>
    <t>985211912</t>
  </si>
  <si>
    <t>Příplatek k vyklínování uvolněných kamenů za plochu do 10 m2 jednotlivě</t>
  </si>
  <si>
    <t>-1737437372</t>
  </si>
  <si>
    <t>Vyklínování uvolněných kamenů zdiva úlomky kamene, popřípadě cihel Příplatek k cenám za plochu do 10 m2 jednotlivě</t>
  </si>
  <si>
    <t>"viz pol. vyklínování spár rozvolněné dlažby, viz poruchy, viz příloha D.1.1"</t>
  </si>
  <si>
    <t>31</t>
  </si>
  <si>
    <t>985323111</t>
  </si>
  <si>
    <t>Spojovací můstek reprofilovaného betonu na cementové bázi tl 1 mm</t>
  </si>
  <si>
    <t>-1916567474</t>
  </si>
  <si>
    <t>Spojovací můstek reprofilovaného betonu na cementové bázi, tloušťky 1 mm</t>
  </si>
  <si>
    <t>997</t>
  </si>
  <si>
    <t>Přesun sutě</t>
  </si>
  <si>
    <t>32</t>
  </si>
  <si>
    <t>99701380R0</t>
  </si>
  <si>
    <t>Likvidace stavebního odpadu betonového</t>
  </si>
  <si>
    <t>t</t>
  </si>
  <si>
    <t>312598141</t>
  </si>
  <si>
    <t>Likvidace stavebního odpadu z prostého betonu včetně naložení dopravy, uložení a případného poplatku za uložení</t>
  </si>
  <si>
    <t>"vybouraný materiál, viz příloha B."</t>
  </si>
  <si>
    <t>"materiál z vysekání spár původních dlažeb (pouze 35 % z celkového množství z důvodu vypadaných spár)"</t>
  </si>
  <si>
    <t>42,706*0,35</t>
  </si>
  <si>
    <t>"materiál z vysekání spár původního zdiva"</t>
  </si>
  <si>
    <t>0,955</t>
  </si>
  <si>
    <t>33</t>
  </si>
  <si>
    <t>99701381R1</t>
  </si>
  <si>
    <t>Likvidace bioodpadu</t>
  </si>
  <si>
    <t>-1827670656</t>
  </si>
  <si>
    <t>Likvidace bioodpadu včetně naložení, dopravy, uložení a případného poplatku za uložení</t>
  </si>
  <si>
    <t>"bioodpad (shrabané vodní rostlinstvo) na skládku, viz příloha B."</t>
  </si>
  <si>
    <t>0,26*1,0</t>
  </si>
  <si>
    <t>998</t>
  </si>
  <si>
    <t>Přesun hmot</t>
  </si>
  <si>
    <t>34</t>
  </si>
  <si>
    <t>998332011</t>
  </si>
  <si>
    <t>Přesun hmot pro úpravy vodních toků a kanály</t>
  </si>
  <si>
    <t>383710670</t>
  </si>
  <si>
    <t>Přesun hmot pro úpravy vodních toků a kanály, hráze rybníků apod. dopravní vzdálenost do 500 m</t>
  </si>
  <si>
    <t>VON 01 - VON 01 Vedlejší a ostatní náklady</t>
  </si>
  <si>
    <t>OST - Vedlejší a ostatní rozpočtové náklady</t>
  </si>
  <si>
    <t xml:space="preserve">    01 - Vedlejší rozpočtové náklady</t>
  </si>
  <si>
    <t xml:space="preserve">    02 - Projektová dokumentace - ostatní náklady</t>
  </si>
  <si>
    <t xml:space="preserve">    03 - Geodetické práce a vytýčení - ostatní náklady</t>
  </si>
  <si>
    <t xml:space="preserve">    09 - Ostatní náklady</t>
  </si>
  <si>
    <t>OST</t>
  </si>
  <si>
    <t>Vedlejší a ostatní rozpočtové náklady</t>
  </si>
  <si>
    <t>01</t>
  </si>
  <si>
    <t>Vedlejší rozpočtové náklady</t>
  </si>
  <si>
    <t>011</t>
  </si>
  <si>
    <t>Zajištění kompletního zařízení staveniště a jeho připojení na sítě</t>
  </si>
  <si>
    <t>1024</t>
  </si>
  <si>
    <t>234889673</t>
  </si>
  <si>
    <t>- zajištění místnosti pro TDI v ZS vč. jejího vybavení</t>
  </si>
  <si>
    <t>- zajištění ohlášení všech staveb zařízení staveniště dle §104 odst. (2) zákona č. 183/2006 Sb.</t>
  </si>
  <si>
    <t>- zajištění oplocení prostoru ZS, jeho napojení na inž. sítě</t>
  </si>
  <si>
    <t>- zajištění následné likvidace všech objektů ZS včetně připojení na sítě</t>
  </si>
  <si>
    <t>- zajištění zřízení a odstranění dočasných komunikací, sjezdů a nájezdů pro realizaci stavby</t>
  </si>
  <si>
    <t>- zajištění ostrahy stavby a staveniště po dobu realizace stavby</t>
  </si>
  <si>
    <t>- zajištění podmínek pro použití přístupových komunikací dotčených stavbou s příslušnými vlastníky či správci a zajištění jejich splnění</t>
  </si>
  <si>
    <t>- zřízení čisticích zón před výjezdem z obvodu staveniště</t>
  </si>
  <si>
    <t>- provedení takových opatření, aby plochy obvodu staveniště nebyly znečištěny ropnými látkami a jinými podobnými produkty</t>
  </si>
  <si>
    <t>- provedení takových opatření, aby nebyly překročeny limity prašnosti a hlučnosti dané obecně závaznou vyhláškou</t>
  </si>
  <si>
    <t>- zajištění péče o nepředané objekty a konstrukce stavby, jejich ošetřování a zimní opatření</t>
  </si>
  <si>
    <t>- zajištění ochrany veškeré zeleně v prostoru staveniště a v jeho bezprostřední blízkosti pro poškození během realizace stavby</t>
  </si>
  <si>
    <t>0110</t>
  </si>
  <si>
    <t>Zajištění zřízení sjezdů</t>
  </si>
  <si>
    <t>1435322491</t>
  </si>
  <si>
    <t>- zajištění zřízení a odstranění dočasných sjezdů a nájezdů pro realizaci stavby (1 ks)</t>
  </si>
  <si>
    <t>01131</t>
  </si>
  <si>
    <t>Zajištění obnovy nezpevněné komunikace</t>
  </si>
  <si>
    <t>850255559</t>
  </si>
  <si>
    <t>Zajištění obnovy stávající nezpevněné komunikace</t>
  </si>
  <si>
    <t>"obnova stávající nezpevněné komunikace při jejím případném porušení"</t>
  </si>
  <si>
    <t>"předpokládaná plocha využívané nezpevněné komunikace 4 x 50,0 x 3,0 m"</t>
  </si>
  <si>
    <t>02</t>
  </si>
  <si>
    <t>Projektová dokumentace - ostatní náklady</t>
  </si>
  <si>
    <t>0210</t>
  </si>
  <si>
    <t>Vypracování Plánu opatření pro případ havárie včetně odsouhlasení ORP</t>
  </si>
  <si>
    <t>kus</t>
  </si>
  <si>
    <t>-1378834977</t>
  </si>
  <si>
    <t>Zhotovitelem vypracovaný Plán opatření pro případ havárie, pro případ úniku závadných látek (např. ropné produkty, cementové výluhy, odpadní vody z těsnících clon, atd.) včetně odsouhlasení ORP</t>
  </si>
  <si>
    <t>0221</t>
  </si>
  <si>
    <t>Zpracování povodňového plánu stavby dle §71 zákona č. 254/2001 Sb. včetně zajištění schválení příslušnými orgány správy a Povodím Labe, státní podnik</t>
  </si>
  <si>
    <t>8192</t>
  </si>
  <si>
    <t>469443533</t>
  </si>
  <si>
    <t>023</t>
  </si>
  <si>
    <t>Vypracování projektu skutečného provedení díla</t>
  </si>
  <si>
    <t>301763620</t>
  </si>
  <si>
    <t>"3 paré + 1 x CD, viz příloha B."</t>
  </si>
  <si>
    <t>"včetně dílenských výkresů"</t>
  </si>
  <si>
    <t>03</t>
  </si>
  <si>
    <t>Geodetické práce a vytýčení - ostatní náklady</t>
  </si>
  <si>
    <t>031</t>
  </si>
  <si>
    <t>Vypracování geodetického zaměření skutečného stavu</t>
  </si>
  <si>
    <t>262144</t>
  </si>
  <si>
    <t>1592770352</t>
  </si>
  <si>
    <t>"zaměření ve 2 paré + 1 x CD"</t>
  </si>
  <si>
    <t>035</t>
  </si>
  <si>
    <t>Zajištění veškerých geodetických prací souvisejících s realizací díla</t>
  </si>
  <si>
    <t>1207804498</t>
  </si>
  <si>
    <t>09</t>
  </si>
  <si>
    <t>Ostatní náklady</t>
  </si>
  <si>
    <t>037</t>
  </si>
  <si>
    <t>Zajištění písemných souhlasných vyjádření všech dotčených vlastníků a případných uživatelů všech pozemků dotčených stavbou s jejich konečnou úpravou po dokončení prací</t>
  </si>
  <si>
    <t>1351439704</t>
  </si>
  <si>
    <t>09211</t>
  </si>
  <si>
    <t>Odstranění překážek v majetku cizích osob a jejich zpětné navrácení</t>
  </si>
  <si>
    <t>-71777160</t>
  </si>
  <si>
    <t>Odstranění překážek v majetku cizích osob a jejich zpětné navrácení (např. oplocení, lávky, thuje atd.)</t>
  </si>
  <si>
    <t>0931</t>
  </si>
  <si>
    <t>Provedení pasportizace stávajících nemovitostí (vč. pozemků) a jejich příslušenství, zajištění fotodokumentace stávajícího stavu přístupových komunikací a garáží</t>
  </si>
  <si>
    <t>1309081212</t>
  </si>
  <si>
    <t>Provedení pasportizace stávajících nemovitostí (vč. pozemků) a jejich příslušenství, zajištění fotodokumentace stávajícího stavu přístupových komunikací</t>
  </si>
  <si>
    <t>"včetně zaměření ocelových hřebů na objektu garáží"</t>
  </si>
  <si>
    <t>094</t>
  </si>
  <si>
    <t>Zajištění vytyčení veškerých podzemních zařízení</t>
  </si>
  <si>
    <t>-559796343</t>
  </si>
  <si>
    <t>Zajištění vytýčení veškerých podzemních zařízení</t>
  </si>
  <si>
    <t>095</t>
  </si>
  <si>
    <t>Zajištění šetření o podzemních sítích vč. zajištění nových vyjádření v případě, že před realizací pozbyly platnosti</t>
  </si>
  <si>
    <t>2039942018</t>
  </si>
  <si>
    <t>0993</t>
  </si>
  <si>
    <t>Zajištění dopravně inženýrských opatření</t>
  </si>
  <si>
    <t>1702921188</t>
  </si>
  <si>
    <t>- zajištění dopravně inženýrských opatření</t>
  </si>
  <si>
    <t>- zajištění zřízení a likvidace dopravního značení včetně případné světelné signalizace</t>
  </si>
  <si>
    <t>0996</t>
  </si>
  <si>
    <t>Zajištění výroby a instalace informačních tabulí ke stavbě</t>
  </si>
  <si>
    <t>-34526450</t>
  </si>
  <si>
    <t>09991</t>
  </si>
  <si>
    <t>Zajištění fotodokumentace veškerých konstrukcí, které budou v průběhu výstavby skryty nebo zakryty</t>
  </si>
  <si>
    <t>-1765962901</t>
  </si>
  <si>
    <t>099911</t>
  </si>
  <si>
    <t>Zajištění vedení průběžné evidence odpadů</t>
  </si>
  <si>
    <t>503178837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</si>
</sst>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8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 topLeftCell="A1">
      <selection activeCell="K6" sqref="K6:AO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" customHeight="1"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S2" s="18" t="s">
        <v>6</v>
      </c>
      <c r="BT2" s="18" t="s">
        <v>7</v>
      </c>
    </row>
    <row r="3" spans="2:72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56" t="s">
        <v>14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3"/>
      <c r="AQ5" s="23"/>
      <c r="AR5" s="21"/>
      <c r="BE5" s="253" t="s">
        <v>15</v>
      </c>
      <c r="BS5" s="18" t="s">
        <v>6</v>
      </c>
    </row>
    <row r="6" spans="2:71" s="1" customFormat="1" ht="36.9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58" t="s">
        <v>17</v>
      </c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3"/>
      <c r="AQ6" s="23"/>
      <c r="AR6" s="21"/>
      <c r="BE6" s="254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21</v>
      </c>
      <c r="AO7" s="23"/>
      <c r="AP7" s="23"/>
      <c r="AQ7" s="23"/>
      <c r="AR7" s="21"/>
      <c r="BE7" s="254"/>
      <c r="BS7" s="18" t="s">
        <v>6</v>
      </c>
    </row>
    <row r="8" spans="2:71" s="1" customFormat="1" ht="12" customHeight="1">
      <c r="B8" s="22"/>
      <c r="C8" s="23"/>
      <c r="D8" s="30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24</v>
      </c>
      <c r="AL8" s="23"/>
      <c r="AM8" s="23"/>
      <c r="AN8" s="31" t="s">
        <v>25</v>
      </c>
      <c r="AO8" s="23"/>
      <c r="AP8" s="23"/>
      <c r="AQ8" s="23"/>
      <c r="AR8" s="21"/>
      <c r="BE8" s="254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54"/>
      <c r="BS9" s="18" t="s">
        <v>6</v>
      </c>
    </row>
    <row r="10" spans="2:71" s="1" customFormat="1" ht="12" customHeight="1">
      <c r="B10" s="22"/>
      <c r="C10" s="23"/>
      <c r="D10" s="30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27</v>
      </c>
      <c r="AL10" s="23"/>
      <c r="AM10" s="23"/>
      <c r="AN10" s="28" t="s">
        <v>28</v>
      </c>
      <c r="AO10" s="23"/>
      <c r="AP10" s="23"/>
      <c r="AQ10" s="23"/>
      <c r="AR10" s="21"/>
      <c r="BE10" s="254"/>
      <c r="BS10" s="18" t="s">
        <v>6</v>
      </c>
    </row>
    <row r="11" spans="2:71" s="1" customFormat="1" ht="18.45" customHeight="1">
      <c r="B11" s="22"/>
      <c r="C11" s="23"/>
      <c r="D11" s="23"/>
      <c r="E11" s="28" t="s">
        <v>29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30</v>
      </c>
      <c r="AL11" s="23"/>
      <c r="AM11" s="23"/>
      <c r="AN11" s="28" t="s">
        <v>28</v>
      </c>
      <c r="AO11" s="23"/>
      <c r="AP11" s="23"/>
      <c r="AQ11" s="23"/>
      <c r="AR11" s="21"/>
      <c r="BE11" s="254"/>
      <c r="BS11" s="18" t="s">
        <v>6</v>
      </c>
    </row>
    <row r="12" spans="2:71" s="1" customFormat="1" ht="6.9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54"/>
      <c r="BS12" s="18" t="s">
        <v>6</v>
      </c>
    </row>
    <row r="13" spans="2:71" s="1" customFormat="1" ht="12" customHeight="1">
      <c r="B13" s="22"/>
      <c r="C13" s="23"/>
      <c r="D13" s="30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27</v>
      </c>
      <c r="AL13" s="23"/>
      <c r="AM13" s="23"/>
      <c r="AN13" s="32" t="s">
        <v>32</v>
      </c>
      <c r="AO13" s="23"/>
      <c r="AP13" s="23"/>
      <c r="AQ13" s="23"/>
      <c r="AR13" s="21"/>
      <c r="BE13" s="254"/>
      <c r="BS13" s="18" t="s">
        <v>6</v>
      </c>
    </row>
    <row r="14" spans="2:71" ht="13.2">
      <c r="B14" s="22"/>
      <c r="C14" s="23"/>
      <c r="D14" s="23"/>
      <c r="E14" s="259" t="s">
        <v>32</v>
      </c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30" t="s">
        <v>30</v>
      </c>
      <c r="AL14" s="23"/>
      <c r="AM14" s="23"/>
      <c r="AN14" s="32" t="s">
        <v>32</v>
      </c>
      <c r="AO14" s="23"/>
      <c r="AP14" s="23"/>
      <c r="AQ14" s="23"/>
      <c r="AR14" s="21"/>
      <c r="BE14" s="254"/>
      <c r="BS14" s="18" t="s">
        <v>6</v>
      </c>
    </row>
    <row r="15" spans="2:71" s="1" customFormat="1" ht="6.9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54"/>
      <c r="BS15" s="18" t="s">
        <v>4</v>
      </c>
    </row>
    <row r="16" spans="2:71" s="1" customFormat="1" ht="12" customHeight="1">
      <c r="B16" s="22"/>
      <c r="C16" s="23"/>
      <c r="D16" s="30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27</v>
      </c>
      <c r="AL16" s="23"/>
      <c r="AM16" s="23"/>
      <c r="AN16" s="28" t="s">
        <v>28</v>
      </c>
      <c r="AO16" s="23"/>
      <c r="AP16" s="23"/>
      <c r="AQ16" s="23"/>
      <c r="AR16" s="21"/>
      <c r="BE16" s="254"/>
      <c r="BS16" s="18" t="s">
        <v>4</v>
      </c>
    </row>
    <row r="17" spans="2:71" s="1" customFormat="1" ht="18.45" customHeight="1">
      <c r="B17" s="22"/>
      <c r="C17" s="23"/>
      <c r="D17" s="23"/>
      <c r="E17" s="28" t="s">
        <v>29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30</v>
      </c>
      <c r="AL17" s="23"/>
      <c r="AM17" s="23"/>
      <c r="AN17" s="28" t="s">
        <v>28</v>
      </c>
      <c r="AO17" s="23"/>
      <c r="AP17" s="23"/>
      <c r="AQ17" s="23"/>
      <c r="AR17" s="21"/>
      <c r="BE17" s="254"/>
      <c r="BS17" s="18" t="s">
        <v>34</v>
      </c>
    </row>
    <row r="18" spans="2:71" s="1" customFormat="1" ht="6.9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54"/>
      <c r="BS18" s="18" t="s">
        <v>6</v>
      </c>
    </row>
    <row r="19" spans="2:71" s="1" customFormat="1" ht="12" customHeight="1">
      <c r="B19" s="22"/>
      <c r="C19" s="23"/>
      <c r="D19" s="30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27</v>
      </c>
      <c r="AL19" s="23"/>
      <c r="AM19" s="23"/>
      <c r="AN19" s="28" t="s">
        <v>28</v>
      </c>
      <c r="AO19" s="23"/>
      <c r="AP19" s="23"/>
      <c r="AQ19" s="23"/>
      <c r="AR19" s="21"/>
      <c r="BE19" s="254"/>
      <c r="BS19" s="18" t="s">
        <v>6</v>
      </c>
    </row>
    <row r="20" spans="2:71" s="1" customFormat="1" ht="18.45" customHeight="1">
      <c r="B20" s="22"/>
      <c r="C20" s="23"/>
      <c r="D20" s="23"/>
      <c r="E20" s="28" t="s">
        <v>36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30</v>
      </c>
      <c r="AL20" s="23"/>
      <c r="AM20" s="23"/>
      <c r="AN20" s="28" t="s">
        <v>28</v>
      </c>
      <c r="AO20" s="23"/>
      <c r="AP20" s="23"/>
      <c r="AQ20" s="23"/>
      <c r="AR20" s="21"/>
      <c r="BE20" s="254"/>
      <c r="BS20" s="18" t="s">
        <v>34</v>
      </c>
    </row>
    <row r="21" spans="2:57" s="1" customFormat="1" ht="6.9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54"/>
    </row>
    <row r="22" spans="2:57" s="1" customFormat="1" ht="12" customHeight="1">
      <c r="B22" s="22"/>
      <c r="C22" s="23"/>
      <c r="D22" s="30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54"/>
    </row>
    <row r="23" spans="2:57" s="1" customFormat="1" ht="35.25" customHeight="1">
      <c r="B23" s="22"/>
      <c r="C23" s="23"/>
      <c r="D23" s="23"/>
      <c r="E23" s="261" t="s">
        <v>38</v>
      </c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3"/>
      <c r="AP23" s="23"/>
      <c r="AQ23" s="23"/>
      <c r="AR23" s="21"/>
      <c r="BE23" s="254"/>
    </row>
    <row r="24" spans="2:57" s="1" customFormat="1" ht="6.9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54"/>
    </row>
    <row r="25" spans="2:57" s="1" customFormat="1" ht="6.9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54"/>
    </row>
    <row r="26" spans="1:57" s="2" customFormat="1" ht="25.95" customHeight="1">
      <c r="A26" s="35"/>
      <c r="B26" s="36"/>
      <c r="C26" s="37"/>
      <c r="D26" s="38" t="s">
        <v>39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62">
        <f>ROUND(AG54,2)</f>
        <v>0</v>
      </c>
      <c r="AL26" s="263"/>
      <c r="AM26" s="263"/>
      <c r="AN26" s="263"/>
      <c r="AO26" s="263"/>
      <c r="AP26" s="37"/>
      <c r="AQ26" s="37"/>
      <c r="AR26" s="40"/>
      <c r="BE26" s="254"/>
    </row>
    <row r="27" spans="1:57" s="2" customFormat="1" ht="6.9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54"/>
    </row>
    <row r="28" spans="1:57" s="2" customFormat="1" ht="13.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64" t="s">
        <v>40</v>
      </c>
      <c r="M28" s="264"/>
      <c r="N28" s="264"/>
      <c r="O28" s="264"/>
      <c r="P28" s="264"/>
      <c r="Q28" s="37"/>
      <c r="R28" s="37"/>
      <c r="S28" s="37"/>
      <c r="T28" s="37"/>
      <c r="U28" s="37"/>
      <c r="V28" s="37"/>
      <c r="W28" s="264" t="s">
        <v>41</v>
      </c>
      <c r="X28" s="264"/>
      <c r="Y28" s="264"/>
      <c r="Z28" s="264"/>
      <c r="AA28" s="264"/>
      <c r="AB28" s="264"/>
      <c r="AC28" s="264"/>
      <c r="AD28" s="264"/>
      <c r="AE28" s="264"/>
      <c r="AF28" s="37"/>
      <c r="AG28" s="37"/>
      <c r="AH28" s="37"/>
      <c r="AI28" s="37"/>
      <c r="AJ28" s="37"/>
      <c r="AK28" s="264" t="s">
        <v>42</v>
      </c>
      <c r="AL28" s="264"/>
      <c r="AM28" s="264"/>
      <c r="AN28" s="264"/>
      <c r="AO28" s="264"/>
      <c r="AP28" s="37"/>
      <c r="AQ28" s="37"/>
      <c r="AR28" s="40"/>
      <c r="BE28" s="254"/>
    </row>
    <row r="29" spans="2:57" s="3" customFormat="1" ht="14.4" customHeight="1" hidden="1">
      <c r="B29" s="41"/>
      <c r="C29" s="42"/>
      <c r="D29" s="30" t="s">
        <v>43</v>
      </c>
      <c r="E29" s="42"/>
      <c r="F29" s="30" t="s">
        <v>44</v>
      </c>
      <c r="G29" s="42"/>
      <c r="H29" s="42"/>
      <c r="I29" s="42"/>
      <c r="J29" s="42"/>
      <c r="K29" s="42"/>
      <c r="L29" s="267">
        <v>0.21</v>
      </c>
      <c r="M29" s="266"/>
      <c r="N29" s="266"/>
      <c r="O29" s="266"/>
      <c r="P29" s="266"/>
      <c r="Q29" s="42"/>
      <c r="R29" s="42"/>
      <c r="S29" s="42"/>
      <c r="T29" s="42"/>
      <c r="U29" s="42"/>
      <c r="V29" s="42"/>
      <c r="W29" s="265">
        <f>ROUND(AZ54,2)</f>
        <v>0</v>
      </c>
      <c r="X29" s="266"/>
      <c r="Y29" s="266"/>
      <c r="Z29" s="266"/>
      <c r="AA29" s="266"/>
      <c r="AB29" s="266"/>
      <c r="AC29" s="266"/>
      <c r="AD29" s="266"/>
      <c r="AE29" s="266"/>
      <c r="AF29" s="42"/>
      <c r="AG29" s="42"/>
      <c r="AH29" s="42"/>
      <c r="AI29" s="42"/>
      <c r="AJ29" s="42"/>
      <c r="AK29" s="265">
        <f>ROUND(AV54,2)</f>
        <v>0</v>
      </c>
      <c r="AL29" s="266"/>
      <c r="AM29" s="266"/>
      <c r="AN29" s="266"/>
      <c r="AO29" s="266"/>
      <c r="AP29" s="42"/>
      <c r="AQ29" s="42"/>
      <c r="AR29" s="43"/>
      <c r="BE29" s="255"/>
    </row>
    <row r="30" spans="2:57" s="3" customFormat="1" ht="14.4" customHeight="1" hidden="1">
      <c r="B30" s="41"/>
      <c r="C30" s="42"/>
      <c r="D30" s="42"/>
      <c r="E30" s="42"/>
      <c r="F30" s="30" t="s">
        <v>45</v>
      </c>
      <c r="G30" s="42"/>
      <c r="H30" s="42"/>
      <c r="I30" s="42"/>
      <c r="J30" s="42"/>
      <c r="K30" s="42"/>
      <c r="L30" s="267">
        <v>0.15</v>
      </c>
      <c r="M30" s="266"/>
      <c r="N30" s="266"/>
      <c r="O30" s="266"/>
      <c r="P30" s="266"/>
      <c r="Q30" s="42"/>
      <c r="R30" s="42"/>
      <c r="S30" s="42"/>
      <c r="T30" s="42"/>
      <c r="U30" s="42"/>
      <c r="V30" s="42"/>
      <c r="W30" s="265">
        <f>ROUND(BA54,2)</f>
        <v>0</v>
      </c>
      <c r="X30" s="266"/>
      <c r="Y30" s="266"/>
      <c r="Z30" s="266"/>
      <c r="AA30" s="266"/>
      <c r="AB30" s="266"/>
      <c r="AC30" s="266"/>
      <c r="AD30" s="266"/>
      <c r="AE30" s="266"/>
      <c r="AF30" s="42"/>
      <c r="AG30" s="42"/>
      <c r="AH30" s="42"/>
      <c r="AI30" s="42"/>
      <c r="AJ30" s="42"/>
      <c r="AK30" s="265">
        <f>ROUND(AW54,2)</f>
        <v>0</v>
      </c>
      <c r="AL30" s="266"/>
      <c r="AM30" s="266"/>
      <c r="AN30" s="266"/>
      <c r="AO30" s="266"/>
      <c r="AP30" s="42"/>
      <c r="AQ30" s="42"/>
      <c r="AR30" s="43"/>
      <c r="BE30" s="255"/>
    </row>
    <row r="31" spans="2:57" s="3" customFormat="1" ht="14.4" customHeight="1">
      <c r="B31" s="41"/>
      <c r="C31" s="42"/>
      <c r="D31" s="44" t="s">
        <v>43</v>
      </c>
      <c r="E31" s="42"/>
      <c r="F31" s="30" t="s">
        <v>46</v>
      </c>
      <c r="G31" s="42"/>
      <c r="H31" s="42"/>
      <c r="I31" s="42"/>
      <c r="J31" s="42"/>
      <c r="K31" s="42"/>
      <c r="L31" s="267">
        <v>0.21</v>
      </c>
      <c r="M31" s="266"/>
      <c r="N31" s="266"/>
      <c r="O31" s="266"/>
      <c r="P31" s="266"/>
      <c r="Q31" s="42"/>
      <c r="R31" s="42"/>
      <c r="S31" s="42"/>
      <c r="T31" s="42"/>
      <c r="U31" s="42"/>
      <c r="V31" s="42"/>
      <c r="W31" s="265">
        <f>ROUND(BB54,2)</f>
        <v>0</v>
      </c>
      <c r="X31" s="266"/>
      <c r="Y31" s="266"/>
      <c r="Z31" s="266"/>
      <c r="AA31" s="266"/>
      <c r="AB31" s="266"/>
      <c r="AC31" s="266"/>
      <c r="AD31" s="266"/>
      <c r="AE31" s="266"/>
      <c r="AF31" s="42"/>
      <c r="AG31" s="42"/>
      <c r="AH31" s="42"/>
      <c r="AI31" s="42"/>
      <c r="AJ31" s="42"/>
      <c r="AK31" s="265">
        <v>0</v>
      </c>
      <c r="AL31" s="266"/>
      <c r="AM31" s="266"/>
      <c r="AN31" s="266"/>
      <c r="AO31" s="266"/>
      <c r="AP31" s="42"/>
      <c r="AQ31" s="42"/>
      <c r="AR31" s="43"/>
      <c r="BE31" s="255"/>
    </row>
    <row r="32" spans="2:57" s="3" customFormat="1" ht="14.4" customHeight="1">
      <c r="B32" s="41"/>
      <c r="C32" s="42"/>
      <c r="D32" s="42"/>
      <c r="E32" s="42"/>
      <c r="F32" s="30" t="s">
        <v>47</v>
      </c>
      <c r="G32" s="42"/>
      <c r="H32" s="42"/>
      <c r="I32" s="42"/>
      <c r="J32" s="42"/>
      <c r="K32" s="42"/>
      <c r="L32" s="267">
        <v>0.15</v>
      </c>
      <c r="M32" s="266"/>
      <c r="N32" s="266"/>
      <c r="O32" s="266"/>
      <c r="P32" s="266"/>
      <c r="Q32" s="42"/>
      <c r="R32" s="42"/>
      <c r="S32" s="42"/>
      <c r="T32" s="42"/>
      <c r="U32" s="42"/>
      <c r="V32" s="42"/>
      <c r="W32" s="265">
        <f>ROUND(BC54,2)</f>
        <v>0</v>
      </c>
      <c r="X32" s="266"/>
      <c r="Y32" s="266"/>
      <c r="Z32" s="266"/>
      <c r="AA32" s="266"/>
      <c r="AB32" s="266"/>
      <c r="AC32" s="266"/>
      <c r="AD32" s="266"/>
      <c r="AE32" s="266"/>
      <c r="AF32" s="42"/>
      <c r="AG32" s="42"/>
      <c r="AH32" s="42"/>
      <c r="AI32" s="42"/>
      <c r="AJ32" s="42"/>
      <c r="AK32" s="265">
        <v>0</v>
      </c>
      <c r="AL32" s="266"/>
      <c r="AM32" s="266"/>
      <c r="AN32" s="266"/>
      <c r="AO32" s="266"/>
      <c r="AP32" s="42"/>
      <c r="AQ32" s="42"/>
      <c r="AR32" s="43"/>
      <c r="BE32" s="255"/>
    </row>
    <row r="33" spans="2:44" s="3" customFormat="1" ht="14.4" customHeight="1" hidden="1">
      <c r="B33" s="41"/>
      <c r="C33" s="42"/>
      <c r="D33" s="42"/>
      <c r="E33" s="42"/>
      <c r="F33" s="30" t="s">
        <v>48</v>
      </c>
      <c r="G33" s="42"/>
      <c r="H33" s="42"/>
      <c r="I33" s="42"/>
      <c r="J33" s="42"/>
      <c r="K33" s="42"/>
      <c r="L33" s="267">
        <v>0</v>
      </c>
      <c r="M33" s="266"/>
      <c r="N33" s="266"/>
      <c r="O33" s="266"/>
      <c r="P33" s="266"/>
      <c r="Q33" s="42"/>
      <c r="R33" s="42"/>
      <c r="S33" s="42"/>
      <c r="T33" s="42"/>
      <c r="U33" s="42"/>
      <c r="V33" s="42"/>
      <c r="W33" s="265">
        <f>ROUND(BD54,2)</f>
        <v>0</v>
      </c>
      <c r="X33" s="266"/>
      <c r="Y33" s="266"/>
      <c r="Z33" s="266"/>
      <c r="AA33" s="266"/>
      <c r="AB33" s="266"/>
      <c r="AC33" s="266"/>
      <c r="AD33" s="266"/>
      <c r="AE33" s="266"/>
      <c r="AF33" s="42"/>
      <c r="AG33" s="42"/>
      <c r="AH33" s="42"/>
      <c r="AI33" s="42"/>
      <c r="AJ33" s="42"/>
      <c r="AK33" s="265">
        <v>0</v>
      </c>
      <c r="AL33" s="266"/>
      <c r="AM33" s="266"/>
      <c r="AN33" s="266"/>
      <c r="AO33" s="266"/>
      <c r="AP33" s="42"/>
      <c r="AQ33" s="42"/>
      <c r="AR33" s="43"/>
    </row>
    <row r="34" spans="1:57" s="2" customFormat="1" ht="6.9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5" customHeight="1">
      <c r="A35" s="35"/>
      <c r="B35" s="36"/>
      <c r="C35" s="45"/>
      <c r="D35" s="46" t="s">
        <v>49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50</v>
      </c>
      <c r="U35" s="47"/>
      <c r="V35" s="47"/>
      <c r="W35" s="47"/>
      <c r="X35" s="268" t="s">
        <v>51</v>
      </c>
      <c r="Y35" s="269"/>
      <c r="Z35" s="269"/>
      <c r="AA35" s="269"/>
      <c r="AB35" s="269"/>
      <c r="AC35" s="47"/>
      <c r="AD35" s="47"/>
      <c r="AE35" s="47"/>
      <c r="AF35" s="47"/>
      <c r="AG35" s="47"/>
      <c r="AH35" s="47"/>
      <c r="AI35" s="47"/>
      <c r="AJ35" s="47"/>
      <c r="AK35" s="270">
        <f>SUM(AK26:AK33)</f>
        <v>0</v>
      </c>
      <c r="AL35" s="269"/>
      <c r="AM35" s="269"/>
      <c r="AN35" s="269"/>
      <c r="AO35" s="271"/>
      <c r="AP35" s="45"/>
      <c r="AQ35" s="45"/>
      <c r="AR35" s="40"/>
      <c r="BE35" s="35"/>
    </row>
    <row r="36" spans="1:57" s="2" customFormat="1" ht="6.9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" customHeight="1">
      <c r="A37" s="35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0"/>
      <c r="BE37" s="35"/>
    </row>
    <row r="41" spans="1:57" s="2" customFormat="1" ht="6.9" customHeight="1">
      <c r="A41" s="35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0"/>
      <c r="BE41" s="35"/>
    </row>
    <row r="42" spans="1:57" s="2" customFormat="1" ht="24.9" customHeight="1">
      <c r="A42" s="35"/>
      <c r="B42" s="36"/>
      <c r="C42" s="24" t="s">
        <v>52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3"/>
      <c r="C44" s="30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3584vv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272" t="str">
        <f>K6</f>
        <v>Huntířovský potok, Huntířov, oprava opevnění koryta, ř. km 0,395 - 1,300</v>
      </c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58"/>
      <c r="AQ45" s="58"/>
      <c r="AR45" s="59"/>
    </row>
    <row r="46" spans="1:57" s="2" customFormat="1" ht="6.9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22</v>
      </c>
      <c r="D47" s="37"/>
      <c r="E47" s="37"/>
      <c r="F47" s="37"/>
      <c r="G47" s="37"/>
      <c r="H47" s="37"/>
      <c r="I47" s="37"/>
      <c r="J47" s="37"/>
      <c r="K47" s="37"/>
      <c r="L47" s="60" t="str">
        <f>IF(K8="","",K8)</f>
        <v>Huntířov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24</v>
      </c>
      <c r="AJ47" s="37"/>
      <c r="AK47" s="37"/>
      <c r="AL47" s="37"/>
      <c r="AM47" s="274" t="str">
        <f>IF(AN8="","",AN8)</f>
        <v>14. 1. 2020</v>
      </c>
      <c r="AN47" s="274"/>
      <c r="AO47" s="37"/>
      <c r="AP47" s="37"/>
      <c r="AQ47" s="37"/>
      <c r="AR47" s="40"/>
      <c r="BE47" s="35"/>
    </row>
    <row r="48" spans="1:57" s="2" customFormat="1" ht="6.9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25.65" customHeight="1">
      <c r="A49" s="35"/>
      <c r="B49" s="36"/>
      <c r="C49" s="30" t="s">
        <v>26</v>
      </c>
      <c r="D49" s="37"/>
      <c r="E49" s="37"/>
      <c r="F49" s="37"/>
      <c r="G49" s="37"/>
      <c r="H49" s="37"/>
      <c r="I49" s="37"/>
      <c r="J49" s="37"/>
      <c r="K49" s="37"/>
      <c r="L49" s="54" t="str">
        <f>IF(E11="","",E11)</f>
        <v>Povodí Labe, státní podnik, OIČ, Hradec Králové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33</v>
      </c>
      <c r="AJ49" s="37"/>
      <c r="AK49" s="37"/>
      <c r="AL49" s="37"/>
      <c r="AM49" s="275" t="str">
        <f>IF(E17="","",E17)</f>
        <v>Povodí Labe, státní podnik, OIČ, Hradec Králové</v>
      </c>
      <c r="AN49" s="276"/>
      <c r="AO49" s="276"/>
      <c r="AP49" s="276"/>
      <c r="AQ49" s="37"/>
      <c r="AR49" s="40"/>
      <c r="AS49" s="277" t="s">
        <v>53</v>
      </c>
      <c r="AT49" s="278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5"/>
    </row>
    <row r="50" spans="1:57" s="2" customFormat="1" ht="15.15" customHeight="1">
      <c r="A50" s="35"/>
      <c r="B50" s="36"/>
      <c r="C50" s="30" t="s">
        <v>31</v>
      </c>
      <c r="D50" s="37"/>
      <c r="E50" s="37"/>
      <c r="F50" s="37"/>
      <c r="G50" s="37"/>
      <c r="H50" s="37"/>
      <c r="I50" s="37"/>
      <c r="J50" s="37"/>
      <c r="K50" s="37"/>
      <c r="L50" s="54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35</v>
      </c>
      <c r="AJ50" s="37"/>
      <c r="AK50" s="37"/>
      <c r="AL50" s="37"/>
      <c r="AM50" s="275" t="str">
        <f>IF(E20="","",E20)</f>
        <v>Ing. Eva Morkesová</v>
      </c>
      <c r="AN50" s="276"/>
      <c r="AO50" s="276"/>
      <c r="AP50" s="276"/>
      <c r="AQ50" s="37"/>
      <c r="AR50" s="40"/>
      <c r="AS50" s="279"/>
      <c r="AT50" s="280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5"/>
    </row>
    <row r="51" spans="1:57" s="2" customFormat="1" ht="10.8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281"/>
      <c r="AT51" s="282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5"/>
    </row>
    <row r="52" spans="1:57" s="2" customFormat="1" ht="29.25" customHeight="1">
      <c r="A52" s="35"/>
      <c r="B52" s="36"/>
      <c r="C52" s="283" t="s">
        <v>54</v>
      </c>
      <c r="D52" s="284"/>
      <c r="E52" s="284"/>
      <c r="F52" s="284"/>
      <c r="G52" s="284"/>
      <c r="H52" s="68"/>
      <c r="I52" s="285" t="s">
        <v>55</v>
      </c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6" t="s">
        <v>56</v>
      </c>
      <c r="AH52" s="284"/>
      <c r="AI52" s="284"/>
      <c r="AJ52" s="284"/>
      <c r="AK52" s="284"/>
      <c r="AL52" s="284"/>
      <c r="AM52" s="284"/>
      <c r="AN52" s="285" t="s">
        <v>57</v>
      </c>
      <c r="AO52" s="284"/>
      <c r="AP52" s="284"/>
      <c r="AQ52" s="69" t="s">
        <v>58</v>
      </c>
      <c r="AR52" s="40"/>
      <c r="AS52" s="70" t="s">
        <v>59</v>
      </c>
      <c r="AT52" s="71" t="s">
        <v>60</v>
      </c>
      <c r="AU52" s="71" t="s">
        <v>61</v>
      </c>
      <c r="AV52" s="71" t="s">
        <v>62</v>
      </c>
      <c r="AW52" s="71" t="s">
        <v>63</v>
      </c>
      <c r="AX52" s="71" t="s">
        <v>64</v>
      </c>
      <c r="AY52" s="71" t="s">
        <v>65</v>
      </c>
      <c r="AZ52" s="71" t="s">
        <v>66</v>
      </c>
      <c r="BA52" s="71" t="s">
        <v>67</v>
      </c>
      <c r="BB52" s="71" t="s">
        <v>68</v>
      </c>
      <c r="BC52" s="71" t="s">
        <v>69</v>
      </c>
      <c r="BD52" s="72" t="s">
        <v>70</v>
      </c>
      <c r="BE52" s="35"/>
    </row>
    <row r="53" spans="1:57" s="2" customFormat="1" ht="10.8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5"/>
    </row>
    <row r="54" spans="2:90" s="6" customFormat="1" ht="32.4" customHeight="1">
      <c r="B54" s="76"/>
      <c r="C54" s="77" t="s">
        <v>71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290">
        <f>ROUND(SUM(AG55:AG56),2)</f>
        <v>0</v>
      </c>
      <c r="AH54" s="290"/>
      <c r="AI54" s="290"/>
      <c r="AJ54" s="290"/>
      <c r="AK54" s="290"/>
      <c r="AL54" s="290"/>
      <c r="AM54" s="290"/>
      <c r="AN54" s="291">
        <f>SUM(AG54,AT54)</f>
        <v>0</v>
      </c>
      <c r="AO54" s="291"/>
      <c r="AP54" s="291"/>
      <c r="AQ54" s="80" t="s">
        <v>28</v>
      </c>
      <c r="AR54" s="81"/>
      <c r="AS54" s="82">
        <f>ROUND(SUM(AS55:AS56),2)</f>
        <v>0</v>
      </c>
      <c r="AT54" s="83">
        <f>ROUND(SUM(AV54:AW54),2)</f>
        <v>0</v>
      </c>
      <c r="AU54" s="84">
        <f>ROUND(SUM(AU55:AU56),5)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ROUND(SUM(AZ55:AZ56),2)</f>
        <v>0</v>
      </c>
      <c r="BA54" s="83">
        <f>ROUND(SUM(BA55:BA56),2)</f>
        <v>0</v>
      </c>
      <c r="BB54" s="83">
        <f>ROUND(SUM(BB55:BB56),2)</f>
        <v>0</v>
      </c>
      <c r="BC54" s="83">
        <f>ROUND(SUM(BC55:BC56),2)</f>
        <v>0</v>
      </c>
      <c r="BD54" s="85">
        <f>ROUND(SUM(BD55:BD56),2)</f>
        <v>0</v>
      </c>
      <c r="BS54" s="86" t="s">
        <v>72</v>
      </c>
      <c r="BT54" s="86" t="s">
        <v>73</v>
      </c>
      <c r="BU54" s="87" t="s">
        <v>74</v>
      </c>
      <c r="BV54" s="86" t="s">
        <v>75</v>
      </c>
      <c r="BW54" s="86" t="s">
        <v>5</v>
      </c>
      <c r="BX54" s="86" t="s">
        <v>76</v>
      </c>
      <c r="CL54" s="86" t="s">
        <v>19</v>
      </c>
    </row>
    <row r="55" spans="1:91" s="7" customFormat="1" ht="16.5" customHeight="1">
      <c r="A55" s="88" t="s">
        <v>77</v>
      </c>
      <c r="B55" s="89"/>
      <c r="C55" s="90"/>
      <c r="D55" s="289" t="s">
        <v>78</v>
      </c>
      <c r="E55" s="289"/>
      <c r="F55" s="289"/>
      <c r="G55" s="289"/>
      <c r="H55" s="289"/>
      <c r="I55" s="91"/>
      <c r="J55" s="289" t="s">
        <v>79</v>
      </c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289"/>
      <c r="AC55" s="289"/>
      <c r="AD55" s="289"/>
      <c r="AE55" s="289"/>
      <c r="AF55" s="289"/>
      <c r="AG55" s="287">
        <f>'1. - SO 01 Oprava opevněn...'!J30</f>
        <v>0</v>
      </c>
      <c r="AH55" s="288"/>
      <c r="AI55" s="288"/>
      <c r="AJ55" s="288"/>
      <c r="AK55" s="288"/>
      <c r="AL55" s="288"/>
      <c r="AM55" s="288"/>
      <c r="AN55" s="287">
        <f>SUM(AG55,AT55)</f>
        <v>0</v>
      </c>
      <c r="AO55" s="288"/>
      <c r="AP55" s="288"/>
      <c r="AQ55" s="92" t="s">
        <v>80</v>
      </c>
      <c r="AR55" s="93"/>
      <c r="AS55" s="94">
        <v>0</v>
      </c>
      <c r="AT55" s="95">
        <f>ROUND(SUM(AV55:AW55),2)</f>
        <v>0</v>
      </c>
      <c r="AU55" s="96">
        <f>'1. - SO 01 Oprava opevněn...'!P88</f>
        <v>0</v>
      </c>
      <c r="AV55" s="95">
        <f>'1. - SO 01 Oprava opevněn...'!J33</f>
        <v>0</v>
      </c>
      <c r="AW55" s="95">
        <f>'1. - SO 01 Oprava opevněn...'!J34</f>
        <v>0</v>
      </c>
      <c r="AX55" s="95">
        <f>'1. - SO 01 Oprava opevněn...'!J35</f>
        <v>0</v>
      </c>
      <c r="AY55" s="95">
        <f>'1. - SO 01 Oprava opevněn...'!J36</f>
        <v>0</v>
      </c>
      <c r="AZ55" s="95">
        <f>'1. - SO 01 Oprava opevněn...'!F33</f>
        <v>0</v>
      </c>
      <c r="BA55" s="95">
        <f>'1. - SO 01 Oprava opevněn...'!F34</f>
        <v>0</v>
      </c>
      <c r="BB55" s="95">
        <f>'1. - SO 01 Oprava opevněn...'!F35</f>
        <v>0</v>
      </c>
      <c r="BC55" s="95">
        <f>'1. - SO 01 Oprava opevněn...'!F36</f>
        <v>0</v>
      </c>
      <c r="BD55" s="97">
        <f>'1. - SO 01 Oprava opevněn...'!F37</f>
        <v>0</v>
      </c>
      <c r="BT55" s="98" t="s">
        <v>81</v>
      </c>
      <c r="BV55" s="98" t="s">
        <v>75</v>
      </c>
      <c r="BW55" s="98" t="s">
        <v>82</v>
      </c>
      <c r="BX55" s="98" t="s">
        <v>5</v>
      </c>
      <c r="CL55" s="98" t="s">
        <v>19</v>
      </c>
      <c r="CM55" s="98" t="s">
        <v>83</v>
      </c>
    </row>
    <row r="56" spans="1:91" s="7" customFormat="1" ht="24.75" customHeight="1">
      <c r="A56" s="88" t="s">
        <v>77</v>
      </c>
      <c r="B56" s="89"/>
      <c r="C56" s="90"/>
      <c r="D56" s="289" t="s">
        <v>84</v>
      </c>
      <c r="E56" s="289"/>
      <c r="F56" s="289"/>
      <c r="G56" s="289"/>
      <c r="H56" s="289"/>
      <c r="I56" s="91"/>
      <c r="J56" s="289" t="s">
        <v>85</v>
      </c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289"/>
      <c r="AE56" s="289"/>
      <c r="AF56" s="289"/>
      <c r="AG56" s="287">
        <f>'VON 01 - VON 01 Vedlejší ...'!J30</f>
        <v>0</v>
      </c>
      <c r="AH56" s="288"/>
      <c r="AI56" s="288"/>
      <c r="AJ56" s="288"/>
      <c r="AK56" s="288"/>
      <c r="AL56" s="288"/>
      <c r="AM56" s="288"/>
      <c r="AN56" s="287">
        <f>SUM(AG56,AT56)</f>
        <v>0</v>
      </c>
      <c r="AO56" s="288"/>
      <c r="AP56" s="288"/>
      <c r="AQ56" s="92" t="s">
        <v>86</v>
      </c>
      <c r="AR56" s="93"/>
      <c r="AS56" s="99">
        <v>0</v>
      </c>
      <c r="AT56" s="100">
        <f>ROUND(SUM(AV56:AW56),2)</f>
        <v>0</v>
      </c>
      <c r="AU56" s="101">
        <f>'VON 01 - VON 01 Vedlejší ...'!P84</f>
        <v>0</v>
      </c>
      <c r="AV56" s="100">
        <f>'VON 01 - VON 01 Vedlejší ...'!J33</f>
        <v>0</v>
      </c>
      <c r="AW56" s="100">
        <f>'VON 01 - VON 01 Vedlejší ...'!J34</f>
        <v>0</v>
      </c>
      <c r="AX56" s="100">
        <f>'VON 01 - VON 01 Vedlejší ...'!J35</f>
        <v>0</v>
      </c>
      <c r="AY56" s="100">
        <f>'VON 01 - VON 01 Vedlejší ...'!J36</f>
        <v>0</v>
      </c>
      <c r="AZ56" s="100">
        <f>'VON 01 - VON 01 Vedlejší ...'!F33</f>
        <v>0</v>
      </c>
      <c r="BA56" s="100">
        <f>'VON 01 - VON 01 Vedlejší ...'!F34</f>
        <v>0</v>
      </c>
      <c r="BB56" s="100">
        <f>'VON 01 - VON 01 Vedlejší ...'!F35</f>
        <v>0</v>
      </c>
      <c r="BC56" s="100">
        <f>'VON 01 - VON 01 Vedlejší ...'!F36</f>
        <v>0</v>
      </c>
      <c r="BD56" s="102">
        <f>'VON 01 - VON 01 Vedlejší ...'!F37</f>
        <v>0</v>
      </c>
      <c r="BT56" s="98" t="s">
        <v>81</v>
      </c>
      <c r="BV56" s="98" t="s">
        <v>75</v>
      </c>
      <c r="BW56" s="98" t="s">
        <v>87</v>
      </c>
      <c r="BX56" s="98" t="s">
        <v>5</v>
      </c>
      <c r="CL56" s="98" t="s">
        <v>19</v>
      </c>
      <c r="CM56" s="98" t="s">
        <v>83</v>
      </c>
    </row>
    <row r="57" spans="1:57" s="2" customFormat="1" ht="30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s="2" customFormat="1" ht="6.9" customHeight="1">
      <c r="A58" s="35"/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40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</sheetData>
  <sheetProtection algorithmName="SHA-512" hashValue="4td4K22LnQp0bbcXYlXEhDRmmxMG/pK73tnkypwEDfu5xjJYXUC8/uR0vx9qivPTawyJ6spsLkCdwvTlygFMdg==" saltValue="LNw9TTvoWDutJGiS1oaOJ7SSn5yeAhvvtMqdxhFwAWHjrcnYWWOdnkZzJYrUpqVYyF/E8kr/nvnEzzkO44oCxg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1. - SO 01 Oprava opevněn...'!C2" display="/"/>
    <hyperlink ref="A56" location="'VON 01 - VON 01 Vedlejš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63"/>
  <sheetViews>
    <sheetView showGridLines="0" workbookViewId="0" topLeftCell="A71">
      <selection activeCell="F12" sqref="F1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8" t="s">
        <v>82</v>
      </c>
    </row>
    <row r="3" spans="2:46" s="1" customFormat="1" ht="6.9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1"/>
      <c r="AT3" s="18" t="s">
        <v>83</v>
      </c>
    </row>
    <row r="4" spans="2:46" s="1" customFormat="1" ht="24.9" customHeight="1">
      <c r="B4" s="21"/>
      <c r="D4" s="105" t="s">
        <v>88</v>
      </c>
      <c r="L4" s="21"/>
      <c r="M4" s="106" t="s">
        <v>10</v>
      </c>
      <c r="AT4" s="18" t="s">
        <v>34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107" t="s">
        <v>16</v>
      </c>
      <c r="L6" s="21"/>
    </row>
    <row r="7" spans="2:12" s="1" customFormat="1" ht="16.5" customHeight="1">
      <c r="B7" s="21"/>
      <c r="E7" s="293" t="str">
        <f>'Rekapitulace stavby'!K6</f>
        <v>Huntířovský potok, Huntířov, oprava opevnění koryta, ř. km 0,395 - 1,300</v>
      </c>
      <c r="F7" s="294"/>
      <c r="G7" s="294"/>
      <c r="H7" s="294"/>
      <c r="L7" s="21"/>
    </row>
    <row r="8" spans="1:31" s="2" customFormat="1" ht="12" customHeight="1">
      <c r="A8" s="35"/>
      <c r="B8" s="40"/>
      <c r="C8" s="35"/>
      <c r="D8" s="107" t="s">
        <v>89</v>
      </c>
      <c r="E8" s="35"/>
      <c r="F8" s="35"/>
      <c r="G8" s="35"/>
      <c r="H8" s="35"/>
      <c r="I8" s="35"/>
      <c r="J8" s="35"/>
      <c r="K8" s="35"/>
      <c r="L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295" t="s">
        <v>90</v>
      </c>
      <c r="F9" s="296"/>
      <c r="G9" s="296"/>
      <c r="H9" s="296"/>
      <c r="I9" s="35"/>
      <c r="J9" s="35"/>
      <c r="K9" s="35"/>
      <c r="L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0.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7" t="s">
        <v>18</v>
      </c>
      <c r="E11" s="35"/>
      <c r="F11" s="109" t="s">
        <v>19</v>
      </c>
      <c r="G11" s="35"/>
      <c r="H11" s="35"/>
      <c r="I11" s="107" t="s">
        <v>20</v>
      </c>
      <c r="J11" s="109" t="s">
        <v>21</v>
      </c>
      <c r="K11" s="35"/>
      <c r="L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7" t="s">
        <v>22</v>
      </c>
      <c r="E12" s="35"/>
      <c r="F12" s="109" t="s">
        <v>23</v>
      </c>
      <c r="G12" s="35"/>
      <c r="H12" s="35"/>
      <c r="I12" s="107" t="s">
        <v>24</v>
      </c>
      <c r="J12" s="110" t="str">
        <f>'Rekapitulace stavby'!AN8</f>
        <v>14. 1. 2020</v>
      </c>
      <c r="K12" s="35"/>
      <c r="L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7" t="s">
        <v>26</v>
      </c>
      <c r="E14" s="35"/>
      <c r="F14" s="35"/>
      <c r="G14" s="35"/>
      <c r="H14" s="35"/>
      <c r="I14" s="107" t="s">
        <v>27</v>
      </c>
      <c r="J14" s="109" t="s">
        <v>28</v>
      </c>
      <c r="K14" s="35"/>
      <c r="L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9" t="s">
        <v>29</v>
      </c>
      <c r="F15" s="35"/>
      <c r="G15" s="35"/>
      <c r="H15" s="35"/>
      <c r="I15" s="107" t="s">
        <v>30</v>
      </c>
      <c r="J15" s="109" t="s">
        <v>28</v>
      </c>
      <c r="K15" s="35"/>
      <c r="L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31</v>
      </c>
      <c r="E17" s="35"/>
      <c r="F17" s="35"/>
      <c r="G17" s="35"/>
      <c r="H17" s="35"/>
      <c r="I17" s="107" t="s">
        <v>27</v>
      </c>
      <c r="J17" s="31" t="str">
        <f>'Rekapitulace stavby'!AN13</f>
        <v>Vyplň údaj</v>
      </c>
      <c r="K17" s="35"/>
      <c r="L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297" t="str">
        <f>'Rekapitulace stavby'!E14</f>
        <v>Vyplň údaj</v>
      </c>
      <c r="F18" s="298"/>
      <c r="G18" s="298"/>
      <c r="H18" s="298"/>
      <c r="I18" s="107" t="s">
        <v>30</v>
      </c>
      <c r="J18" s="31" t="str">
        <f>'Rekapitulace stavby'!AN14</f>
        <v>Vyplň údaj</v>
      </c>
      <c r="K18" s="35"/>
      <c r="L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33</v>
      </c>
      <c r="E20" s="35"/>
      <c r="F20" s="35"/>
      <c r="G20" s="35"/>
      <c r="H20" s="35"/>
      <c r="I20" s="107" t="s">
        <v>27</v>
      </c>
      <c r="J20" s="109" t="s">
        <v>28</v>
      </c>
      <c r="K20" s="35"/>
      <c r="L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">
        <v>29</v>
      </c>
      <c r="F21" s="35"/>
      <c r="G21" s="35"/>
      <c r="H21" s="35"/>
      <c r="I21" s="107" t="s">
        <v>30</v>
      </c>
      <c r="J21" s="109" t="s">
        <v>28</v>
      </c>
      <c r="K21" s="35"/>
      <c r="L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35</v>
      </c>
      <c r="E23" s="35"/>
      <c r="F23" s="35"/>
      <c r="G23" s="35"/>
      <c r="H23" s="35"/>
      <c r="I23" s="107" t="s">
        <v>27</v>
      </c>
      <c r="J23" s="109" t="s">
        <v>28</v>
      </c>
      <c r="K23" s="35"/>
      <c r="L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">
        <v>36</v>
      </c>
      <c r="F24" s="35"/>
      <c r="G24" s="35"/>
      <c r="H24" s="35"/>
      <c r="I24" s="107" t="s">
        <v>30</v>
      </c>
      <c r="J24" s="109" t="s">
        <v>28</v>
      </c>
      <c r="K24" s="35"/>
      <c r="L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37</v>
      </c>
      <c r="E26" s="35"/>
      <c r="F26" s="35"/>
      <c r="G26" s="35"/>
      <c r="H26" s="35"/>
      <c r="I26" s="35"/>
      <c r="J26" s="35"/>
      <c r="K26" s="35"/>
      <c r="L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23.25" customHeight="1">
      <c r="A27" s="111"/>
      <c r="B27" s="112"/>
      <c r="C27" s="111"/>
      <c r="D27" s="111"/>
      <c r="E27" s="299" t="s">
        <v>91</v>
      </c>
      <c r="F27" s="299"/>
      <c r="G27" s="299"/>
      <c r="H27" s="299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5" t="s">
        <v>39</v>
      </c>
      <c r="E30" s="35"/>
      <c r="F30" s="35"/>
      <c r="G30" s="35"/>
      <c r="H30" s="35"/>
      <c r="I30" s="35"/>
      <c r="J30" s="116">
        <f>ROUND(J88,2)</f>
        <v>0</v>
      </c>
      <c r="K30" s="35"/>
      <c r="L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14"/>
      <c r="E31" s="114"/>
      <c r="F31" s="114"/>
      <c r="G31" s="114"/>
      <c r="H31" s="114"/>
      <c r="I31" s="114"/>
      <c r="J31" s="114"/>
      <c r="K31" s="114"/>
      <c r="L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17" t="s">
        <v>41</v>
      </c>
      <c r="G32" s="35"/>
      <c r="H32" s="35"/>
      <c r="I32" s="117" t="s">
        <v>40</v>
      </c>
      <c r="J32" s="117" t="s">
        <v>42</v>
      </c>
      <c r="K32" s="35"/>
      <c r="L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0"/>
      <c r="C33" s="35"/>
      <c r="D33" s="118" t="s">
        <v>43</v>
      </c>
      <c r="E33" s="107" t="s">
        <v>44</v>
      </c>
      <c r="F33" s="119">
        <f>ROUND((SUM(BE88:BE362)),2)</f>
        <v>0</v>
      </c>
      <c r="G33" s="35"/>
      <c r="H33" s="35"/>
      <c r="I33" s="120">
        <v>0.21</v>
      </c>
      <c r="J33" s="119">
        <f>ROUND(((SUM(BE88:BE362))*I33),2)</f>
        <v>0</v>
      </c>
      <c r="K33" s="35"/>
      <c r="L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0"/>
      <c r="C34" s="35"/>
      <c r="D34" s="35"/>
      <c r="E34" s="107" t="s">
        <v>45</v>
      </c>
      <c r="F34" s="119">
        <f>ROUND((SUM(BF88:BF362)),2)</f>
        <v>0</v>
      </c>
      <c r="G34" s="35"/>
      <c r="H34" s="35"/>
      <c r="I34" s="120">
        <v>0.15</v>
      </c>
      <c r="J34" s="119">
        <f>ROUND(((SUM(BF88:BF362))*I34),2)</f>
        <v>0</v>
      </c>
      <c r="K34" s="35"/>
      <c r="L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0"/>
      <c r="C35" s="35"/>
      <c r="D35" s="107" t="s">
        <v>43</v>
      </c>
      <c r="E35" s="107" t="s">
        <v>46</v>
      </c>
      <c r="F35" s="119">
        <f>ROUND((SUM(BG88:BG362)),2)</f>
        <v>0</v>
      </c>
      <c r="G35" s="35"/>
      <c r="H35" s="35"/>
      <c r="I35" s="120">
        <v>0.21</v>
      </c>
      <c r="J35" s="119">
        <f>0</f>
        <v>0</v>
      </c>
      <c r="K35" s="35"/>
      <c r="L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0"/>
      <c r="C36" s="35"/>
      <c r="D36" s="35"/>
      <c r="E36" s="107" t="s">
        <v>47</v>
      </c>
      <c r="F36" s="119">
        <f>ROUND((SUM(BH88:BH362)),2)</f>
        <v>0</v>
      </c>
      <c r="G36" s="35"/>
      <c r="H36" s="35"/>
      <c r="I36" s="120">
        <v>0.15</v>
      </c>
      <c r="J36" s="119">
        <f>0</f>
        <v>0</v>
      </c>
      <c r="K36" s="35"/>
      <c r="L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07" t="s">
        <v>48</v>
      </c>
      <c r="F37" s="119">
        <f>ROUND((SUM(BI88:BI362)),2)</f>
        <v>0</v>
      </c>
      <c r="G37" s="35"/>
      <c r="H37" s="35"/>
      <c r="I37" s="120">
        <v>0</v>
      </c>
      <c r="J37" s="119">
        <f>0</f>
        <v>0</v>
      </c>
      <c r="K37" s="35"/>
      <c r="L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1"/>
      <c r="D39" s="122" t="s">
        <v>49</v>
      </c>
      <c r="E39" s="123"/>
      <c r="F39" s="123"/>
      <c r="G39" s="124" t="s">
        <v>50</v>
      </c>
      <c r="H39" s="125" t="s">
        <v>51</v>
      </c>
      <c r="I39" s="123"/>
      <c r="J39" s="126">
        <f>SUM(J30:J37)</f>
        <v>0</v>
      </c>
      <c r="K39" s="127"/>
      <c r="L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" customHeight="1">
      <c r="A44" s="35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" customHeight="1">
      <c r="A45" s="35"/>
      <c r="B45" s="36"/>
      <c r="C45" s="24" t="s">
        <v>92</v>
      </c>
      <c r="D45" s="37"/>
      <c r="E45" s="37"/>
      <c r="F45" s="37"/>
      <c r="G45" s="37"/>
      <c r="H45" s="37"/>
      <c r="I45" s="37"/>
      <c r="J45" s="37"/>
      <c r="K45" s="37"/>
      <c r="L45" s="108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00" t="str">
        <f>E7</f>
        <v>Huntířovský potok, Huntířov, oprava opevnění koryta, ř. km 0,395 - 1,300</v>
      </c>
      <c r="F48" s="301"/>
      <c r="G48" s="301"/>
      <c r="H48" s="301"/>
      <c r="I48" s="37"/>
      <c r="J48" s="37"/>
      <c r="K48" s="37"/>
      <c r="L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89</v>
      </c>
      <c r="D49" s="37"/>
      <c r="E49" s="37"/>
      <c r="F49" s="37"/>
      <c r="G49" s="37"/>
      <c r="H49" s="37"/>
      <c r="I49" s="37"/>
      <c r="J49" s="37"/>
      <c r="K49" s="37"/>
      <c r="L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272" t="str">
        <f>E9</f>
        <v>1. - SO 01 Oprava opevnění koryta</v>
      </c>
      <c r="F50" s="302"/>
      <c r="G50" s="302"/>
      <c r="H50" s="302"/>
      <c r="I50" s="37"/>
      <c r="J50" s="37"/>
      <c r="K50" s="37"/>
      <c r="L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22</v>
      </c>
      <c r="D52" s="37"/>
      <c r="E52" s="37"/>
      <c r="F52" s="28" t="str">
        <f>F12</f>
        <v>Huntířov</v>
      </c>
      <c r="G52" s="37"/>
      <c r="H52" s="37"/>
      <c r="I52" s="30" t="s">
        <v>24</v>
      </c>
      <c r="J52" s="61" t="str">
        <f>IF(J12="","",J12)</f>
        <v>14. 1. 2020</v>
      </c>
      <c r="K52" s="37"/>
      <c r="L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40.05" customHeight="1">
      <c r="A54" s="35"/>
      <c r="B54" s="36"/>
      <c r="C54" s="30" t="s">
        <v>26</v>
      </c>
      <c r="D54" s="37"/>
      <c r="E54" s="37"/>
      <c r="F54" s="28" t="str">
        <f>E15</f>
        <v>Povodí Labe, státní podnik, OIČ, Hradec Králové</v>
      </c>
      <c r="G54" s="37"/>
      <c r="H54" s="37"/>
      <c r="I54" s="30" t="s">
        <v>33</v>
      </c>
      <c r="J54" s="33" t="str">
        <f>E21</f>
        <v>Povodí Labe, státní podnik, OIČ, Hradec Králové</v>
      </c>
      <c r="K54" s="37"/>
      <c r="L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6.4">
      <c r="A55" s="35"/>
      <c r="B55" s="36"/>
      <c r="C55" s="30" t="s">
        <v>31</v>
      </c>
      <c r="D55" s="37"/>
      <c r="E55" s="37"/>
      <c r="F55" s="28" t="str">
        <f>IF(E18="","",E18)</f>
        <v>Vyplň údaj</v>
      </c>
      <c r="G55" s="37"/>
      <c r="H55" s="37"/>
      <c r="I55" s="30" t="s">
        <v>35</v>
      </c>
      <c r="J55" s="33" t="str">
        <f>E24</f>
        <v>Ing. Eva Morkesová</v>
      </c>
      <c r="K55" s="37"/>
      <c r="L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2" t="s">
        <v>93</v>
      </c>
      <c r="D57" s="133"/>
      <c r="E57" s="133"/>
      <c r="F57" s="133"/>
      <c r="G57" s="133"/>
      <c r="H57" s="133"/>
      <c r="I57" s="133"/>
      <c r="J57" s="134" t="s">
        <v>94</v>
      </c>
      <c r="K57" s="133"/>
      <c r="L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8" customHeight="1">
      <c r="A59" s="35"/>
      <c r="B59" s="36"/>
      <c r="C59" s="135" t="s">
        <v>71</v>
      </c>
      <c r="D59" s="37"/>
      <c r="E59" s="37"/>
      <c r="F59" s="37"/>
      <c r="G59" s="37"/>
      <c r="H59" s="37"/>
      <c r="I59" s="37"/>
      <c r="J59" s="79">
        <f>J88</f>
        <v>0</v>
      </c>
      <c r="K59" s="37"/>
      <c r="L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95</v>
      </c>
    </row>
    <row r="60" spans="2:12" s="9" customFormat="1" ht="24.9" customHeight="1">
      <c r="B60" s="136"/>
      <c r="C60" s="137"/>
      <c r="D60" s="138" t="s">
        <v>96</v>
      </c>
      <c r="E60" s="139"/>
      <c r="F60" s="139"/>
      <c r="G60" s="139"/>
      <c r="H60" s="139"/>
      <c r="I60" s="139"/>
      <c r="J60" s="140">
        <f>J89</f>
        <v>0</v>
      </c>
      <c r="K60" s="137"/>
      <c r="L60" s="141"/>
    </row>
    <row r="61" spans="2:12" s="10" customFormat="1" ht="19.95" customHeight="1">
      <c r="B61" s="142"/>
      <c r="C61" s="143"/>
      <c r="D61" s="144" t="s">
        <v>97</v>
      </c>
      <c r="E61" s="145"/>
      <c r="F61" s="145"/>
      <c r="G61" s="145"/>
      <c r="H61" s="145"/>
      <c r="I61" s="145"/>
      <c r="J61" s="146">
        <f>J90</f>
        <v>0</v>
      </c>
      <c r="K61" s="143"/>
      <c r="L61" s="147"/>
    </row>
    <row r="62" spans="2:12" s="10" customFormat="1" ht="19.95" customHeight="1">
      <c r="B62" s="142"/>
      <c r="C62" s="143"/>
      <c r="D62" s="144" t="s">
        <v>98</v>
      </c>
      <c r="E62" s="145"/>
      <c r="F62" s="145"/>
      <c r="G62" s="145"/>
      <c r="H62" s="145"/>
      <c r="I62" s="145"/>
      <c r="J62" s="146">
        <f>J215</f>
        <v>0</v>
      </c>
      <c r="K62" s="143"/>
      <c r="L62" s="147"/>
    </row>
    <row r="63" spans="2:12" s="10" customFormat="1" ht="19.95" customHeight="1">
      <c r="B63" s="142"/>
      <c r="C63" s="143"/>
      <c r="D63" s="144" t="s">
        <v>99</v>
      </c>
      <c r="E63" s="145"/>
      <c r="F63" s="145"/>
      <c r="G63" s="145"/>
      <c r="H63" s="145"/>
      <c r="I63" s="145"/>
      <c r="J63" s="146">
        <f>J226</f>
        <v>0</v>
      </c>
      <c r="K63" s="143"/>
      <c r="L63" s="147"/>
    </row>
    <row r="64" spans="2:12" s="10" customFormat="1" ht="19.95" customHeight="1">
      <c r="B64" s="142"/>
      <c r="C64" s="143"/>
      <c r="D64" s="144" t="s">
        <v>100</v>
      </c>
      <c r="E64" s="145"/>
      <c r="F64" s="145"/>
      <c r="G64" s="145"/>
      <c r="H64" s="145"/>
      <c r="I64" s="145"/>
      <c r="J64" s="146">
        <f>J247</f>
        <v>0</v>
      </c>
      <c r="K64" s="143"/>
      <c r="L64" s="147"/>
    </row>
    <row r="65" spans="2:12" s="10" customFormat="1" ht="19.95" customHeight="1">
      <c r="B65" s="142"/>
      <c r="C65" s="143"/>
      <c r="D65" s="144" t="s">
        <v>101</v>
      </c>
      <c r="E65" s="145"/>
      <c r="F65" s="145"/>
      <c r="G65" s="145"/>
      <c r="H65" s="145"/>
      <c r="I65" s="145"/>
      <c r="J65" s="146">
        <f>J273</f>
        <v>0</v>
      </c>
      <c r="K65" s="143"/>
      <c r="L65" s="147"/>
    </row>
    <row r="66" spans="2:12" s="10" customFormat="1" ht="19.95" customHeight="1">
      <c r="B66" s="142"/>
      <c r="C66" s="143"/>
      <c r="D66" s="144" t="s">
        <v>102</v>
      </c>
      <c r="E66" s="145"/>
      <c r="F66" s="145"/>
      <c r="G66" s="145"/>
      <c r="H66" s="145"/>
      <c r="I66" s="145"/>
      <c r="J66" s="146">
        <f>J293</f>
        <v>0</v>
      </c>
      <c r="K66" s="143"/>
      <c r="L66" s="147"/>
    </row>
    <row r="67" spans="2:12" s="10" customFormat="1" ht="19.95" customHeight="1">
      <c r="B67" s="142"/>
      <c r="C67" s="143"/>
      <c r="D67" s="144" t="s">
        <v>103</v>
      </c>
      <c r="E67" s="145"/>
      <c r="F67" s="145"/>
      <c r="G67" s="145"/>
      <c r="H67" s="145"/>
      <c r="I67" s="145"/>
      <c r="J67" s="146">
        <f>J347</f>
        <v>0</v>
      </c>
      <c r="K67" s="143"/>
      <c r="L67" s="147"/>
    </row>
    <row r="68" spans="2:12" s="10" customFormat="1" ht="19.95" customHeight="1">
      <c r="B68" s="142"/>
      <c r="C68" s="143"/>
      <c r="D68" s="144" t="s">
        <v>104</v>
      </c>
      <c r="E68" s="145"/>
      <c r="F68" s="145"/>
      <c r="G68" s="145"/>
      <c r="H68" s="145"/>
      <c r="I68" s="145"/>
      <c r="J68" s="146">
        <f>J360</f>
        <v>0</v>
      </c>
      <c r="K68" s="143"/>
      <c r="L68" s="147"/>
    </row>
    <row r="69" spans="1:31" s="2" customFormat="1" ht="21.75" customHeight="1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108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" customHeight="1">
      <c r="A70" s="35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08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4" spans="1:31" s="2" customFormat="1" ht="6.9" customHeight="1">
      <c r="A74" s="35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108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24.9" customHeight="1">
      <c r="A75" s="35"/>
      <c r="B75" s="36"/>
      <c r="C75" s="24" t="s">
        <v>105</v>
      </c>
      <c r="D75" s="37"/>
      <c r="E75" s="37"/>
      <c r="F75" s="37"/>
      <c r="G75" s="37"/>
      <c r="H75" s="37"/>
      <c r="I75" s="37"/>
      <c r="J75" s="37"/>
      <c r="K75" s="37"/>
      <c r="L75" s="108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8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16</v>
      </c>
      <c r="D77" s="37"/>
      <c r="E77" s="37"/>
      <c r="F77" s="37"/>
      <c r="G77" s="37"/>
      <c r="H77" s="37"/>
      <c r="I77" s="37"/>
      <c r="J77" s="37"/>
      <c r="K77" s="37"/>
      <c r="L77" s="108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00" t="str">
        <f>E7</f>
        <v>Huntířovský potok, Huntířov, oprava opevnění koryta, ř. km 0,395 - 1,300</v>
      </c>
      <c r="F78" s="301"/>
      <c r="G78" s="301"/>
      <c r="H78" s="301"/>
      <c r="I78" s="37"/>
      <c r="J78" s="37"/>
      <c r="K78" s="37"/>
      <c r="L78" s="108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30" t="s">
        <v>89</v>
      </c>
      <c r="D79" s="37"/>
      <c r="E79" s="37"/>
      <c r="F79" s="37"/>
      <c r="G79" s="37"/>
      <c r="H79" s="37"/>
      <c r="I79" s="37"/>
      <c r="J79" s="37"/>
      <c r="K79" s="37"/>
      <c r="L79" s="108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6.5" customHeight="1">
      <c r="A80" s="35"/>
      <c r="B80" s="36"/>
      <c r="C80" s="37"/>
      <c r="D80" s="37"/>
      <c r="E80" s="272" t="str">
        <f>E9</f>
        <v>1. - SO 01 Oprava opevnění koryta</v>
      </c>
      <c r="F80" s="302"/>
      <c r="G80" s="302"/>
      <c r="H80" s="302"/>
      <c r="I80" s="37"/>
      <c r="J80" s="37"/>
      <c r="K80" s="37"/>
      <c r="L80" s="108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8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2" customHeight="1">
      <c r="A82" s="35"/>
      <c r="B82" s="36"/>
      <c r="C82" s="30" t="s">
        <v>22</v>
      </c>
      <c r="D82" s="37"/>
      <c r="E82" s="37"/>
      <c r="F82" s="28" t="str">
        <f>F12</f>
        <v>Huntířov</v>
      </c>
      <c r="G82" s="37"/>
      <c r="H82" s="37"/>
      <c r="I82" s="30" t="s">
        <v>24</v>
      </c>
      <c r="J82" s="61" t="str">
        <f>IF(J12="","",J12)</f>
        <v>14. 1. 2020</v>
      </c>
      <c r="K82" s="37"/>
      <c r="L82" s="108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108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40.05" customHeight="1">
      <c r="A84" s="35"/>
      <c r="B84" s="36"/>
      <c r="C84" s="30" t="s">
        <v>26</v>
      </c>
      <c r="D84" s="37"/>
      <c r="E84" s="37"/>
      <c r="F84" s="28" t="str">
        <f>E15</f>
        <v>Povodí Labe, státní podnik, OIČ, Hradec Králové</v>
      </c>
      <c r="G84" s="37"/>
      <c r="H84" s="37"/>
      <c r="I84" s="30" t="s">
        <v>33</v>
      </c>
      <c r="J84" s="33" t="str">
        <f>E21</f>
        <v>Povodí Labe, státní podnik, OIČ, Hradec Králové</v>
      </c>
      <c r="K84" s="37"/>
      <c r="L84" s="108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4">
      <c r="A85" s="35"/>
      <c r="B85" s="36"/>
      <c r="C85" s="30" t="s">
        <v>31</v>
      </c>
      <c r="D85" s="37"/>
      <c r="E85" s="37"/>
      <c r="F85" s="28" t="str">
        <f>IF(E18="","",E18)</f>
        <v>Vyplň údaj</v>
      </c>
      <c r="G85" s="37"/>
      <c r="H85" s="37"/>
      <c r="I85" s="30" t="s">
        <v>35</v>
      </c>
      <c r="J85" s="33" t="str">
        <f>E24</f>
        <v>Ing. Eva Morkesová</v>
      </c>
      <c r="K85" s="37"/>
      <c r="L85" s="108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0.3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108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11" customFormat="1" ht="29.25" customHeight="1">
      <c r="A87" s="148"/>
      <c r="B87" s="149"/>
      <c r="C87" s="150" t="s">
        <v>106</v>
      </c>
      <c r="D87" s="151" t="s">
        <v>58</v>
      </c>
      <c r="E87" s="151" t="s">
        <v>54</v>
      </c>
      <c r="F87" s="151" t="s">
        <v>55</v>
      </c>
      <c r="G87" s="151" t="s">
        <v>107</v>
      </c>
      <c r="H87" s="151" t="s">
        <v>108</v>
      </c>
      <c r="I87" s="151" t="s">
        <v>109</v>
      </c>
      <c r="J87" s="151" t="s">
        <v>94</v>
      </c>
      <c r="K87" s="152" t="s">
        <v>110</v>
      </c>
      <c r="L87" s="153"/>
      <c r="M87" s="70" t="s">
        <v>28</v>
      </c>
      <c r="N87" s="71" t="s">
        <v>43</v>
      </c>
      <c r="O87" s="71" t="s">
        <v>111</v>
      </c>
      <c r="P87" s="71" t="s">
        <v>112</v>
      </c>
      <c r="Q87" s="71" t="s">
        <v>113</v>
      </c>
      <c r="R87" s="71" t="s">
        <v>114</v>
      </c>
      <c r="S87" s="71" t="s">
        <v>115</v>
      </c>
      <c r="T87" s="72" t="s">
        <v>116</v>
      </c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</row>
    <row r="88" spans="1:63" s="2" customFormat="1" ht="22.8" customHeight="1">
      <c r="A88" s="35"/>
      <c r="B88" s="36"/>
      <c r="C88" s="77" t="s">
        <v>117</v>
      </c>
      <c r="D88" s="37"/>
      <c r="E88" s="37"/>
      <c r="F88" s="37"/>
      <c r="G88" s="37"/>
      <c r="H88" s="37"/>
      <c r="I88" s="37"/>
      <c r="J88" s="154">
        <f>BK88</f>
        <v>0</v>
      </c>
      <c r="K88" s="37"/>
      <c r="L88" s="40"/>
      <c r="M88" s="73"/>
      <c r="N88" s="155"/>
      <c r="O88" s="74"/>
      <c r="P88" s="156">
        <f>P89</f>
        <v>0</v>
      </c>
      <c r="Q88" s="74"/>
      <c r="R88" s="156">
        <f>R89</f>
        <v>269.07288837399994</v>
      </c>
      <c r="S88" s="74"/>
      <c r="T88" s="157">
        <f>T89</f>
        <v>69.76086400000001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72</v>
      </c>
      <c r="AU88" s="18" t="s">
        <v>95</v>
      </c>
      <c r="BK88" s="158">
        <f>BK89</f>
        <v>0</v>
      </c>
    </row>
    <row r="89" spans="2:63" s="12" customFormat="1" ht="25.95" customHeight="1">
      <c r="B89" s="159"/>
      <c r="C89" s="160"/>
      <c r="D89" s="161" t="s">
        <v>72</v>
      </c>
      <c r="E89" s="162" t="s">
        <v>118</v>
      </c>
      <c r="F89" s="162" t="s">
        <v>119</v>
      </c>
      <c r="G89" s="160"/>
      <c r="H89" s="160"/>
      <c r="I89" s="163"/>
      <c r="J89" s="164">
        <f>BK89</f>
        <v>0</v>
      </c>
      <c r="K89" s="160"/>
      <c r="L89" s="165"/>
      <c r="M89" s="166"/>
      <c r="N89" s="167"/>
      <c r="O89" s="167"/>
      <c r="P89" s="168">
        <f>P90+P215+P226+P247+P273+P293+P347+P360</f>
        <v>0</v>
      </c>
      <c r="Q89" s="167"/>
      <c r="R89" s="168">
        <f>R90+R215+R226+R247+R273+R293+R347+R360</f>
        <v>269.07288837399994</v>
      </c>
      <c r="S89" s="167"/>
      <c r="T89" s="169">
        <f>T90+T215+T226+T247+T273+T293+T347+T360</f>
        <v>69.76086400000001</v>
      </c>
      <c r="AR89" s="170" t="s">
        <v>81</v>
      </c>
      <c r="AT89" s="171" t="s">
        <v>72</v>
      </c>
      <c r="AU89" s="171" t="s">
        <v>73</v>
      </c>
      <c r="AY89" s="170" t="s">
        <v>120</v>
      </c>
      <c r="BK89" s="172">
        <f>BK90+BK215+BK226+BK247+BK273+BK293+BK347+BK360</f>
        <v>0</v>
      </c>
    </row>
    <row r="90" spans="2:63" s="12" customFormat="1" ht="22.8" customHeight="1">
      <c r="B90" s="159"/>
      <c r="C90" s="160"/>
      <c r="D90" s="161" t="s">
        <v>72</v>
      </c>
      <c r="E90" s="173" t="s">
        <v>81</v>
      </c>
      <c r="F90" s="173" t="s">
        <v>121</v>
      </c>
      <c r="G90" s="160"/>
      <c r="H90" s="160"/>
      <c r="I90" s="163"/>
      <c r="J90" s="174">
        <f>BK90</f>
        <v>0</v>
      </c>
      <c r="K90" s="160"/>
      <c r="L90" s="165"/>
      <c r="M90" s="166"/>
      <c r="N90" s="167"/>
      <c r="O90" s="167"/>
      <c r="P90" s="168">
        <f>SUM(P91:P214)</f>
        <v>0</v>
      </c>
      <c r="Q90" s="167"/>
      <c r="R90" s="168">
        <f>SUM(R91:R214)</f>
        <v>5.626410000000001</v>
      </c>
      <c r="S90" s="167"/>
      <c r="T90" s="169">
        <f>SUM(T91:T214)</f>
        <v>9.1836</v>
      </c>
      <c r="AR90" s="170" t="s">
        <v>81</v>
      </c>
      <c r="AT90" s="171" t="s">
        <v>72</v>
      </c>
      <c r="AU90" s="171" t="s">
        <v>81</v>
      </c>
      <c r="AY90" s="170" t="s">
        <v>120</v>
      </c>
      <c r="BK90" s="172">
        <f>SUM(BK91:BK214)</f>
        <v>0</v>
      </c>
    </row>
    <row r="91" spans="1:65" s="2" customFormat="1" ht="14.4" customHeight="1">
      <c r="A91" s="35"/>
      <c r="B91" s="36"/>
      <c r="C91" s="175" t="s">
        <v>81</v>
      </c>
      <c r="D91" s="175" t="s">
        <v>122</v>
      </c>
      <c r="E91" s="176" t="s">
        <v>123</v>
      </c>
      <c r="F91" s="177" t="s">
        <v>124</v>
      </c>
      <c r="G91" s="178" t="s">
        <v>125</v>
      </c>
      <c r="H91" s="179">
        <v>0.26</v>
      </c>
      <c r="I91" s="180"/>
      <c r="J91" s="181">
        <f>ROUND(I91*H91,2)</f>
        <v>0</v>
      </c>
      <c r="K91" s="177" t="s">
        <v>126</v>
      </c>
      <c r="L91" s="40"/>
      <c r="M91" s="182" t="s">
        <v>28</v>
      </c>
      <c r="N91" s="183" t="s">
        <v>46</v>
      </c>
      <c r="O91" s="66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6" t="s">
        <v>127</v>
      </c>
      <c r="AT91" s="186" t="s">
        <v>122</v>
      </c>
      <c r="AU91" s="186" t="s">
        <v>83</v>
      </c>
      <c r="AY91" s="18" t="s">
        <v>120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8" t="s">
        <v>127</v>
      </c>
      <c r="BK91" s="187">
        <f>ROUND(I91*H91,2)</f>
        <v>0</v>
      </c>
      <c r="BL91" s="18" t="s">
        <v>127</v>
      </c>
      <c r="BM91" s="186" t="s">
        <v>128</v>
      </c>
    </row>
    <row r="92" spans="1:47" s="2" customFormat="1" ht="10.2">
      <c r="A92" s="35"/>
      <c r="B92" s="36"/>
      <c r="C92" s="37"/>
      <c r="D92" s="188" t="s">
        <v>129</v>
      </c>
      <c r="E92" s="37"/>
      <c r="F92" s="189" t="s">
        <v>130</v>
      </c>
      <c r="G92" s="37"/>
      <c r="H92" s="37"/>
      <c r="I92" s="190"/>
      <c r="J92" s="37"/>
      <c r="K92" s="37"/>
      <c r="L92" s="40"/>
      <c r="M92" s="191"/>
      <c r="N92" s="192"/>
      <c r="O92" s="66"/>
      <c r="P92" s="66"/>
      <c r="Q92" s="66"/>
      <c r="R92" s="66"/>
      <c r="S92" s="66"/>
      <c r="T92" s="67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129</v>
      </c>
      <c r="AU92" s="18" t="s">
        <v>83</v>
      </c>
    </row>
    <row r="93" spans="2:51" s="13" customFormat="1" ht="10.2">
      <c r="B93" s="193"/>
      <c r="C93" s="194"/>
      <c r="D93" s="188" t="s">
        <v>131</v>
      </c>
      <c r="E93" s="195" t="s">
        <v>28</v>
      </c>
      <c r="F93" s="196" t="s">
        <v>132</v>
      </c>
      <c r="G93" s="194"/>
      <c r="H93" s="195" t="s">
        <v>28</v>
      </c>
      <c r="I93" s="197"/>
      <c r="J93" s="194"/>
      <c r="K93" s="194"/>
      <c r="L93" s="198"/>
      <c r="M93" s="199"/>
      <c r="N93" s="200"/>
      <c r="O93" s="200"/>
      <c r="P93" s="200"/>
      <c r="Q93" s="200"/>
      <c r="R93" s="200"/>
      <c r="S93" s="200"/>
      <c r="T93" s="201"/>
      <c r="AT93" s="202" t="s">
        <v>131</v>
      </c>
      <c r="AU93" s="202" t="s">
        <v>83</v>
      </c>
      <c r="AV93" s="13" t="s">
        <v>81</v>
      </c>
      <c r="AW93" s="13" t="s">
        <v>34</v>
      </c>
      <c r="AX93" s="13" t="s">
        <v>73</v>
      </c>
      <c r="AY93" s="202" t="s">
        <v>120</v>
      </c>
    </row>
    <row r="94" spans="2:51" s="14" customFormat="1" ht="10.2">
      <c r="B94" s="203"/>
      <c r="C94" s="204"/>
      <c r="D94" s="188" t="s">
        <v>131</v>
      </c>
      <c r="E94" s="205" t="s">
        <v>28</v>
      </c>
      <c r="F94" s="206" t="s">
        <v>133</v>
      </c>
      <c r="G94" s="204"/>
      <c r="H94" s="207">
        <v>0.26</v>
      </c>
      <c r="I94" s="208"/>
      <c r="J94" s="204"/>
      <c r="K94" s="204"/>
      <c r="L94" s="209"/>
      <c r="M94" s="210"/>
      <c r="N94" s="211"/>
      <c r="O94" s="211"/>
      <c r="P94" s="211"/>
      <c r="Q94" s="211"/>
      <c r="R94" s="211"/>
      <c r="S94" s="211"/>
      <c r="T94" s="212"/>
      <c r="AT94" s="213" t="s">
        <v>131</v>
      </c>
      <c r="AU94" s="213" t="s">
        <v>83</v>
      </c>
      <c r="AV94" s="14" t="s">
        <v>83</v>
      </c>
      <c r="AW94" s="14" t="s">
        <v>34</v>
      </c>
      <c r="AX94" s="14" t="s">
        <v>81</v>
      </c>
      <c r="AY94" s="213" t="s">
        <v>120</v>
      </c>
    </row>
    <row r="95" spans="1:65" s="2" customFormat="1" ht="14.4" customHeight="1">
      <c r="A95" s="35"/>
      <c r="B95" s="36"/>
      <c r="C95" s="175" t="s">
        <v>83</v>
      </c>
      <c r="D95" s="175" t="s">
        <v>122</v>
      </c>
      <c r="E95" s="176" t="s">
        <v>134</v>
      </c>
      <c r="F95" s="177" t="s">
        <v>135</v>
      </c>
      <c r="G95" s="178" t="s">
        <v>136</v>
      </c>
      <c r="H95" s="179">
        <v>5.102</v>
      </c>
      <c r="I95" s="180"/>
      <c r="J95" s="181">
        <f>ROUND(I95*H95,2)</f>
        <v>0</v>
      </c>
      <c r="K95" s="177" t="s">
        <v>126</v>
      </c>
      <c r="L95" s="40"/>
      <c r="M95" s="182" t="s">
        <v>28</v>
      </c>
      <c r="N95" s="183" t="s">
        <v>46</v>
      </c>
      <c r="O95" s="66"/>
      <c r="P95" s="184">
        <f>O95*H95</f>
        <v>0</v>
      </c>
      <c r="Q95" s="184">
        <v>0</v>
      </c>
      <c r="R95" s="184">
        <f>Q95*H95</f>
        <v>0</v>
      </c>
      <c r="S95" s="184">
        <v>1.8</v>
      </c>
      <c r="T95" s="185">
        <f>S95*H95</f>
        <v>9.1836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6" t="s">
        <v>127</v>
      </c>
      <c r="AT95" s="186" t="s">
        <v>122</v>
      </c>
      <c r="AU95" s="186" t="s">
        <v>83</v>
      </c>
      <c r="AY95" s="18" t="s">
        <v>120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8" t="s">
        <v>127</v>
      </c>
      <c r="BK95" s="187">
        <f>ROUND(I95*H95,2)</f>
        <v>0</v>
      </c>
      <c r="BL95" s="18" t="s">
        <v>127</v>
      </c>
      <c r="BM95" s="186" t="s">
        <v>137</v>
      </c>
    </row>
    <row r="96" spans="1:47" s="2" customFormat="1" ht="19.2">
      <c r="A96" s="35"/>
      <c r="B96" s="36"/>
      <c r="C96" s="37"/>
      <c r="D96" s="188" t="s">
        <v>129</v>
      </c>
      <c r="E96" s="37"/>
      <c r="F96" s="189" t="s">
        <v>138</v>
      </c>
      <c r="G96" s="37"/>
      <c r="H96" s="37"/>
      <c r="I96" s="190"/>
      <c r="J96" s="37"/>
      <c r="K96" s="37"/>
      <c r="L96" s="40"/>
      <c r="M96" s="191"/>
      <c r="N96" s="192"/>
      <c r="O96" s="66"/>
      <c r="P96" s="66"/>
      <c r="Q96" s="66"/>
      <c r="R96" s="66"/>
      <c r="S96" s="66"/>
      <c r="T96" s="67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129</v>
      </c>
      <c r="AU96" s="18" t="s">
        <v>83</v>
      </c>
    </row>
    <row r="97" spans="2:51" s="13" customFormat="1" ht="10.2">
      <c r="B97" s="193"/>
      <c r="C97" s="194"/>
      <c r="D97" s="188" t="s">
        <v>131</v>
      </c>
      <c r="E97" s="195" t="s">
        <v>28</v>
      </c>
      <c r="F97" s="196" t="s">
        <v>139</v>
      </c>
      <c r="G97" s="194"/>
      <c r="H97" s="195" t="s">
        <v>28</v>
      </c>
      <c r="I97" s="197"/>
      <c r="J97" s="194"/>
      <c r="K97" s="194"/>
      <c r="L97" s="198"/>
      <c r="M97" s="199"/>
      <c r="N97" s="200"/>
      <c r="O97" s="200"/>
      <c r="P97" s="200"/>
      <c r="Q97" s="200"/>
      <c r="R97" s="200"/>
      <c r="S97" s="200"/>
      <c r="T97" s="201"/>
      <c r="AT97" s="202" t="s">
        <v>131</v>
      </c>
      <c r="AU97" s="202" t="s">
        <v>83</v>
      </c>
      <c r="AV97" s="13" t="s">
        <v>81</v>
      </c>
      <c r="AW97" s="13" t="s">
        <v>34</v>
      </c>
      <c r="AX97" s="13" t="s">
        <v>73</v>
      </c>
      <c r="AY97" s="202" t="s">
        <v>120</v>
      </c>
    </row>
    <row r="98" spans="2:51" s="14" customFormat="1" ht="10.2">
      <c r="B98" s="203"/>
      <c r="C98" s="204"/>
      <c r="D98" s="188" t="s">
        <v>131</v>
      </c>
      <c r="E98" s="205" t="s">
        <v>28</v>
      </c>
      <c r="F98" s="206" t="s">
        <v>140</v>
      </c>
      <c r="G98" s="204"/>
      <c r="H98" s="207">
        <v>5.102</v>
      </c>
      <c r="I98" s="208"/>
      <c r="J98" s="204"/>
      <c r="K98" s="204"/>
      <c r="L98" s="209"/>
      <c r="M98" s="210"/>
      <c r="N98" s="211"/>
      <c r="O98" s="211"/>
      <c r="P98" s="211"/>
      <c r="Q98" s="211"/>
      <c r="R98" s="211"/>
      <c r="S98" s="211"/>
      <c r="T98" s="212"/>
      <c r="AT98" s="213" t="s">
        <v>131</v>
      </c>
      <c r="AU98" s="213" t="s">
        <v>83</v>
      </c>
      <c r="AV98" s="14" t="s">
        <v>83</v>
      </c>
      <c r="AW98" s="14" t="s">
        <v>34</v>
      </c>
      <c r="AX98" s="14" t="s">
        <v>81</v>
      </c>
      <c r="AY98" s="213" t="s">
        <v>120</v>
      </c>
    </row>
    <row r="99" spans="1:65" s="2" customFormat="1" ht="14.4" customHeight="1">
      <c r="A99" s="35"/>
      <c r="B99" s="36"/>
      <c r="C99" s="175" t="s">
        <v>141</v>
      </c>
      <c r="D99" s="175" t="s">
        <v>122</v>
      </c>
      <c r="E99" s="176" t="s">
        <v>142</v>
      </c>
      <c r="F99" s="177" t="s">
        <v>143</v>
      </c>
      <c r="G99" s="178" t="s">
        <v>136</v>
      </c>
      <c r="H99" s="179">
        <v>14.022</v>
      </c>
      <c r="I99" s="180"/>
      <c r="J99" s="181">
        <f>ROUND(I99*H99,2)</f>
        <v>0</v>
      </c>
      <c r="K99" s="177" t="s">
        <v>126</v>
      </c>
      <c r="L99" s="40"/>
      <c r="M99" s="182" t="s">
        <v>28</v>
      </c>
      <c r="N99" s="183" t="s">
        <v>46</v>
      </c>
      <c r="O99" s="66"/>
      <c r="P99" s="184">
        <f>O99*H99</f>
        <v>0</v>
      </c>
      <c r="Q99" s="184">
        <v>0.4</v>
      </c>
      <c r="R99" s="184">
        <f>Q99*H99</f>
        <v>5.6088000000000005</v>
      </c>
      <c r="S99" s="184">
        <v>0</v>
      </c>
      <c r="T99" s="185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6" t="s">
        <v>127</v>
      </c>
      <c r="AT99" s="186" t="s">
        <v>122</v>
      </c>
      <c r="AU99" s="186" t="s">
        <v>83</v>
      </c>
      <c r="AY99" s="18" t="s">
        <v>120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8" t="s">
        <v>127</v>
      </c>
      <c r="BK99" s="187">
        <f>ROUND(I99*H99,2)</f>
        <v>0</v>
      </c>
      <c r="BL99" s="18" t="s">
        <v>127</v>
      </c>
      <c r="BM99" s="186" t="s">
        <v>144</v>
      </c>
    </row>
    <row r="100" spans="1:47" s="2" customFormat="1" ht="19.2">
      <c r="A100" s="35"/>
      <c r="B100" s="36"/>
      <c r="C100" s="37"/>
      <c r="D100" s="188" t="s">
        <v>129</v>
      </c>
      <c r="E100" s="37"/>
      <c r="F100" s="189" t="s">
        <v>145</v>
      </c>
      <c r="G100" s="37"/>
      <c r="H100" s="37"/>
      <c r="I100" s="190"/>
      <c r="J100" s="37"/>
      <c r="K100" s="37"/>
      <c r="L100" s="40"/>
      <c r="M100" s="191"/>
      <c r="N100" s="192"/>
      <c r="O100" s="66"/>
      <c r="P100" s="66"/>
      <c r="Q100" s="66"/>
      <c r="R100" s="66"/>
      <c r="S100" s="66"/>
      <c r="T100" s="67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129</v>
      </c>
      <c r="AU100" s="18" t="s">
        <v>83</v>
      </c>
    </row>
    <row r="101" spans="2:51" s="13" customFormat="1" ht="10.2">
      <c r="B101" s="193"/>
      <c r="C101" s="194"/>
      <c r="D101" s="188" t="s">
        <v>131</v>
      </c>
      <c r="E101" s="195" t="s">
        <v>28</v>
      </c>
      <c r="F101" s="196" t="s">
        <v>146</v>
      </c>
      <c r="G101" s="194"/>
      <c r="H101" s="195" t="s">
        <v>28</v>
      </c>
      <c r="I101" s="197"/>
      <c r="J101" s="194"/>
      <c r="K101" s="194"/>
      <c r="L101" s="198"/>
      <c r="M101" s="199"/>
      <c r="N101" s="200"/>
      <c r="O101" s="200"/>
      <c r="P101" s="200"/>
      <c r="Q101" s="200"/>
      <c r="R101" s="200"/>
      <c r="S101" s="200"/>
      <c r="T101" s="201"/>
      <c r="AT101" s="202" t="s">
        <v>131</v>
      </c>
      <c r="AU101" s="202" t="s">
        <v>83</v>
      </c>
      <c r="AV101" s="13" t="s">
        <v>81</v>
      </c>
      <c r="AW101" s="13" t="s">
        <v>34</v>
      </c>
      <c r="AX101" s="13" t="s">
        <v>73</v>
      </c>
      <c r="AY101" s="202" t="s">
        <v>120</v>
      </c>
    </row>
    <row r="102" spans="2:51" s="13" customFormat="1" ht="10.2">
      <c r="B102" s="193"/>
      <c r="C102" s="194"/>
      <c r="D102" s="188" t="s">
        <v>131</v>
      </c>
      <c r="E102" s="195" t="s">
        <v>28</v>
      </c>
      <c r="F102" s="196" t="s">
        <v>147</v>
      </c>
      <c r="G102" s="194"/>
      <c r="H102" s="195" t="s">
        <v>28</v>
      </c>
      <c r="I102" s="197"/>
      <c r="J102" s="194"/>
      <c r="K102" s="194"/>
      <c r="L102" s="198"/>
      <c r="M102" s="199"/>
      <c r="N102" s="200"/>
      <c r="O102" s="200"/>
      <c r="P102" s="200"/>
      <c r="Q102" s="200"/>
      <c r="R102" s="200"/>
      <c r="S102" s="200"/>
      <c r="T102" s="201"/>
      <c r="AT102" s="202" t="s">
        <v>131</v>
      </c>
      <c r="AU102" s="202" t="s">
        <v>83</v>
      </c>
      <c r="AV102" s="13" t="s">
        <v>81</v>
      </c>
      <c r="AW102" s="13" t="s">
        <v>34</v>
      </c>
      <c r="AX102" s="13" t="s">
        <v>73</v>
      </c>
      <c r="AY102" s="202" t="s">
        <v>120</v>
      </c>
    </row>
    <row r="103" spans="2:51" s="14" customFormat="1" ht="10.2">
      <c r="B103" s="203"/>
      <c r="C103" s="204"/>
      <c r="D103" s="188" t="s">
        <v>131</v>
      </c>
      <c r="E103" s="205" t="s">
        <v>28</v>
      </c>
      <c r="F103" s="206" t="s">
        <v>148</v>
      </c>
      <c r="G103" s="204"/>
      <c r="H103" s="207">
        <v>5.833</v>
      </c>
      <c r="I103" s="208"/>
      <c r="J103" s="204"/>
      <c r="K103" s="204"/>
      <c r="L103" s="209"/>
      <c r="M103" s="210"/>
      <c r="N103" s="211"/>
      <c r="O103" s="211"/>
      <c r="P103" s="211"/>
      <c r="Q103" s="211"/>
      <c r="R103" s="211"/>
      <c r="S103" s="211"/>
      <c r="T103" s="212"/>
      <c r="AT103" s="213" t="s">
        <v>131</v>
      </c>
      <c r="AU103" s="213" t="s">
        <v>83</v>
      </c>
      <c r="AV103" s="14" t="s">
        <v>83</v>
      </c>
      <c r="AW103" s="14" t="s">
        <v>34</v>
      </c>
      <c r="AX103" s="14" t="s">
        <v>73</v>
      </c>
      <c r="AY103" s="213" t="s">
        <v>120</v>
      </c>
    </row>
    <row r="104" spans="2:51" s="13" customFormat="1" ht="10.2">
      <c r="B104" s="193"/>
      <c r="C104" s="194"/>
      <c r="D104" s="188" t="s">
        <v>131</v>
      </c>
      <c r="E104" s="195" t="s">
        <v>28</v>
      </c>
      <c r="F104" s="196" t="s">
        <v>149</v>
      </c>
      <c r="G104" s="194"/>
      <c r="H104" s="195" t="s">
        <v>28</v>
      </c>
      <c r="I104" s="197"/>
      <c r="J104" s="194"/>
      <c r="K104" s="194"/>
      <c r="L104" s="198"/>
      <c r="M104" s="199"/>
      <c r="N104" s="200"/>
      <c r="O104" s="200"/>
      <c r="P104" s="200"/>
      <c r="Q104" s="200"/>
      <c r="R104" s="200"/>
      <c r="S104" s="200"/>
      <c r="T104" s="201"/>
      <c r="AT104" s="202" t="s">
        <v>131</v>
      </c>
      <c r="AU104" s="202" t="s">
        <v>83</v>
      </c>
      <c r="AV104" s="13" t="s">
        <v>81</v>
      </c>
      <c r="AW104" s="13" t="s">
        <v>34</v>
      </c>
      <c r="AX104" s="13" t="s">
        <v>73</v>
      </c>
      <c r="AY104" s="202" t="s">
        <v>120</v>
      </c>
    </row>
    <row r="105" spans="2:51" s="13" customFormat="1" ht="10.2">
      <c r="B105" s="193"/>
      <c r="C105" s="194"/>
      <c r="D105" s="188" t="s">
        <v>131</v>
      </c>
      <c r="E105" s="195" t="s">
        <v>28</v>
      </c>
      <c r="F105" s="196" t="s">
        <v>150</v>
      </c>
      <c r="G105" s="194"/>
      <c r="H105" s="195" t="s">
        <v>28</v>
      </c>
      <c r="I105" s="197"/>
      <c r="J105" s="194"/>
      <c r="K105" s="194"/>
      <c r="L105" s="198"/>
      <c r="M105" s="199"/>
      <c r="N105" s="200"/>
      <c r="O105" s="200"/>
      <c r="P105" s="200"/>
      <c r="Q105" s="200"/>
      <c r="R105" s="200"/>
      <c r="S105" s="200"/>
      <c r="T105" s="201"/>
      <c r="AT105" s="202" t="s">
        <v>131</v>
      </c>
      <c r="AU105" s="202" t="s">
        <v>83</v>
      </c>
      <c r="AV105" s="13" t="s">
        <v>81</v>
      </c>
      <c r="AW105" s="13" t="s">
        <v>34</v>
      </c>
      <c r="AX105" s="13" t="s">
        <v>73</v>
      </c>
      <c r="AY105" s="202" t="s">
        <v>120</v>
      </c>
    </row>
    <row r="106" spans="2:51" s="14" customFormat="1" ht="10.2">
      <c r="B106" s="203"/>
      <c r="C106" s="204"/>
      <c r="D106" s="188" t="s">
        <v>131</v>
      </c>
      <c r="E106" s="205" t="s">
        <v>28</v>
      </c>
      <c r="F106" s="206" t="s">
        <v>151</v>
      </c>
      <c r="G106" s="204"/>
      <c r="H106" s="207">
        <v>3.087</v>
      </c>
      <c r="I106" s="208"/>
      <c r="J106" s="204"/>
      <c r="K106" s="204"/>
      <c r="L106" s="209"/>
      <c r="M106" s="210"/>
      <c r="N106" s="211"/>
      <c r="O106" s="211"/>
      <c r="P106" s="211"/>
      <c r="Q106" s="211"/>
      <c r="R106" s="211"/>
      <c r="S106" s="211"/>
      <c r="T106" s="212"/>
      <c r="AT106" s="213" t="s">
        <v>131</v>
      </c>
      <c r="AU106" s="213" t="s">
        <v>83</v>
      </c>
      <c r="AV106" s="14" t="s">
        <v>83</v>
      </c>
      <c r="AW106" s="14" t="s">
        <v>34</v>
      </c>
      <c r="AX106" s="14" t="s">
        <v>73</v>
      </c>
      <c r="AY106" s="213" t="s">
        <v>120</v>
      </c>
    </row>
    <row r="107" spans="2:51" s="13" customFormat="1" ht="10.2">
      <c r="B107" s="193"/>
      <c r="C107" s="194"/>
      <c r="D107" s="188" t="s">
        <v>131</v>
      </c>
      <c r="E107" s="195" t="s">
        <v>28</v>
      </c>
      <c r="F107" s="196" t="s">
        <v>152</v>
      </c>
      <c r="G107" s="194"/>
      <c r="H107" s="195" t="s">
        <v>28</v>
      </c>
      <c r="I107" s="197"/>
      <c r="J107" s="194"/>
      <c r="K107" s="194"/>
      <c r="L107" s="198"/>
      <c r="M107" s="199"/>
      <c r="N107" s="200"/>
      <c r="O107" s="200"/>
      <c r="P107" s="200"/>
      <c r="Q107" s="200"/>
      <c r="R107" s="200"/>
      <c r="S107" s="200"/>
      <c r="T107" s="201"/>
      <c r="AT107" s="202" t="s">
        <v>131</v>
      </c>
      <c r="AU107" s="202" t="s">
        <v>83</v>
      </c>
      <c r="AV107" s="13" t="s">
        <v>81</v>
      </c>
      <c r="AW107" s="13" t="s">
        <v>34</v>
      </c>
      <c r="AX107" s="13" t="s">
        <v>73</v>
      </c>
      <c r="AY107" s="202" t="s">
        <v>120</v>
      </c>
    </row>
    <row r="108" spans="2:51" s="14" customFormat="1" ht="10.2">
      <c r="B108" s="203"/>
      <c r="C108" s="204"/>
      <c r="D108" s="188" t="s">
        <v>131</v>
      </c>
      <c r="E108" s="205" t="s">
        <v>28</v>
      </c>
      <c r="F108" s="206" t="s">
        <v>140</v>
      </c>
      <c r="G108" s="204"/>
      <c r="H108" s="207">
        <v>5.102</v>
      </c>
      <c r="I108" s="208"/>
      <c r="J108" s="204"/>
      <c r="K108" s="204"/>
      <c r="L108" s="209"/>
      <c r="M108" s="210"/>
      <c r="N108" s="211"/>
      <c r="O108" s="211"/>
      <c r="P108" s="211"/>
      <c r="Q108" s="211"/>
      <c r="R108" s="211"/>
      <c r="S108" s="211"/>
      <c r="T108" s="212"/>
      <c r="AT108" s="213" t="s">
        <v>131</v>
      </c>
      <c r="AU108" s="213" t="s">
        <v>83</v>
      </c>
      <c r="AV108" s="14" t="s">
        <v>83</v>
      </c>
      <c r="AW108" s="14" t="s">
        <v>34</v>
      </c>
      <c r="AX108" s="14" t="s">
        <v>73</v>
      </c>
      <c r="AY108" s="213" t="s">
        <v>120</v>
      </c>
    </row>
    <row r="109" spans="2:51" s="15" customFormat="1" ht="10.2">
      <c r="B109" s="214"/>
      <c r="C109" s="215"/>
      <c r="D109" s="188" t="s">
        <v>131</v>
      </c>
      <c r="E109" s="216" t="s">
        <v>28</v>
      </c>
      <c r="F109" s="217" t="s">
        <v>153</v>
      </c>
      <c r="G109" s="215"/>
      <c r="H109" s="218">
        <v>14.022</v>
      </c>
      <c r="I109" s="219"/>
      <c r="J109" s="215"/>
      <c r="K109" s="215"/>
      <c r="L109" s="220"/>
      <c r="M109" s="221"/>
      <c r="N109" s="222"/>
      <c r="O109" s="222"/>
      <c r="P109" s="222"/>
      <c r="Q109" s="222"/>
      <c r="R109" s="222"/>
      <c r="S109" s="222"/>
      <c r="T109" s="223"/>
      <c r="AT109" s="224" t="s">
        <v>131</v>
      </c>
      <c r="AU109" s="224" t="s">
        <v>83</v>
      </c>
      <c r="AV109" s="15" t="s">
        <v>127</v>
      </c>
      <c r="AW109" s="15" t="s">
        <v>34</v>
      </c>
      <c r="AX109" s="15" t="s">
        <v>81</v>
      </c>
      <c r="AY109" s="224" t="s">
        <v>120</v>
      </c>
    </row>
    <row r="110" spans="1:65" s="2" customFormat="1" ht="14.4" customHeight="1">
      <c r="A110" s="35"/>
      <c r="B110" s="36"/>
      <c r="C110" s="175" t="s">
        <v>127</v>
      </c>
      <c r="D110" s="175" t="s">
        <v>122</v>
      </c>
      <c r="E110" s="176" t="s">
        <v>154</v>
      </c>
      <c r="F110" s="177" t="s">
        <v>155</v>
      </c>
      <c r="G110" s="178" t="s">
        <v>136</v>
      </c>
      <c r="H110" s="179">
        <v>10.935</v>
      </c>
      <c r="I110" s="180"/>
      <c r="J110" s="181">
        <f>ROUND(I110*H110,2)</f>
        <v>0</v>
      </c>
      <c r="K110" s="177" t="s">
        <v>126</v>
      </c>
      <c r="L110" s="40"/>
      <c r="M110" s="182" t="s">
        <v>28</v>
      </c>
      <c r="N110" s="183" t="s">
        <v>46</v>
      </c>
      <c r="O110" s="66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6" t="s">
        <v>127</v>
      </c>
      <c r="AT110" s="186" t="s">
        <v>122</v>
      </c>
      <c r="AU110" s="186" t="s">
        <v>83</v>
      </c>
      <c r="AY110" s="18" t="s">
        <v>120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8" t="s">
        <v>127</v>
      </c>
      <c r="BK110" s="187">
        <f>ROUND(I110*H110,2)</f>
        <v>0</v>
      </c>
      <c r="BL110" s="18" t="s">
        <v>127</v>
      </c>
      <c r="BM110" s="186" t="s">
        <v>156</v>
      </c>
    </row>
    <row r="111" spans="1:47" s="2" customFormat="1" ht="19.2">
      <c r="A111" s="35"/>
      <c r="B111" s="36"/>
      <c r="C111" s="37"/>
      <c r="D111" s="188" t="s">
        <v>129</v>
      </c>
      <c r="E111" s="37"/>
      <c r="F111" s="189" t="s">
        <v>157</v>
      </c>
      <c r="G111" s="37"/>
      <c r="H111" s="37"/>
      <c r="I111" s="190"/>
      <c r="J111" s="37"/>
      <c r="K111" s="37"/>
      <c r="L111" s="40"/>
      <c r="M111" s="191"/>
      <c r="N111" s="192"/>
      <c r="O111" s="66"/>
      <c r="P111" s="66"/>
      <c r="Q111" s="66"/>
      <c r="R111" s="66"/>
      <c r="S111" s="66"/>
      <c r="T111" s="67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129</v>
      </c>
      <c r="AU111" s="18" t="s">
        <v>83</v>
      </c>
    </row>
    <row r="112" spans="2:51" s="13" customFormat="1" ht="10.2">
      <c r="B112" s="193"/>
      <c r="C112" s="194"/>
      <c r="D112" s="188" t="s">
        <v>131</v>
      </c>
      <c r="E112" s="195" t="s">
        <v>28</v>
      </c>
      <c r="F112" s="196" t="s">
        <v>158</v>
      </c>
      <c r="G112" s="194"/>
      <c r="H112" s="195" t="s">
        <v>28</v>
      </c>
      <c r="I112" s="197"/>
      <c r="J112" s="194"/>
      <c r="K112" s="194"/>
      <c r="L112" s="198"/>
      <c r="M112" s="199"/>
      <c r="N112" s="200"/>
      <c r="O112" s="200"/>
      <c r="P112" s="200"/>
      <c r="Q112" s="200"/>
      <c r="R112" s="200"/>
      <c r="S112" s="200"/>
      <c r="T112" s="201"/>
      <c r="AT112" s="202" t="s">
        <v>131</v>
      </c>
      <c r="AU112" s="202" t="s">
        <v>83</v>
      </c>
      <c r="AV112" s="13" t="s">
        <v>81</v>
      </c>
      <c r="AW112" s="13" t="s">
        <v>34</v>
      </c>
      <c r="AX112" s="13" t="s">
        <v>73</v>
      </c>
      <c r="AY112" s="202" t="s">
        <v>120</v>
      </c>
    </row>
    <row r="113" spans="2:51" s="14" customFormat="1" ht="10.2">
      <c r="B113" s="203"/>
      <c r="C113" s="204"/>
      <c r="D113" s="188" t="s">
        <v>131</v>
      </c>
      <c r="E113" s="205" t="s">
        <v>28</v>
      </c>
      <c r="F113" s="206" t="s">
        <v>148</v>
      </c>
      <c r="G113" s="204"/>
      <c r="H113" s="207">
        <v>5.833</v>
      </c>
      <c r="I113" s="208"/>
      <c r="J113" s="204"/>
      <c r="K113" s="204"/>
      <c r="L113" s="209"/>
      <c r="M113" s="210"/>
      <c r="N113" s="211"/>
      <c r="O113" s="211"/>
      <c r="P113" s="211"/>
      <c r="Q113" s="211"/>
      <c r="R113" s="211"/>
      <c r="S113" s="211"/>
      <c r="T113" s="212"/>
      <c r="AT113" s="213" t="s">
        <v>131</v>
      </c>
      <c r="AU113" s="213" t="s">
        <v>83</v>
      </c>
      <c r="AV113" s="14" t="s">
        <v>83</v>
      </c>
      <c r="AW113" s="14" t="s">
        <v>34</v>
      </c>
      <c r="AX113" s="14" t="s">
        <v>73</v>
      </c>
      <c r="AY113" s="213" t="s">
        <v>120</v>
      </c>
    </row>
    <row r="114" spans="2:51" s="13" customFormat="1" ht="10.2">
      <c r="B114" s="193"/>
      <c r="C114" s="194"/>
      <c r="D114" s="188" t="s">
        <v>131</v>
      </c>
      <c r="E114" s="195" t="s">
        <v>28</v>
      </c>
      <c r="F114" s="196" t="s">
        <v>159</v>
      </c>
      <c r="G114" s="194"/>
      <c r="H114" s="195" t="s">
        <v>28</v>
      </c>
      <c r="I114" s="197"/>
      <c r="J114" s="194"/>
      <c r="K114" s="194"/>
      <c r="L114" s="198"/>
      <c r="M114" s="199"/>
      <c r="N114" s="200"/>
      <c r="O114" s="200"/>
      <c r="P114" s="200"/>
      <c r="Q114" s="200"/>
      <c r="R114" s="200"/>
      <c r="S114" s="200"/>
      <c r="T114" s="201"/>
      <c r="AT114" s="202" t="s">
        <v>131</v>
      </c>
      <c r="AU114" s="202" t="s">
        <v>83</v>
      </c>
      <c r="AV114" s="13" t="s">
        <v>81</v>
      </c>
      <c r="AW114" s="13" t="s">
        <v>34</v>
      </c>
      <c r="AX114" s="13" t="s">
        <v>73</v>
      </c>
      <c r="AY114" s="202" t="s">
        <v>120</v>
      </c>
    </row>
    <row r="115" spans="2:51" s="14" customFormat="1" ht="10.2">
      <c r="B115" s="203"/>
      <c r="C115" s="204"/>
      <c r="D115" s="188" t="s">
        <v>131</v>
      </c>
      <c r="E115" s="205" t="s">
        <v>28</v>
      </c>
      <c r="F115" s="206" t="s">
        <v>160</v>
      </c>
      <c r="G115" s="204"/>
      <c r="H115" s="207">
        <v>5.102</v>
      </c>
      <c r="I115" s="208"/>
      <c r="J115" s="204"/>
      <c r="K115" s="204"/>
      <c r="L115" s="209"/>
      <c r="M115" s="210"/>
      <c r="N115" s="211"/>
      <c r="O115" s="211"/>
      <c r="P115" s="211"/>
      <c r="Q115" s="211"/>
      <c r="R115" s="211"/>
      <c r="S115" s="211"/>
      <c r="T115" s="212"/>
      <c r="AT115" s="213" t="s">
        <v>131</v>
      </c>
      <c r="AU115" s="213" t="s">
        <v>83</v>
      </c>
      <c r="AV115" s="14" t="s">
        <v>83</v>
      </c>
      <c r="AW115" s="14" t="s">
        <v>34</v>
      </c>
      <c r="AX115" s="14" t="s">
        <v>73</v>
      </c>
      <c r="AY115" s="213" t="s">
        <v>120</v>
      </c>
    </row>
    <row r="116" spans="2:51" s="15" customFormat="1" ht="10.2">
      <c r="B116" s="214"/>
      <c r="C116" s="215"/>
      <c r="D116" s="188" t="s">
        <v>131</v>
      </c>
      <c r="E116" s="216" t="s">
        <v>28</v>
      </c>
      <c r="F116" s="217" t="s">
        <v>153</v>
      </c>
      <c r="G116" s="215"/>
      <c r="H116" s="218">
        <v>10.935</v>
      </c>
      <c r="I116" s="219"/>
      <c r="J116" s="215"/>
      <c r="K116" s="215"/>
      <c r="L116" s="220"/>
      <c r="M116" s="221"/>
      <c r="N116" s="222"/>
      <c r="O116" s="222"/>
      <c r="P116" s="222"/>
      <c r="Q116" s="222"/>
      <c r="R116" s="222"/>
      <c r="S116" s="222"/>
      <c r="T116" s="223"/>
      <c r="AT116" s="224" t="s">
        <v>131</v>
      </c>
      <c r="AU116" s="224" t="s">
        <v>83</v>
      </c>
      <c r="AV116" s="15" t="s">
        <v>127</v>
      </c>
      <c r="AW116" s="15" t="s">
        <v>34</v>
      </c>
      <c r="AX116" s="15" t="s">
        <v>81</v>
      </c>
      <c r="AY116" s="224" t="s">
        <v>120</v>
      </c>
    </row>
    <row r="117" spans="1:65" s="2" customFormat="1" ht="14.4" customHeight="1">
      <c r="A117" s="35"/>
      <c r="B117" s="36"/>
      <c r="C117" s="175" t="s">
        <v>161</v>
      </c>
      <c r="D117" s="175" t="s">
        <v>122</v>
      </c>
      <c r="E117" s="176" t="s">
        <v>162</v>
      </c>
      <c r="F117" s="177" t="s">
        <v>163</v>
      </c>
      <c r="G117" s="178" t="s">
        <v>136</v>
      </c>
      <c r="H117" s="179">
        <v>8.189</v>
      </c>
      <c r="I117" s="180"/>
      <c r="J117" s="181">
        <f>ROUND(I117*H117,2)</f>
        <v>0</v>
      </c>
      <c r="K117" s="177" t="s">
        <v>28</v>
      </c>
      <c r="L117" s="40"/>
      <c r="M117" s="182" t="s">
        <v>28</v>
      </c>
      <c r="N117" s="183" t="s">
        <v>46</v>
      </c>
      <c r="O117" s="66"/>
      <c r="P117" s="184">
        <f>O117*H117</f>
        <v>0</v>
      </c>
      <c r="Q117" s="184">
        <v>0</v>
      </c>
      <c r="R117" s="184">
        <f>Q117*H117</f>
        <v>0</v>
      </c>
      <c r="S117" s="184">
        <v>0</v>
      </c>
      <c r="T117" s="185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6" t="s">
        <v>127</v>
      </c>
      <c r="AT117" s="186" t="s">
        <v>122</v>
      </c>
      <c r="AU117" s="186" t="s">
        <v>83</v>
      </c>
      <c r="AY117" s="18" t="s">
        <v>120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8" t="s">
        <v>127</v>
      </c>
      <c r="BK117" s="187">
        <f>ROUND(I117*H117,2)</f>
        <v>0</v>
      </c>
      <c r="BL117" s="18" t="s">
        <v>127</v>
      </c>
      <c r="BM117" s="186" t="s">
        <v>164</v>
      </c>
    </row>
    <row r="118" spans="1:47" s="2" customFormat="1" ht="10.2">
      <c r="A118" s="35"/>
      <c r="B118" s="36"/>
      <c r="C118" s="37"/>
      <c r="D118" s="188" t="s">
        <v>129</v>
      </c>
      <c r="E118" s="37"/>
      <c r="F118" s="189" t="s">
        <v>163</v>
      </c>
      <c r="G118" s="37"/>
      <c r="H118" s="37"/>
      <c r="I118" s="190"/>
      <c r="J118" s="37"/>
      <c r="K118" s="37"/>
      <c r="L118" s="40"/>
      <c r="M118" s="191"/>
      <c r="N118" s="192"/>
      <c r="O118" s="66"/>
      <c r="P118" s="66"/>
      <c r="Q118" s="66"/>
      <c r="R118" s="66"/>
      <c r="S118" s="66"/>
      <c r="T118" s="67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129</v>
      </c>
      <c r="AU118" s="18" t="s">
        <v>83</v>
      </c>
    </row>
    <row r="119" spans="2:51" s="13" customFormat="1" ht="10.2">
      <c r="B119" s="193"/>
      <c r="C119" s="194"/>
      <c r="D119" s="188" t="s">
        <v>131</v>
      </c>
      <c r="E119" s="195" t="s">
        <v>28</v>
      </c>
      <c r="F119" s="196" t="s">
        <v>165</v>
      </c>
      <c r="G119" s="194"/>
      <c r="H119" s="195" t="s">
        <v>28</v>
      </c>
      <c r="I119" s="197"/>
      <c r="J119" s="194"/>
      <c r="K119" s="194"/>
      <c r="L119" s="198"/>
      <c r="M119" s="199"/>
      <c r="N119" s="200"/>
      <c r="O119" s="200"/>
      <c r="P119" s="200"/>
      <c r="Q119" s="200"/>
      <c r="R119" s="200"/>
      <c r="S119" s="200"/>
      <c r="T119" s="201"/>
      <c r="AT119" s="202" t="s">
        <v>131</v>
      </c>
      <c r="AU119" s="202" t="s">
        <v>83</v>
      </c>
      <c r="AV119" s="13" t="s">
        <v>81</v>
      </c>
      <c r="AW119" s="13" t="s">
        <v>34</v>
      </c>
      <c r="AX119" s="13" t="s">
        <v>73</v>
      </c>
      <c r="AY119" s="202" t="s">
        <v>120</v>
      </c>
    </row>
    <row r="120" spans="2:51" s="13" customFormat="1" ht="10.2">
      <c r="B120" s="193"/>
      <c r="C120" s="194"/>
      <c r="D120" s="188" t="s">
        <v>131</v>
      </c>
      <c r="E120" s="195" t="s">
        <v>28</v>
      </c>
      <c r="F120" s="196" t="s">
        <v>152</v>
      </c>
      <c r="G120" s="194"/>
      <c r="H120" s="195" t="s">
        <v>28</v>
      </c>
      <c r="I120" s="197"/>
      <c r="J120" s="194"/>
      <c r="K120" s="194"/>
      <c r="L120" s="198"/>
      <c r="M120" s="199"/>
      <c r="N120" s="200"/>
      <c r="O120" s="200"/>
      <c r="P120" s="200"/>
      <c r="Q120" s="200"/>
      <c r="R120" s="200"/>
      <c r="S120" s="200"/>
      <c r="T120" s="201"/>
      <c r="AT120" s="202" t="s">
        <v>131</v>
      </c>
      <c r="AU120" s="202" t="s">
        <v>83</v>
      </c>
      <c r="AV120" s="13" t="s">
        <v>81</v>
      </c>
      <c r="AW120" s="13" t="s">
        <v>34</v>
      </c>
      <c r="AX120" s="13" t="s">
        <v>73</v>
      </c>
      <c r="AY120" s="202" t="s">
        <v>120</v>
      </c>
    </row>
    <row r="121" spans="2:51" s="14" customFormat="1" ht="10.2">
      <c r="B121" s="203"/>
      <c r="C121" s="204"/>
      <c r="D121" s="188" t="s">
        <v>131</v>
      </c>
      <c r="E121" s="205" t="s">
        <v>28</v>
      </c>
      <c r="F121" s="206" t="s">
        <v>140</v>
      </c>
      <c r="G121" s="204"/>
      <c r="H121" s="207">
        <v>5.102</v>
      </c>
      <c r="I121" s="208"/>
      <c r="J121" s="204"/>
      <c r="K121" s="204"/>
      <c r="L121" s="209"/>
      <c r="M121" s="210"/>
      <c r="N121" s="211"/>
      <c r="O121" s="211"/>
      <c r="P121" s="211"/>
      <c r="Q121" s="211"/>
      <c r="R121" s="211"/>
      <c r="S121" s="211"/>
      <c r="T121" s="212"/>
      <c r="AT121" s="213" t="s">
        <v>131</v>
      </c>
      <c r="AU121" s="213" t="s">
        <v>83</v>
      </c>
      <c r="AV121" s="14" t="s">
        <v>83</v>
      </c>
      <c r="AW121" s="14" t="s">
        <v>34</v>
      </c>
      <c r="AX121" s="14" t="s">
        <v>73</v>
      </c>
      <c r="AY121" s="213" t="s">
        <v>120</v>
      </c>
    </row>
    <row r="122" spans="2:51" s="13" customFormat="1" ht="10.2">
      <c r="B122" s="193"/>
      <c r="C122" s="194"/>
      <c r="D122" s="188" t="s">
        <v>131</v>
      </c>
      <c r="E122" s="195" t="s">
        <v>28</v>
      </c>
      <c r="F122" s="196" t="s">
        <v>166</v>
      </c>
      <c r="G122" s="194"/>
      <c r="H122" s="195" t="s">
        <v>28</v>
      </c>
      <c r="I122" s="197"/>
      <c r="J122" s="194"/>
      <c r="K122" s="194"/>
      <c r="L122" s="198"/>
      <c r="M122" s="199"/>
      <c r="N122" s="200"/>
      <c r="O122" s="200"/>
      <c r="P122" s="200"/>
      <c r="Q122" s="200"/>
      <c r="R122" s="200"/>
      <c r="S122" s="200"/>
      <c r="T122" s="201"/>
      <c r="AT122" s="202" t="s">
        <v>131</v>
      </c>
      <c r="AU122" s="202" t="s">
        <v>83</v>
      </c>
      <c r="AV122" s="13" t="s">
        <v>81</v>
      </c>
      <c r="AW122" s="13" t="s">
        <v>34</v>
      </c>
      <c r="AX122" s="13" t="s">
        <v>73</v>
      </c>
      <c r="AY122" s="202" t="s">
        <v>120</v>
      </c>
    </row>
    <row r="123" spans="2:51" s="14" customFormat="1" ht="10.2">
      <c r="B123" s="203"/>
      <c r="C123" s="204"/>
      <c r="D123" s="188" t="s">
        <v>131</v>
      </c>
      <c r="E123" s="205" t="s">
        <v>28</v>
      </c>
      <c r="F123" s="206" t="s">
        <v>151</v>
      </c>
      <c r="G123" s="204"/>
      <c r="H123" s="207">
        <v>3.087</v>
      </c>
      <c r="I123" s="208"/>
      <c r="J123" s="204"/>
      <c r="K123" s="204"/>
      <c r="L123" s="209"/>
      <c r="M123" s="210"/>
      <c r="N123" s="211"/>
      <c r="O123" s="211"/>
      <c r="P123" s="211"/>
      <c r="Q123" s="211"/>
      <c r="R123" s="211"/>
      <c r="S123" s="211"/>
      <c r="T123" s="212"/>
      <c r="AT123" s="213" t="s">
        <v>131</v>
      </c>
      <c r="AU123" s="213" t="s">
        <v>83</v>
      </c>
      <c r="AV123" s="14" t="s">
        <v>83</v>
      </c>
      <c r="AW123" s="14" t="s">
        <v>34</v>
      </c>
      <c r="AX123" s="14" t="s">
        <v>73</v>
      </c>
      <c r="AY123" s="213" t="s">
        <v>120</v>
      </c>
    </row>
    <row r="124" spans="2:51" s="15" customFormat="1" ht="10.2">
      <c r="B124" s="214"/>
      <c r="C124" s="215"/>
      <c r="D124" s="188" t="s">
        <v>131</v>
      </c>
      <c r="E124" s="216" t="s">
        <v>28</v>
      </c>
      <c r="F124" s="217" t="s">
        <v>153</v>
      </c>
      <c r="G124" s="215"/>
      <c r="H124" s="218">
        <v>8.189</v>
      </c>
      <c r="I124" s="219"/>
      <c r="J124" s="215"/>
      <c r="K124" s="215"/>
      <c r="L124" s="220"/>
      <c r="M124" s="221"/>
      <c r="N124" s="222"/>
      <c r="O124" s="222"/>
      <c r="P124" s="222"/>
      <c r="Q124" s="222"/>
      <c r="R124" s="222"/>
      <c r="S124" s="222"/>
      <c r="T124" s="223"/>
      <c r="AT124" s="224" t="s">
        <v>131</v>
      </c>
      <c r="AU124" s="224" t="s">
        <v>83</v>
      </c>
      <c r="AV124" s="15" t="s">
        <v>127</v>
      </c>
      <c r="AW124" s="15" t="s">
        <v>34</v>
      </c>
      <c r="AX124" s="15" t="s">
        <v>81</v>
      </c>
      <c r="AY124" s="224" t="s">
        <v>120</v>
      </c>
    </row>
    <row r="125" spans="1:65" s="2" customFormat="1" ht="14.4" customHeight="1">
      <c r="A125" s="35"/>
      <c r="B125" s="36"/>
      <c r="C125" s="175" t="s">
        <v>167</v>
      </c>
      <c r="D125" s="175" t="s">
        <v>122</v>
      </c>
      <c r="E125" s="176" t="s">
        <v>168</v>
      </c>
      <c r="F125" s="177" t="s">
        <v>169</v>
      </c>
      <c r="G125" s="178" t="s">
        <v>136</v>
      </c>
      <c r="H125" s="179">
        <v>55.344</v>
      </c>
      <c r="I125" s="180"/>
      <c r="J125" s="181">
        <f>ROUND(I125*H125,2)</f>
        <v>0</v>
      </c>
      <c r="K125" s="177" t="s">
        <v>126</v>
      </c>
      <c r="L125" s="40"/>
      <c r="M125" s="182" t="s">
        <v>28</v>
      </c>
      <c r="N125" s="183" t="s">
        <v>46</v>
      </c>
      <c r="O125" s="66"/>
      <c r="P125" s="184">
        <f>O125*H125</f>
        <v>0</v>
      </c>
      <c r="Q125" s="184">
        <v>0</v>
      </c>
      <c r="R125" s="184">
        <f>Q125*H125</f>
        <v>0</v>
      </c>
      <c r="S125" s="184">
        <v>0</v>
      </c>
      <c r="T125" s="185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6" t="s">
        <v>127</v>
      </c>
      <c r="AT125" s="186" t="s">
        <v>122</v>
      </c>
      <c r="AU125" s="186" t="s">
        <v>83</v>
      </c>
      <c r="AY125" s="18" t="s">
        <v>120</v>
      </c>
      <c r="BE125" s="187">
        <f>IF(N125="základní",J125,0)</f>
        <v>0</v>
      </c>
      <c r="BF125" s="187">
        <f>IF(N125="snížená",J125,0)</f>
        <v>0</v>
      </c>
      <c r="BG125" s="187">
        <f>IF(N125="zákl. přenesená",J125,0)</f>
        <v>0</v>
      </c>
      <c r="BH125" s="187">
        <f>IF(N125="sníž. přenesená",J125,0)</f>
        <v>0</v>
      </c>
      <c r="BI125" s="187">
        <f>IF(N125="nulová",J125,0)</f>
        <v>0</v>
      </c>
      <c r="BJ125" s="18" t="s">
        <v>127</v>
      </c>
      <c r="BK125" s="187">
        <f>ROUND(I125*H125,2)</f>
        <v>0</v>
      </c>
      <c r="BL125" s="18" t="s">
        <v>127</v>
      </c>
      <c r="BM125" s="186" t="s">
        <v>170</v>
      </c>
    </row>
    <row r="126" spans="1:47" s="2" customFormat="1" ht="19.2">
      <c r="A126" s="35"/>
      <c r="B126" s="36"/>
      <c r="C126" s="37"/>
      <c r="D126" s="188" t="s">
        <v>129</v>
      </c>
      <c r="E126" s="37"/>
      <c r="F126" s="189" t="s">
        <v>171</v>
      </c>
      <c r="G126" s="37"/>
      <c r="H126" s="37"/>
      <c r="I126" s="190"/>
      <c r="J126" s="37"/>
      <c r="K126" s="37"/>
      <c r="L126" s="40"/>
      <c r="M126" s="191"/>
      <c r="N126" s="192"/>
      <c r="O126" s="66"/>
      <c r="P126" s="66"/>
      <c r="Q126" s="66"/>
      <c r="R126" s="66"/>
      <c r="S126" s="66"/>
      <c r="T126" s="67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129</v>
      </c>
      <c r="AU126" s="18" t="s">
        <v>83</v>
      </c>
    </row>
    <row r="127" spans="2:51" s="13" customFormat="1" ht="10.2">
      <c r="B127" s="193"/>
      <c r="C127" s="194"/>
      <c r="D127" s="188" t="s">
        <v>131</v>
      </c>
      <c r="E127" s="195" t="s">
        <v>28</v>
      </c>
      <c r="F127" s="196" t="s">
        <v>172</v>
      </c>
      <c r="G127" s="194"/>
      <c r="H127" s="195" t="s">
        <v>28</v>
      </c>
      <c r="I127" s="197"/>
      <c r="J127" s="194"/>
      <c r="K127" s="194"/>
      <c r="L127" s="198"/>
      <c r="M127" s="199"/>
      <c r="N127" s="200"/>
      <c r="O127" s="200"/>
      <c r="P127" s="200"/>
      <c r="Q127" s="200"/>
      <c r="R127" s="200"/>
      <c r="S127" s="200"/>
      <c r="T127" s="201"/>
      <c r="AT127" s="202" t="s">
        <v>131</v>
      </c>
      <c r="AU127" s="202" t="s">
        <v>83</v>
      </c>
      <c r="AV127" s="13" t="s">
        <v>81</v>
      </c>
      <c r="AW127" s="13" t="s">
        <v>34</v>
      </c>
      <c r="AX127" s="13" t="s">
        <v>73</v>
      </c>
      <c r="AY127" s="202" t="s">
        <v>120</v>
      </c>
    </row>
    <row r="128" spans="2:51" s="14" customFormat="1" ht="10.2">
      <c r="B128" s="203"/>
      <c r="C128" s="204"/>
      <c r="D128" s="188" t="s">
        <v>131</v>
      </c>
      <c r="E128" s="205" t="s">
        <v>28</v>
      </c>
      <c r="F128" s="206" t="s">
        <v>173</v>
      </c>
      <c r="G128" s="204"/>
      <c r="H128" s="207">
        <v>42.59</v>
      </c>
      <c r="I128" s="208"/>
      <c r="J128" s="204"/>
      <c r="K128" s="204"/>
      <c r="L128" s="209"/>
      <c r="M128" s="210"/>
      <c r="N128" s="211"/>
      <c r="O128" s="211"/>
      <c r="P128" s="211"/>
      <c r="Q128" s="211"/>
      <c r="R128" s="211"/>
      <c r="S128" s="211"/>
      <c r="T128" s="212"/>
      <c r="AT128" s="213" t="s">
        <v>131</v>
      </c>
      <c r="AU128" s="213" t="s">
        <v>83</v>
      </c>
      <c r="AV128" s="14" t="s">
        <v>83</v>
      </c>
      <c r="AW128" s="14" t="s">
        <v>34</v>
      </c>
      <c r="AX128" s="14" t="s">
        <v>73</v>
      </c>
      <c r="AY128" s="213" t="s">
        <v>120</v>
      </c>
    </row>
    <row r="129" spans="2:51" s="13" customFormat="1" ht="10.2">
      <c r="B129" s="193"/>
      <c r="C129" s="194"/>
      <c r="D129" s="188" t="s">
        <v>131</v>
      </c>
      <c r="E129" s="195" t="s">
        <v>28</v>
      </c>
      <c r="F129" s="196" t="s">
        <v>174</v>
      </c>
      <c r="G129" s="194"/>
      <c r="H129" s="195" t="s">
        <v>28</v>
      </c>
      <c r="I129" s="197"/>
      <c r="J129" s="194"/>
      <c r="K129" s="194"/>
      <c r="L129" s="198"/>
      <c r="M129" s="199"/>
      <c r="N129" s="200"/>
      <c r="O129" s="200"/>
      <c r="P129" s="200"/>
      <c r="Q129" s="200"/>
      <c r="R129" s="200"/>
      <c r="S129" s="200"/>
      <c r="T129" s="201"/>
      <c r="AT129" s="202" t="s">
        <v>131</v>
      </c>
      <c r="AU129" s="202" t="s">
        <v>83</v>
      </c>
      <c r="AV129" s="13" t="s">
        <v>81</v>
      </c>
      <c r="AW129" s="13" t="s">
        <v>34</v>
      </c>
      <c r="AX129" s="13" t="s">
        <v>73</v>
      </c>
      <c r="AY129" s="202" t="s">
        <v>120</v>
      </c>
    </row>
    <row r="130" spans="2:51" s="14" customFormat="1" ht="10.2">
      <c r="B130" s="203"/>
      <c r="C130" s="204"/>
      <c r="D130" s="188" t="s">
        <v>131</v>
      </c>
      <c r="E130" s="205" t="s">
        <v>28</v>
      </c>
      <c r="F130" s="206" t="s">
        <v>175</v>
      </c>
      <c r="G130" s="204"/>
      <c r="H130" s="207">
        <v>12.754</v>
      </c>
      <c r="I130" s="208"/>
      <c r="J130" s="204"/>
      <c r="K130" s="204"/>
      <c r="L130" s="209"/>
      <c r="M130" s="210"/>
      <c r="N130" s="211"/>
      <c r="O130" s="211"/>
      <c r="P130" s="211"/>
      <c r="Q130" s="211"/>
      <c r="R130" s="211"/>
      <c r="S130" s="211"/>
      <c r="T130" s="212"/>
      <c r="AT130" s="213" t="s">
        <v>131</v>
      </c>
      <c r="AU130" s="213" t="s">
        <v>83</v>
      </c>
      <c r="AV130" s="14" t="s">
        <v>83</v>
      </c>
      <c r="AW130" s="14" t="s">
        <v>34</v>
      </c>
      <c r="AX130" s="14" t="s">
        <v>73</v>
      </c>
      <c r="AY130" s="213" t="s">
        <v>120</v>
      </c>
    </row>
    <row r="131" spans="2:51" s="15" customFormat="1" ht="10.2">
      <c r="B131" s="214"/>
      <c r="C131" s="215"/>
      <c r="D131" s="188" t="s">
        <v>131</v>
      </c>
      <c r="E131" s="216" t="s">
        <v>28</v>
      </c>
      <c r="F131" s="217" t="s">
        <v>153</v>
      </c>
      <c r="G131" s="215"/>
      <c r="H131" s="218">
        <v>55.344</v>
      </c>
      <c r="I131" s="219"/>
      <c r="J131" s="215"/>
      <c r="K131" s="215"/>
      <c r="L131" s="220"/>
      <c r="M131" s="221"/>
      <c r="N131" s="222"/>
      <c r="O131" s="222"/>
      <c r="P131" s="222"/>
      <c r="Q131" s="222"/>
      <c r="R131" s="222"/>
      <c r="S131" s="222"/>
      <c r="T131" s="223"/>
      <c r="AT131" s="224" t="s">
        <v>131</v>
      </c>
      <c r="AU131" s="224" t="s">
        <v>83</v>
      </c>
      <c r="AV131" s="15" t="s">
        <v>127</v>
      </c>
      <c r="AW131" s="15" t="s">
        <v>34</v>
      </c>
      <c r="AX131" s="15" t="s">
        <v>81</v>
      </c>
      <c r="AY131" s="224" t="s">
        <v>120</v>
      </c>
    </row>
    <row r="132" spans="1:65" s="2" customFormat="1" ht="14.4" customHeight="1">
      <c r="A132" s="35"/>
      <c r="B132" s="36"/>
      <c r="C132" s="175" t="s">
        <v>176</v>
      </c>
      <c r="D132" s="175" t="s">
        <v>122</v>
      </c>
      <c r="E132" s="176" t="s">
        <v>177</v>
      </c>
      <c r="F132" s="177" t="s">
        <v>178</v>
      </c>
      <c r="G132" s="178" t="s">
        <v>136</v>
      </c>
      <c r="H132" s="179">
        <v>19.404</v>
      </c>
      <c r="I132" s="180"/>
      <c r="J132" s="181">
        <f>ROUND(I132*H132,2)</f>
        <v>0</v>
      </c>
      <c r="K132" s="177" t="s">
        <v>126</v>
      </c>
      <c r="L132" s="40"/>
      <c r="M132" s="182" t="s">
        <v>28</v>
      </c>
      <c r="N132" s="183" t="s">
        <v>46</v>
      </c>
      <c r="O132" s="66"/>
      <c r="P132" s="184">
        <f>O132*H132</f>
        <v>0</v>
      </c>
      <c r="Q132" s="184">
        <v>0</v>
      </c>
      <c r="R132" s="184">
        <f>Q132*H132</f>
        <v>0</v>
      </c>
      <c r="S132" s="184">
        <v>0</v>
      </c>
      <c r="T132" s="18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6" t="s">
        <v>127</v>
      </c>
      <c r="AT132" s="186" t="s">
        <v>122</v>
      </c>
      <c r="AU132" s="186" t="s">
        <v>83</v>
      </c>
      <c r="AY132" s="18" t="s">
        <v>120</v>
      </c>
      <c r="BE132" s="187">
        <f>IF(N132="základní",J132,0)</f>
        <v>0</v>
      </c>
      <c r="BF132" s="187">
        <f>IF(N132="snížená",J132,0)</f>
        <v>0</v>
      </c>
      <c r="BG132" s="187">
        <f>IF(N132="zákl. přenesená",J132,0)</f>
        <v>0</v>
      </c>
      <c r="BH132" s="187">
        <f>IF(N132="sníž. přenesená",J132,0)</f>
        <v>0</v>
      </c>
      <c r="BI132" s="187">
        <f>IF(N132="nulová",J132,0)</f>
        <v>0</v>
      </c>
      <c r="BJ132" s="18" t="s">
        <v>127</v>
      </c>
      <c r="BK132" s="187">
        <f>ROUND(I132*H132,2)</f>
        <v>0</v>
      </c>
      <c r="BL132" s="18" t="s">
        <v>127</v>
      </c>
      <c r="BM132" s="186" t="s">
        <v>179</v>
      </c>
    </row>
    <row r="133" spans="1:47" s="2" customFormat="1" ht="19.2">
      <c r="A133" s="35"/>
      <c r="B133" s="36"/>
      <c r="C133" s="37"/>
      <c r="D133" s="188" t="s">
        <v>129</v>
      </c>
      <c r="E133" s="37"/>
      <c r="F133" s="189" t="s">
        <v>180</v>
      </c>
      <c r="G133" s="37"/>
      <c r="H133" s="37"/>
      <c r="I133" s="190"/>
      <c r="J133" s="37"/>
      <c r="K133" s="37"/>
      <c r="L133" s="40"/>
      <c r="M133" s="191"/>
      <c r="N133" s="192"/>
      <c r="O133" s="66"/>
      <c r="P133" s="66"/>
      <c r="Q133" s="66"/>
      <c r="R133" s="66"/>
      <c r="S133" s="66"/>
      <c r="T133" s="67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129</v>
      </c>
      <c r="AU133" s="18" t="s">
        <v>83</v>
      </c>
    </row>
    <row r="134" spans="2:51" s="13" customFormat="1" ht="10.2">
      <c r="B134" s="193"/>
      <c r="C134" s="194"/>
      <c r="D134" s="188" t="s">
        <v>131</v>
      </c>
      <c r="E134" s="195" t="s">
        <v>28</v>
      </c>
      <c r="F134" s="196" t="s">
        <v>181</v>
      </c>
      <c r="G134" s="194"/>
      <c r="H134" s="195" t="s">
        <v>28</v>
      </c>
      <c r="I134" s="197"/>
      <c r="J134" s="194"/>
      <c r="K134" s="194"/>
      <c r="L134" s="198"/>
      <c r="M134" s="199"/>
      <c r="N134" s="200"/>
      <c r="O134" s="200"/>
      <c r="P134" s="200"/>
      <c r="Q134" s="200"/>
      <c r="R134" s="200"/>
      <c r="S134" s="200"/>
      <c r="T134" s="201"/>
      <c r="AT134" s="202" t="s">
        <v>131</v>
      </c>
      <c r="AU134" s="202" t="s">
        <v>83</v>
      </c>
      <c r="AV134" s="13" t="s">
        <v>81</v>
      </c>
      <c r="AW134" s="13" t="s">
        <v>34</v>
      </c>
      <c r="AX134" s="13" t="s">
        <v>73</v>
      </c>
      <c r="AY134" s="202" t="s">
        <v>120</v>
      </c>
    </row>
    <row r="135" spans="2:51" s="14" customFormat="1" ht="10.2">
      <c r="B135" s="203"/>
      <c r="C135" s="204"/>
      <c r="D135" s="188" t="s">
        <v>131</v>
      </c>
      <c r="E135" s="205" t="s">
        <v>28</v>
      </c>
      <c r="F135" s="206" t="s">
        <v>182</v>
      </c>
      <c r="G135" s="204"/>
      <c r="H135" s="207">
        <v>19.404</v>
      </c>
      <c r="I135" s="208"/>
      <c r="J135" s="204"/>
      <c r="K135" s="204"/>
      <c r="L135" s="209"/>
      <c r="M135" s="210"/>
      <c r="N135" s="211"/>
      <c r="O135" s="211"/>
      <c r="P135" s="211"/>
      <c r="Q135" s="211"/>
      <c r="R135" s="211"/>
      <c r="S135" s="211"/>
      <c r="T135" s="212"/>
      <c r="AT135" s="213" t="s">
        <v>131</v>
      </c>
      <c r="AU135" s="213" t="s">
        <v>83</v>
      </c>
      <c r="AV135" s="14" t="s">
        <v>83</v>
      </c>
      <c r="AW135" s="14" t="s">
        <v>34</v>
      </c>
      <c r="AX135" s="14" t="s">
        <v>81</v>
      </c>
      <c r="AY135" s="213" t="s">
        <v>120</v>
      </c>
    </row>
    <row r="136" spans="1:65" s="2" customFormat="1" ht="14.4" customHeight="1">
      <c r="A136" s="35"/>
      <c r="B136" s="36"/>
      <c r="C136" s="175" t="s">
        <v>183</v>
      </c>
      <c r="D136" s="175" t="s">
        <v>122</v>
      </c>
      <c r="E136" s="176" t="s">
        <v>184</v>
      </c>
      <c r="F136" s="177" t="s">
        <v>185</v>
      </c>
      <c r="G136" s="178" t="s">
        <v>136</v>
      </c>
      <c r="H136" s="179">
        <v>7.762</v>
      </c>
      <c r="I136" s="180"/>
      <c r="J136" s="181">
        <f>ROUND(I136*H136,2)</f>
        <v>0</v>
      </c>
      <c r="K136" s="177" t="s">
        <v>126</v>
      </c>
      <c r="L136" s="40"/>
      <c r="M136" s="182" t="s">
        <v>28</v>
      </c>
      <c r="N136" s="183" t="s">
        <v>46</v>
      </c>
      <c r="O136" s="66"/>
      <c r="P136" s="184">
        <f>O136*H136</f>
        <v>0</v>
      </c>
      <c r="Q136" s="184">
        <v>0</v>
      </c>
      <c r="R136" s="184">
        <f>Q136*H136</f>
        <v>0</v>
      </c>
      <c r="S136" s="184">
        <v>0</v>
      </c>
      <c r="T136" s="18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6" t="s">
        <v>127</v>
      </c>
      <c r="AT136" s="186" t="s">
        <v>122</v>
      </c>
      <c r="AU136" s="186" t="s">
        <v>83</v>
      </c>
      <c r="AY136" s="18" t="s">
        <v>120</v>
      </c>
      <c r="BE136" s="187">
        <f>IF(N136="základní",J136,0)</f>
        <v>0</v>
      </c>
      <c r="BF136" s="187">
        <f>IF(N136="snížená",J136,0)</f>
        <v>0</v>
      </c>
      <c r="BG136" s="187">
        <f>IF(N136="zákl. přenesená",J136,0)</f>
        <v>0</v>
      </c>
      <c r="BH136" s="187">
        <f>IF(N136="sníž. přenesená",J136,0)</f>
        <v>0</v>
      </c>
      <c r="BI136" s="187">
        <f>IF(N136="nulová",J136,0)</f>
        <v>0</v>
      </c>
      <c r="BJ136" s="18" t="s">
        <v>127</v>
      </c>
      <c r="BK136" s="187">
        <f>ROUND(I136*H136,2)</f>
        <v>0</v>
      </c>
      <c r="BL136" s="18" t="s">
        <v>127</v>
      </c>
      <c r="BM136" s="186" t="s">
        <v>186</v>
      </c>
    </row>
    <row r="137" spans="1:47" s="2" customFormat="1" ht="19.2">
      <c r="A137" s="35"/>
      <c r="B137" s="36"/>
      <c r="C137" s="37"/>
      <c r="D137" s="188" t="s">
        <v>129</v>
      </c>
      <c r="E137" s="37"/>
      <c r="F137" s="189" t="s">
        <v>187</v>
      </c>
      <c r="G137" s="37"/>
      <c r="H137" s="37"/>
      <c r="I137" s="190"/>
      <c r="J137" s="37"/>
      <c r="K137" s="37"/>
      <c r="L137" s="40"/>
      <c r="M137" s="191"/>
      <c r="N137" s="192"/>
      <c r="O137" s="66"/>
      <c r="P137" s="66"/>
      <c r="Q137" s="66"/>
      <c r="R137" s="66"/>
      <c r="S137" s="66"/>
      <c r="T137" s="67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129</v>
      </c>
      <c r="AU137" s="18" t="s">
        <v>83</v>
      </c>
    </row>
    <row r="138" spans="2:51" s="14" customFormat="1" ht="10.2">
      <c r="B138" s="203"/>
      <c r="C138" s="204"/>
      <c r="D138" s="188" t="s">
        <v>131</v>
      </c>
      <c r="E138" s="204"/>
      <c r="F138" s="206" t="s">
        <v>188</v>
      </c>
      <c r="G138" s="204"/>
      <c r="H138" s="207">
        <v>7.762</v>
      </c>
      <c r="I138" s="208"/>
      <c r="J138" s="204"/>
      <c r="K138" s="204"/>
      <c r="L138" s="209"/>
      <c r="M138" s="210"/>
      <c r="N138" s="211"/>
      <c r="O138" s="211"/>
      <c r="P138" s="211"/>
      <c r="Q138" s="211"/>
      <c r="R138" s="211"/>
      <c r="S138" s="211"/>
      <c r="T138" s="212"/>
      <c r="AT138" s="213" t="s">
        <v>131</v>
      </c>
      <c r="AU138" s="213" t="s">
        <v>83</v>
      </c>
      <c r="AV138" s="14" t="s">
        <v>83</v>
      </c>
      <c r="AW138" s="14" t="s">
        <v>4</v>
      </c>
      <c r="AX138" s="14" t="s">
        <v>81</v>
      </c>
      <c r="AY138" s="213" t="s">
        <v>120</v>
      </c>
    </row>
    <row r="139" spans="1:65" s="2" customFormat="1" ht="14.4" customHeight="1">
      <c r="A139" s="35"/>
      <c r="B139" s="36"/>
      <c r="C139" s="175" t="s">
        <v>189</v>
      </c>
      <c r="D139" s="175" t="s">
        <v>122</v>
      </c>
      <c r="E139" s="176" t="s">
        <v>190</v>
      </c>
      <c r="F139" s="177" t="s">
        <v>191</v>
      </c>
      <c r="G139" s="178" t="s">
        <v>136</v>
      </c>
      <c r="H139" s="179">
        <v>74.748</v>
      </c>
      <c r="I139" s="180"/>
      <c r="J139" s="181">
        <f>ROUND(I139*H139,2)</f>
        <v>0</v>
      </c>
      <c r="K139" s="177" t="s">
        <v>126</v>
      </c>
      <c r="L139" s="40"/>
      <c r="M139" s="182" t="s">
        <v>28</v>
      </c>
      <c r="N139" s="183" t="s">
        <v>46</v>
      </c>
      <c r="O139" s="66"/>
      <c r="P139" s="184">
        <f>O139*H139</f>
        <v>0</v>
      </c>
      <c r="Q139" s="184">
        <v>0</v>
      </c>
      <c r="R139" s="184">
        <f>Q139*H139</f>
        <v>0</v>
      </c>
      <c r="S139" s="184">
        <v>0</v>
      </c>
      <c r="T139" s="18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6" t="s">
        <v>127</v>
      </c>
      <c r="AT139" s="186" t="s">
        <v>122</v>
      </c>
      <c r="AU139" s="186" t="s">
        <v>83</v>
      </c>
      <c r="AY139" s="18" t="s">
        <v>120</v>
      </c>
      <c r="BE139" s="187">
        <f>IF(N139="základní",J139,0)</f>
        <v>0</v>
      </c>
      <c r="BF139" s="187">
        <f>IF(N139="snížená",J139,0)</f>
        <v>0</v>
      </c>
      <c r="BG139" s="187">
        <f>IF(N139="zákl. přenesená",J139,0)</f>
        <v>0</v>
      </c>
      <c r="BH139" s="187">
        <f>IF(N139="sníž. přenesená",J139,0)</f>
        <v>0</v>
      </c>
      <c r="BI139" s="187">
        <f>IF(N139="nulová",J139,0)</f>
        <v>0</v>
      </c>
      <c r="BJ139" s="18" t="s">
        <v>127</v>
      </c>
      <c r="BK139" s="187">
        <f>ROUND(I139*H139,2)</f>
        <v>0</v>
      </c>
      <c r="BL139" s="18" t="s">
        <v>127</v>
      </c>
      <c r="BM139" s="186" t="s">
        <v>192</v>
      </c>
    </row>
    <row r="140" spans="1:47" s="2" customFormat="1" ht="19.2">
      <c r="A140" s="35"/>
      <c r="B140" s="36"/>
      <c r="C140" s="37"/>
      <c r="D140" s="188" t="s">
        <v>129</v>
      </c>
      <c r="E140" s="37"/>
      <c r="F140" s="189" t="s">
        <v>193</v>
      </c>
      <c r="G140" s="37"/>
      <c r="H140" s="37"/>
      <c r="I140" s="190"/>
      <c r="J140" s="37"/>
      <c r="K140" s="37"/>
      <c r="L140" s="40"/>
      <c r="M140" s="191"/>
      <c r="N140" s="192"/>
      <c r="O140" s="66"/>
      <c r="P140" s="66"/>
      <c r="Q140" s="66"/>
      <c r="R140" s="66"/>
      <c r="S140" s="66"/>
      <c r="T140" s="67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129</v>
      </c>
      <c r="AU140" s="18" t="s">
        <v>83</v>
      </c>
    </row>
    <row r="141" spans="2:51" s="13" customFormat="1" ht="10.2">
      <c r="B141" s="193"/>
      <c r="C141" s="194"/>
      <c r="D141" s="188" t="s">
        <v>131</v>
      </c>
      <c r="E141" s="195" t="s">
        <v>28</v>
      </c>
      <c r="F141" s="196" t="s">
        <v>194</v>
      </c>
      <c r="G141" s="194"/>
      <c r="H141" s="195" t="s">
        <v>28</v>
      </c>
      <c r="I141" s="197"/>
      <c r="J141" s="194"/>
      <c r="K141" s="194"/>
      <c r="L141" s="198"/>
      <c r="M141" s="199"/>
      <c r="N141" s="200"/>
      <c r="O141" s="200"/>
      <c r="P141" s="200"/>
      <c r="Q141" s="200"/>
      <c r="R141" s="200"/>
      <c r="S141" s="200"/>
      <c r="T141" s="201"/>
      <c r="AT141" s="202" t="s">
        <v>131</v>
      </c>
      <c r="AU141" s="202" t="s">
        <v>83</v>
      </c>
      <c r="AV141" s="13" t="s">
        <v>81</v>
      </c>
      <c r="AW141" s="13" t="s">
        <v>34</v>
      </c>
      <c r="AX141" s="13" t="s">
        <v>73</v>
      </c>
      <c r="AY141" s="202" t="s">
        <v>120</v>
      </c>
    </row>
    <row r="142" spans="2:51" s="13" customFormat="1" ht="10.2">
      <c r="B142" s="193"/>
      <c r="C142" s="194"/>
      <c r="D142" s="188" t="s">
        <v>131</v>
      </c>
      <c r="E142" s="195" t="s">
        <v>28</v>
      </c>
      <c r="F142" s="196" t="s">
        <v>195</v>
      </c>
      <c r="G142" s="194"/>
      <c r="H142" s="195" t="s">
        <v>28</v>
      </c>
      <c r="I142" s="197"/>
      <c r="J142" s="194"/>
      <c r="K142" s="194"/>
      <c r="L142" s="198"/>
      <c r="M142" s="199"/>
      <c r="N142" s="200"/>
      <c r="O142" s="200"/>
      <c r="P142" s="200"/>
      <c r="Q142" s="200"/>
      <c r="R142" s="200"/>
      <c r="S142" s="200"/>
      <c r="T142" s="201"/>
      <c r="AT142" s="202" t="s">
        <v>131</v>
      </c>
      <c r="AU142" s="202" t="s">
        <v>83</v>
      </c>
      <c r="AV142" s="13" t="s">
        <v>81</v>
      </c>
      <c r="AW142" s="13" t="s">
        <v>34</v>
      </c>
      <c r="AX142" s="13" t="s">
        <v>73</v>
      </c>
      <c r="AY142" s="202" t="s">
        <v>120</v>
      </c>
    </row>
    <row r="143" spans="2:51" s="13" customFormat="1" ht="10.2">
      <c r="B143" s="193"/>
      <c r="C143" s="194"/>
      <c r="D143" s="188" t="s">
        <v>131</v>
      </c>
      <c r="E143" s="195" t="s">
        <v>28</v>
      </c>
      <c r="F143" s="196" t="s">
        <v>196</v>
      </c>
      <c r="G143" s="194"/>
      <c r="H143" s="195" t="s">
        <v>28</v>
      </c>
      <c r="I143" s="197"/>
      <c r="J143" s="194"/>
      <c r="K143" s="194"/>
      <c r="L143" s="198"/>
      <c r="M143" s="199"/>
      <c r="N143" s="200"/>
      <c r="O143" s="200"/>
      <c r="P143" s="200"/>
      <c r="Q143" s="200"/>
      <c r="R143" s="200"/>
      <c r="S143" s="200"/>
      <c r="T143" s="201"/>
      <c r="AT143" s="202" t="s">
        <v>131</v>
      </c>
      <c r="AU143" s="202" t="s">
        <v>83</v>
      </c>
      <c r="AV143" s="13" t="s">
        <v>81</v>
      </c>
      <c r="AW143" s="13" t="s">
        <v>34</v>
      </c>
      <c r="AX143" s="13" t="s">
        <v>73</v>
      </c>
      <c r="AY143" s="202" t="s">
        <v>120</v>
      </c>
    </row>
    <row r="144" spans="2:51" s="14" customFormat="1" ht="10.2">
      <c r="B144" s="203"/>
      <c r="C144" s="204"/>
      <c r="D144" s="188" t="s">
        <v>131</v>
      </c>
      <c r="E144" s="205" t="s">
        <v>28</v>
      </c>
      <c r="F144" s="206" t="s">
        <v>197</v>
      </c>
      <c r="G144" s="204"/>
      <c r="H144" s="207">
        <v>55.344</v>
      </c>
      <c r="I144" s="208"/>
      <c r="J144" s="204"/>
      <c r="K144" s="204"/>
      <c r="L144" s="209"/>
      <c r="M144" s="210"/>
      <c r="N144" s="211"/>
      <c r="O144" s="211"/>
      <c r="P144" s="211"/>
      <c r="Q144" s="211"/>
      <c r="R144" s="211"/>
      <c r="S144" s="211"/>
      <c r="T144" s="212"/>
      <c r="AT144" s="213" t="s">
        <v>131</v>
      </c>
      <c r="AU144" s="213" t="s">
        <v>83</v>
      </c>
      <c r="AV144" s="14" t="s">
        <v>83</v>
      </c>
      <c r="AW144" s="14" t="s">
        <v>34</v>
      </c>
      <c r="AX144" s="14" t="s">
        <v>73</v>
      </c>
      <c r="AY144" s="213" t="s">
        <v>120</v>
      </c>
    </row>
    <row r="145" spans="2:51" s="13" customFormat="1" ht="10.2">
      <c r="B145" s="193"/>
      <c r="C145" s="194"/>
      <c r="D145" s="188" t="s">
        <v>131</v>
      </c>
      <c r="E145" s="195" t="s">
        <v>28</v>
      </c>
      <c r="F145" s="196" t="s">
        <v>198</v>
      </c>
      <c r="G145" s="194"/>
      <c r="H145" s="195" t="s">
        <v>28</v>
      </c>
      <c r="I145" s="197"/>
      <c r="J145" s="194"/>
      <c r="K145" s="194"/>
      <c r="L145" s="198"/>
      <c r="M145" s="199"/>
      <c r="N145" s="200"/>
      <c r="O145" s="200"/>
      <c r="P145" s="200"/>
      <c r="Q145" s="200"/>
      <c r="R145" s="200"/>
      <c r="S145" s="200"/>
      <c r="T145" s="201"/>
      <c r="AT145" s="202" t="s">
        <v>131</v>
      </c>
      <c r="AU145" s="202" t="s">
        <v>83</v>
      </c>
      <c r="AV145" s="13" t="s">
        <v>81</v>
      </c>
      <c r="AW145" s="13" t="s">
        <v>34</v>
      </c>
      <c r="AX145" s="13" t="s">
        <v>73</v>
      </c>
      <c r="AY145" s="202" t="s">
        <v>120</v>
      </c>
    </row>
    <row r="146" spans="2:51" s="14" customFormat="1" ht="10.2">
      <c r="B146" s="203"/>
      <c r="C146" s="204"/>
      <c r="D146" s="188" t="s">
        <v>131</v>
      </c>
      <c r="E146" s="205" t="s">
        <v>28</v>
      </c>
      <c r="F146" s="206" t="s">
        <v>199</v>
      </c>
      <c r="G146" s="204"/>
      <c r="H146" s="207">
        <v>19.404</v>
      </c>
      <c r="I146" s="208"/>
      <c r="J146" s="204"/>
      <c r="K146" s="204"/>
      <c r="L146" s="209"/>
      <c r="M146" s="210"/>
      <c r="N146" s="211"/>
      <c r="O146" s="211"/>
      <c r="P146" s="211"/>
      <c r="Q146" s="211"/>
      <c r="R146" s="211"/>
      <c r="S146" s="211"/>
      <c r="T146" s="212"/>
      <c r="AT146" s="213" t="s">
        <v>131</v>
      </c>
      <c r="AU146" s="213" t="s">
        <v>83</v>
      </c>
      <c r="AV146" s="14" t="s">
        <v>83</v>
      </c>
      <c r="AW146" s="14" t="s">
        <v>34</v>
      </c>
      <c r="AX146" s="14" t="s">
        <v>73</v>
      </c>
      <c r="AY146" s="213" t="s">
        <v>120</v>
      </c>
    </row>
    <row r="147" spans="2:51" s="15" customFormat="1" ht="10.2">
      <c r="B147" s="214"/>
      <c r="C147" s="215"/>
      <c r="D147" s="188" t="s">
        <v>131</v>
      </c>
      <c r="E147" s="216" t="s">
        <v>28</v>
      </c>
      <c r="F147" s="217" t="s">
        <v>153</v>
      </c>
      <c r="G147" s="215"/>
      <c r="H147" s="218">
        <v>74.748</v>
      </c>
      <c r="I147" s="219"/>
      <c r="J147" s="215"/>
      <c r="K147" s="215"/>
      <c r="L147" s="220"/>
      <c r="M147" s="221"/>
      <c r="N147" s="222"/>
      <c r="O147" s="222"/>
      <c r="P147" s="222"/>
      <c r="Q147" s="222"/>
      <c r="R147" s="222"/>
      <c r="S147" s="222"/>
      <c r="T147" s="223"/>
      <c r="AT147" s="224" t="s">
        <v>131</v>
      </c>
      <c r="AU147" s="224" t="s">
        <v>83</v>
      </c>
      <c r="AV147" s="15" t="s">
        <v>127</v>
      </c>
      <c r="AW147" s="15" t="s">
        <v>34</v>
      </c>
      <c r="AX147" s="15" t="s">
        <v>81</v>
      </c>
      <c r="AY147" s="224" t="s">
        <v>120</v>
      </c>
    </row>
    <row r="148" spans="1:65" s="2" customFormat="1" ht="14.4" customHeight="1">
      <c r="A148" s="35"/>
      <c r="B148" s="36"/>
      <c r="C148" s="175" t="s">
        <v>200</v>
      </c>
      <c r="D148" s="175" t="s">
        <v>122</v>
      </c>
      <c r="E148" s="176" t="s">
        <v>201</v>
      </c>
      <c r="F148" s="177" t="s">
        <v>202</v>
      </c>
      <c r="G148" s="178" t="s">
        <v>136</v>
      </c>
      <c r="H148" s="179">
        <v>28.044</v>
      </c>
      <c r="I148" s="180"/>
      <c r="J148" s="181">
        <f>ROUND(I148*H148,2)</f>
        <v>0</v>
      </c>
      <c r="K148" s="177" t="s">
        <v>126</v>
      </c>
      <c r="L148" s="40"/>
      <c r="M148" s="182" t="s">
        <v>28</v>
      </c>
      <c r="N148" s="183" t="s">
        <v>46</v>
      </c>
      <c r="O148" s="66"/>
      <c r="P148" s="184">
        <f>O148*H148</f>
        <v>0</v>
      </c>
      <c r="Q148" s="184">
        <v>0</v>
      </c>
      <c r="R148" s="184">
        <f>Q148*H148</f>
        <v>0</v>
      </c>
      <c r="S148" s="184">
        <v>0</v>
      </c>
      <c r="T148" s="18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6" t="s">
        <v>127</v>
      </c>
      <c r="AT148" s="186" t="s">
        <v>122</v>
      </c>
      <c r="AU148" s="186" t="s">
        <v>83</v>
      </c>
      <c r="AY148" s="18" t="s">
        <v>120</v>
      </c>
      <c r="BE148" s="187">
        <f>IF(N148="základní",J148,0)</f>
        <v>0</v>
      </c>
      <c r="BF148" s="187">
        <f>IF(N148="snížená",J148,0)</f>
        <v>0</v>
      </c>
      <c r="BG148" s="187">
        <f>IF(N148="zákl. přenesená",J148,0)</f>
        <v>0</v>
      </c>
      <c r="BH148" s="187">
        <f>IF(N148="sníž. přenesená",J148,0)</f>
        <v>0</v>
      </c>
      <c r="BI148" s="187">
        <f>IF(N148="nulová",J148,0)</f>
        <v>0</v>
      </c>
      <c r="BJ148" s="18" t="s">
        <v>127</v>
      </c>
      <c r="BK148" s="187">
        <f>ROUND(I148*H148,2)</f>
        <v>0</v>
      </c>
      <c r="BL148" s="18" t="s">
        <v>127</v>
      </c>
      <c r="BM148" s="186" t="s">
        <v>203</v>
      </c>
    </row>
    <row r="149" spans="1:47" s="2" customFormat="1" ht="19.2">
      <c r="A149" s="35"/>
      <c r="B149" s="36"/>
      <c r="C149" s="37"/>
      <c r="D149" s="188" t="s">
        <v>129</v>
      </c>
      <c r="E149" s="37"/>
      <c r="F149" s="189" t="s">
        <v>204</v>
      </c>
      <c r="G149" s="37"/>
      <c r="H149" s="37"/>
      <c r="I149" s="190"/>
      <c r="J149" s="37"/>
      <c r="K149" s="37"/>
      <c r="L149" s="40"/>
      <c r="M149" s="191"/>
      <c r="N149" s="192"/>
      <c r="O149" s="66"/>
      <c r="P149" s="66"/>
      <c r="Q149" s="66"/>
      <c r="R149" s="66"/>
      <c r="S149" s="66"/>
      <c r="T149" s="67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129</v>
      </c>
      <c r="AU149" s="18" t="s">
        <v>83</v>
      </c>
    </row>
    <row r="150" spans="2:51" s="13" customFormat="1" ht="10.2">
      <c r="B150" s="193"/>
      <c r="C150" s="194"/>
      <c r="D150" s="188" t="s">
        <v>131</v>
      </c>
      <c r="E150" s="195" t="s">
        <v>28</v>
      </c>
      <c r="F150" s="196" t="s">
        <v>205</v>
      </c>
      <c r="G150" s="194"/>
      <c r="H150" s="195" t="s">
        <v>28</v>
      </c>
      <c r="I150" s="197"/>
      <c r="J150" s="194"/>
      <c r="K150" s="194"/>
      <c r="L150" s="198"/>
      <c r="M150" s="199"/>
      <c r="N150" s="200"/>
      <c r="O150" s="200"/>
      <c r="P150" s="200"/>
      <c r="Q150" s="200"/>
      <c r="R150" s="200"/>
      <c r="S150" s="200"/>
      <c r="T150" s="201"/>
      <c r="AT150" s="202" t="s">
        <v>131</v>
      </c>
      <c r="AU150" s="202" t="s">
        <v>83</v>
      </c>
      <c r="AV150" s="13" t="s">
        <v>81</v>
      </c>
      <c r="AW150" s="13" t="s">
        <v>34</v>
      </c>
      <c r="AX150" s="13" t="s">
        <v>73</v>
      </c>
      <c r="AY150" s="202" t="s">
        <v>120</v>
      </c>
    </row>
    <row r="151" spans="2:51" s="13" customFormat="1" ht="10.2">
      <c r="B151" s="193"/>
      <c r="C151" s="194"/>
      <c r="D151" s="188" t="s">
        <v>131</v>
      </c>
      <c r="E151" s="195" t="s">
        <v>28</v>
      </c>
      <c r="F151" s="196" t="s">
        <v>159</v>
      </c>
      <c r="G151" s="194"/>
      <c r="H151" s="195" t="s">
        <v>28</v>
      </c>
      <c r="I151" s="197"/>
      <c r="J151" s="194"/>
      <c r="K151" s="194"/>
      <c r="L151" s="198"/>
      <c r="M151" s="199"/>
      <c r="N151" s="200"/>
      <c r="O151" s="200"/>
      <c r="P151" s="200"/>
      <c r="Q151" s="200"/>
      <c r="R151" s="200"/>
      <c r="S151" s="200"/>
      <c r="T151" s="201"/>
      <c r="AT151" s="202" t="s">
        <v>131</v>
      </c>
      <c r="AU151" s="202" t="s">
        <v>83</v>
      </c>
      <c r="AV151" s="13" t="s">
        <v>81</v>
      </c>
      <c r="AW151" s="13" t="s">
        <v>34</v>
      </c>
      <c r="AX151" s="13" t="s">
        <v>73</v>
      </c>
      <c r="AY151" s="202" t="s">
        <v>120</v>
      </c>
    </row>
    <row r="152" spans="2:51" s="14" customFormat="1" ht="10.2">
      <c r="B152" s="203"/>
      <c r="C152" s="204"/>
      <c r="D152" s="188" t="s">
        <v>131</v>
      </c>
      <c r="E152" s="205" t="s">
        <v>28</v>
      </c>
      <c r="F152" s="206" t="s">
        <v>160</v>
      </c>
      <c r="G152" s="204"/>
      <c r="H152" s="207">
        <v>5.102</v>
      </c>
      <c r="I152" s="208"/>
      <c r="J152" s="204"/>
      <c r="K152" s="204"/>
      <c r="L152" s="209"/>
      <c r="M152" s="210"/>
      <c r="N152" s="211"/>
      <c r="O152" s="211"/>
      <c r="P152" s="211"/>
      <c r="Q152" s="211"/>
      <c r="R152" s="211"/>
      <c r="S152" s="211"/>
      <c r="T152" s="212"/>
      <c r="AT152" s="213" t="s">
        <v>131</v>
      </c>
      <c r="AU152" s="213" t="s">
        <v>83</v>
      </c>
      <c r="AV152" s="14" t="s">
        <v>83</v>
      </c>
      <c r="AW152" s="14" t="s">
        <v>34</v>
      </c>
      <c r="AX152" s="14" t="s">
        <v>73</v>
      </c>
      <c r="AY152" s="213" t="s">
        <v>120</v>
      </c>
    </row>
    <row r="153" spans="2:51" s="13" customFormat="1" ht="10.2">
      <c r="B153" s="193"/>
      <c r="C153" s="194"/>
      <c r="D153" s="188" t="s">
        <v>131</v>
      </c>
      <c r="E153" s="195" t="s">
        <v>28</v>
      </c>
      <c r="F153" s="196" t="s">
        <v>206</v>
      </c>
      <c r="G153" s="194"/>
      <c r="H153" s="195" t="s">
        <v>28</v>
      </c>
      <c r="I153" s="197"/>
      <c r="J153" s="194"/>
      <c r="K153" s="194"/>
      <c r="L153" s="198"/>
      <c r="M153" s="199"/>
      <c r="N153" s="200"/>
      <c r="O153" s="200"/>
      <c r="P153" s="200"/>
      <c r="Q153" s="200"/>
      <c r="R153" s="200"/>
      <c r="S153" s="200"/>
      <c r="T153" s="201"/>
      <c r="AT153" s="202" t="s">
        <v>131</v>
      </c>
      <c r="AU153" s="202" t="s">
        <v>83</v>
      </c>
      <c r="AV153" s="13" t="s">
        <v>81</v>
      </c>
      <c r="AW153" s="13" t="s">
        <v>34</v>
      </c>
      <c r="AX153" s="13" t="s">
        <v>73</v>
      </c>
      <c r="AY153" s="202" t="s">
        <v>120</v>
      </c>
    </row>
    <row r="154" spans="2:51" s="14" customFormat="1" ht="10.2">
      <c r="B154" s="203"/>
      <c r="C154" s="204"/>
      <c r="D154" s="188" t="s">
        <v>131</v>
      </c>
      <c r="E154" s="205" t="s">
        <v>28</v>
      </c>
      <c r="F154" s="206" t="s">
        <v>160</v>
      </c>
      <c r="G154" s="204"/>
      <c r="H154" s="207">
        <v>5.102</v>
      </c>
      <c r="I154" s="208"/>
      <c r="J154" s="204"/>
      <c r="K154" s="204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131</v>
      </c>
      <c r="AU154" s="213" t="s">
        <v>83</v>
      </c>
      <c r="AV154" s="14" t="s">
        <v>83</v>
      </c>
      <c r="AW154" s="14" t="s">
        <v>34</v>
      </c>
      <c r="AX154" s="14" t="s">
        <v>73</v>
      </c>
      <c r="AY154" s="213" t="s">
        <v>120</v>
      </c>
    </row>
    <row r="155" spans="2:51" s="16" customFormat="1" ht="10.2">
      <c r="B155" s="225"/>
      <c r="C155" s="226"/>
      <c r="D155" s="188" t="s">
        <v>131</v>
      </c>
      <c r="E155" s="227" t="s">
        <v>28</v>
      </c>
      <c r="F155" s="228" t="s">
        <v>207</v>
      </c>
      <c r="G155" s="226"/>
      <c r="H155" s="229">
        <v>10.204</v>
      </c>
      <c r="I155" s="230"/>
      <c r="J155" s="226"/>
      <c r="K155" s="226"/>
      <c r="L155" s="231"/>
      <c r="M155" s="232"/>
      <c r="N155" s="233"/>
      <c r="O155" s="233"/>
      <c r="P155" s="233"/>
      <c r="Q155" s="233"/>
      <c r="R155" s="233"/>
      <c r="S155" s="233"/>
      <c r="T155" s="234"/>
      <c r="AT155" s="235" t="s">
        <v>131</v>
      </c>
      <c r="AU155" s="235" t="s">
        <v>83</v>
      </c>
      <c r="AV155" s="16" t="s">
        <v>141</v>
      </c>
      <c r="AW155" s="16" t="s">
        <v>34</v>
      </c>
      <c r="AX155" s="16" t="s">
        <v>73</v>
      </c>
      <c r="AY155" s="235" t="s">
        <v>120</v>
      </c>
    </row>
    <row r="156" spans="2:51" s="13" customFormat="1" ht="10.2">
      <c r="B156" s="193"/>
      <c r="C156" s="194"/>
      <c r="D156" s="188" t="s">
        <v>131</v>
      </c>
      <c r="E156" s="195" t="s">
        <v>28</v>
      </c>
      <c r="F156" s="196" t="s">
        <v>158</v>
      </c>
      <c r="G156" s="194"/>
      <c r="H156" s="195" t="s">
        <v>28</v>
      </c>
      <c r="I156" s="197"/>
      <c r="J156" s="194"/>
      <c r="K156" s="194"/>
      <c r="L156" s="198"/>
      <c r="M156" s="199"/>
      <c r="N156" s="200"/>
      <c r="O156" s="200"/>
      <c r="P156" s="200"/>
      <c r="Q156" s="200"/>
      <c r="R156" s="200"/>
      <c r="S156" s="200"/>
      <c r="T156" s="201"/>
      <c r="AT156" s="202" t="s">
        <v>131</v>
      </c>
      <c r="AU156" s="202" t="s">
        <v>83</v>
      </c>
      <c r="AV156" s="13" t="s">
        <v>81</v>
      </c>
      <c r="AW156" s="13" t="s">
        <v>34</v>
      </c>
      <c r="AX156" s="13" t="s">
        <v>73</v>
      </c>
      <c r="AY156" s="202" t="s">
        <v>120</v>
      </c>
    </row>
    <row r="157" spans="2:51" s="14" customFormat="1" ht="10.2">
      <c r="B157" s="203"/>
      <c r="C157" s="204"/>
      <c r="D157" s="188" t="s">
        <v>131</v>
      </c>
      <c r="E157" s="205" t="s">
        <v>28</v>
      </c>
      <c r="F157" s="206" t="s">
        <v>208</v>
      </c>
      <c r="G157" s="204"/>
      <c r="H157" s="207">
        <v>11.666</v>
      </c>
      <c r="I157" s="208"/>
      <c r="J157" s="204"/>
      <c r="K157" s="204"/>
      <c r="L157" s="209"/>
      <c r="M157" s="210"/>
      <c r="N157" s="211"/>
      <c r="O157" s="211"/>
      <c r="P157" s="211"/>
      <c r="Q157" s="211"/>
      <c r="R157" s="211"/>
      <c r="S157" s="211"/>
      <c r="T157" s="212"/>
      <c r="AT157" s="213" t="s">
        <v>131</v>
      </c>
      <c r="AU157" s="213" t="s">
        <v>83</v>
      </c>
      <c r="AV157" s="14" t="s">
        <v>83</v>
      </c>
      <c r="AW157" s="14" t="s">
        <v>34</v>
      </c>
      <c r="AX157" s="14" t="s">
        <v>73</v>
      </c>
      <c r="AY157" s="213" t="s">
        <v>120</v>
      </c>
    </row>
    <row r="158" spans="2:51" s="13" customFormat="1" ht="10.2">
      <c r="B158" s="193"/>
      <c r="C158" s="194"/>
      <c r="D158" s="188" t="s">
        <v>131</v>
      </c>
      <c r="E158" s="195" t="s">
        <v>28</v>
      </c>
      <c r="F158" s="196" t="s">
        <v>209</v>
      </c>
      <c r="G158" s="194"/>
      <c r="H158" s="195" t="s">
        <v>28</v>
      </c>
      <c r="I158" s="197"/>
      <c r="J158" s="194"/>
      <c r="K158" s="194"/>
      <c r="L158" s="198"/>
      <c r="M158" s="199"/>
      <c r="N158" s="200"/>
      <c r="O158" s="200"/>
      <c r="P158" s="200"/>
      <c r="Q158" s="200"/>
      <c r="R158" s="200"/>
      <c r="S158" s="200"/>
      <c r="T158" s="201"/>
      <c r="AT158" s="202" t="s">
        <v>131</v>
      </c>
      <c r="AU158" s="202" t="s">
        <v>83</v>
      </c>
      <c r="AV158" s="13" t="s">
        <v>81</v>
      </c>
      <c r="AW158" s="13" t="s">
        <v>34</v>
      </c>
      <c r="AX158" s="13" t="s">
        <v>73</v>
      </c>
      <c r="AY158" s="202" t="s">
        <v>120</v>
      </c>
    </row>
    <row r="159" spans="2:51" s="14" customFormat="1" ht="10.2">
      <c r="B159" s="203"/>
      <c r="C159" s="204"/>
      <c r="D159" s="188" t="s">
        <v>131</v>
      </c>
      <c r="E159" s="205" t="s">
        <v>28</v>
      </c>
      <c r="F159" s="206" t="s">
        <v>210</v>
      </c>
      <c r="G159" s="204"/>
      <c r="H159" s="207">
        <v>6.174</v>
      </c>
      <c r="I159" s="208"/>
      <c r="J159" s="204"/>
      <c r="K159" s="204"/>
      <c r="L159" s="209"/>
      <c r="M159" s="210"/>
      <c r="N159" s="211"/>
      <c r="O159" s="211"/>
      <c r="P159" s="211"/>
      <c r="Q159" s="211"/>
      <c r="R159" s="211"/>
      <c r="S159" s="211"/>
      <c r="T159" s="212"/>
      <c r="AT159" s="213" t="s">
        <v>131</v>
      </c>
      <c r="AU159" s="213" t="s">
        <v>83</v>
      </c>
      <c r="AV159" s="14" t="s">
        <v>83</v>
      </c>
      <c r="AW159" s="14" t="s">
        <v>34</v>
      </c>
      <c r="AX159" s="14" t="s">
        <v>73</v>
      </c>
      <c r="AY159" s="213" t="s">
        <v>120</v>
      </c>
    </row>
    <row r="160" spans="2:51" s="16" customFormat="1" ht="10.2">
      <c r="B160" s="225"/>
      <c r="C160" s="226"/>
      <c r="D160" s="188" t="s">
        <v>131</v>
      </c>
      <c r="E160" s="227" t="s">
        <v>28</v>
      </c>
      <c r="F160" s="228" t="s">
        <v>207</v>
      </c>
      <c r="G160" s="226"/>
      <c r="H160" s="229">
        <v>17.84</v>
      </c>
      <c r="I160" s="230"/>
      <c r="J160" s="226"/>
      <c r="K160" s="226"/>
      <c r="L160" s="231"/>
      <c r="M160" s="232"/>
      <c r="N160" s="233"/>
      <c r="O160" s="233"/>
      <c r="P160" s="233"/>
      <c r="Q160" s="233"/>
      <c r="R160" s="233"/>
      <c r="S160" s="233"/>
      <c r="T160" s="234"/>
      <c r="AT160" s="235" t="s">
        <v>131</v>
      </c>
      <c r="AU160" s="235" t="s">
        <v>83</v>
      </c>
      <c r="AV160" s="16" t="s">
        <v>141</v>
      </c>
      <c r="AW160" s="16" t="s">
        <v>34</v>
      </c>
      <c r="AX160" s="16" t="s">
        <v>73</v>
      </c>
      <c r="AY160" s="235" t="s">
        <v>120</v>
      </c>
    </row>
    <row r="161" spans="2:51" s="15" customFormat="1" ht="10.2">
      <c r="B161" s="214"/>
      <c r="C161" s="215"/>
      <c r="D161" s="188" t="s">
        <v>131</v>
      </c>
      <c r="E161" s="216" t="s">
        <v>28</v>
      </c>
      <c r="F161" s="217" t="s">
        <v>153</v>
      </c>
      <c r="G161" s="215"/>
      <c r="H161" s="218">
        <v>28.044</v>
      </c>
      <c r="I161" s="219"/>
      <c r="J161" s="215"/>
      <c r="K161" s="215"/>
      <c r="L161" s="220"/>
      <c r="M161" s="221"/>
      <c r="N161" s="222"/>
      <c r="O161" s="222"/>
      <c r="P161" s="222"/>
      <c r="Q161" s="222"/>
      <c r="R161" s="222"/>
      <c r="S161" s="222"/>
      <c r="T161" s="223"/>
      <c r="AT161" s="224" t="s">
        <v>131</v>
      </c>
      <c r="AU161" s="224" t="s">
        <v>83</v>
      </c>
      <c r="AV161" s="15" t="s">
        <v>127</v>
      </c>
      <c r="AW161" s="15" t="s">
        <v>34</v>
      </c>
      <c r="AX161" s="15" t="s">
        <v>81</v>
      </c>
      <c r="AY161" s="224" t="s">
        <v>120</v>
      </c>
    </row>
    <row r="162" spans="1:65" s="2" customFormat="1" ht="14.4" customHeight="1">
      <c r="A162" s="35"/>
      <c r="B162" s="36"/>
      <c r="C162" s="175" t="s">
        <v>211</v>
      </c>
      <c r="D162" s="175" t="s">
        <v>122</v>
      </c>
      <c r="E162" s="176" t="s">
        <v>212</v>
      </c>
      <c r="F162" s="177" t="s">
        <v>213</v>
      </c>
      <c r="G162" s="178" t="s">
        <v>136</v>
      </c>
      <c r="H162" s="179">
        <v>74.748</v>
      </c>
      <c r="I162" s="180"/>
      <c r="J162" s="181">
        <f>ROUND(I162*H162,2)</f>
        <v>0</v>
      </c>
      <c r="K162" s="177" t="s">
        <v>126</v>
      </c>
      <c r="L162" s="40"/>
      <c r="M162" s="182" t="s">
        <v>28</v>
      </c>
      <c r="N162" s="183" t="s">
        <v>46</v>
      </c>
      <c r="O162" s="66"/>
      <c r="P162" s="184">
        <f>O162*H162</f>
        <v>0</v>
      </c>
      <c r="Q162" s="184">
        <v>0</v>
      </c>
      <c r="R162" s="184">
        <f>Q162*H162</f>
        <v>0</v>
      </c>
      <c r="S162" s="184">
        <v>0</v>
      </c>
      <c r="T162" s="185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6" t="s">
        <v>127</v>
      </c>
      <c r="AT162" s="186" t="s">
        <v>122</v>
      </c>
      <c r="AU162" s="186" t="s">
        <v>83</v>
      </c>
      <c r="AY162" s="18" t="s">
        <v>120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8" t="s">
        <v>127</v>
      </c>
      <c r="BK162" s="187">
        <f>ROUND(I162*H162,2)</f>
        <v>0</v>
      </c>
      <c r="BL162" s="18" t="s">
        <v>127</v>
      </c>
      <c r="BM162" s="186" t="s">
        <v>214</v>
      </c>
    </row>
    <row r="163" spans="1:47" s="2" customFormat="1" ht="10.2">
      <c r="A163" s="35"/>
      <c r="B163" s="36"/>
      <c r="C163" s="37"/>
      <c r="D163" s="188" t="s">
        <v>129</v>
      </c>
      <c r="E163" s="37"/>
      <c r="F163" s="189" t="s">
        <v>215</v>
      </c>
      <c r="G163" s="37"/>
      <c r="H163" s="37"/>
      <c r="I163" s="190"/>
      <c r="J163" s="37"/>
      <c r="K163" s="37"/>
      <c r="L163" s="40"/>
      <c r="M163" s="191"/>
      <c r="N163" s="192"/>
      <c r="O163" s="66"/>
      <c r="P163" s="66"/>
      <c r="Q163" s="66"/>
      <c r="R163" s="66"/>
      <c r="S163" s="66"/>
      <c r="T163" s="67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8" t="s">
        <v>129</v>
      </c>
      <c r="AU163" s="18" t="s">
        <v>83</v>
      </c>
    </row>
    <row r="164" spans="2:51" s="13" customFormat="1" ht="10.2">
      <c r="B164" s="193"/>
      <c r="C164" s="194"/>
      <c r="D164" s="188" t="s">
        <v>131</v>
      </c>
      <c r="E164" s="195" t="s">
        <v>28</v>
      </c>
      <c r="F164" s="196" t="s">
        <v>195</v>
      </c>
      <c r="G164" s="194"/>
      <c r="H164" s="195" t="s">
        <v>28</v>
      </c>
      <c r="I164" s="197"/>
      <c r="J164" s="194"/>
      <c r="K164" s="194"/>
      <c r="L164" s="198"/>
      <c r="M164" s="199"/>
      <c r="N164" s="200"/>
      <c r="O164" s="200"/>
      <c r="P164" s="200"/>
      <c r="Q164" s="200"/>
      <c r="R164" s="200"/>
      <c r="S164" s="200"/>
      <c r="T164" s="201"/>
      <c r="AT164" s="202" t="s">
        <v>131</v>
      </c>
      <c r="AU164" s="202" t="s">
        <v>83</v>
      </c>
      <c r="AV164" s="13" t="s">
        <v>81</v>
      </c>
      <c r="AW164" s="13" t="s">
        <v>34</v>
      </c>
      <c r="AX164" s="13" t="s">
        <v>73</v>
      </c>
      <c r="AY164" s="202" t="s">
        <v>120</v>
      </c>
    </row>
    <row r="165" spans="2:51" s="13" customFormat="1" ht="10.2">
      <c r="B165" s="193"/>
      <c r="C165" s="194"/>
      <c r="D165" s="188" t="s">
        <v>131</v>
      </c>
      <c r="E165" s="195" t="s">
        <v>28</v>
      </c>
      <c r="F165" s="196" t="s">
        <v>196</v>
      </c>
      <c r="G165" s="194"/>
      <c r="H165" s="195" t="s">
        <v>28</v>
      </c>
      <c r="I165" s="197"/>
      <c r="J165" s="194"/>
      <c r="K165" s="194"/>
      <c r="L165" s="198"/>
      <c r="M165" s="199"/>
      <c r="N165" s="200"/>
      <c r="O165" s="200"/>
      <c r="P165" s="200"/>
      <c r="Q165" s="200"/>
      <c r="R165" s="200"/>
      <c r="S165" s="200"/>
      <c r="T165" s="201"/>
      <c r="AT165" s="202" t="s">
        <v>131</v>
      </c>
      <c r="AU165" s="202" t="s">
        <v>83</v>
      </c>
      <c r="AV165" s="13" t="s">
        <v>81</v>
      </c>
      <c r="AW165" s="13" t="s">
        <v>34</v>
      </c>
      <c r="AX165" s="13" t="s">
        <v>73</v>
      </c>
      <c r="AY165" s="202" t="s">
        <v>120</v>
      </c>
    </row>
    <row r="166" spans="2:51" s="14" customFormat="1" ht="10.2">
      <c r="B166" s="203"/>
      <c r="C166" s="204"/>
      <c r="D166" s="188" t="s">
        <v>131</v>
      </c>
      <c r="E166" s="205" t="s">
        <v>28</v>
      </c>
      <c r="F166" s="206" t="s">
        <v>197</v>
      </c>
      <c r="G166" s="204"/>
      <c r="H166" s="207">
        <v>55.344</v>
      </c>
      <c r="I166" s="208"/>
      <c r="J166" s="204"/>
      <c r="K166" s="204"/>
      <c r="L166" s="209"/>
      <c r="M166" s="210"/>
      <c r="N166" s="211"/>
      <c r="O166" s="211"/>
      <c r="P166" s="211"/>
      <c r="Q166" s="211"/>
      <c r="R166" s="211"/>
      <c r="S166" s="211"/>
      <c r="T166" s="212"/>
      <c r="AT166" s="213" t="s">
        <v>131</v>
      </c>
      <c r="AU166" s="213" t="s">
        <v>83</v>
      </c>
      <c r="AV166" s="14" t="s">
        <v>83</v>
      </c>
      <c r="AW166" s="14" t="s">
        <v>34</v>
      </c>
      <c r="AX166" s="14" t="s">
        <v>73</v>
      </c>
      <c r="AY166" s="213" t="s">
        <v>120</v>
      </c>
    </row>
    <row r="167" spans="2:51" s="13" customFormat="1" ht="10.2">
      <c r="B167" s="193"/>
      <c r="C167" s="194"/>
      <c r="D167" s="188" t="s">
        <v>131</v>
      </c>
      <c r="E167" s="195" t="s">
        <v>28</v>
      </c>
      <c r="F167" s="196" t="s">
        <v>198</v>
      </c>
      <c r="G167" s="194"/>
      <c r="H167" s="195" t="s">
        <v>28</v>
      </c>
      <c r="I167" s="197"/>
      <c r="J167" s="194"/>
      <c r="K167" s="194"/>
      <c r="L167" s="198"/>
      <c r="M167" s="199"/>
      <c r="N167" s="200"/>
      <c r="O167" s="200"/>
      <c r="P167" s="200"/>
      <c r="Q167" s="200"/>
      <c r="R167" s="200"/>
      <c r="S167" s="200"/>
      <c r="T167" s="201"/>
      <c r="AT167" s="202" t="s">
        <v>131</v>
      </c>
      <c r="AU167" s="202" t="s">
        <v>83</v>
      </c>
      <c r="AV167" s="13" t="s">
        <v>81</v>
      </c>
      <c r="AW167" s="13" t="s">
        <v>34</v>
      </c>
      <c r="AX167" s="13" t="s">
        <v>73</v>
      </c>
      <c r="AY167" s="202" t="s">
        <v>120</v>
      </c>
    </row>
    <row r="168" spans="2:51" s="14" customFormat="1" ht="10.2">
      <c r="B168" s="203"/>
      <c r="C168" s="204"/>
      <c r="D168" s="188" t="s">
        <v>131</v>
      </c>
      <c r="E168" s="205" t="s">
        <v>28</v>
      </c>
      <c r="F168" s="206" t="s">
        <v>199</v>
      </c>
      <c r="G168" s="204"/>
      <c r="H168" s="207">
        <v>19.404</v>
      </c>
      <c r="I168" s="208"/>
      <c r="J168" s="204"/>
      <c r="K168" s="204"/>
      <c r="L168" s="209"/>
      <c r="M168" s="210"/>
      <c r="N168" s="211"/>
      <c r="O168" s="211"/>
      <c r="P168" s="211"/>
      <c r="Q168" s="211"/>
      <c r="R168" s="211"/>
      <c r="S168" s="211"/>
      <c r="T168" s="212"/>
      <c r="AT168" s="213" t="s">
        <v>131</v>
      </c>
      <c r="AU168" s="213" t="s">
        <v>83</v>
      </c>
      <c r="AV168" s="14" t="s">
        <v>83</v>
      </c>
      <c r="AW168" s="14" t="s">
        <v>34</v>
      </c>
      <c r="AX168" s="14" t="s">
        <v>73</v>
      </c>
      <c r="AY168" s="213" t="s">
        <v>120</v>
      </c>
    </row>
    <row r="169" spans="2:51" s="15" customFormat="1" ht="10.2">
      <c r="B169" s="214"/>
      <c r="C169" s="215"/>
      <c r="D169" s="188" t="s">
        <v>131</v>
      </c>
      <c r="E169" s="216" t="s">
        <v>28</v>
      </c>
      <c r="F169" s="217" t="s">
        <v>153</v>
      </c>
      <c r="G169" s="215"/>
      <c r="H169" s="218">
        <v>74.748</v>
      </c>
      <c r="I169" s="219"/>
      <c r="J169" s="215"/>
      <c r="K169" s="215"/>
      <c r="L169" s="220"/>
      <c r="M169" s="221"/>
      <c r="N169" s="222"/>
      <c r="O169" s="222"/>
      <c r="P169" s="222"/>
      <c r="Q169" s="222"/>
      <c r="R169" s="222"/>
      <c r="S169" s="222"/>
      <c r="T169" s="223"/>
      <c r="AT169" s="224" t="s">
        <v>131</v>
      </c>
      <c r="AU169" s="224" t="s">
        <v>83</v>
      </c>
      <c r="AV169" s="15" t="s">
        <v>127</v>
      </c>
      <c r="AW169" s="15" t="s">
        <v>34</v>
      </c>
      <c r="AX169" s="15" t="s">
        <v>81</v>
      </c>
      <c r="AY169" s="224" t="s">
        <v>120</v>
      </c>
    </row>
    <row r="170" spans="1:65" s="2" customFormat="1" ht="14.4" customHeight="1">
      <c r="A170" s="35"/>
      <c r="B170" s="36"/>
      <c r="C170" s="175" t="s">
        <v>216</v>
      </c>
      <c r="D170" s="175" t="s">
        <v>122</v>
      </c>
      <c r="E170" s="176" t="s">
        <v>217</v>
      </c>
      <c r="F170" s="177" t="s">
        <v>218</v>
      </c>
      <c r="G170" s="178" t="s">
        <v>219</v>
      </c>
      <c r="H170" s="179">
        <v>587</v>
      </c>
      <c r="I170" s="180"/>
      <c r="J170" s="181">
        <f>ROUND(I170*H170,2)</f>
        <v>0</v>
      </c>
      <c r="K170" s="177" t="s">
        <v>126</v>
      </c>
      <c r="L170" s="40"/>
      <c r="M170" s="182" t="s">
        <v>28</v>
      </c>
      <c r="N170" s="183" t="s">
        <v>46</v>
      </c>
      <c r="O170" s="66"/>
      <c r="P170" s="184">
        <f>O170*H170</f>
        <v>0</v>
      </c>
      <c r="Q170" s="184">
        <v>0</v>
      </c>
      <c r="R170" s="184">
        <f>Q170*H170</f>
        <v>0</v>
      </c>
      <c r="S170" s="184">
        <v>0</v>
      </c>
      <c r="T170" s="185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6" t="s">
        <v>127</v>
      </c>
      <c r="AT170" s="186" t="s">
        <v>122</v>
      </c>
      <c r="AU170" s="186" t="s">
        <v>83</v>
      </c>
      <c r="AY170" s="18" t="s">
        <v>120</v>
      </c>
      <c r="BE170" s="187">
        <f>IF(N170="základní",J170,0)</f>
        <v>0</v>
      </c>
      <c r="BF170" s="187">
        <f>IF(N170="snížená",J170,0)</f>
        <v>0</v>
      </c>
      <c r="BG170" s="187">
        <f>IF(N170="zákl. přenesená",J170,0)</f>
        <v>0</v>
      </c>
      <c r="BH170" s="187">
        <f>IF(N170="sníž. přenesená",J170,0)</f>
        <v>0</v>
      </c>
      <c r="BI170" s="187">
        <f>IF(N170="nulová",J170,0)</f>
        <v>0</v>
      </c>
      <c r="BJ170" s="18" t="s">
        <v>127</v>
      </c>
      <c r="BK170" s="187">
        <f>ROUND(I170*H170,2)</f>
        <v>0</v>
      </c>
      <c r="BL170" s="18" t="s">
        <v>127</v>
      </c>
      <c r="BM170" s="186" t="s">
        <v>220</v>
      </c>
    </row>
    <row r="171" spans="1:47" s="2" customFormat="1" ht="19.2">
      <c r="A171" s="35"/>
      <c r="B171" s="36"/>
      <c r="C171" s="37"/>
      <c r="D171" s="188" t="s">
        <v>129</v>
      </c>
      <c r="E171" s="37"/>
      <c r="F171" s="189" t="s">
        <v>221</v>
      </c>
      <c r="G171" s="37"/>
      <c r="H171" s="37"/>
      <c r="I171" s="190"/>
      <c r="J171" s="37"/>
      <c r="K171" s="37"/>
      <c r="L171" s="40"/>
      <c r="M171" s="191"/>
      <c r="N171" s="192"/>
      <c r="O171" s="66"/>
      <c r="P171" s="66"/>
      <c r="Q171" s="66"/>
      <c r="R171" s="66"/>
      <c r="S171" s="66"/>
      <c r="T171" s="67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8" t="s">
        <v>129</v>
      </c>
      <c r="AU171" s="18" t="s">
        <v>83</v>
      </c>
    </row>
    <row r="172" spans="2:51" s="13" customFormat="1" ht="10.2">
      <c r="B172" s="193"/>
      <c r="C172" s="194"/>
      <c r="D172" s="188" t="s">
        <v>131</v>
      </c>
      <c r="E172" s="195" t="s">
        <v>28</v>
      </c>
      <c r="F172" s="196" t="s">
        <v>222</v>
      </c>
      <c r="G172" s="194"/>
      <c r="H172" s="195" t="s">
        <v>28</v>
      </c>
      <c r="I172" s="197"/>
      <c r="J172" s="194"/>
      <c r="K172" s="194"/>
      <c r="L172" s="198"/>
      <c r="M172" s="199"/>
      <c r="N172" s="200"/>
      <c r="O172" s="200"/>
      <c r="P172" s="200"/>
      <c r="Q172" s="200"/>
      <c r="R172" s="200"/>
      <c r="S172" s="200"/>
      <c r="T172" s="201"/>
      <c r="AT172" s="202" t="s">
        <v>131</v>
      </c>
      <c r="AU172" s="202" t="s">
        <v>83</v>
      </c>
      <c r="AV172" s="13" t="s">
        <v>81</v>
      </c>
      <c r="AW172" s="13" t="s">
        <v>34</v>
      </c>
      <c r="AX172" s="13" t="s">
        <v>73</v>
      </c>
      <c r="AY172" s="202" t="s">
        <v>120</v>
      </c>
    </row>
    <row r="173" spans="2:51" s="13" customFormat="1" ht="10.2">
      <c r="B173" s="193"/>
      <c r="C173" s="194"/>
      <c r="D173" s="188" t="s">
        <v>131</v>
      </c>
      <c r="E173" s="195" t="s">
        <v>28</v>
      </c>
      <c r="F173" s="196" t="s">
        <v>223</v>
      </c>
      <c r="G173" s="194"/>
      <c r="H173" s="195" t="s">
        <v>28</v>
      </c>
      <c r="I173" s="197"/>
      <c r="J173" s="194"/>
      <c r="K173" s="194"/>
      <c r="L173" s="198"/>
      <c r="M173" s="199"/>
      <c r="N173" s="200"/>
      <c r="O173" s="200"/>
      <c r="P173" s="200"/>
      <c r="Q173" s="200"/>
      <c r="R173" s="200"/>
      <c r="S173" s="200"/>
      <c r="T173" s="201"/>
      <c r="AT173" s="202" t="s">
        <v>131</v>
      </c>
      <c r="AU173" s="202" t="s">
        <v>83</v>
      </c>
      <c r="AV173" s="13" t="s">
        <v>81</v>
      </c>
      <c r="AW173" s="13" t="s">
        <v>34</v>
      </c>
      <c r="AX173" s="13" t="s">
        <v>73</v>
      </c>
      <c r="AY173" s="202" t="s">
        <v>120</v>
      </c>
    </row>
    <row r="174" spans="2:51" s="14" customFormat="1" ht="10.2">
      <c r="B174" s="203"/>
      <c r="C174" s="204"/>
      <c r="D174" s="188" t="s">
        <v>131</v>
      </c>
      <c r="E174" s="205" t="s">
        <v>28</v>
      </c>
      <c r="F174" s="206" t="s">
        <v>224</v>
      </c>
      <c r="G174" s="204"/>
      <c r="H174" s="207">
        <v>50</v>
      </c>
      <c r="I174" s="208"/>
      <c r="J174" s="204"/>
      <c r="K174" s="204"/>
      <c r="L174" s="209"/>
      <c r="M174" s="210"/>
      <c r="N174" s="211"/>
      <c r="O174" s="211"/>
      <c r="P174" s="211"/>
      <c r="Q174" s="211"/>
      <c r="R174" s="211"/>
      <c r="S174" s="211"/>
      <c r="T174" s="212"/>
      <c r="AT174" s="213" t="s">
        <v>131</v>
      </c>
      <c r="AU174" s="213" t="s">
        <v>83</v>
      </c>
      <c r="AV174" s="14" t="s">
        <v>83</v>
      </c>
      <c r="AW174" s="14" t="s">
        <v>34</v>
      </c>
      <c r="AX174" s="14" t="s">
        <v>73</v>
      </c>
      <c r="AY174" s="213" t="s">
        <v>120</v>
      </c>
    </row>
    <row r="175" spans="2:51" s="13" customFormat="1" ht="10.2">
      <c r="B175" s="193"/>
      <c r="C175" s="194"/>
      <c r="D175" s="188" t="s">
        <v>131</v>
      </c>
      <c r="E175" s="195" t="s">
        <v>28</v>
      </c>
      <c r="F175" s="196" t="s">
        <v>225</v>
      </c>
      <c r="G175" s="194"/>
      <c r="H175" s="195" t="s">
        <v>28</v>
      </c>
      <c r="I175" s="197"/>
      <c r="J175" s="194"/>
      <c r="K175" s="194"/>
      <c r="L175" s="198"/>
      <c r="M175" s="199"/>
      <c r="N175" s="200"/>
      <c r="O175" s="200"/>
      <c r="P175" s="200"/>
      <c r="Q175" s="200"/>
      <c r="R175" s="200"/>
      <c r="S175" s="200"/>
      <c r="T175" s="201"/>
      <c r="AT175" s="202" t="s">
        <v>131</v>
      </c>
      <c r="AU175" s="202" t="s">
        <v>83</v>
      </c>
      <c r="AV175" s="13" t="s">
        <v>81</v>
      </c>
      <c r="AW175" s="13" t="s">
        <v>34</v>
      </c>
      <c r="AX175" s="13" t="s">
        <v>73</v>
      </c>
      <c r="AY175" s="202" t="s">
        <v>120</v>
      </c>
    </row>
    <row r="176" spans="2:51" s="14" customFormat="1" ht="10.2">
      <c r="B176" s="203"/>
      <c r="C176" s="204"/>
      <c r="D176" s="188" t="s">
        <v>131</v>
      </c>
      <c r="E176" s="205" t="s">
        <v>28</v>
      </c>
      <c r="F176" s="206" t="s">
        <v>224</v>
      </c>
      <c r="G176" s="204"/>
      <c r="H176" s="207">
        <v>50</v>
      </c>
      <c r="I176" s="208"/>
      <c r="J176" s="204"/>
      <c r="K176" s="204"/>
      <c r="L176" s="209"/>
      <c r="M176" s="210"/>
      <c r="N176" s="211"/>
      <c r="O176" s="211"/>
      <c r="P176" s="211"/>
      <c r="Q176" s="211"/>
      <c r="R176" s="211"/>
      <c r="S176" s="211"/>
      <c r="T176" s="212"/>
      <c r="AT176" s="213" t="s">
        <v>131</v>
      </c>
      <c r="AU176" s="213" t="s">
        <v>83</v>
      </c>
      <c r="AV176" s="14" t="s">
        <v>83</v>
      </c>
      <c r="AW176" s="14" t="s">
        <v>34</v>
      </c>
      <c r="AX176" s="14" t="s">
        <v>73</v>
      </c>
      <c r="AY176" s="213" t="s">
        <v>120</v>
      </c>
    </row>
    <row r="177" spans="2:51" s="13" customFormat="1" ht="10.2">
      <c r="B177" s="193"/>
      <c r="C177" s="194"/>
      <c r="D177" s="188" t="s">
        <v>131</v>
      </c>
      <c r="E177" s="195" t="s">
        <v>28</v>
      </c>
      <c r="F177" s="196" t="s">
        <v>226</v>
      </c>
      <c r="G177" s="194"/>
      <c r="H177" s="195" t="s">
        <v>28</v>
      </c>
      <c r="I177" s="197"/>
      <c r="J177" s="194"/>
      <c r="K177" s="194"/>
      <c r="L177" s="198"/>
      <c r="M177" s="199"/>
      <c r="N177" s="200"/>
      <c r="O177" s="200"/>
      <c r="P177" s="200"/>
      <c r="Q177" s="200"/>
      <c r="R177" s="200"/>
      <c r="S177" s="200"/>
      <c r="T177" s="201"/>
      <c r="AT177" s="202" t="s">
        <v>131</v>
      </c>
      <c r="AU177" s="202" t="s">
        <v>83</v>
      </c>
      <c r="AV177" s="13" t="s">
        <v>81</v>
      </c>
      <c r="AW177" s="13" t="s">
        <v>34</v>
      </c>
      <c r="AX177" s="13" t="s">
        <v>73</v>
      </c>
      <c r="AY177" s="202" t="s">
        <v>120</v>
      </c>
    </row>
    <row r="178" spans="2:51" s="14" customFormat="1" ht="10.2">
      <c r="B178" s="203"/>
      <c r="C178" s="204"/>
      <c r="D178" s="188" t="s">
        <v>131</v>
      </c>
      <c r="E178" s="205" t="s">
        <v>28</v>
      </c>
      <c r="F178" s="206" t="s">
        <v>227</v>
      </c>
      <c r="G178" s="204"/>
      <c r="H178" s="207">
        <v>25</v>
      </c>
      <c r="I178" s="208"/>
      <c r="J178" s="204"/>
      <c r="K178" s="204"/>
      <c r="L178" s="209"/>
      <c r="M178" s="210"/>
      <c r="N178" s="211"/>
      <c r="O178" s="211"/>
      <c r="P178" s="211"/>
      <c r="Q178" s="211"/>
      <c r="R178" s="211"/>
      <c r="S178" s="211"/>
      <c r="T178" s="212"/>
      <c r="AT178" s="213" t="s">
        <v>131</v>
      </c>
      <c r="AU178" s="213" t="s">
        <v>83</v>
      </c>
      <c r="AV178" s="14" t="s">
        <v>83</v>
      </c>
      <c r="AW178" s="14" t="s">
        <v>34</v>
      </c>
      <c r="AX178" s="14" t="s">
        <v>73</v>
      </c>
      <c r="AY178" s="213" t="s">
        <v>120</v>
      </c>
    </row>
    <row r="179" spans="2:51" s="13" customFormat="1" ht="10.2">
      <c r="B179" s="193"/>
      <c r="C179" s="194"/>
      <c r="D179" s="188" t="s">
        <v>131</v>
      </c>
      <c r="E179" s="195" t="s">
        <v>28</v>
      </c>
      <c r="F179" s="196" t="s">
        <v>228</v>
      </c>
      <c r="G179" s="194"/>
      <c r="H179" s="195" t="s">
        <v>28</v>
      </c>
      <c r="I179" s="197"/>
      <c r="J179" s="194"/>
      <c r="K179" s="194"/>
      <c r="L179" s="198"/>
      <c r="M179" s="199"/>
      <c r="N179" s="200"/>
      <c r="O179" s="200"/>
      <c r="P179" s="200"/>
      <c r="Q179" s="200"/>
      <c r="R179" s="200"/>
      <c r="S179" s="200"/>
      <c r="T179" s="201"/>
      <c r="AT179" s="202" t="s">
        <v>131</v>
      </c>
      <c r="AU179" s="202" t="s">
        <v>83</v>
      </c>
      <c r="AV179" s="13" t="s">
        <v>81</v>
      </c>
      <c r="AW179" s="13" t="s">
        <v>34</v>
      </c>
      <c r="AX179" s="13" t="s">
        <v>73</v>
      </c>
      <c r="AY179" s="202" t="s">
        <v>120</v>
      </c>
    </row>
    <row r="180" spans="2:51" s="14" customFormat="1" ht="10.2">
      <c r="B180" s="203"/>
      <c r="C180" s="204"/>
      <c r="D180" s="188" t="s">
        <v>131</v>
      </c>
      <c r="E180" s="205" t="s">
        <v>28</v>
      </c>
      <c r="F180" s="206" t="s">
        <v>229</v>
      </c>
      <c r="G180" s="204"/>
      <c r="H180" s="207">
        <v>90</v>
      </c>
      <c r="I180" s="208"/>
      <c r="J180" s="204"/>
      <c r="K180" s="204"/>
      <c r="L180" s="209"/>
      <c r="M180" s="210"/>
      <c r="N180" s="211"/>
      <c r="O180" s="211"/>
      <c r="P180" s="211"/>
      <c r="Q180" s="211"/>
      <c r="R180" s="211"/>
      <c r="S180" s="211"/>
      <c r="T180" s="212"/>
      <c r="AT180" s="213" t="s">
        <v>131</v>
      </c>
      <c r="AU180" s="213" t="s">
        <v>83</v>
      </c>
      <c r="AV180" s="14" t="s">
        <v>83</v>
      </c>
      <c r="AW180" s="14" t="s">
        <v>34</v>
      </c>
      <c r="AX180" s="14" t="s">
        <v>73</v>
      </c>
      <c r="AY180" s="213" t="s">
        <v>120</v>
      </c>
    </row>
    <row r="181" spans="2:51" s="13" customFormat="1" ht="10.2">
      <c r="B181" s="193"/>
      <c r="C181" s="194"/>
      <c r="D181" s="188" t="s">
        <v>131</v>
      </c>
      <c r="E181" s="195" t="s">
        <v>28</v>
      </c>
      <c r="F181" s="196" t="s">
        <v>230</v>
      </c>
      <c r="G181" s="194"/>
      <c r="H181" s="195" t="s">
        <v>28</v>
      </c>
      <c r="I181" s="197"/>
      <c r="J181" s="194"/>
      <c r="K181" s="194"/>
      <c r="L181" s="198"/>
      <c r="M181" s="199"/>
      <c r="N181" s="200"/>
      <c r="O181" s="200"/>
      <c r="P181" s="200"/>
      <c r="Q181" s="200"/>
      <c r="R181" s="200"/>
      <c r="S181" s="200"/>
      <c r="T181" s="201"/>
      <c r="AT181" s="202" t="s">
        <v>131</v>
      </c>
      <c r="AU181" s="202" t="s">
        <v>83</v>
      </c>
      <c r="AV181" s="13" t="s">
        <v>81</v>
      </c>
      <c r="AW181" s="13" t="s">
        <v>34</v>
      </c>
      <c r="AX181" s="13" t="s">
        <v>73</v>
      </c>
      <c r="AY181" s="202" t="s">
        <v>120</v>
      </c>
    </row>
    <row r="182" spans="2:51" s="14" customFormat="1" ht="10.2">
      <c r="B182" s="203"/>
      <c r="C182" s="204"/>
      <c r="D182" s="188" t="s">
        <v>131</v>
      </c>
      <c r="E182" s="205" t="s">
        <v>28</v>
      </c>
      <c r="F182" s="206" t="s">
        <v>224</v>
      </c>
      <c r="G182" s="204"/>
      <c r="H182" s="207">
        <v>50</v>
      </c>
      <c r="I182" s="208"/>
      <c r="J182" s="204"/>
      <c r="K182" s="204"/>
      <c r="L182" s="209"/>
      <c r="M182" s="210"/>
      <c r="N182" s="211"/>
      <c r="O182" s="211"/>
      <c r="P182" s="211"/>
      <c r="Q182" s="211"/>
      <c r="R182" s="211"/>
      <c r="S182" s="211"/>
      <c r="T182" s="212"/>
      <c r="AT182" s="213" t="s">
        <v>131</v>
      </c>
      <c r="AU182" s="213" t="s">
        <v>83</v>
      </c>
      <c r="AV182" s="14" t="s">
        <v>83</v>
      </c>
      <c r="AW182" s="14" t="s">
        <v>34</v>
      </c>
      <c r="AX182" s="14" t="s">
        <v>73</v>
      </c>
      <c r="AY182" s="213" t="s">
        <v>120</v>
      </c>
    </row>
    <row r="183" spans="2:51" s="13" customFormat="1" ht="10.2">
      <c r="B183" s="193"/>
      <c r="C183" s="194"/>
      <c r="D183" s="188" t="s">
        <v>131</v>
      </c>
      <c r="E183" s="195" t="s">
        <v>28</v>
      </c>
      <c r="F183" s="196" t="s">
        <v>231</v>
      </c>
      <c r="G183" s="194"/>
      <c r="H183" s="195" t="s">
        <v>28</v>
      </c>
      <c r="I183" s="197"/>
      <c r="J183" s="194"/>
      <c r="K183" s="194"/>
      <c r="L183" s="198"/>
      <c r="M183" s="199"/>
      <c r="N183" s="200"/>
      <c r="O183" s="200"/>
      <c r="P183" s="200"/>
      <c r="Q183" s="200"/>
      <c r="R183" s="200"/>
      <c r="S183" s="200"/>
      <c r="T183" s="201"/>
      <c r="AT183" s="202" t="s">
        <v>131</v>
      </c>
      <c r="AU183" s="202" t="s">
        <v>83</v>
      </c>
      <c r="AV183" s="13" t="s">
        <v>81</v>
      </c>
      <c r="AW183" s="13" t="s">
        <v>34</v>
      </c>
      <c r="AX183" s="13" t="s">
        <v>73</v>
      </c>
      <c r="AY183" s="202" t="s">
        <v>120</v>
      </c>
    </row>
    <row r="184" spans="2:51" s="14" customFormat="1" ht="10.2">
      <c r="B184" s="203"/>
      <c r="C184" s="204"/>
      <c r="D184" s="188" t="s">
        <v>131</v>
      </c>
      <c r="E184" s="205" t="s">
        <v>28</v>
      </c>
      <c r="F184" s="206" t="s">
        <v>224</v>
      </c>
      <c r="G184" s="204"/>
      <c r="H184" s="207">
        <v>50</v>
      </c>
      <c r="I184" s="208"/>
      <c r="J184" s="204"/>
      <c r="K184" s="204"/>
      <c r="L184" s="209"/>
      <c r="M184" s="210"/>
      <c r="N184" s="211"/>
      <c r="O184" s="211"/>
      <c r="P184" s="211"/>
      <c r="Q184" s="211"/>
      <c r="R184" s="211"/>
      <c r="S184" s="211"/>
      <c r="T184" s="212"/>
      <c r="AT184" s="213" t="s">
        <v>131</v>
      </c>
      <c r="AU184" s="213" t="s">
        <v>83</v>
      </c>
      <c r="AV184" s="14" t="s">
        <v>83</v>
      </c>
      <c r="AW184" s="14" t="s">
        <v>34</v>
      </c>
      <c r="AX184" s="14" t="s">
        <v>73</v>
      </c>
      <c r="AY184" s="213" t="s">
        <v>120</v>
      </c>
    </row>
    <row r="185" spans="2:51" s="13" customFormat="1" ht="10.2">
      <c r="B185" s="193"/>
      <c r="C185" s="194"/>
      <c r="D185" s="188" t="s">
        <v>131</v>
      </c>
      <c r="E185" s="195" t="s">
        <v>28</v>
      </c>
      <c r="F185" s="196" t="s">
        <v>232</v>
      </c>
      <c r="G185" s="194"/>
      <c r="H185" s="195" t="s">
        <v>28</v>
      </c>
      <c r="I185" s="197"/>
      <c r="J185" s="194"/>
      <c r="K185" s="194"/>
      <c r="L185" s="198"/>
      <c r="M185" s="199"/>
      <c r="N185" s="200"/>
      <c r="O185" s="200"/>
      <c r="P185" s="200"/>
      <c r="Q185" s="200"/>
      <c r="R185" s="200"/>
      <c r="S185" s="200"/>
      <c r="T185" s="201"/>
      <c r="AT185" s="202" t="s">
        <v>131</v>
      </c>
      <c r="AU185" s="202" t="s">
        <v>83</v>
      </c>
      <c r="AV185" s="13" t="s">
        <v>81</v>
      </c>
      <c r="AW185" s="13" t="s">
        <v>34</v>
      </c>
      <c r="AX185" s="13" t="s">
        <v>73</v>
      </c>
      <c r="AY185" s="202" t="s">
        <v>120</v>
      </c>
    </row>
    <row r="186" spans="2:51" s="14" customFormat="1" ht="10.2">
      <c r="B186" s="203"/>
      <c r="C186" s="204"/>
      <c r="D186" s="188" t="s">
        <v>131</v>
      </c>
      <c r="E186" s="205" t="s">
        <v>28</v>
      </c>
      <c r="F186" s="206" t="s">
        <v>233</v>
      </c>
      <c r="G186" s="204"/>
      <c r="H186" s="207">
        <v>50</v>
      </c>
      <c r="I186" s="208"/>
      <c r="J186" s="204"/>
      <c r="K186" s="204"/>
      <c r="L186" s="209"/>
      <c r="M186" s="210"/>
      <c r="N186" s="211"/>
      <c r="O186" s="211"/>
      <c r="P186" s="211"/>
      <c r="Q186" s="211"/>
      <c r="R186" s="211"/>
      <c r="S186" s="211"/>
      <c r="T186" s="212"/>
      <c r="AT186" s="213" t="s">
        <v>131</v>
      </c>
      <c r="AU186" s="213" t="s">
        <v>83</v>
      </c>
      <c r="AV186" s="14" t="s">
        <v>83</v>
      </c>
      <c r="AW186" s="14" t="s">
        <v>34</v>
      </c>
      <c r="AX186" s="14" t="s">
        <v>73</v>
      </c>
      <c r="AY186" s="213" t="s">
        <v>120</v>
      </c>
    </row>
    <row r="187" spans="2:51" s="13" customFormat="1" ht="10.2">
      <c r="B187" s="193"/>
      <c r="C187" s="194"/>
      <c r="D187" s="188" t="s">
        <v>131</v>
      </c>
      <c r="E187" s="195" t="s">
        <v>28</v>
      </c>
      <c r="F187" s="196" t="s">
        <v>234</v>
      </c>
      <c r="G187" s="194"/>
      <c r="H187" s="195" t="s">
        <v>28</v>
      </c>
      <c r="I187" s="197"/>
      <c r="J187" s="194"/>
      <c r="K187" s="194"/>
      <c r="L187" s="198"/>
      <c r="M187" s="199"/>
      <c r="N187" s="200"/>
      <c r="O187" s="200"/>
      <c r="P187" s="200"/>
      <c r="Q187" s="200"/>
      <c r="R187" s="200"/>
      <c r="S187" s="200"/>
      <c r="T187" s="201"/>
      <c r="AT187" s="202" t="s">
        <v>131</v>
      </c>
      <c r="AU187" s="202" t="s">
        <v>83</v>
      </c>
      <c r="AV187" s="13" t="s">
        <v>81</v>
      </c>
      <c r="AW187" s="13" t="s">
        <v>34</v>
      </c>
      <c r="AX187" s="13" t="s">
        <v>73</v>
      </c>
      <c r="AY187" s="202" t="s">
        <v>120</v>
      </c>
    </row>
    <row r="188" spans="2:51" s="13" customFormat="1" ht="10.2">
      <c r="B188" s="193"/>
      <c r="C188" s="194"/>
      <c r="D188" s="188" t="s">
        <v>131</v>
      </c>
      <c r="E188" s="195" t="s">
        <v>28</v>
      </c>
      <c r="F188" s="196" t="s">
        <v>225</v>
      </c>
      <c r="G188" s="194"/>
      <c r="H188" s="195" t="s">
        <v>28</v>
      </c>
      <c r="I188" s="197"/>
      <c r="J188" s="194"/>
      <c r="K188" s="194"/>
      <c r="L188" s="198"/>
      <c r="M188" s="199"/>
      <c r="N188" s="200"/>
      <c r="O188" s="200"/>
      <c r="P188" s="200"/>
      <c r="Q188" s="200"/>
      <c r="R188" s="200"/>
      <c r="S188" s="200"/>
      <c r="T188" s="201"/>
      <c r="AT188" s="202" t="s">
        <v>131</v>
      </c>
      <c r="AU188" s="202" t="s">
        <v>83</v>
      </c>
      <c r="AV188" s="13" t="s">
        <v>81</v>
      </c>
      <c r="AW188" s="13" t="s">
        <v>34</v>
      </c>
      <c r="AX188" s="13" t="s">
        <v>73</v>
      </c>
      <c r="AY188" s="202" t="s">
        <v>120</v>
      </c>
    </row>
    <row r="189" spans="2:51" s="14" customFormat="1" ht="10.2">
      <c r="B189" s="203"/>
      <c r="C189" s="204"/>
      <c r="D189" s="188" t="s">
        <v>131</v>
      </c>
      <c r="E189" s="205" t="s">
        <v>28</v>
      </c>
      <c r="F189" s="206" t="s">
        <v>235</v>
      </c>
      <c r="G189" s="204"/>
      <c r="H189" s="207">
        <v>159</v>
      </c>
      <c r="I189" s="208"/>
      <c r="J189" s="204"/>
      <c r="K189" s="204"/>
      <c r="L189" s="209"/>
      <c r="M189" s="210"/>
      <c r="N189" s="211"/>
      <c r="O189" s="211"/>
      <c r="P189" s="211"/>
      <c r="Q189" s="211"/>
      <c r="R189" s="211"/>
      <c r="S189" s="211"/>
      <c r="T189" s="212"/>
      <c r="AT189" s="213" t="s">
        <v>131</v>
      </c>
      <c r="AU189" s="213" t="s">
        <v>83</v>
      </c>
      <c r="AV189" s="14" t="s">
        <v>83</v>
      </c>
      <c r="AW189" s="14" t="s">
        <v>34</v>
      </c>
      <c r="AX189" s="14" t="s">
        <v>73</v>
      </c>
      <c r="AY189" s="213" t="s">
        <v>120</v>
      </c>
    </row>
    <row r="190" spans="2:51" s="13" customFormat="1" ht="10.2">
      <c r="B190" s="193"/>
      <c r="C190" s="194"/>
      <c r="D190" s="188" t="s">
        <v>131</v>
      </c>
      <c r="E190" s="195" t="s">
        <v>28</v>
      </c>
      <c r="F190" s="196" t="s">
        <v>231</v>
      </c>
      <c r="G190" s="194"/>
      <c r="H190" s="195" t="s">
        <v>28</v>
      </c>
      <c r="I190" s="197"/>
      <c r="J190" s="194"/>
      <c r="K190" s="194"/>
      <c r="L190" s="198"/>
      <c r="M190" s="199"/>
      <c r="N190" s="200"/>
      <c r="O190" s="200"/>
      <c r="P190" s="200"/>
      <c r="Q190" s="200"/>
      <c r="R190" s="200"/>
      <c r="S190" s="200"/>
      <c r="T190" s="201"/>
      <c r="AT190" s="202" t="s">
        <v>131</v>
      </c>
      <c r="AU190" s="202" t="s">
        <v>83</v>
      </c>
      <c r="AV190" s="13" t="s">
        <v>81</v>
      </c>
      <c r="AW190" s="13" t="s">
        <v>34</v>
      </c>
      <c r="AX190" s="13" t="s">
        <v>73</v>
      </c>
      <c r="AY190" s="202" t="s">
        <v>120</v>
      </c>
    </row>
    <row r="191" spans="2:51" s="14" customFormat="1" ht="10.2">
      <c r="B191" s="203"/>
      <c r="C191" s="204"/>
      <c r="D191" s="188" t="s">
        <v>131</v>
      </c>
      <c r="E191" s="205" t="s">
        <v>28</v>
      </c>
      <c r="F191" s="206" t="s">
        <v>236</v>
      </c>
      <c r="G191" s="204"/>
      <c r="H191" s="207">
        <v>63</v>
      </c>
      <c r="I191" s="208"/>
      <c r="J191" s="204"/>
      <c r="K191" s="204"/>
      <c r="L191" s="209"/>
      <c r="M191" s="210"/>
      <c r="N191" s="211"/>
      <c r="O191" s="211"/>
      <c r="P191" s="211"/>
      <c r="Q191" s="211"/>
      <c r="R191" s="211"/>
      <c r="S191" s="211"/>
      <c r="T191" s="212"/>
      <c r="AT191" s="213" t="s">
        <v>131</v>
      </c>
      <c r="AU191" s="213" t="s">
        <v>83</v>
      </c>
      <c r="AV191" s="14" t="s">
        <v>83</v>
      </c>
      <c r="AW191" s="14" t="s">
        <v>34</v>
      </c>
      <c r="AX191" s="14" t="s">
        <v>73</v>
      </c>
      <c r="AY191" s="213" t="s">
        <v>120</v>
      </c>
    </row>
    <row r="192" spans="2:51" s="15" customFormat="1" ht="10.2">
      <c r="B192" s="214"/>
      <c r="C192" s="215"/>
      <c r="D192" s="188" t="s">
        <v>131</v>
      </c>
      <c r="E192" s="216" t="s">
        <v>28</v>
      </c>
      <c r="F192" s="217" t="s">
        <v>153</v>
      </c>
      <c r="G192" s="215"/>
      <c r="H192" s="218">
        <v>587</v>
      </c>
      <c r="I192" s="219"/>
      <c r="J192" s="215"/>
      <c r="K192" s="215"/>
      <c r="L192" s="220"/>
      <c r="M192" s="221"/>
      <c r="N192" s="222"/>
      <c r="O192" s="222"/>
      <c r="P192" s="222"/>
      <c r="Q192" s="222"/>
      <c r="R192" s="222"/>
      <c r="S192" s="222"/>
      <c r="T192" s="223"/>
      <c r="AT192" s="224" t="s">
        <v>131</v>
      </c>
      <c r="AU192" s="224" t="s">
        <v>83</v>
      </c>
      <c r="AV192" s="15" t="s">
        <v>127</v>
      </c>
      <c r="AW192" s="15" t="s">
        <v>34</v>
      </c>
      <c r="AX192" s="15" t="s">
        <v>81</v>
      </c>
      <c r="AY192" s="224" t="s">
        <v>120</v>
      </c>
    </row>
    <row r="193" spans="1:65" s="2" customFormat="1" ht="14.4" customHeight="1">
      <c r="A193" s="35"/>
      <c r="B193" s="36"/>
      <c r="C193" s="175" t="s">
        <v>237</v>
      </c>
      <c r="D193" s="175" t="s">
        <v>122</v>
      </c>
      <c r="E193" s="176" t="s">
        <v>238</v>
      </c>
      <c r="F193" s="177" t="s">
        <v>239</v>
      </c>
      <c r="G193" s="178" t="s">
        <v>219</v>
      </c>
      <c r="H193" s="179">
        <v>587</v>
      </c>
      <c r="I193" s="180"/>
      <c r="J193" s="181">
        <f>ROUND(I193*H193,2)</f>
        <v>0</v>
      </c>
      <c r="K193" s="177" t="s">
        <v>126</v>
      </c>
      <c r="L193" s="40"/>
      <c r="M193" s="182" t="s">
        <v>28</v>
      </c>
      <c r="N193" s="183" t="s">
        <v>46</v>
      </c>
      <c r="O193" s="66"/>
      <c r="P193" s="184">
        <f>O193*H193</f>
        <v>0</v>
      </c>
      <c r="Q193" s="184">
        <v>0</v>
      </c>
      <c r="R193" s="184">
        <f>Q193*H193</f>
        <v>0</v>
      </c>
      <c r="S193" s="184">
        <v>0</v>
      </c>
      <c r="T193" s="185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86" t="s">
        <v>127</v>
      </c>
      <c r="AT193" s="186" t="s">
        <v>122</v>
      </c>
      <c r="AU193" s="186" t="s">
        <v>83</v>
      </c>
      <c r="AY193" s="18" t="s">
        <v>120</v>
      </c>
      <c r="BE193" s="187">
        <f>IF(N193="základní",J193,0)</f>
        <v>0</v>
      </c>
      <c r="BF193" s="187">
        <f>IF(N193="snížená",J193,0)</f>
        <v>0</v>
      </c>
      <c r="BG193" s="187">
        <f>IF(N193="zákl. přenesená",J193,0)</f>
        <v>0</v>
      </c>
      <c r="BH193" s="187">
        <f>IF(N193="sníž. přenesená",J193,0)</f>
        <v>0</v>
      </c>
      <c r="BI193" s="187">
        <f>IF(N193="nulová",J193,0)</f>
        <v>0</v>
      </c>
      <c r="BJ193" s="18" t="s">
        <v>127</v>
      </c>
      <c r="BK193" s="187">
        <f>ROUND(I193*H193,2)</f>
        <v>0</v>
      </c>
      <c r="BL193" s="18" t="s">
        <v>127</v>
      </c>
      <c r="BM193" s="186" t="s">
        <v>240</v>
      </c>
    </row>
    <row r="194" spans="1:47" s="2" customFormat="1" ht="19.2">
      <c r="A194" s="35"/>
      <c r="B194" s="36"/>
      <c r="C194" s="37"/>
      <c r="D194" s="188" t="s">
        <v>129</v>
      </c>
      <c r="E194" s="37"/>
      <c r="F194" s="189" t="s">
        <v>241</v>
      </c>
      <c r="G194" s="37"/>
      <c r="H194" s="37"/>
      <c r="I194" s="190"/>
      <c r="J194" s="37"/>
      <c r="K194" s="37"/>
      <c r="L194" s="40"/>
      <c r="M194" s="191"/>
      <c r="N194" s="192"/>
      <c r="O194" s="66"/>
      <c r="P194" s="66"/>
      <c r="Q194" s="66"/>
      <c r="R194" s="66"/>
      <c r="S194" s="66"/>
      <c r="T194" s="67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8" t="s">
        <v>129</v>
      </c>
      <c r="AU194" s="18" t="s">
        <v>83</v>
      </c>
    </row>
    <row r="195" spans="2:51" s="13" customFormat="1" ht="10.2">
      <c r="B195" s="193"/>
      <c r="C195" s="194"/>
      <c r="D195" s="188" t="s">
        <v>131</v>
      </c>
      <c r="E195" s="195" t="s">
        <v>28</v>
      </c>
      <c r="F195" s="196" t="s">
        <v>242</v>
      </c>
      <c r="G195" s="194"/>
      <c r="H195" s="195" t="s">
        <v>28</v>
      </c>
      <c r="I195" s="197"/>
      <c r="J195" s="194"/>
      <c r="K195" s="194"/>
      <c r="L195" s="198"/>
      <c r="M195" s="199"/>
      <c r="N195" s="200"/>
      <c r="O195" s="200"/>
      <c r="P195" s="200"/>
      <c r="Q195" s="200"/>
      <c r="R195" s="200"/>
      <c r="S195" s="200"/>
      <c r="T195" s="201"/>
      <c r="AT195" s="202" t="s">
        <v>131</v>
      </c>
      <c r="AU195" s="202" t="s">
        <v>83</v>
      </c>
      <c r="AV195" s="13" t="s">
        <v>81</v>
      </c>
      <c r="AW195" s="13" t="s">
        <v>34</v>
      </c>
      <c r="AX195" s="13" t="s">
        <v>73</v>
      </c>
      <c r="AY195" s="202" t="s">
        <v>120</v>
      </c>
    </row>
    <row r="196" spans="2:51" s="13" customFormat="1" ht="10.2">
      <c r="B196" s="193"/>
      <c r="C196" s="194"/>
      <c r="D196" s="188" t="s">
        <v>131</v>
      </c>
      <c r="E196" s="195" t="s">
        <v>28</v>
      </c>
      <c r="F196" s="196" t="s">
        <v>243</v>
      </c>
      <c r="G196" s="194"/>
      <c r="H196" s="195" t="s">
        <v>28</v>
      </c>
      <c r="I196" s="197"/>
      <c r="J196" s="194"/>
      <c r="K196" s="194"/>
      <c r="L196" s="198"/>
      <c r="M196" s="199"/>
      <c r="N196" s="200"/>
      <c r="O196" s="200"/>
      <c r="P196" s="200"/>
      <c r="Q196" s="200"/>
      <c r="R196" s="200"/>
      <c r="S196" s="200"/>
      <c r="T196" s="201"/>
      <c r="AT196" s="202" t="s">
        <v>131</v>
      </c>
      <c r="AU196" s="202" t="s">
        <v>83</v>
      </c>
      <c r="AV196" s="13" t="s">
        <v>81</v>
      </c>
      <c r="AW196" s="13" t="s">
        <v>34</v>
      </c>
      <c r="AX196" s="13" t="s">
        <v>73</v>
      </c>
      <c r="AY196" s="202" t="s">
        <v>120</v>
      </c>
    </row>
    <row r="197" spans="2:51" s="14" customFormat="1" ht="10.2">
      <c r="B197" s="203"/>
      <c r="C197" s="204"/>
      <c r="D197" s="188" t="s">
        <v>131</v>
      </c>
      <c r="E197" s="205" t="s">
        <v>28</v>
      </c>
      <c r="F197" s="206" t="s">
        <v>244</v>
      </c>
      <c r="G197" s="204"/>
      <c r="H197" s="207">
        <v>587</v>
      </c>
      <c r="I197" s="208"/>
      <c r="J197" s="204"/>
      <c r="K197" s="204"/>
      <c r="L197" s="209"/>
      <c r="M197" s="210"/>
      <c r="N197" s="211"/>
      <c r="O197" s="211"/>
      <c r="P197" s="211"/>
      <c r="Q197" s="211"/>
      <c r="R197" s="211"/>
      <c r="S197" s="211"/>
      <c r="T197" s="212"/>
      <c r="AT197" s="213" t="s">
        <v>131</v>
      </c>
      <c r="AU197" s="213" t="s">
        <v>83</v>
      </c>
      <c r="AV197" s="14" t="s">
        <v>83</v>
      </c>
      <c r="AW197" s="14" t="s">
        <v>34</v>
      </c>
      <c r="AX197" s="14" t="s">
        <v>81</v>
      </c>
      <c r="AY197" s="213" t="s">
        <v>120</v>
      </c>
    </row>
    <row r="198" spans="1:65" s="2" customFormat="1" ht="14.4" customHeight="1">
      <c r="A198" s="35"/>
      <c r="B198" s="36"/>
      <c r="C198" s="236" t="s">
        <v>245</v>
      </c>
      <c r="D198" s="236" t="s">
        <v>246</v>
      </c>
      <c r="E198" s="237" t="s">
        <v>247</v>
      </c>
      <c r="F198" s="238" t="s">
        <v>248</v>
      </c>
      <c r="G198" s="239" t="s">
        <v>249</v>
      </c>
      <c r="H198" s="240">
        <v>17.61</v>
      </c>
      <c r="I198" s="241"/>
      <c r="J198" s="242">
        <f>ROUND(I198*H198,2)</f>
        <v>0</v>
      </c>
      <c r="K198" s="238" t="s">
        <v>126</v>
      </c>
      <c r="L198" s="243"/>
      <c r="M198" s="244" t="s">
        <v>28</v>
      </c>
      <c r="N198" s="245" t="s">
        <v>46</v>
      </c>
      <c r="O198" s="66"/>
      <c r="P198" s="184">
        <f>O198*H198</f>
        <v>0</v>
      </c>
      <c r="Q198" s="184">
        <v>0.001</v>
      </c>
      <c r="R198" s="184">
        <f>Q198*H198</f>
        <v>0.01761</v>
      </c>
      <c r="S198" s="184">
        <v>0</v>
      </c>
      <c r="T198" s="185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86" t="s">
        <v>183</v>
      </c>
      <c r="AT198" s="186" t="s">
        <v>246</v>
      </c>
      <c r="AU198" s="186" t="s">
        <v>83</v>
      </c>
      <c r="AY198" s="18" t="s">
        <v>120</v>
      </c>
      <c r="BE198" s="187">
        <f>IF(N198="základní",J198,0)</f>
        <v>0</v>
      </c>
      <c r="BF198" s="187">
        <f>IF(N198="snížená",J198,0)</f>
        <v>0</v>
      </c>
      <c r="BG198" s="187">
        <f>IF(N198="zákl. přenesená",J198,0)</f>
        <v>0</v>
      </c>
      <c r="BH198" s="187">
        <f>IF(N198="sníž. přenesená",J198,0)</f>
        <v>0</v>
      </c>
      <c r="BI198" s="187">
        <f>IF(N198="nulová",J198,0)</f>
        <v>0</v>
      </c>
      <c r="BJ198" s="18" t="s">
        <v>127</v>
      </c>
      <c r="BK198" s="187">
        <f>ROUND(I198*H198,2)</f>
        <v>0</v>
      </c>
      <c r="BL198" s="18" t="s">
        <v>127</v>
      </c>
      <c r="BM198" s="186" t="s">
        <v>250</v>
      </c>
    </row>
    <row r="199" spans="1:47" s="2" customFormat="1" ht="10.2">
      <c r="A199" s="35"/>
      <c r="B199" s="36"/>
      <c r="C199" s="37"/>
      <c r="D199" s="188" t="s">
        <v>129</v>
      </c>
      <c r="E199" s="37"/>
      <c r="F199" s="189" t="s">
        <v>248</v>
      </c>
      <c r="G199" s="37"/>
      <c r="H199" s="37"/>
      <c r="I199" s="190"/>
      <c r="J199" s="37"/>
      <c r="K199" s="37"/>
      <c r="L199" s="40"/>
      <c r="M199" s="191"/>
      <c r="N199" s="192"/>
      <c r="O199" s="66"/>
      <c r="P199" s="66"/>
      <c r="Q199" s="66"/>
      <c r="R199" s="66"/>
      <c r="S199" s="66"/>
      <c r="T199" s="67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8" t="s">
        <v>129</v>
      </c>
      <c r="AU199" s="18" t="s">
        <v>83</v>
      </c>
    </row>
    <row r="200" spans="2:51" s="13" customFormat="1" ht="10.2">
      <c r="B200" s="193"/>
      <c r="C200" s="194"/>
      <c r="D200" s="188" t="s">
        <v>131</v>
      </c>
      <c r="E200" s="195" t="s">
        <v>28</v>
      </c>
      <c r="F200" s="196" t="s">
        <v>251</v>
      </c>
      <c r="G200" s="194"/>
      <c r="H200" s="195" t="s">
        <v>28</v>
      </c>
      <c r="I200" s="197"/>
      <c r="J200" s="194"/>
      <c r="K200" s="194"/>
      <c r="L200" s="198"/>
      <c r="M200" s="199"/>
      <c r="N200" s="200"/>
      <c r="O200" s="200"/>
      <c r="P200" s="200"/>
      <c r="Q200" s="200"/>
      <c r="R200" s="200"/>
      <c r="S200" s="200"/>
      <c r="T200" s="201"/>
      <c r="AT200" s="202" t="s">
        <v>131</v>
      </c>
      <c r="AU200" s="202" t="s">
        <v>83</v>
      </c>
      <c r="AV200" s="13" t="s">
        <v>81</v>
      </c>
      <c r="AW200" s="13" t="s">
        <v>34</v>
      </c>
      <c r="AX200" s="13" t="s">
        <v>73</v>
      </c>
      <c r="AY200" s="202" t="s">
        <v>120</v>
      </c>
    </row>
    <row r="201" spans="2:51" s="14" customFormat="1" ht="10.2">
      <c r="B201" s="203"/>
      <c r="C201" s="204"/>
      <c r="D201" s="188" t="s">
        <v>131</v>
      </c>
      <c r="E201" s="205" t="s">
        <v>28</v>
      </c>
      <c r="F201" s="206" t="s">
        <v>244</v>
      </c>
      <c r="G201" s="204"/>
      <c r="H201" s="207">
        <v>587</v>
      </c>
      <c r="I201" s="208"/>
      <c r="J201" s="204"/>
      <c r="K201" s="204"/>
      <c r="L201" s="209"/>
      <c r="M201" s="210"/>
      <c r="N201" s="211"/>
      <c r="O201" s="211"/>
      <c r="P201" s="211"/>
      <c r="Q201" s="211"/>
      <c r="R201" s="211"/>
      <c r="S201" s="211"/>
      <c r="T201" s="212"/>
      <c r="AT201" s="213" t="s">
        <v>131</v>
      </c>
      <c r="AU201" s="213" t="s">
        <v>83</v>
      </c>
      <c r="AV201" s="14" t="s">
        <v>83</v>
      </c>
      <c r="AW201" s="14" t="s">
        <v>34</v>
      </c>
      <c r="AX201" s="14" t="s">
        <v>81</v>
      </c>
      <c r="AY201" s="213" t="s">
        <v>120</v>
      </c>
    </row>
    <row r="202" spans="2:51" s="14" customFormat="1" ht="10.2">
      <c r="B202" s="203"/>
      <c r="C202" s="204"/>
      <c r="D202" s="188" t="s">
        <v>131</v>
      </c>
      <c r="E202" s="204"/>
      <c r="F202" s="206" t="s">
        <v>252</v>
      </c>
      <c r="G202" s="204"/>
      <c r="H202" s="207">
        <v>17.61</v>
      </c>
      <c r="I202" s="208"/>
      <c r="J202" s="204"/>
      <c r="K202" s="204"/>
      <c r="L202" s="209"/>
      <c r="M202" s="210"/>
      <c r="N202" s="211"/>
      <c r="O202" s="211"/>
      <c r="P202" s="211"/>
      <c r="Q202" s="211"/>
      <c r="R202" s="211"/>
      <c r="S202" s="211"/>
      <c r="T202" s="212"/>
      <c r="AT202" s="213" t="s">
        <v>131</v>
      </c>
      <c r="AU202" s="213" t="s">
        <v>83</v>
      </c>
      <c r="AV202" s="14" t="s">
        <v>83</v>
      </c>
      <c r="AW202" s="14" t="s">
        <v>4</v>
      </c>
      <c r="AX202" s="14" t="s">
        <v>81</v>
      </c>
      <c r="AY202" s="213" t="s">
        <v>120</v>
      </c>
    </row>
    <row r="203" spans="1:65" s="2" customFormat="1" ht="14.4" customHeight="1">
      <c r="A203" s="35"/>
      <c r="B203" s="36"/>
      <c r="C203" s="175" t="s">
        <v>8</v>
      </c>
      <c r="D203" s="175" t="s">
        <v>122</v>
      </c>
      <c r="E203" s="176" t="s">
        <v>253</v>
      </c>
      <c r="F203" s="177" t="s">
        <v>254</v>
      </c>
      <c r="G203" s="178" t="s">
        <v>219</v>
      </c>
      <c r="H203" s="179">
        <v>500</v>
      </c>
      <c r="I203" s="180"/>
      <c r="J203" s="181">
        <f>ROUND(I203*H203,2)</f>
        <v>0</v>
      </c>
      <c r="K203" s="177" t="s">
        <v>126</v>
      </c>
      <c r="L203" s="40"/>
      <c r="M203" s="182" t="s">
        <v>28</v>
      </c>
      <c r="N203" s="183" t="s">
        <v>46</v>
      </c>
      <c r="O203" s="66"/>
      <c r="P203" s="184">
        <f>O203*H203</f>
        <v>0</v>
      </c>
      <c r="Q203" s="184">
        <v>0</v>
      </c>
      <c r="R203" s="184">
        <f>Q203*H203</f>
        <v>0</v>
      </c>
      <c r="S203" s="184">
        <v>0</v>
      </c>
      <c r="T203" s="185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86" t="s">
        <v>127</v>
      </c>
      <c r="AT203" s="186" t="s">
        <v>122</v>
      </c>
      <c r="AU203" s="186" t="s">
        <v>83</v>
      </c>
      <c r="AY203" s="18" t="s">
        <v>120</v>
      </c>
      <c r="BE203" s="187">
        <f>IF(N203="základní",J203,0)</f>
        <v>0</v>
      </c>
      <c r="BF203" s="187">
        <f>IF(N203="snížená",J203,0)</f>
        <v>0</v>
      </c>
      <c r="BG203" s="187">
        <f>IF(N203="zákl. přenesená",J203,0)</f>
        <v>0</v>
      </c>
      <c r="BH203" s="187">
        <f>IF(N203="sníž. přenesená",J203,0)</f>
        <v>0</v>
      </c>
      <c r="BI203" s="187">
        <f>IF(N203="nulová",J203,0)</f>
        <v>0</v>
      </c>
      <c r="BJ203" s="18" t="s">
        <v>127</v>
      </c>
      <c r="BK203" s="187">
        <f>ROUND(I203*H203,2)</f>
        <v>0</v>
      </c>
      <c r="BL203" s="18" t="s">
        <v>127</v>
      </c>
      <c r="BM203" s="186" t="s">
        <v>255</v>
      </c>
    </row>
    <row r="204" spans="1:47" s="2" customFormat="1" ht="10.2">
      <c r="A204" s="35"/>
      <c r="B204" s="36"/>
      <c r="C204" s="37"/>
      <c r="D204" s="188" t="s">
        <v>129</v>
      </c>
      <c r="E204" s="37"/>
      <c r="F204" s="189" t="s">
        <v>256</v>
      </c>
      <c r="G204" s="37"/>
      <c r="H204" s="37"/>
      <c r="I204" s="190"/>
      <c r="J204" s="37"/>
      <c r="K204" s="37"/>
      <c r="L204" s="40"/>
      <c r="M204" s="191"/>
      <c r="N204" s="192"/>
      <c r="O204" s="66"/>
      <c r="P204" s="66"/>
      <c r="Q204" s="66"/>
      <c r="R204" s="66"/>
      <c r="S204" s="66"/>
      <c r="T204" s="67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129</v>
      </c>
      <c r="AU204" s="18" t="s">
        <v>83</v>
      </c>
    </row>
    <row r="205" spans="2:51" s="13" customFormat="1" ht="10.2">
      <c r="B205" s="193"/>
      <c r="C205" s="194"/>
      <c r="D205" s="188" t="s">
        <v>131</v>
      </c>
      <c r="E205" s="195" t="s">
        <v>28</v>
      </c>
      <c r="F205" s="196" t="s">
        <v>257</v>
      </c>
      <c r="G205" s="194"/>
      <c r="H205" s="195" t="s">
        <v>28</v>
      </c>
      <c r="I205" s="197"/>
      <c r="J205" s="194"/>
      <c r="K205" s="194"/>
      <c r="L205" s="198"/>
      <c r="M205" s="199"/>
      <c r="N205" s="200"/>
      <c r="O205" s="200"/>
      <c r="P205" s="200"/>
      <c r="Q205" s="200"/>
      <c r="R205" s="200"/>
      <c r="S205" s="200"/>
      <c r="T205" s="201"/>
      <c r="AT205" s="202" t="s">
        <v>131</v>
      </c>
      <c r="AU205" s="202" t="s">
        <v>83</v>
      </c>
      <c r="AV205" s="13" t="s">
        <v>81</v>
      </c>
      <c r="AW205" s="13" t="s">
        <v>34</v>
      </c>
      <c r="AX205" s="13" t="s">
        <v>73</v>
      </c>
      <c r="AY205" s="202" t="s">
        <v>120</v>
      </c>
    </row>
    <row r="206" spans="2:51" s="14" customFormat="1" ht="10.2">
      <c r="B206" s="203"/>
      <c r="C206" s="204"/>
      <c r="D206" s="188" t="s">
        <v>131</v>
      </c>
      <c r="E206" s="205" t="s">
        <v>28</v>
      </c>
      <c r="F206" s="206" t="s">
        <v>258</v>
      </c>
      <c r="G206" s="204"/>
      <c r="H206" s="207">
        <v>500</v>
      </c>
      <c r="I206" s="208"/>
      <c r="J206" s="204"/>
      <c r="K206" s="204"/>
      <c r="L206" s="209"/>
      <c r="M206" s="210"/>
      <c r="N206" s="211"/>
      <c r="O206" s="211"/>
      <c r="P206" s="211"/>
      <c r="Q206" s="211"/>
      <c r="R206" s="211"/>
      <c r="S206" s="211"/>
      <c r="T206" s="212"/>
      <c r="AT206" s="213" t="s">
        <v>131</v>
      </c>
      <c r="AU206" s="213" t="s">
        <v>83</v>
      </c>
      <c r="AV206" s="14" t="s">
        <v>83</v>
      </c>
      <c r="AW206" s="14" t="s">
        <v>34</v>
      </c>
      <c r="AX206" s="14" t="s">
        <v>81</v>
      </c>
      <c r="AY206" s="213" t="s">
        <v>120</v>
      </c>
    </row>
    <row r="207" spans="1:65" s="2" customFormat="1" ht="14.4" customHeight="1">
      <c r="A207" s="35"/>
      <c r="B207" s="36"/>
      <c r="C207" s="175" t="s">
        <v>259</v>
      </c>
      <c r="D207" s="175" t="s">
        <v>122</v>
      </c>
      <c r="E207" s="176" t="s">
        <v>260</v>
      </c>
      <c r="F207" s="177" t="s">
        <v>261</v>
      </c>
      <c r="G207" s="178" t="s">
        <v>219</v>
      </c>
      <c r="H207" s="179">
        <v>85.025</v>
      </c>
      <c r="I207" s="180"/>
      <c r="J207" s="181">
        <f>ROUND(I207*H207,2)</f>
        <v>0</v>
      </c>
      <c r="K207" s="177" t="s">
        <v>126</v>
      </c>
      <c r="L207" s="40"/>
      <c r="M207" s="182" t="s">
        <v>28</v>
      </c>
      <c r="N207" s="183" t="s">
        <v>46</v>
      </c>
      <c r="O207" s="66"/>
      <c r="P207" s="184">
        <f>O207*H207</f>
        <v>0</v>
      </c>
      <c r="Q207" s="184">
        <v>0</v>
      </c>
      <c r="R207" s="184">
        <f>Q207*H207</f>
        <v>0</v>
      </c>
      <c r="S207" s="184">
        <v>0</v>
      </c>
      <c r="T207" s="185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86" t="s">
        <v>127</v>
      </c>
      <c r="AT207" s="186" t="s">
        <v>122</v>
      </c>
      <c r="AU207" s="186" t="s">
        <v>83</v>
      </c>
      <c r="AY207" s="18" t="s">
        <v>120</v>
      </c>
      <c r="BE207" s="187">
        <f>IF(N207="základní",J207,0)</f>
        <v>0</v>
      </c>
      <c r="BF207" s="187">
        <f>IF(N207="snížená",J207,0)</f>
        <v>0</v>
      </c>
      <c r="BG207" s="187">
        <f>IF(N207="zákl. přenesená",J207,0)</f>
        <v>0</v>
      </c>
      <c r="BH207" s="187">
        <f>IF(N207="sníž. přenesená",J207,0)</f>
        <v>0</v>
      </c>
      <c r="BI207" s="187">
        <f>IF(N207="nulová",J207,0)</f>
        <v>0</v>
      </c>
      <c r="BJ207" s="18" t="s">
        <v>127</v>
      </c>
      <c r="BK207" s="187">
        <f>ROUND(I207*H207,2)</f>
        <v>0</v>
      </c>
      <c r="BL207" s="18" t="s">
        <v>127</v>
      </c>
      <c r="BM207" s="186" t="s">
        <v>262</v>
      </c>
    </row>
    <row r="208" spans="1:47" s="2" customFormat="1" ht="19.2">
      <c r="A208" s="35"/>
      <c r="B208" s="36"/>
      <c r="C208" s="37"/>
      <c r="D208" s="188" t="s">
        <v>129</v>
      </c>
      <c r="E208" s="37"/>
      <c r="F208" s="189" t="s">
        <v>263</v>
      </c>
      <c r="G208" s="37"/>
      <c r="H208" s="37"/>
      <c r="I208" s="190"/>
      <c r="J208" s="37"/>
      <c r="K208" s="37"/>
      <c r="L208" s="40"/>
      <c r="M208" s="191"/>
      <c r="N208" s="192"/>
      <c r="O208" s="66"/>
      <c r="P208" s="66"/>
      <c r="Q208" s="66"/>
      <c r="R208" s="66"/>
      <c r="S208" s="66"/>
      <c r="T208" s="67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8" t="s">
        <v>129</v>
      </c>
      <c r="AU208" s="18" t="s">
        <v>83</v>
      </c>
    </row>
    <row r="209" spans="2:51" s="13" customFormat="1" ht="10.2">
      <c r="B209" s="193"/>
      <c r="C209" s="194"/>
      <c r="D209" s="188" t="s">
        <v>131</v>
      </c>
      <c r="E209" s="195" t="s">
        <v>28</v>
      </c>
      <c r="F209" s="196" t="s">
        <v>264</v>
      </c>
      <c r="G209" s="194"/>
      <c r="H209" s="195" t="s">
        <v>28</v>
      </c>
      <c r="I209" s="197"/>
      <c r="J209" s="194"/>
      <c r="K209" s="194"/>
      <c r="L209" s="198"/>
      <c r="M209" s="199"/>
      <c r="N209" s="200"/>
      <c r="O209" s="200"/>
      <c r="P209" s="200"/>
      <c r="Q209" s="200"/>
      <c r="R209" s="200"/>
      <c r="S209" s="200"/>
      <c r="T209" s="201"/>
      <c r="AT209" s="202" t="s">
        <v>131</v>
      </c>
      <c r="AU209" s="202" t="s">
        <v>83</v>
      </c>
      <c r="AV209" s="13" t="s">
        <v>81</v>
      </c>
      <c r="AW209" s="13" t="s">
        <v>34</v>
      </c>
      <c r="AX209" s="13" t="s">
        <v>73</v>
      </c>
      <c r="AY209" s="202" t="s">
        <v>120</v>
      </c>
    </row>
    <row r="210" spans="2:51" s="14" customFormat="1" ht="10.2">
      <c r="B210" s="203"/>
      <c r="C210" s="204"/>
      <c r="D210" s="188" t="s">
        <v>131</v>
      </c>
      <c r="E210" s="205" t="s">
        <v>28</v>
      </c>
      <c r="F210" s="206" t="s">
        <v>265</v>
      </c>
      <c r="G210" s="204"/>
      <c r="H210" s="207">
        <v>85.025</v>
      </c>
      <c r="I210" s="208"/>
      <c r="J210" s="204"/>
      <c r="K210" s="204"/>
      <c r="L210" s="209"/>
      <c r="M210" s="210"/>
      <c r="N210" s="211"/>
      <c r="O210" s="211"/>
      <c r="P210" s="211"/>
      <c r="Q210" s="211"/>
      <c r="R210" s="211"/>
      <c r="S210" s="211"/>
      <c r="T210" s="212"/>
      <c r="AT210" s="213" t="s">
        <v>131</v>
      </c>
      <c r="AU210" s="213" t="s">
        <v>83</v>
      </c>
      <c r="AV210" s="14" t="s">
        <v>83</v>
      </c>
      <c r="AW210" s="14" t="s">
        <v>34</v>
      </c>
      <c r="AX210" s="14" t="s">
        <v>81</v>
      </c>
      <c r="AY210" s="213" t="s">
        <v>120</v>
      </c>
    </row>
    <row r="211" spans="1:65" s="2" customFormat="1" ht="14.4" customHeight="1">
      <c r="A211" s="35"/>
      <c r="B211" s="36"/>
      <c r="C211" s="175" t="s">
        <v>266</v>
      </c>
      <c r="D211" s="175" t="s">
        <v>122</v>
      </c>
      <c r="E211" s="176" t="s">
        <v>267</v>
      </c>
      <c r="F211" s="177" t="s">
        <v>268</v>
      </c>
      <c r="G211" s="178" t="s">
        <v>125</v>
      </c>
      <c r="H211" s="179">
        <v>0.26</v>
      </c>
      <c r="I211" s="180"/>
      <c r="J211" s="181">
        <f>ROUND(I211*H211,2)</f>
        <v>0</v>
      </c>
      <c r="K211" s="177" t="s">
        <v>126</v>
      </c>
      <c r="L211" s="40"/>
      <c r="M211" s="182" t="s">
        <v>28</v>
      </c>
      <c r="N211" s="183" t="s">
        <v>46</v>
      </c>
      <c r="O211" s="66"/>
      <c r="P211" s="184">
        <f>O211*H211</f>
        <v>0</v>
      </c>
      <c r="Q211" s="184">
        <v>0</v>
      </c>
      <c r="R211" s="184">
        <f>Q211*H211</f>
        <v>0</v>
      </c>
      <c r="S211" s="184">
        <v>0</v>
      </c>
      <c r="T211" s="185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86" t="s">
        <v>127</v>
      </c>
      <c r="AT211" s="186" t="s">
        <v>122</v>
      </c>
      <c r="AU211" s="186" t="s">
        <v>83</v>
      </c>
      <c r="AY211" s="18" t="s">
        <v>120</v>
      </c>
      <c r="BE211" s="187">
        <f>IF(N211="základní",J211,0)</f>
        <v>0</v>
      </c>
      <c r="BF211" s="187">
        <f>IF(N211="snížená",J211,0)</f>
        <v>0</v>
      </c>
      <c r="BG211" s="187">
        <f>IF(N211="zákl. přenesená",J211,0)</f>
        <v>0</v>
      </c>
      <c r="BH211" s="187">
        <f>IF(N211="sníž. přenesená",J211,0)</f>
        <v>0</v>
      </c>
      <c r="BI211" s="187">
        <f>IF(N211="nulová",J211,0)</f>
        <v>0</v>
      </c>
      <c r="BJ211" s="18" t="s">
        <v>127</v>
      </c>
      <c r="BK211" s="187">
        <f>ROUND(I211*H211,2)</f>
        <v>0</v>
      </c>
      <c r="BL211" s="18" t="s">
        <v>127</v>
      </c>
      <c r="BM211" s="186" t="s">
        <v>269</v>
      </c>
    </row>
    <row r="212" spans="1:47" s="2" customFormat="1" ht="10.2">
      <c r="A212" s="35"/>
      <c r="B212" s="36"/>
      <c r="C212" s="37"/>
      <c r="D212" s="188" t="s">
        <v>129</v>
      </c>
      <c r="E212" s="37"/>
      <c r="F212" s="189" t="s">
        <v>270</v>
      </c>
      <c r="G212" s="37"/>
      <c r="H212" s="37"/>
      <c r="I212" s="190"/>
      <c r="J212" s="37"/>
      <c r="K212" s="37"/>
      <c r="L212" s="40"/>
      <c r="M212" s="191"/>
      <c r="N212" s="192"/>
      <c r="O212" s="66"/>
      <c r="P212" s="66"/>
      <c r="Q212" s="66"/>
      <c r="R212" s="66"/>
      <c r="S212" s="66"/>
      <c r="T212" s="67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8" t="s">
        <v>129</v>
      </c>
      <c r="AU212" s="18" t="s">
        <v>83</v>
      </c>
    </row>
    <row r="213" spans="2:51" s="13" customFormat="1" ht="10.2">
      <c r="B213" s="193"/>
      <c r="C213" s="194"/>
      <c r="D213" s="188" t="s">
        <v>131</v>
      </c>
      <c r="E213" s="195" t="s">
        <v>28</v>
      </c>
      <c r="F213" s="196" t="s">
        <v>132</v>
      </c>
      <c r="G213" s="194"/>
      <c r="H213" s="195" t="s">
        <v>28</v>
      </c>
      <c r="I213" s="197"/>
      <c r="J213" s="194"/>
      <c r="K213" s="194"/>
      <c r="L213" s="198"/>
      <c r="M213" s="199"/>
      <c r="N213" s="200"/>
      <c r="O213" s="200"/>
      <c r="P213" s="200"/>
      <c r="Q213" s="200"/>
      <c r="R213" s="200"/>
      <c r="S213" s="200"/>
      <c r="T213" s="201"/>
      <c r="AT213" s="202" t="s">
        <v>131</v>
      </c>
      <c r="AU213" s="202" t="s">
        <v>83</v>
      </c>
      <c r="AV213" s="13" t="s">
        <v>81</v>
      </c>
      <c r="AW213" s="13" t="s">
        <v>34</v>
      </c>
      <c r="AX213" s="13" t="s">
        <v>73</v>
      </c>
      <c r="AY213" s="202" t="s">
        <v>120</v>
      </c>
    </row>
    <row r="214" spans="2:51" s="14" customFormat="1" ht="10.2">
      <c r="B214" s="203"/>
      <c r="C214" s="204"/>
      <c r="D214" s="188" t="s">
        <v>131</v>
      </c>
      <c r="E214" s="205" t="s">
        <v>28</v>
      </c>
      <c r="F214" s="206" t="s">
        <v>133</v>
      </c>
      <c r="G214" s="204"/>
      <c r="H214" s="207">
        <v>0.26</v>
      </c>
      <c r="I214" s="208"/>
      <c r="J214" s="204"/>
      <c r="K214" s="204"/>
      <c r="L214" s="209"/>
      <c r="M214" s="210"/>
      <c r="N214" s="211"/>
      <c r="O214" s="211"/>
      <c r="P214" s="211"/>
      <c r="Q214" s="211"/>
      <c r="R214" s="211"/>
      <c r="S214" s="211"/>
      <c r="T214" s="212"/>
      <c r="AT214" s="213" t="s">
        <v>131</v>
      </c>
      <c r="AU214" s="213" t="s">
        <v>83</v>
      </c>
      <c r="AV214" s="14" t="s">
        <v>83</v>
      </c>
      <c r="AW214" s="14" t="s">
        <v>34</v>
      </c>
      <c r="AX214" s="14" t="s">
        <v>81</v>
      </c>
      <c r="AY214" s="213" t="s">
        <v>120</v>
      </c>
    </row>
    <row r="215" spans="2:63" s="12" customFormat="1" ht="22.8" customHeight="1">
      <c r="B215" s="159"/>
      <c r="C215" s="160"/>
      <c r="D215" s="161" t="s">
        <v>72</v>
      </c>
      <c r="E215" s="173" t="s">
        <v>83</v>
      </c>
      <c r="F215" s="173" t="s">
        <v>271</v>
      </c>
      <c r="G215" s="160"/>
      <c r="H215" s="160"/>
      <c r="I215" s="163"/>
      <c r="J215" s="174">
        <f>BK215</f>
        <v>0</v>
      </c>
      <c r="K215" s="160"/>
      <c r="L215" s="165"/>
      <c r="M215" s="166"/>
      <c r="N215" s="167"/>
      <c r="O215" s="167"/>
      <c r="P215" s="168">
        <f>SUM(P216:P225)</f>
        <v>0</v>
      </c>
      <c r="Q215" s="167"/>
      <c r="R215" s="168">
        <f>SUM(R216:R225)</f>
        <v>0.00061</v>
      </c>
      <c r="S215" s="167"/>
      <c r="T215" s="169">
        <f>SUM(T216:T225)</f>
        <v>0</v>
      </c>
      <c r="AR215" s="170" t="s">
        <v>81</v>
      </c>
      <c r="AT215" s="171" t="s">
        <v>72</v>
      </c>
      <c r="AU215" s="171" t="s">
        <v>81</v>
      </c>
      <c r="AY215" s="170" t="s">
        <v>120</v>
      </c>
      <c r="BK215" s="172">
        <f>SUM(BK216:BK225)</f>
        <v>0</v>
      </c>
    </row>
    <row r="216" spans="1:65" s="2" customFormat="1" ht="14.4" customHeight="1">
      <c r="A216" s="35"/>
      <c r="B216" s="36"/>
      <c r="C216" s="236" t="s">
        <v>272</v>
      </c>
      <c r="D216" s="236" t="s">
        <v>246</v>
      </c>
      <c r="E216" s="237" t="s">
        <v>273</v>
      </c>
      <c r="F216" s="238" t="s">
        <v>274</v>
      </c>
      <c r="G216" s="239" t="s">
        <v>275</v>
      </c>
      <c r="H216" s="240">
        <v>1</v>
      </c>
      <c r="I216" s="241"/>
      <c r="J216" s="242">
        <f>ROUND(I216*H216,2)</f>
        <v>0</v>
      </c>
      <c r="K216" s="238" t="s">
        <v>28</v>
      </c>
      <c r="L216" s="243"/>
      <c r="M216" s="244" t="s">
        <v>28</v>
      </c>
      <c r="N216" s="245" t="s">
        <v>46</v>
      </c>
      <c r="O216" s="66"/>
      <c r="P216" s="184">
        <f>O216*H216</f>
        <v>0</v>
      </c>
      <c r="Q216" s="184">
        <v>0.00061</v>
      </c>
      <c r="R216" s="184">
        <f>Q216*H216</f>
        <v>0.00061</v>
      </c>
      <c r="S216" s="184">
        <v>0</v>
      </c>
      <c r="T216" s="185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86" t="s">
        <v>183</v>
      </c>
      <c r="AT216" s="186" t="s">
        <v>246</v>
      </c>
      <c r="AU216" s="186" t="s">
        <v>83</v>
      </c>
      <c r="AY216" s="18" t="s">
        <v>120</v>
      </c>
      <c r="BE216" s="187">
        <f>IF(N216="základní",J216,0)</f>
        <v>0</v>
      </c>
      <c r="BF216" s="187">
        <f>IF(N216="snížená",J216,0)</f>
        <v>0</v>
      </c>
      <c r="BG216" s="187">
        <f>IF(N216="zákl. přenesená",J216,0)</f>
        <v>0</v>
      </c>
      <c r="BH216" s="187">
        <f>IF(N216="sníž. přenesená",J216,0)</f>
        <v>0</v>
      </c>
      <c r="BI216" s="187">
        <f>IF(N216="nulová",J216,0)</f>
        <v>0</v>
      </c>
      <c r="BJ216" s="18" t="s">
        <v>127</v>
      </c>
      <c r="BK216" s="187">
        <f>ROUND(I216*H216,2)</f>
        <v>0</v>
      </c>
      <c r="BL216" s="18" t="s">
        <v>127</v>
      </c>
      <c r="BM216" s="186" t="s">
        <v>276</v>
      </c>
    </row>
    <row r="217" spans="1:47" s="2" customFormat="1" ht="10.2">
      <c r="A217" s="35"/>
      <c r="B217" s="36"/>
      <c r="C217" s="37"/>
      <c r="D217" s="188" t="s">
        <v>129</v>
      </c>
      <c r="E217" s="37"/>
      <c r="F217" s="189" t="s">
        <v>274</v>
      </c>
      <c r="G217" s="37"/>
      <c r="H217" s="37"/>
      <c r="I217" s="190"/>
      <c r="J217" s="37"/>
      <c r="K217" s="37"/>
      <c r="L217" s="40"/>
      <c r="M217" s="191"/>
      <c r="N217" s="192"/>
      <c r="O217" s="66"/>
      <c r="P217" s="66"/>
      <c r="Q217" s="66"/>
      <c r="R217" s="66"/>
      <c r="S217" s="66"/>
      <c r="T217" s="67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8" t="s">
        <v>129</v>
      </c>
      <c r="AU217" s="18" t="s">
        <v>83</v>
      </c>
    </row>
    <row r="218" spans="2:51" s="13" customFormat="1" ht="10.2">
      <c r="B218" s="193"/>
      <c r="C218" s="194"/>
      <c r="D218" s="188" t="s">
        <v>131</v>
      </c>
      <c r="E218" s="195" t="s">
        <v>28</v>
      </c>
      <c r="F218" s="196" t="s">
        <v>277</v>
      </c>
      <c r="G218" s="194"/>
      <c r="H218" s="195" t="s">
        <v>28</v>
      </c>
      <c r="I218" s="197"/>
      <c r="J218" s="194"/>
      <c r="K218" s="194"/>
      <c r="L218" s="198"/>
      <c r="M218" s="199"/>
      <c r="N218" s="200"/>
      <c r="O218" s="200"/>
      <c r="P218" s="200"/>
      <c r="Q218" s="200"/>
      <c r="R218" s="200"/>
      <c r="S218" s="200"/>
      <c r="T218" s="201"/>
      <c r="AT218" s="202" t="s">
        <v>131</v>
      </c>
      <c r="AU218" s="202" t="s">
        <v>83</v>
      </c>
      <c r="AV218" s="13" t="s">
        <v>81</v>
      </c>
      <c r="AW218" s="13" t="s">
        <v>34</v>
      </c>
      <c r="AX218" s="13" t="s">
        <v>73</v>
      </c>
      <c r="AY218" s="202" t="s">
        <v>120</v>
      </c>
    </row>
    <row r="219" spans="2:51" s="13" customFormat="1" ht="20.4">
      <c r="B219" s="193"/>
      <c r="C219" s="194"/>
      <c r="D219" s="188" t="s">
        <v>131</v>
      </c>
      <c r="E219" s="195" t="s">
        <v>28</v>
      </c>
      <c r="F219" s="196" t="s">
        <v>278</v>
      </c>
      <c r="G219" s="194"/>
      <c r="H219" s="195" t="s">
        <v>28</v>
      </c>
      <c r="I219" s="197"/>
      <c r="J219" s="194"/>
      <c r="K219" s="194"/>
      <c r="L219" s="198"/>
      <c r="M219" s="199"/>
      <c r="N219" s="200"/>
      <c r="O219" s="200"/>
      <c r="P219" s="200"/>
      <c r="Q219" s="200"/>
      <c r="R219" s="200"/>
      <c r="S219" s="200"/>
      <c r="T219" s="201"/>
      <c r="AT219" s="202" t="s">
        <v>131</v>
      </c>
      <c r="AU219" s="202" t="s">
        <v>83</v>
      </c>
      <c r="AV219" s="13" t="s">
        <v>81</v>
      </c>
      <c r="AW219" s="13" t="s">
        <v>34</v>
      </c>
      <c r="AX219" s="13" t="s">
        <v>73</v>
      </c>
      <c r="AY219" s="202" t="s">
        <v>120</v>
      </c>
    </row>
    <row r="220" spans="2:51" s="13" customFormat="1" ht="10.2">
      <c r="B220" s="193"/>
      <c r="C220" s="194"/>
      <c r="D220" s="188" t="s">
        <v>131</v>
      </c>
      <c r="E220" s="195" t="s">
        <v>28</v>
      </c>
      <c r="F220" s="196" t="s">
        <v>279</v>
      </c>
      <c r="G220" s="194"/>
      <c r="H220" s="195" t="s">
        <v>28</v>
      </c>
      <c r="I220" s="197"/>
      <c r="J220" s="194"/>
      <c r="K220" s="194"/>
      <c r="L220" s="198"/>
      <c r="M220" s="199"/>
      <c r="N220" s="200"/>
      <c r="O220" s="200"/>
      <c r="P220" s="200"/>
      <c r="Q220" s="200"/>
      <c r="R220" s="200"/>
      <c r="S220" s="200"/>
      <c r="T220" s="201"/>
      <c r="AT220" s="202" t="s">
        <v>131</v>
      </c>
      <c r="AU220" s="202" t="s">
        <v>83</v>
      </c>
      <c r="AV220" s="13" t="s">
        <v>81</v>
      </c>
      <c r="AW220" s="13" t="s">
        <v>34</v>
      </c>
      <c r="AX220" s="13" t="s">
        <v>73</v>
      </c>
      <c r="AY220" s="202" t="s">
        <v>120</v>
      </c>
    </row>
    <row r="221" spans="2:51" s="13" customFormat="1" ht="10.2">
      <c r="B221" s="193"/>
      <c r="C221" s="194"/>
      <c r="D221" s="188" t="s">
        <v>131</v>
      </c>
      <c r="E221" s="195" t="s">
        <v>28</v>
      </c>
      <c r="F221" s="196" t="s">
        <v>280</v>
      </c>
      <c r="G221" s="194"/>
      <c r="H221" s="195" t="s">
        <v>28</v>
      </c>
      <c r="I221" s="197"/>
      <c r="J221" s="194"/>
      <c r="K221" s="194"/>
      <c r="L221" s="198"/>
      <c r="M221" s="199"/>
      <c r="N221" s="200"/>
      <c r="O221" s="200"/>
      <c r="P221" s="200"/>
      <c r="Q221" s="200"/>
      <c r="R221" s="200"/>
      <c r="S221" s="200"/>
      <c r="T221" s="201"/>
      <c r="AT221" s="202" t="s">
        <v>131</v>
      </c>
      <c r="AU221" s="202" t="s">
        <v>83</v>
      </c>
      <c r="AV221" s="13" t="s">
        <v>81</v>
      </c>
      <c r="AW221" s="13" t="s">
        <v>34</v>
      </c>
      <c r="AX221" s="13" t="s">
        <v>73</v>
      </c>
      <c r="AY221" s="202" t="s">
        <v>120</v>
      </c>
    </row>
    <row r="222" spans="2:51" s="13" customFormat="1" ht="10.2">
      <c r="B222" s="193"/>
      <c r="C222" s="194"/>
      <c r="D222" s="188" t="s">
        <v>131</v>
      </c>
      <c r="E222" s="195" t="s">
        <v>28</v>
      </c>
      <c r="F222" s="196" t="s">
        <v>281</v>
      </c>
      <c r="G222" s="194"/>
      <c r="H222" s="195" t="s">
        <v>28</v>
      </c>
      <c r="I222" s="197"/>
      <c r="J222" s="194"/>
      <c r="K222" s="194"/>
      <c r="L222" s="198"/>
      <c r="M222" s="199"/>
      <c r="N222" s="200"/>
      <c r="O222" s="200"/>
      <c r="P222" s="200"/>
      <c r="Q222" s="200"/>
      <c r="R222" s="200"/>
      <c r="S222" s="200"/>
      <c r="T222" s="201"/>
      <c r="AT222" s="202" t="s">
        <v>131</v>
      </c>
      <c r="AU222" s="202" t="s">
        <v>83</v>
      </c>
      <c r="AV222" s="13" t="s">
        <v>81</v>
      </c>
      <c r="AW222" s="13" t="s">
        <v>34</v>
      </c>
      <c r="AX222" s="13" t="s">
        <v>73</v>
      </c>
      <c r="AY222" s="202" t="s">
        <v>120</v>
      </c>
    </row>
    <row r="223" spans="2:51" s="13" customFormat="1" ht="10.2">
      <c r="B223" s="193"/>
      <c r="C223" s="194"/>
      <c r="D223" s="188" t="s">
        <v>131</v>
      </c>
      <c r="E223" s="195" t="s">
        <v>28</v>
      </c>
      <c r="F223" s="196" t="s">
        <v>282</v>
      </c>
      <c r="G223" s="194"/>
      <c r="H223" s="195" t="s">
        <v>28</v>
      </c>
      <c r="I223" s="197"/>
      <c r="J223" s="194"/>
      <c r="K223" s="194"/>
      <c r="L223" s="198"/>
      <c r="M223" s="199"/>
      <c r="N223" s="200"/>
      <c r="O223" s="200"/>
      <c r="P223" s="200"/>
      <c r="Q223" s="200"/>
      <c r="R223" s="200"/>
      <c r="S223" s="200"/>
      <c r="T223" s="201"/>
      <c r="AT223" s="202" t="s">
        <v>131</v>
      </c>
      <c r="AU223" s="202" t="s">
        <v>83</v>
      </c>
      <c r="AV223" s="13" t="s">
        <v>81</v>
      </c>
      <c r="AW223" s="13" t="s">
        <v>34</v>
      </c>
      <c r="AX223" s="13" t="s">
        <v>73</v>
      </c>
      <c r="AY223" s="202" t="s">
        <v>120</v>
      </c>
    </row>
    <row r="224" spans="2:51" s="13" customFormat="1" ht="10.2">
      <c r="B224" s="193"/>
      <c r="C224" s="194"/>
      <c r="D224" s="188" t="s">
        <v>131</v>
      </c>
      <c r="E224" s="195" t="s">
        <v>28</v>
      </c>
      <c r="F224" s="196" t="s">
        <v>283</v>
      </c>
      <c r="G224" s="194"/>
      <c r="H224" s="195" t="s">
        <v>28</v>
      </c>
      <c r="I224" s="197"/>
      <c r="J224" s="194"/>
      <c r="K224" s="194"/>
      <c r="L224" s="198"/>
      <c r="M224" s="199"/>
      <c r="N224" s="200"/>
      <c r="O224" s="200"/>
      <c r="P224" s="200"/>
      <c r="Q224" s="200"/>
      <c r="R224" s="200"/>
      <c r="S224" s="200"/>
      <c r="T224" s="201"/>
      <c r="AT224" s="202" t="s">
        <v>131</v>
      </c>
      <c r="AU224" s="202" t="s">
        <v>83</v>
      </c>
      <c r="AV224" s="13" t="s">
        <v>81</v>
      </c>
      <c r="AW224" s="13" t="s">
        <v>34</v>
      </c>
      <c r="AX224" s="13" t="s">
        <v>73</v>
      </c>
      <c r="AY224" s="202" t="s">
        <v>120</v>
      </c>
    </row>
    <row r="225" spans="2:51" s="14" customFormat="1" ht="10.2">
      <c r="B225" s="203"/>
      <c r="C225" s="204"/>
      <c r="D225" s="188" t="s">
        <v>131</v>
      </c>
      <c r="E225" s="205" t="s">
        <v>28</v>
      </c>
      <c r="F225" s="206" t="s">
        <v>81</v>
      </c>
      <c r="G225" s="204"/>
      <c r="H225" s="207">
        <v>1</v>
      </c>
      <c r="I225" s="208"/>
      <c r="J225" s="204"/>
      <c r="K225" s="204"/>
      <c r="L225" s="209"/>
      <c r="M225" s="210"/>
      <c r="N225" s="211"/>
      <c r="O225" s="211"/>
      <c r="P225" s="211"/>
      <c r="Q225" s="211"/>
      <c r="R225" s="211"/>
      <c r="S225" s="211"/>
      <c r="T225" s="212"/>
      <c r="AT225" s="213" t="s">
        <v>131</v>
      </c>
      <c r="AU225" s="213" t="s">
        <v>83</v>
      </c>
      <c r="AV225" s="14" t="s">
        <v>83</v>
      </c>
      <c r="AW225" s="14" t="s">
        <v>34</v>
      </c>
      <c r="AX225" s="14" t="s">
        <v>81</v>
      </c>
      <c r="AY225" s="213" t="s">
        <v>120</v>
      </c>
    </row>
    <row r="226" spans="2:63" s="12" customFormat="1" ht="22.8" customHeight="1">
      <c r="B226" s="159"/>
      <c r="C226" s="160"/>
      <c r="D226" s="161" t="s">
        <v>72</v>
      </c>
      <c r="E226" s="173" t="s">
        <v>141</v>
      </c>
      <c r="F226" s="173" t="s">
        <v>284</v>
      </c>
      <c r="G226" s="160"/>
      <c r="H226" s="160"/>
      <c r="I226" s="163"/>
      <c r="J226" s="174">
        <f>BK226</f>
        <v>0</v>
      </c>
      <c r="K226" s="160"/>
      <c r="L226" s="165"/>
      <c r="M226" s="166"/>
      <c r="N226" s="167"/>
      <c r="O226" s="167"/>
      <c r="P226" s="168">
        <f>SUM(P227:P246)</f>
        <v>0</v>
      </c>
      <c r="Q226" s="167"/>
      <c r="R226" s="168">
        <f>SUM(R227:R246)</f>
        <v>15.602836944</v>
      </c>
      <c r="S226" s="167"/>
      <c r="T226" s="169">
        <f>SUM(T227:T246)</f>
        <v>0</v>
      </c>
      <c r="AR226" s="170" t="s">
        <v>81</v>
      </c>
      <c r="AT226" s="171" t="s">
        <v>72</v>
      </c>
      <c r="AU226" s="171" t="s">
        <v>81</v>
      </c>
      <c r="AY226" s="170" t="s">
        <v>120</v>
      </c>
      <c r="BK226" s="172">
        <f>SUM(BK227:BK246)</f>
        <v>0</v>
      </c>
    </row>
    <row r="227" spans="1:65" s="2" customFormat="1" ht="14.4" customHeight="1">
      <c r="A227" s="35"/>
      <c r="B227" s="36"/>
      <c r="C227" s="175" t="s">
        <v>285</v>
      </c>
      <c r="D227" s="175" t="s">
        <v>122</v>
      </c>
      <c r="E227" s="176" t="s">
        <v>286</v>
      </c>
      <c r="F227" s="177" t="s">
        <v>287</v>
      </c>
      <c r="G227" s="178" t="s">
        <v>136</v>
      </c>
      <c r="H227" s="179">
        <v>16.973</v>
      </c>
      <c r="I227" s="180"/>
      <c r="J227" s="181">
        <f>ROUND(I227*H227,2)</f>
        <v>0</v>
      </c>
      <c r="K227" s="177" t="s">
        <v>28</v>
      </c>
      <c r="L227" s="40"/>
      <c r="M227" s="182" t="s">
        <v>28</v>
      </c>
      <c r="N227" s="183" t="s">
        <v>46</v>
      </c>
      <c r="O227" s="66"/>
      <c r="P227" s="184">
        <f>O227*H227</f>
        <v>0</v>
      </c>
      <c r="Q227" s="184">
        <v>0.182928</v>
      </c>
      <c r="R227" s="184">
        <f>Q227*H227</f>
        <v>3.104836944</v>
      </c>
      <c r="S227" s="184">
        <v>0</v>
      </c>
      <c r="T227" s="185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86" t="s">
        <v>127</v>
      </c>
      <c r="AT227" s="186" t="s">
        <v>122</v>
      </c>
      <c r="AU227" s="186" t="s">
        <v>83</v>
      </c>
      <c r="AY227" s="18" t="s">
        <v>120</v>
      </c>
      <c r="BE227" s="187">
        <f>IF(N227="základní",J227,0)</f>
        <v>0</v>
      </c>
      <c r="BF227" s="187">
        <f>IF(N227="snížená",J227,0)</f>
        <v>0</v>
      </c>
      <c r="BG227" s="187">
        <f>IF(N227="zákl. přenesená",J227,0)</f>
        <v>0</v>
      </c>
      <c r="BH227" s="187">
        <f>IF(N227="sníž. přenesená",J227,0)</f>
        <v>0</v>
      </c>
      <c r="BI227" s="187">
        <f>IF(N227="nulová",J227,0)</f>
        <v>0</v>
      </c>
      <c r="BJ227" s="18" t="s">
        <v>127</v>
      </c>
      <c r="BK227" s="187">
        <f>ROUND(I227*H227,2)</f>
        <v>0</v>
      </c>
      <c r="BL227" s="18" t="s">
        <v>127</v>
      </c>
      <c r="BM227" s="186" t="s">
        <v>288</v>
      </c>
    </row>
    <row r="228" spans="1:47" s="2" customFormat="1" ht="28.8">
      <c r="A228" s="35"/>
      <c r="B228" s="36"/>
      <c r="C228" s="37"/>
      <c r="D228" s="188" t="s">
        <v>129</v>
      </c>
      <c r="E228" s="37"/>
      <c r="F228" s="189" t="s">
        <v>289</v>
      </c>
      <c r="G228" s="37"/>
      <c r="H228" s="37"/>
      <c r="I228" s="190"/>
      <c r="J228" s="37"/>
      <c r="K228" s="37"/>
      <c r="L228" s="40"/>
      <c r="M228" s="191"/>
      <c r="N228" s="192"/>
      <c r="O228" s="66"/>
      <c r="P228" s="66"/>
      <c r="Q228" s="66"/>
      <c r="R228" s="66"/>
      <c r="S228" s="66"/>
      <c r="T228" s="67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8" t="s">
        <v>129</v>
      </c>
      <c r="AU228" s="18" t="s">
        <v>83</v>
      </c>
    </row>
    <row r="229" spans="2:51" s="13" customFormat="1" ht="10.2">
      <c r="B229" s="193"/>
      <c r="C229" s="194"/>
      <c r="D229" s="188" t="s">
        <v>131</v>
      </c>
      <c r="E229" s="195" t="s">
        <v>28</v>
      </c>
      <c r="F229" s="196" t="s">
        <v>290</v>
      </c>
      <c r="G229" s="194"/>
      <c r="H229" s="195" t="s">
        <v>28</v>
      </c>
      <c r="I229" s="197"/>
      <c r="J229" s="194"/>
      <c r="K229" s="194"/>
      <c r="L229" s="198"/>
      <c r="M229" s="199"/>
      <c r="N229" s="200"/>
      <c r="O229" s="200"/>
      <c r="P229" s="200"/>
      <c r="Q229" s="200"/>
      <c r="R229" s="200"/>
      <c r="S229" s="200"/>
      <c r="T229" s="201"/>
      <c r="AT229" s="202" t="s">
        <v>131</v>
      </c>
      <c r="AU229" s="202" t="s">
        <v>83</v>
      </c>
      <c r="AV229" s="13" t="s">
        <v>81</v>
      </c>
      <c r="AW229" s="13" t="s">
        <v>34</v>
      </c>
      <c r="AX229" s="13" t="s">
        <v>73</v>
      </c>
      <c r="AY229" s="202" t="s">
        <v>120</v>
      </c>
    </row>
    <row r="230" spans="2:51" s="13" customFormat="1" ht="10.2">
      <c r="B230" s="193"/>
      <c r="C230" s="194"/>
      <c r="D230" s="188" t="s">
        <v>131</v>
      </c>
      <c r="E230" s="195" t="s">
        <v>28</v>
      </c>
      <c r="F230" s="196" t="s">
        <v>291</v>
      </c>
      <c r="G230" s="194"/>
      <c r="H230" s="195" t="s">
        <v>28</v>
      </c>
      <c r="I230" s="197"/>
      <c r="J230" s="194"/>
      <c r="K230" s="194"/>
      <c r="L230" s="198"/>
      <c r="M230" s="199"/>
      <c r="N230" s="200"/>
      <c r="O230" s="200"/>
      <c r="P230" s="200"/>
      <c r="Q230" s="200"/>
      <c r="R230" s="200"/>
      <c r="S230" s="200"/>
      <c r="T230" s="201"/>
      <c r="AT230" s="202" t="s">
        <v>131</v>
      </c>
      <c r="AU230" s="202" t="s">
        <v>83</v>
      </c>
      <c r="AV230" s="13" t="s">
        <v>81</v>
      </c>
      <c r="AW230" s="13" t="s">
        <v>34</v>
      </c>
      <c r="AX230" s="13" t="s">
        <v>73</v>
      </c>
      <c r="AY230" s="202" t="s">
        <v>120</v>
      </c>
    </row>
    <row r="231" spans="2:51" s="14" customFormat="1" ht="10.2">
      <c r="B231" s="203"/>
      <c r="C231" s="204"/>
      <c r="D231" s="188" t="s">
        <v>131</v>
      </c>
      <c r="E231" s="205" t="s">
        <v>28</v>
      </c>
      <c r="F231" s="206" t="s">
        <v>292</v>
      </c>
      <c r="G231" s="204"/>
      <c r="H231" s="207">
        <v>4.625</v>
      </c>
      <c r="I231" s="208"/>
      <c r="J231" s="204"/>
      <c r="K231" s="204"/>
      <c r="L231" s="209"/>
      <c r="M231" s="210"/>
      <c r="N231" s="211"/>
      <c r="O231" s="211"/>
      <c r="P231" s="211"/>
      <c r="Q231" s="211"/>
      <c r="R231" s="211"/>
      <c r="S231" s="211"/>
      <c r="T231" s="212"/>
      <c r="AT231" s="213" t="s">
        <v>131</v>
      </c>
      <c r="AU231" s="213" t="s">
        <v>83</v>
      </c>
      <c r="AV231" s="14" t="s">
        <v>83</v>
      </c>
      <c r="AW231" s="14" t="s">
        <v>34</v>
      </c>
      <c r="AX231" s="14" t="s">
        <v>73</v>
      </c>
      <c r="AY231" s="213" t="s">
        <v>120</v>
      </c>
    </row>
    <row r="232" spans="2:51" s="13" customFormat="1" ht="10.2">
      <c r="B232" s="193"/>
      <c r="C232" s="194"/>
      <c r="D232" s="188" t="s">
        <v>131</v>
      </c>
      <c r="E232" s="195" t="s">
        <v>28</v>
      </c>
      <c r="F232" s="196" t="s">
        <v>293</v>
      </c>
      <c r="G232" s="194"/>
      <c r="H232" s="195" t="s">
        <v>28</v>
      </c>
      <c r="I232" s="197"/>
      <c r="J232" s="194"/>
      <c r="K232" s="194"/>
      <c r="L232" s="198"/>
      <c r="M232" s="199"/>
      <c r="N232" s="200"/>
      <c r="O232" s="200"/>
      <c r="P232" s="200"/>
      <c r="Q232" s="200"/>
      <c r="R232" s="200"/>
      <c r="S232" s="200"/>
      <c r="T232" s="201"/>
      <c r="AT232" s="202" t="s">
        <v>131</v>
      </c>
      <c r="AU232" s="202" t="s">
        <v>83</v>
      </c>
      <c r="AV232" s="13" t="s">
        <v>81</v>
      </c>
      <c r="AW232" s="13" t="s">
        <v>34</v>
      </c>
      <c r="AX232" s="13" t="s">
        <v>73</v>
      </c>
      <c r="AY232" s="202" t="s">
        <v>120</v>
      </c>
    </row>
    <row r="233" spans="2:51" s="13" customFormat="1" ht="10.2">
      <c r="B233" s="193"/>
      <c r="C233" s="194"/>
      <c r="D233" s="188" t="s">
        <v>131</v>
      </c>
      <c r="E233" s="195" t="s">
        <v>28</v>
      </c>
      <c r="F233" s="196" t="s">
        <v>294</v>
      </c>
      <c r="G233" s="194"/>
      <c r="H233" s="195" t="s">
        <v>28</v>
      </c>
      <c r="I233" s="197"/>
      <c r="J233" s="194"/>
      <c r="K233" s="194"/>
      <c r="L233" s="198"/>
      <c r="M233" s="199"/>
      <c r="N233" s="200"/>
      <c r="O233" s="200"/>
      <c r="P233" s="200"/>
      <c r="Q233" s="200"/>
      <c r="R233" s="200"/>
      <c r="S233" s="200"/>
      <c r="T233" s="201"/>
      <c r="AT233" s="202" t="s">
        <v>131</v>
      </c>
      <c r="AU233" s="202" t="s">
        <v>83</v>
      </c>
      <c r="AV233" s="13" t="s">
        <v>81</v>
      </c>
      <c r="AW233" s="13" t="s">
        <v>34</v>
      </c>
      <c r="AX233" s="13" t="s">
        <v>73</v>
      </c>
      <c r="AY233" s="202" t="s">
        <v>120</v>
      </c>
    </row>
    <row r="234" spans="2:51" s="13" customFormat="1" ht="10.2">
      <c r="B234" s="193"/>
      <c r="C234" s="194"/>
      <c r="D234" s="188" t="s">
        <v>131</v>
      </c>
      <c r="E234" s="195" t="s">
        <v>28</v>
      </c>
      <c r="F234" s="196" t="s">
        <v>295</v>
      </c>
      <c r="G234" s="194"/>
      <c r="H234" s="195" t="s">
        <v>28</v>
      </c>
      <c r="I234" s="197"/>
      <c r="J234" s="194"/>
      <c r="K234" s="194"/>
      <c r="L234" s="198"/>
      <c r="M234" s="199"/>
      <c r="N234" s="200"/>
      <c r="O234" s="200"/>
      <c r="P234" s="200"/>
      <c r="Q234" s="200"/>
      <c r="R234" s="200"/>
      <c r="S234" s="200"/>
      <c r="T234" s="201"/>
      <c r="AT234" s="202" t="s">
        <v>131</v>
      </c>
      <c r="AU234" s="202" t="s">
        <v>83</v>
      </c>
      <c r="AV234" s="13" t="s">
        <v>81</v>
      </c>
      <c r="AW234" s="13" t="s">
        <v>34</v>
      </c>
      <c r="AX234" s="13" t="s">
        <v>73</v>
      </c>
      <c r="AY234" s="202" t="s">
        <v>120</v>
      </c>
    </row>
    <row r="235" spans="2:51" s="13" customFormat="1" ht="10.2">
      <c r="B235" s="193"/>
      <c r="C235" s="194"/>
      <c r="D235" s="188" t="s">
        <v>131</v>
      </c>
      <c r="E235" s="195" t="s">
        <v>28</v>
      </c>
      <c r="F235" s="196" t="s">
        <v>296</v>
      </c>
      <c r="G235" s="194"/>
      <c r="H235" s="195" t="s">
        <v>28</v>
      </c>
      <c r="I235" s="197"/>
      <c r="J235" s="194"/>
      <c r="K235" s="194"/>
      <c r="L235" s="198"/>
      <c r="M235" s="199"/>
      <c r="N235" s="200"/>
      <c r="O235" s="200"/>
      <c r="P235" s="200"/>
      <c r="Q235" s="200"/>
      <c r="R235" s="200"/>
      <c r="S235" s="200"/>
      <c r="T235" s="201"/>
      <c r="AT235" s="202" t="s">
        <v>131</v>
      </c>
      <c r="AU235" s="202" t="s">
        <v>83</v>
      </c>
      <c r="AV235" s="13" t="s">
        <v>81</v>
      </c>
      <c r="AW235" s="13" t="s">
        <v>34</v>
      </c>
      <c r="AX235" s="13" t="s">
        <v>73</v>
      </c>
      <c r="AY235" s="202" t="s">
        <v>120</v>
      </c>
    </row>
    <row r="236" spans="2:51" s="13" customFormat="1" ht="10.2">
      <c r="B236" s="193"/>
      <c r="C236" s="194"/>
      <c r="D236" s="188" t="s">
        <v>131</v>
      </c>
      <c r="E236" s="195" t="s">
        <v>28</v>
      </c>
      <c r="F236" s="196" t="s">
        <v>297</v>
      </c>
      <c r="G236" s="194"/>
      <c r="H236" s="195" t="s">
        <v>28</v>
      </c>
      <c r="I236" s="197"/>
      <c r="J236" s="194"/>
      <c r="K236" s="194"/>
      <c r="L236" s="198"/>
      <c r="M236" s="199"/>
      <c r="N236" s="200"/>
      <c r="O236" s="200"/>
      <c r="P236" s="200"/>
      <c r="Q236" s="200"/>
      <c r="R236" s="200"/>
      <c r="S236" s="200"/>
      <c r="T236" s="201"/>
      <c r="AT236" s="202" t="s">
        <v>131</v>
      </c>
      <c r="AU236" s="202" t="s">
        <v>83</v>
      </c>
      <c r="AV236" s="13" t="s">
        <v>81</v>
      </c>
      <c r="AW236" s="13" t="s">
        <v>34</v>
      </c>
      <c r="AX236" s="13" t="s">
        <v>73</v>
      </c>
      <c r="AY236" s="202" t="s">
        <v>120</v>
      </c>
    </row>
    <row r="237" spans="2:51" s="14" customFormat="1" ht="10.2">
      <c r="B237" s="203"/>
      <c r="C237" s="204"/>
      <c r="D237" s="188" t="s">
        <v>131</v>
      </c>
      <c r="E237" s="205" t="s">
        <v>28</v>
      </c>
      <c r="F237" s="206" t="s">
        <v>298</v>
      </c>
      <c r="G237" s="204"/>
      <c r="H237" s="207">
        <v>12.348</v>
      </c>
      <c r="I237" s="208"/>
      <c r="J237" s="204"/>
      <c r="K237" s="204"/>
      <c r="L237" s="209"/>
      <c r="M237" s="210"/>
      <c r="N237" s="211"/>
      <c r="O237" s="211"/>
      <c r="P237" s="211"/>
      <c r="Q237" s="211"/>
      <c r="R237" s="211"/>
      <c r="S237" s="211"/>
      <c r="T237" s="212"/>
      <c r="AT237" s="213" t="s">
        <v>131</v>
      </c>
      <c r="AU237" s="213" t="s">
        <v>83</v>
      </c>
      <c r="AV237" s="14" t="s">
        <v>83</v>
      </c>
      <c r="AW237" s="14" t="s">
        <v>34</v>
      </c>
      <c r="AX237" s="14" t="s">
        <v>73</v>
      </c>
      <c r="AY237" s="213" t="s">
        <v>120</v>
      </c>
    </row>
    <row r="238" spans="2:51" s="15" customFormat="1" ht="10.2">
      <c r="B238" s="214"/>
      <c r="C238" s="215"/>
      <c r="D238" s="188" t="s">
        <v>131</v>
      </c>
      <c r="E238" s="216" t="s">
        <v>28</v>
      </c>
      <c r="F238" s="217" t="s">
        <v>153</v>
      </c>
      <c r="G238" s="215"/>
      <c r="H238" s="218">
        <v>16.973</v>
      </c>
      <c r="I238" s="219"/>
      <c r="J238" s="215"/>
      <c r="K238" s="215"/>
      <c r="L238" s="220"/>
      <c r="M238" s="221"/>
      <c r="N238" s="222"/>
      <c r="O238" s="222"/>
      <c r="P238" s="222"/>
      <c r="Q238" s="222"/>
      <c r="R238" s="222"/>
      <c r="S238" s="222"/>
      <c r="T238" s="223"/>
      <c r="AT238" s="224" t="s">
        <v>131</v>
      </c>
      <c r="AU238" s="224" t="s">
        <v>83</v>
      </c>
      <c r="AV238" s="15" t="s">
        <v>127</v>
      </c>
      <c r="AW238" s="15" t="s">
        <v>34</v>
      </c>
      <c r="AX238" s="15" t="s">
        <v>81</v>
      </c>
      <c r="AY238" s="224" t="s">
        <v>120</v>
      </c>
    </row>
    <row r="239" spans="1:65" s="2" customFormat="1" ht="14.4" customHeight="1">
      <c r="A239" s="35"/>
      <c r="B239" s="36"/>
      <c r="C239" s="236" t="s">
        <v>299</v>
      </c>
      <c r="D239" s="236" t="s">
        <v>246</v>
      </c>
      <c r="E239" s="237" t="s">
        <v>300</v>
      </c>
      <c r="F239" s="238" t="s">
        <v>301</v>
      </c>
      <c r="G239" s="239" t="s">
        <v>136</v>
      </c>
      <c r="H239" s="240">
        <v>12.498</v>
      </c>
      <c r="I239" s="241"/>
      <c r="J239" s="242">
        <f>ROUND(I239*H239,2)</f>
        <v>0</v>
      </c>
      <c r="K239" s="238" t="s">
        <v>28</v>
      </c>
      <c r="L239" s="243"/>
      <c r="M239" s="244" t="s">
        <v>28</v>
      </c>
      <c r="N239" s="245" t="s">
        <v>46</v>
      </c>
      <c r="O239" s="66"/>
      <c r="P239" s="184">
        <f>O239*H239</f>
        <v>0</v>
      </c>
      <c r="Q239" s="184">
        <v>1</v>
      </c>
      <c r="R239" s="184">
        <f>Q239*H239</f>
        <v>12.498</v>
      </c>
      <c r="S239" s="184">
        <v>0</v>
      </c>
      <c r="T239" s="185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86" t="s">
        <v>183</v>
      </c>
      <c r="AT239" s="186" t="s">
        <v>246</v>
      </c>
      <c r="AU239" s="186" t="s">
        <v>83</v>
      </c>
      <c r="AY239" s="18" t="s">
        <v>120</v>
      </c>
      <c r="BE239" s="187">
        <f>IF(N239="základní",J239,0)</f>
        <v>0</v>
      </c>
      <c r="BF239" s="187">
        <f>IF(N239="snížená",J239,0)</f>
        <v>0</v>
      </c>
      <c r="BG239" s="187">
        <f>IF(N239="zákl. přenesená",J239,0)</f>
        <v>0</v>
      </c>
      <c r="BH239" s="187">
        <f>IF(N239="sníž. přenesená",J239,0)</f>
        <v>0</v>
      </c>
      <c r="BI239" s="187">
        <f>IF(N239="nulová",J239,0)</f>
        <v>0</v>
      </c>
      <c r="BJ239" s="18" t="s">
        <v>127</v>
      </c>
      <c r="BK239" s="187">
        <f>ROUND(I239*H239,2)</f>
        <v>0</v>
      </c>
      <c r="BL239" s="18" t="s">
        <v>127</v>
      </c>
      <c r="BM239" s="186" t="s">
        <v>302</v>
      </c>
    </row>
    <row r="240" spans="1:47" s="2" customFormat="1" ht="10.2">
      <c r="A240" s="35"/>
      <c r="B240" s="36"/>
      <c r="C240" s="37"/>
      <c r="D240" s="188" t="s">
        <v>129</v>
      </c>
      <c r="E240" s="37"/>
      <c r="F240" s="189" t="s">
        <v>303</v>
      </c>
      <c r="G240" s="37"/>
      <c r="H240" s="37"/>
      <c r="I240" s="190"/>
      <c r="J240" s="37"/>
      <c r="K240" s="37"/>
      <c r="L240" s="40"/>
      <c r="M240" s="191"/>
      <c r="N240" s="192"/>
      <c r="O240" s="66"/>
      <c r="P240" s="66"/>
      <c r="Q240" s="66"/>
      <c r="R240" s="66"/>
      <c r="S240" s="66"/>
      <c r="T240" s="67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8" t="s">
        <v>129</v>
      </c>
      <c r="AU240" s="18" t="s">
        <v>83</v>
      </c>
    </row>
    <row r="241" spans="2:51" s="13" customFormat="1" ht="10.2">
      <c r="B241" s="193"/>
      <c r="C241" s="194"/>
      <c r="D241" s="188" t="s">
        <v>131</v>
      </c>
      <c r="E241" s="195" t="s">
        <v>28</v>
      </c>
      <c r="F241" s="196" t="s">
        <v>304</v>
      </c>
      <c r="G241" s="194"/>
      <c r="H241" s="195" t="s">
        <v>28</v>
      </c>
      <c r="I241" s="197"/>
      <c r="J241" s="194"/>
      <c r="K241" s="194"/>
      <c r="L241" s="198"/>
      <c r="M241" s="199"/>
      <c r="N241" s="200"/>
      <c r="O241" s="200"/>
      <c r="P241" s="200"/>
      <c r="Q241" s="200"/>
      <c r="R241" s="200"/>
      <c r="S241" s="200"/>
      <c r="T241" s="201"/>
      <c r="AT241" s="202" t="s">
        <v>131</v>
      </c>
      <c r="AU241" s="202" t="s">
        <v>83</v>
      </c>
      <c r="AV241" s="13" t="s">
        <v>81</v>
      </c>
      <c r="AW241" s="13" t="s">
        <v>34</v>
      </c>
      <c r="AX241" s="13" t="s">
        <v>73</v>
      </c>
      <c r="AY241" s="202" t="s">
        <v>120</v>
      </c>
    </row>
    <row r="242" spans="2:51" s="13" customFormat="1" ht="10.2">
      <c r="B242" s="193"/>
      <c r="C242" s="194"/>
      <c r="D242" s="188" t="s">
        <v>131</v>
      </c>
      <c r="E242" s="195" t="s">
        <v>28</v>
      </c>
      <c r="F242" s="196" t="s">
        <v>305</v>
      </c>
      <c r="G242" s="194"/>
      <c r="H242" s="195" t="s">
        <v>28</v>
      </c>
      <c r="I242" s="197"/>
      <c r="J242" s="194"/>
      <c r="K242" s="194"/>
      <c r="L242" s="198"/>
      <c r="M242" s="199"/>
      <c r="N242" s="200"/>
      <c r="O242" s="200"/>
      <c r="P242" s="200"/>
      <c r="Q242" s="200"/>
      <c r="R242" s="200"/>
      <c r="S242" s="200"/>
      <c r="T242" s="201"/>
      <c r="AT242" s="202" t="s">
        <v>131</v>
      </c>
      <c r="AU242" s="202" t="s">
        <v>83</v>
      </c>
      <c r="AV242" s="13" t="s">
        <v>81</v>
      </c>
      <c r="AW242" s="13" t="s">
        <v>34</v>
      </c>
      <c r="AX242" s="13" t="s">
        <v>73</v>
      </c>
      <c r="AY242" s="202" t="s">
        <v>120</v>
      </c>
    </row>
    <row r="243" spans="2:51" s="14" customFormat="1" ht="10.2">
      <c r="B243" s="203"/>
      <c r="C243" s="204"/>
      <c r="D243" s="188" t="s">
        <v>131</v>
      </c>
      <c r="E243" s="205" t="s">
        <v>28</v>
      </c>
      <c r="F243" s="206" t="s">
        <v>306</v>
      </c>
      <c r="G243" s="204"/>
      <c r="H243" s="207">
        <v>18.331</v>
      </c>
      <c r="I243" s="208"/>
      <c r="J243" s="204"/>
      <c r="K243" s="204"/>
      <c r="L243" s="209"/>
      <c r="M243" s="210"/>
      <c r="N243" s="211"/>
      <c r="O243" s="211"/>
      <c r="P243" s="211"/>
      <c r="Q243" s="211"/>
      <c r="R243" s="211"/>
      <c r="S243" s="211"/>
      <c r="T243" s="212"/>
      <c r="AT243" s="213" t="s">
        <v>131</v>
      </c>
      <c r="AU243" s="213" t="s">
        <v>83</v>
      </c>
      <c r="AV243" s="14" t="s">
        <v>83</v>
      </c>
      <c r="AW243" s="14" t="s">
        <v>34</v>
      </c>
      <c r="AX243" s="14" t="s">
        <v>73</v>
      </c>
      <c r="AY243" s="213" t="s">
        <v>120</v>
      </c>
    </row>
    <row r="244" spans="2:51" s="13" customFormat="1" ht="10.2">
      <c r="B244" s="193"/>
      <c r="C244" s="194"/>
      <c r="D244" s="188" t="s">
        <v>131</v>
      </c>
      <c r="E244" s="195" t="s">
        <v>28</v>
      </c>
      <c r="F244" s="196" t="s">
        <v>307</v>
      </c>
      <c r="G244" s="194"/>
      <c r="H244" s="195" t="s">
        <v>28</v>
      </c>
      <c r="I244" s="197"/>
      <c r="J244" s="194"/>
      <c r="K244" s="194"/>
      <c r="L244" s="198"/>
      <c r="M244" s="199"/>
      <c r="N244" s="200"/>
      <c r="O244" s="200"/>
      <c r="P244" s="200"/>
      <c r="Q244" s="200"/>
      <c r="R244" s="200"/>
      <c r="S244" s="200"/>
      <c r="T244" s="201"/>
      <c r="AT244" s="202" t="s">
        <v>131</v>
      </c>
      <c r="AU244" s="202" t="s">
        <v>83</v>
      </c>
      <c r="AV244" s="13" t="s">
        <v>81</v>
      </c>
      <c r="AW244" s="13" t="s">
        <v>34</v>
      </c>
      <c r="AX244" s="13" t="s">
        <v>73</v>
      </c>
      <c r="AY244" s="202" t="s">
        <v>120</v>
      </c>
    </row>
    <row r="245" spans="2:51" s="14" customFormat="1" ht="10.2">
      <c r="B245" s="203"/>
      <c r="C245" s="204"/>
      <c r="D245" s="188" t="s">
        <v>131</v>
      </c>
      <c r="E245" s="205" t="s">
        <v>28</v>
      </c>
      <c r="F245" s="206" t="s">
        <v>308</v>
      </c>
      <c r="G245" s="204"/>
      <c r="H245" s="207">
        <v>-5.833</v>
      </c>
      <c r="I245" s="208"/>
      <c r="J245" s="204"/>
      <c r="K245" s="204"/>
      <c r="L245" s="209"/>
      <c r="M245" s="210"/>
      <c r="N245" s="211"/>
      <c r="O245" s="211"/>
      <c r="P245" s="211"/>
      <c r="Q245" s="211"/>
      <c r="R245" s="211"/>
      <c r="S245" s="211"/>
      <c r="T245" s="212"/>
      <c r="AT245" s="213" t="s">
        <v>131</v>
      </c>
      <c r="AU245" s="213" t="s">
        <v>83</v>
      </c>
      <c r="AV245" s="14" t="s">
        <v>83</v>
      </c>
      <c r="AW245" s="14" t="s">
        <v>34</v>
      </c>
      <c r="AX245" s="14" t="s">
        <v>73</v>
      </c>
      <c r="AY245" s="213" t="s">
        <v>120</v>
      </c>
    </row>
    <row r="246" spans="2:51" s="15" customFormat="1" ht="10.2">
      <c r="B246" s="214"/>
      <c r="C246" s="215"/>
      <c r="D246" s="188" t="s">
        <v>131</v>
      </c>
      <c r="E246" s="216" t="s">
        <v>28</v>
      </c>
      <c r="F246" s="217" t="s">
        <v>153</v>
      </c>
      <c r="G246" s="215"/>
      <c r="H246" s="218">
        <v>12.498</v>
      </c>
      <c r="I246" s="219"/>
      <c r="J246" s="215"/>
      <c r="K246" s="215"/>
      <c r="L246" s="220"/>
      <c r="M246" s="221"/>
      <c r="N246" s="222"/>
      <c r="O246" s="222"/>
      <c r="P246" s="222"/>
      <c r="Q246" s="222"/>
      <c r="R246" s="222"/>
      <c r="S246" s="222"/>
      <c r="T246" s="223"/>
      <c r="AT246" s="224" t="s">
        <v>131</v>
      </c>
      <c r="AU246" s="224" t="s">
        <v>83</v>
      </c>
      <c r="AV246" s="15" t="s">
        <v>127</v>
      </c>
      <c r="AW246" s="15" t="s">
        <v>34</v>
      </c>
      <c r="AX246" s="15" t="s">
        <v>81</v>
      </c>
      <c r="AY246" s="224" t="s">
        <v>120</v>
      </c>
    </row>
    <row r="247" spans="2:63" s="12" customFormat="1" ht="22.8" customHeight="1">
      <c r="B247" s="159"/>
      <c r="C247" s="160"/>
      <c r="D247" s="161" t="s">
        <v>72</v>
      </c>
      <c r="E247" s="173" t="s">
        <v>127</v>
      </c>
      <c r="F247" s="173" t="s">
        <v>309</v>
      </c>
      <c r="G247" s="160"/>
      <c r="H247" s="160"/>
      <c r="I247" s="163"/>
      <c r="J247" s="174">
        <f>BK247</f>
        <v>0</v>
      </c>
      <c r="K247" s="160"/>
      <c r="L247" s="165"/>
      <c r="M247" s="166"/>
      <c r="N247" s="167"/>
      <c r="O247" s="167"/>
      <c r="P247" s="168">
        <f>SUM(P248:P272)</f>
        <v>0</v>
      </c>
      <c r="Q247" s="167"/>
      <c r="R247" s="168">
        <f>SUM(R248:R272)</f>
        <v>139.81869899999998</v>
      </c>
      <c r="S247" s="167"/>
      <c r="T247" s="169">
        <f>SUM(T248:T272)</f>
        <v>0</v>
      </c>
      <c r="AR247" s="170" t="s">
        <v>81</v>
      </c>
      <c r="AT247" s="171" t="s">
        <v>72</v>
      </c>
      <c r="AU247" s="171" t="s">
        <v>81</v>
      </c>
      <c r="AY247" s="170" t="s">
        <v>120</v>
      </c>
      <c r="BK247" s="172">
        <f>SUM(BK248:BK272)</f>
        <v>0</v>
      </c>
    </row>
    <row r="248" spans="1:65" s="2" customFormat="1" ht="14.4" customHeight="1">
      <c r="A248" s="35"/>
      <c r="B248" s="36"/>
      <c r="C248" s="175" t="s">
        <v>310</v>
      </c>
      <c r="D248" s="175" t="s">
        <v>122</v>
      </c>
      <c r="E248" s="176" t="s">
        <v>311</v>
      </c>
      <c r="F248" s="177" t="s">
        <v>312</v>
      </c>
      <c r="G248" s="178" t="s">
        <v>136</v>
      </c>
      <c r="H248" s="179">
        <v>44.1</v>
      </c>
      <c r="I248" s="180"/>
      <c r="J248" s="181">
        <f>ROUND(I248*H248,2)</f>
        <v>0</v>
      </c>
      <c r="K248" s="177" t="s">
        <v>126</v>
      </c>
      <c r="L248" s="40"/>
      <c r="M248" s="182" t="s">
        <v>28</v>
      </c>
      <c r="N248" s="183" t="s">
        <v>46</v>
      </c>
      <c r="O248" s="66"/>
      <c r="P248" s="184">
        <f>O248*H248</f>
        <v>0</v>
      </c>
      <c r="Q248" s="184">
        <v>1.9968</v>
      </c>
      <c r="R248" s="184">
        <f>Q248*H248</f>
        <v>88.05888</v>
      </c>
      <c r="S248" s="184">
        <v>0</v>
      </c>
      <c r="T248" s="185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86" t="s">
        <v>127</v>
      </c>
      <c r="AT248" s="186" t="s">
        <v>122</v>
      </c>
      <c r="AU248" s="186" t="s">
        <v>83</v>
      </c>
      <c r="AY248" s="18" t="s">
        <v>120</v>
      </c>
      <c r="BE248" s="187">
        <f>IF(N248="základní",J248,0)</f>
        <v>0</v>
      </c>
      <c r="BF248" s="187">
        <f>IF(N248="snížená",J248,0)</f>
        <v>0</v>
      </c>
      <c r="BG248" s="187">
        <f>IF(N248="zákl. přenesená",J248,0)</f>
        <v>0</v>
      </c>
      <c r="BH248" s="187">
        <f>IF(N248="sníž. přenesená",J248,0)</f>
        <v>0</v>
      </c>
      <c r="BI248" s="187">
        <f>IF(N248="nulová",J248,0)</f>
        <v>0</v>
      </c>
      <c r="BJ248" s="18" t="s">
        <v>127</v>
      </c>
      <c r="BK248" s="187">
        <f>ROUND(I248*H248,2)</f>
        <v>0</v>
      </c>
      <c r="BL248" s="18" t="s">
        <v>127</v>
      </c>
      <c r="BM248" s="186" t="s">
        <v>313</v>
      </c>
    </row>
    <row r="249" spans="1:47" s="2" customFormat="1" ht="19.2">
      <c r="A249" s="35"/>
      <c r="B249" s="36"/>
      <c r="C249" s="37"/>
      <c r="D249" s="188" t="s">
        <v>129</v>
      </c>
      <c r="E249" s="37"/>
      <c r="F249" s="189" t="s">
        <v>314</v>
      </c>
      <c r="G249" s="37"/>
      <c r="H249" s="37"/>
      <c r="I249" s="190"/>
      <c r="J249" s="37"/>
      <c r="K249" s="37"/>
      <c r="L249" s="40"/>
      <c r="M249" s="191"/>
      <c r="N249" s="192"/>
      <c r="O249" s="66"/>
      <c r="P249" s="66"/>
      <c r="Q249" s="66"/>
      <c r="R249" s="66"/>
      <c r="S249" s="66"/>
      <c r="T249" s="67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T249" s="18" t="s">
        <v>129</v>
      </c>
      <c r="AU249" s="18" t="s">
        <v>83</v>
      </c>
    </row>
    <row r="250" spans="2:51" s="13" customFormat="1" ht="20.4">
      <c r="B250" s="193"/>
      <c r="C250" s="194"/>
      <c r="D250" s="188" t="s">
        <v>131</v>
      </c>
      <c r="E250" s="195" t="s">
        <v>28</v>
      </c>
      <c r="F250" s="196" t="s">
        <v>315</v>
      </c>
      <c r="G250" s="194"/>
      <c r="H250" s="195" t="s">
        <v>28</v>
      </c>
      <c r="I250" s="197"/>
      <c r="J250" s="194"/>
      <c r="K250" s="194"/>
      <c r="L250" s="198"/>
      <c r="M250" s="199"/>
      <c r="N250" s="200"/>
      <c r="O250" s="200"/>
      <c r="P250" s="200"/>
      <c r="Q250" s="200"/>
      <c r="R250" s="200"/>
      <c r="S250" s="200"/>
      <c r="T250" s="201"/>
      <c r="AT250" s="202" t="s">
        <v>131</v>
      </c>
      <c r="AU250" s="202" t="s">
        <v>83</v>
      </c>
      <c r="AV250" s="13" t="s">
        <v>81</v>
      </c>
      <c r="AW250" s="13" t="s">
        <v>34</v>
      </c>
      <c r="AX250" s="13" t="s">
        <v>73</v>
      </c>
      <c r="AY250" s="202" t="s">
        <v>120</v>
      </c>
    </row>
    <row r="251" spans="2:51" s="14" customFormat="1" ht="10.2">
      <c r="B251" s="203"/>
      <c r="C251" s="204"/>
      <c r="D251" s="188" t="s">
        <v>131</v>
      </c>
      <c r="E251" s="205" t="s">
        <v>28</v>
      </c>
      <c r="F251" s="206" t="s">
        <v>316</v>
      </c>
      <c r="G251" s="204"/>
      <c r="H251" s="207">
        <v>44.1</v>
      </c>
      <c r="I251" s="208"/>
      <c r="J251" s="204"/>
      <c r="K251" s="204"/>
      <c r="L251" s="209"/>
      <c r="M251" s="210"/>
      <c r="N251" s="211"/>
      <c r="O251" s="211"/>
      <c r="P251" s="211"/>
      <c r="Q251" s="211"/>
      <c r="R251" s="211"/>
      <c r="S251" s="211"/>
      <c r="T251" s="212"/>
      <c r="AT251" s="213" t="s">
        <v>131</v>
      </c>
      <c r="AU251" s="213" t="s">
        <v>83</v>
      </c>
      <c r="AV251" s="14" t="s">
        <v>83</v>
      </c>
      <c r="AW251" s="14" t="s">
        <v>34</v>
      </c>
      <c r="AX251" s="14" t="s">
        <v>81</v>
      </c>
      <c r="AY251" s="213" t="s">
        <v>120</v>
      </c>
    </row>
    <row r="252" spans="1:65" s="2" customFormat="1" ht="14.4" customHeight="1">
      <c r="A252" s="35"/>
      <c r="B252" s="36"/>
      <c r="C252" s="175" t="s">
        <v>317</v>
      </c>
      <c r="D252" s="175" t="s">
        <v>122</v>
      </c>
      <c r="E252" s="176" t="s">
        <v>318</v>
      </c>
      <c r="F252" s="177" t="s">
        <v>319</v>
      </c>
      <c r="G252" s="178" t="s">
        <v>219</v>
      </c>
      <c r="H252" s="179">
        <v>58.674</v>
      </c>
      <c r="I252" s="180"/>
      <c r="J252" s="181">
        <f>ROUND(I252*H252,2)</f>
        <v>0</v>
      </c>
      <c r="K252" s="177" t="s">
        <v>28</v>
      </c>
      <c r="L252" s="40"/>
      <c r="M252" s="182" t="s">
        <v>28</v>
      </c>
      <c r="N252" s="183" t="s">
        <v>46</v>
      </c>
      <c r="O252" s="66"/>
      <c r="P252" s="184">
        <f>O252*H252</f>
        <v>0</v>
      </c>
      <c r="Q252" s="184">
        <v>0</v>
      </c>
      <c r="R252" s="184">
        <f>Q252*H252</f>
        <v>0</v>
      </c>
      <c r="S252" s="184">
        <v>0</v>
      </c>
      <c r="T252" s="185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86" t="s">
        <v>127</v>
      </c>
      <c r="AT252" s="186" t="s">
        <v>122</v>
      </c>
      <c r="AU252" s="186" t="s">
        <v>83</v>
      </c>
      <c r="AY252" s="18" t="s">
        <v>120</v>
      </c>
      <c r="BE252" s="187">
        <f>IF(N252="základní",J252,0)</f>
        <v>0</v>
      </c>
      <c r="BF252" s="187">
        <f>IF(N252="snížená",J252,0)</f>
        <v>0</v>
      </c>
      <c r="BG252" s="187">
        <f>IF(N252="zákl. přenesená",J252,0)</f>
        <v>0</v>
      </c>
      <c r="BH252" s="187">
        <f>IF(N252="sníž. přenesená",J252,0)</f>
        <v>0</v>
      </c>
      <c r="BI252" s="187">
        <f>IF(N252="nulová",J252,0)</f>
        <v>0</v>
      </c>
      <c r="BJ252" s="18" t="s">
        <v>127</v>
      </c>
      <c r="BK252" s="187">
        <f>ROUND(I252*H252,2)</f>
        <v>0</v>
      </c>
      <c r="BL252" s="18" t="s">
        <v>127</v>
      </c>
      <c r="BM252" s="186" t="s">
        <v>320</v>
      </c>
    </row>
    <row r="253" spans="1:47" s="2" customFormat="1" ht="10.2">
      <c r="A253" s="35"/>
      <c r="B253" s="36"/>
      <c r="C253" s="37"/>
      <c r="D253" s="188" t="s">
        <v>129</v>
      </c>
      <c r="E253" s="37"/>
      <c r="F253" s="189" t="s">
        <v>321</v>
      </c>
      <c r="G253" s="37"/>
      <c r="H253" s="37"/>
      <c r="I253" s="190"/>
      <c r="J253" s="37"/>
      <c r="K253" s="37"/>
      <c r="L253" s="40"/>
      <c r="M253" s="191"/>
      <c r="N253" s="192"/>
      <c r="O253" s="66"/>
      <c r="P253" s="66"/>
      <c r="Q253" s="66"/>
      <c r="R253" s="66"/>
      <c r="S253" s="66"/>
      <c r="T253" s="67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8" t="s">
        <v>129</v>
      </c>
      <c r="AU253" s="18" t="s">
        <v>83</v>
      </c>
    </row>
    <row r="254" spans="2:51" s="13" customFormat="1" ht="10.2">
      <c r="B254" s="193"/>
      <c r="C254" s="194"/>
      <c r="D254" s="188" t="s">
        <v>131</v>
      </c>
      <c r="E254" s="195" t="s">
        <v>28</v>
      </c>
      <c r="F254" s="196" t="s">
        <v>322</v>
      </c>
      <c r="G254" s="194"/>
      <c r="H254" s="195" t="s">
        <v>28</v>
      </c>
      <c r="I254" s="197"/>
      <c r="J254" s="194"/>
      <c r="K254" s="194"/>
      <c r="L254" s="198"/>
      <c r="M254" s="199"/>
      <c r="N254" s="200"/>
      <c r="O254" s="200"/>
      <c r="P254" s="200"/>
      <c r="Q254" s="200"/>
      <c r="R254" s="200"/>
      <c r="S254" s="200"/>
      <c r="T254" s="201"/>
      <c r="AT254" s="202" t="s">
        <v>131</v>
      </c>
      <c r="AU254" s="202" t="s">
        <v>83</v>
      </c>
      <c r="AV254" s="13" t="s">
        <v>81</v>
      </c>
      <c r="AW254" s="13" t="s">
        <v>34</v>
      </c>
      <c r="AX254" s="13" t="s">
        <v>73</v>
      </c>
      <c r="AY254" s="202" t="s">
        <v>120</v>
      </c>
    </row>
    <row r="255" spans="2:51" s="14" customFormat="1" ht="10.2">
      <c r="B255" s="203"/>
      <c r="C255" s="204"/>
      <c r="D255" s="188" t="s">
        <v>131</v>
      </c>
      <c r="E255" s="205" t="s">
        <v>28</v>
      </c>
      <c r="F255" s="206" t="s">
        <v>323</v>
      </c>
      <c r="G255" s="204"/>
      <c r="H255" s="207">
        <v>58.674</v>
      </c>
      <c r="I255" s="208"/>
      <c r="J255" s="204"/>
      <c r="K255" s="204"/>
      <c r="L255" s="209"/>
      <c r="M255" s="210"/>
      <c r="N255" s="211"/>
      <c r="O255" s="211"/>
      <c r="P255" s="211"/>
      <c r="Q255" s="211"/>
      <c r="R255" s="211"/>
      <c r="S255" s="211"/>
      <c r="T255" s="212"/>
      <c r="AT255" s="213" t="s">
        <v>131</v>
      </c>
      <c r="AU255" s="213" t="s">
        <v>83</v>
      </c>
      <c r="AV255" s="14" t="s">
        <v>83</v>
      </c>
      <c r="AW255" s="14" t="s">
        <v>34</v>
      </c>
      <c r="AX255" s="14" t="s">
        <v>81</v>
      </c>
      <c r="AY255" s="213" t="s">
        <v>120</v>
      </c>
    </row>
    <row r="256" spans="1:65" s="2" customFormat="1" ht="14.4" customHeight="1">
      <c r="A256" s="35"/>
      <c r="B256" s="36"/>
      <c r="C256" s="175" t="s">
        <v>7</v>
      </c>
      <c r="D256" s="175" t="s">
        <v>122</v>
      </c>
      <c r="E256" s="176" t="s">
        <v>324</v>
      </c>
      <c r="F256" s="177" t="s">
        <v>325</v>
      </c>
      <c r="G256" s="178" t="s">
        <v>219</v>
      </c>
      <c r="H256" s="179">
        <v>51.015</v>
      </c>
      <c r="I256" s="180"/>
      <c r="J256" s="181">
        <f>ROUND(I256*H256,2)</f>
        <v>0</v>
      </c>
      <c r="K256" s="177" t="s">
        <v>28</v>
      </c>
      <c r="L256" s="40"/>
      <c r="M256" s="182" t="s">
        <v>28</v>
      </c>
      <c r="N256" s="183" t="s">
        <v>46</v>
      </c>
      <c r="O256" s="66"/>
      <c r="P256" s="184">
        <f>O256*H256</f>
        <v>0</v>
      </c>
      <c r="Q256" s="184">
        <v>0.60876</v>
      </c>
      <c r="R256" s="184">
        <f>Q256*H256</f>
        <v>31.0558914</v>
      </c>
      <c r="S256" s="184">
        <v>0</v>
      </c>
      <c r="T256" s="185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86" t="s">
        <v>127</v>
      </c>
      <c r="AT256" s="186" t="s">
        <v>122</v>
      </c>
      <c r="AU256" s="186" t="s">
        <v>83</v>
      </c>
      <c r="AY256" s="18" t="s">
        <v>120</v>
      </c>
      <c r="BE256" s="187">
        <f>IF(N256="základní",J256,0)</f>
        <v>0</v>
      </c>
      <c r="BF256" s="187">
        <f>IF(N256="snížená",J256,0)</f>
        <v>0</v>
      </c>
      <c r="BG256" s="187">
        <f>IF(N256="zákl. přenesená",J256,0)</f>
        <v>0</v>
      </c>
      <c r="BH256" s="187">
        <f>IF(N256="sníž. přenesená",J256,0)</f>
        <v>0</v>
      </c>
      <c r="BI256" s="187">
        <f>IF(N256="nulová",J256,0)</f>
        <v>0</v>
      </c>
      <c r="BJ256" s="18" t="s">
        <v>127</v>
      </c>
      <c r="BK256" s="187">
        <f>ROUND(I256*H256,2)</f>
        <v>0</v>
      </c>
      <c r="BL256" s="18" t="s">
        <v>127</v>
      </c>
      <c r="BM256" s="186" t="s">
        <v>326</v>
      </c>
    </row>
    <row r="257" spans="1:47" s="2" customFormat="1" ht="10.2">
      <c r="A257" s="35"/>
      <c r="B257" s="36"/>
      <c r="C257" s="37"/>
      <c r="D257" s="188" t="s">
        <v>129</v>
      </c>
      <c r="E257" s="37"/>
      <c r="F257" s="189" t="s">
        <v>327</v>
      </c>
      <c r="G257" s="37"/>
      <c r="H257" s="37"/>
      <c r="I257" s="190"/>
      <c r="J257" s="37"/>
      <c r="K257" s="37"/>
      <c r="L257" s="40"/>
      <c r="M257" s="191"/>
      <c r="N257" s="192"/>
      <c r="O257" s="66"/>
      <c r="P257" s="66"/>
      <c r="Q257" s="66"/>
      <c r="R257" s="66"/>
      <c r="S257" s="66"/>
      <c r="T257" s="67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8" t="s">
        <v>129</v>
      </c>
      <c r="AU257" s="18" t="s">
        <v>83</v>
      </c>
    </row>
    <row r="258" spans="2:51" s="13" customFormat="1" ht="10.2">
      <c r="B258" s="193"/>
      <c r="C258" s="194"/>
      <c r="D258" s="188" t="s">
        <v>131</v>
      </c>
      <c r="E258" s="195" t="s">
        <v>28</v>
      </c>
      <c r="F258" s="196" t="s">
        <v>328</v>
      </c>
      <c r="G258" s="194"/>
      <c r="H258" s="195" t="s">
        <v>28</v>
      </c>
      <c r="I258" s="197"/>
      <c r="J258" s="194"/>
      <c r="K258" s="194"/>
      <c r="L258" s="198"/>
      <c r="M258" s="199"/>
      <c r="N258" s="200"/>
      <c r="O258" s="200"/>
      <c r="P258" s="200"/>
      <c r="Q258" s="200"/>
      <c r="R258" s="200"/>
      <c r="S258" s="200"/>
      <c r="T258" s="201"/>
      <c r="AT258" s="202" t="s">
        <v>131</v>
      </c>
      <c r="AU258" s="202" t="s">
        <v>83</v>
      </c>
      <c r="AV258" s="13" t="s">
        <v>81</v>
      </c>
      <c r="AW258" s="13" t="s">
        <v>34</v>
      </c>
      <c r="AX258" s="13" t="s">
        <v>73</v>
      </c>
      <c r="AY258" s="202" t="s">
        <v>120</v>
      </c>
    </row>
    <row r="259" spans="2:51" s="14" customFormat="1" ht="10.2">
      <c r="B259" s="203"/>
      <c r="C259" s="204"/>
      <c r="D259" s="188" t="s">
        <v>131</v>
      </c>
      <c r="E259" s="205" t="s">
        <v>28</v>
      </c>
      <c r="F259" s="206" t="s">
        <v>265</v>
      </c>
      <c r="G259" s="204"/>
      <c r="H259" s="207">
        <v>85.025</v>
      </c>
      <c r="I259" s="208"/>
      <c r="J259" s="204"/>
      <c r="K259" s="204"/>
      <c r="L259" s="209"/>
      <c r="M259" s="210"/>
      <c r="N259" s="211"/>
      <c r="O259" s="211"/>
      <c r="P259" s="211"/>
      <c r="Q259" s="211"/>
      <c r="R259" s="211"/>
      <c r="S259" s="211"/>
      <c r="T259" s="212"/>
      <c r="AT259" s="213" t="s">
        <v>131</v>
      </c>
      <c r="AU259" s="213" t="s">
        <v>83</v>
      </c>
      <c r="AV259" s="14" t="s">
        <v>83</v>
      </c>
      <c r="AW259" s="14" t="s">
        <v>34</v>
      </c>
      <c r="AX259" s="14" t="s">
        <v>73</v>
      </c>
      <c r="AY259" s="213" t="s">
        <v>120</v>
      </c>
    </row>
    <row r="260" spans="2:51" s="13" customFormat="1" ht="10.2">
      <c r="B260" s="193"/>
      <c r="C260" s="194"/>
      <c r="D260" s="188" t="s">
        <v>131</v>
      </c>
      <c r="E260" s="195" t="s">
        <v>28</v>
      </c>
      <c r="F260" s="196" t="s">
        <v>329</v>
      </c>
      <c r="G260" s="194"/>
      <c r="H260" s="195" t="s">
        <v>28</v>
      </c>
      <c r="I260" s="197"/>
      <c r="J260" s="194"/>
      <c r="K260" s="194"/>
      <c r="L260" s="198"/>
      <c r="M260" s="199"/>
      <c r="N260" s="200"/>
      <c r="O260" s="200"/>
      <c r="P260" s="200"/>
      <c r="Q260" s="200"/>
      <c r="R260" s="200"/>
      <c r="S260" s="200"/>
      <c r="T260" s="201"/>
      <c r="AT260" s="202" t="s">
        <v>131</v>
      </c>
      <c r="AU260" s="202" t="s">
        <v>83</v>
      </c>
      <c r="AV260" s="13" t="s">
        <v>81</v>
      </c>
      <c r="AW260" s="13" t="s">
        <v>34</v>
      </c>
      <c r="AX260" s="13" t="s">
        <v>73</v>
      </c>
      <c r="AY260" s="202" t="s">
        <v>120</v>
      </c>
    </row>
    <row r="261" spans="2:51" s="14" customFormat="1" ht="10.2">
      <c r="B261" s="203"/>
      <c r="C261" s="204"/>
      <c r="D261" s="188" t="s">
        <v>131</v>
      </c>
      <c r="E261" s="205" t="s">
        <v>28</v>
      </c>
      <c r="F261" s="206" t="s">
        <v>330</v>
      </c>
      <c r="G261" s="204"/>
      <c r="H261" s="207">
        <v>-17.005</v>
      </c>
      <c r="I261" s="208"/>
      <c r="J261" s="204"/>
      <c r="K261" s="204"/>
      <c r="L261" s="209"/>
      <c r="M261" s="210"/>
      <c r="N261" s="211"/>
      <c r="O261" s="211"/>
      <c r="P261" s="211"/>
      <c r="Q261" s="211"/>
      <c r="R261" s="211"/>
      <c r="S261" s="211"/>
      <c r="T261" s="212"/>
      <c r="AT261" s="213" t="s">
        <v>131</v>
      </c>
      <c r="AU261" s="213" t="s">
        <v>83</v>
      </c>
      <c r="AV261" s="14" t="s">
        <v>83</v>
      </c>
      <c r="AW261" s="14" t="s">
        <v>34</v>
      </c>
      <c r="AX261" s="14" t="s">
        <v>73</v>
      </c>
      <c r="AY261" s="213" t="s">
        <v>120</v>
      </c>
    </row>
    <row r="262" spans="2:51" s="13" customFormat="1" ht="10.2">
      <c r="B262" s="193"/>
      <c r="C262" s="194"/>
      <c r="D262" s="188" t="s">
        <v>131</v>
      </c>
      <c r="E262" s="195" t="s">
        <v>28</v>
      </c>
      <c r="F262" s="196" t="s">
        <v>331</v>
      </c>
      <c r="G262" s="194"/>
      <c r="H262" s="195" t="s">
        <v>28</v>
      </c>
      <c r="I262" s="197"/>
      <c r="J262" s="194"/>
      <c r="K262" s="194"/>
      <c r="L262" s="198"/>
      <c r="M262" s="199"/>
      <c r="N262" s="200"/>
      <c r="O262" s="200"/>
      <c r="P262" s="200"/>
      <c r="Q262" s="200"/>
      <c r="R262" s="200"/>
      <c r="S262" s="200"/>
      <c r="T262" s="201"/>
      <c r="AT262" s="202" t="s">
        <v>131</v>
      </c>
      <c r="AU262" s="202" t="s">
        <v>83</v>
      </c>
      <c r="AV262" s="13" t="s">
        <v>81</v>
      </c>
      <c r="AW262" s="13" t="s">
        <v>34</v>
      </c>
      <c r="AX262" s="13" t="s">
        <v>73</v>
      </c>
      <c r="AY262" s="202" t="s">
        <v>120</v>
      </c>
    </row>
    <row r="263" spans="2:51" s="14" customFormat="1" ht="10.2">
      <c r="B263" s="203"/>
      <c r="C263" s="204"/>
      <c r="D263" s="188" t="s">
        <v>131</v>
      </c>
      <c r="E263" s="205" t="s">
        <v>28</v>
      </c>
      <c r="F263" s="206" t="s">
        <v>330</v>
      </c>
      <c r="G263" s="204"/>
      <c r="H263" s="207">
        <v>-17.005</v>
      </c>
      <c r="I263" s="208"/>
      <c r="J263" s="204"/>
      <c r="K263" s="204"/>
      <c r="L263" s="209"/>
      <c r="M263" s="210"/>
      <c r="N263" s="211"/>
      <c r="O263" s="211"/>
      <c r="P263" s="211"/>
      <c r="Q263" s="211"/>
      <c r="R263" s="211"/>
      <c r="S263" s="211"/>
      <c r="T263" s="212"/>
      <c r="AT263" s="213" t="s">
        <v>131</v>
      </c>
      <c r="AU263" s="213" t="s">
        <v>83</v>
      </c>
      <c r="AV263" s="14" t="s">
        <v>83</v>
      </c>
      <c r="AW263" s="14" t="s">
        <v>34</v>
      </c>
      <c r="AX263" s="14" t="s">
        <v>73</v>
      </c>
      <c r="AY263" s="213" t="s">
        <v>120</v>
      </c>
    </row>
    <row r="264" spans="2:51" s="15" customFormat="1" ht="10.2">
      <c r="B264" s="214"/>
      <c r="C264" s="215"/>
      <c r="D264" s="188" t="s">
        <v>131</v>
      </c>
      <c r="E264" s="216" t="s">
        <v>28</v>
      </c>
      <c r="F264" s="217" t="s">
        <v>153</v>
      </c>
      <c r="G264" s="215"/>
      <c r="H264" s="218">
        <v>51.015</v>
      </c>
      <c r="I264" s="219"/>
      <c r="J264" s="215"/>
      <c r="K264" s="215"/>
      <c r="L264" s="220"/>
      <c r="M264" s="221"/>
      <c r="N264" s="222"/>
      <c r="O264" s="222"/>
      <c r="P264" s="222"/>
      <c r="Q264" s="222"/>
      <c r="R264" s="222"/>
      <c r="S264" s="222"/>
      <c r="T264" s="223"/>
      <c r="AT264" s="224" t="s">
        <v>131</v>
      </c>
      <c r="AU264" s="224" t="s">
        <v>83</v>
      </c>
      <c r="AV264" s="15" t="s">
        <v>127</v>
      </c>
      <c r="AW264" s="15" t="s">
        <v>34</v>
      </c>
      <c r="AX264" s="15" t="s">
        <v>81</v>
      </c>
      <c r="AY264" s="224" t="s">
        <v>120</v>
      </c>
    </row>
    <row r="265" spans="1:65" s="2" customFormat="1" ht="14.4" customHeight="1">
      <c r="A265" s="35"/>
      <c r="B265" s="36"/>
      <c r="C265" s="175" t="s">
        <v>332</v>
      </c>
      <c r="D265" s="175" t="s">
        <v>122</v>
      </c>
      <c r="E265" s="176" t="s">
        <v>333</v>
      </c>
      <c r="F265" s="177" t="s">
        <v>325</v>
      </c>
      <c r="G265" s="178" t="s">
        <v>219</v>
      </c>
      <c r="H265" s="179">
        <v>34.01</v>
      </c>
      <c r="I265" s="180"/>
      <c r="J265" s="181">
        <f>ROUND(I265*H265,2)</f>
        <v>0</v>
      </c>
      <c r="K265" s="177" t="s">
        <v>28</v>
      </c>
      <c r="L265" s="40"/>
      <c r="M265" s="182" t="s">
        <v>28</v>
      </c>
      <c r="N265" s="183" t="s">
        <v>46</v>
      </c>
      <c r="O265" s="66"/>
      <c r="P265" s="184">
        <f>O265*H265</f>
        <v>0</v>
      </c>
      <c r="Q265" s="184">
        <v>0.60876</v>
      </c>
      <c r="R265" s="184">
        <f>Q265*H265</f>
        <v>20.703927599999997</v>
      </c>
      <c r="S265" s="184">
        <v>0</v>
      </c>
      <c r="T265" s="185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86" t="s">
        <v>127</v>
      </c>
      <c r="AT265" s="186" t="s">
        <v>122</v>
      </c>
      <c r="AU265" s="186" t="s">
        <v>83</v>
      </c>
      <c r="AY265" s="18" t="s">
        <v>120</v>
      </c>
      <c r="BE265" s="187">
        <f>IF(N265="základní",J265,0)</f>
        <v>0</v>
      </c>
      <c r="BF265" s="187">
        <f>IF(N265="snížená",J265,0)</f>
        <v>0</v>
      </c>
      <c r="BG265" s="187">
        <f>IF(N265="zákl. přenesená",J265,0)</f>
        <v>0</v>
      </c>
      <c r="BH265" s="187">
        <f>IF(N265="sníž. přenesená",J265,0)</f>
        <v>0</v>
      </c>
      <c r="BI265" s="187">
        <f>IF(N265="nulová",J265,0)</f>
        <v>0</v>
      </c>
      <c r="BJ265" s="18" t="s">
        <v>127</v>
      </c>
      <c r="BK265" s="187">
        <f>ROUND(I265*H265,2)</f>
        <v>0</v>
      </c>
      <c r="BL265" s="18" t="s">
        <v>127</v>
      </c>
      <c r="BM265" s="186" t="s">
        <v>334</v>
      </c>
    </row>
    <row r="266" spans="1:47" s="2" customFormat="1" ht="10.2">
      <c r="A266" s="35"/>
      <c r="B266" s="36"/>
      <c r="C266" s="37"/>
      <c r="D266" s="188" t="s">
        <v>129</v>
      </c>
      <c r="E266" s="37"/>
      <c r="F266" s="189" t="s">
        <v>327</v>
      </c>
      <c r="G266" s="37"/>
      <c r="H266" s="37"/>
      <c r="I266" s="190"/>
      <c r="J266" s="37"/>
      <c r="K266" s="37"/>
      <c r="L266" s="40"/>
      <c r="M266" s="191"/>
      <c r="N266" s="192"/>
      <c r="O266" s="66"/>
      <c r="P266" s="66"/>
      <c r="Q266" s="66"/>
      <c r="R266" s="66"/>
      <c r="S266" s="66"/>
      <c r="T266" s="67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T266" s="18" t="s">
        <v>129</v>
      </c>
      <c r="AU266" s="18" t="s">
        <v>83</v>
      </c>
    </row>
    <row r="267" spans="2:51" s="13" customFormat="1" ht="10.2">
      <c r="B267" s="193"/>
      <c r="C267" s="194"/>
      <c r="D267" s="188" t="s">
        <v>131</v>
      </c>
      <c r="E267" s="195" t="s">
        <v>28</v>
      </c>
      <c r="F267" s="196" t="s">
        <v>335</v>
      </c>
      <c r="G267" s="194"/>
      <c r="H267" s="195" t="s">
        <v>28</v>
      </c>
      <c r="I267" s="197"/>
      <c r="J267" s="194"/>
      <c r="K267" s="194"/>
      <c r="L267" s="198"/>
      <c r="M267" s="199"/>
      <c r="N267" s="200"/>
      <c r="O267" s="200"/>
      <c r="P267" s="200"/>
      <c r="Q267" s="200"/>
      <c r="R267" s="200"/>
      <c r="S267" s="200"/>
      <c r="T267" s="201"/>
      <c r="AT267" s="202" t="s">
        <v>131</v>
      </c>
      <c r="AU267" s="202" t="s">
        <v>83</v>
      </c>
      <c r="AV267" s="13" t="s">
        <v>81</v>
      </c>
      <c r="AW267" s="13" t="s">
        <v>34</v>
      </c>
      <c r="AX267" s="13" t="s">
        <v>73</v>
      </c>
      <c r="AY267" s="202" t="s">
        <v>120</v>
      </c>
    </row>
    <row r="268" spans="2:51" s="13" customFormat="1" ht="10.2">
      <c r="B268" s="193"/>
      <c r="C268" s="194"/>
      <c r="D268" s="188" t="s">
        <v>131</v>
      </c>
      <c r="E268" s="195" t="s">
        <v>28</v>
      </c>
      <c r="F268" s="196" t="s">
        <v>336</v>
      </c>
      <c r="G268" s="194"/>
      <c r="H268" s="195" t="s">
        <v>28</v>
      </c>
      <c r="I268" s="197"/>
      <c r="J268" s="194"/>
      <c r="K268" s="194"/>
      <c r="L268" s="198"/>
      <c r="M268" s="199"/>
      <c r="N268" s="200"/>
      <c r="O268" s="200"/>
      <c r="P268" s="200"/>
      <c r="Q268" s="200"/>
      <c r="R268" s="200"/>
      <c r="S268" s="200"/>
      <c r="T268" s="201"/>
      <c r="AT268" s="202" t="s">
        <v>131</v>
      </c>
      <c r="AU268" s="202" t="s">
        <v>83</v>
      </c>
      <c r="AV268" s="13" t="s">
        <v>81</v>
      </c>
      <c r="AW268" s="13" t="s">
        <v>34</v>
      </c>
      <c r="AX268" s="13" t="s">
        <v>73</v>
      </c>
      <c r="AY268" s="202" t="s">
        <v>120</v>
      </c>
    </row>
    <row r="269" spans="2:51" s="14" customFormat="1" ht="10.2">
      <c r="B269" s="203"/>
      <c r="C269" s="204"/>
      <c r="D269" s="188" t="s">
        <v>131</v>
      </c>
      <c r="E269" s="205" t="s">
        <v>28</v>
      </c>
      <c r="F269" s="206" t="s">
        <v>337</v>
      </c>
      <c r="G269" s="204"/>
      <c r="H269" s="207">
        <v>17.005</v>
      </c>
      <c r="I269" s="208"/>
      <c r="J269" s="204"/>
      <c r="K269" s="204"/>
      <c r="L269" s="209"/>
      <c r="M269" s="210"/>
      <c r="N269" s="211"/>
      <c r="O269" s="211"/>
      <c r="P269" s="211"/>
      <c r="Q269" s="211"/>
      <c r="R269" s="211"/>
      <c r="S269" s="211"/>
      <c r="T269" s="212"/>
      <c r="AT269" s="213" t="s">
        <v>131</v>
      </c>
      <c r="AU269" s="213" t="s">
        <v>83</v>
      </c>
      <c r="AV269" s="14" t="s">
        <v>83</v>
      </c>
      <c r="AW269" s="14" t="s">
        <v>34</v>
      </c>
      <c r="AX269" s="14" t="s">
        <v>73</v>
      </c>
      <c r="AY269" s="213" t="s">
        <v>120</v>
      </c>
    </row>
    <row r="270" spans="2:51" s="13" customFormat="1" ht="10.2">
      <c r="B270" s="193"/>
      <c r="C270" s="194"/>
      <c r="D270" s="188" t="s">
        <v>131</v>
      </c>
      <c r="E270" s="195" t="s">
        <v>28</v>
      </c>
      <c r="F270" s="196" t="s">
        <v>338</v>
      </c>
      <c r="G270" s="194"/>
      <c r="H270" s="195" t="s">
        <v>28</v>
      </c>
      <c r="I270" s="197"/>
      <c r="J270" s="194"/>
      <c r="K270" s="194"/>
      <c r="L270" s="198"/>
      <c r="M270" s="199"/>
      <c r="N270" s="200"/>
      <c r="O270" s="200"/>
      <c r="P270" s="200"/>
      <c r="Q270" s="200"/>
      <c r="R270" s="200"/>
      <c r="S270" s="200"/>
      <c r="T270" s="201"/>
      <c r="AT270" s="202" t="s">
        <v>131</v>
      </c>
      <c r="AU270" s="202" t="s">
        <v>83</v>
      </c>
      <c r="AV270" s="13" t="s">
        <v>81</v>
      </c>
      <c r="AW270" s="13" t="s">
        <v>34</v>
      </c>
      <c r="AX270" s="13" t="s">
        <v>73</v>
      </c>
      <c r="AY270" s="202" t="s">
        <v>120</v>
      </c>
    </row>
    <row r="271" spans="2:51" s="14" customFormat="1" ht="10.2">
      <c r="B271" s="203"/>
      <c r="C271" s="204"/>
      <c r="D271" s="188" t="s">
        <v>131</v>
      </c>
      <c r="E271" s="205" t="s">
        <v>28</v>
      </c>
      <c r="F271" s="206" t="s">
        <v>337</v>
      </c>
      <c r="G271" s="204"/>
      <c r="H271" s="207">
        <v>17.005</v>
      </c>
      <c r="I271" s="208"/>
      <c r="J271" s="204"/>
      <c r="K271" s="204"/>
      <c r="L271" s="209"/>
      <c r="M271" s="210"/>
      <c r="N271" s="211"/>
      <c r="O271" s="211"/>
      <c r="P271" s="211"/>
      <c r="Q271" s="211"/>
      <c r="R271" s="211"/>
      <c r="S271" s="211"/>
      <c r="T271" s="212"/>
      <c r="AT271" s="213" t="s">
        <v>131</v>
      </c>
      <c r="AU271" s="213" t="s">
        <v>83</v>
      </c>
      <c r="AV271" s="14" t="s">
        <v>83</v>
      </c>
      <c r="AW271" s="14" t="s">
        <v>34</v>
      </c>
      <c r="AX271" s="14" t="s">
        <v>73</v>
      </c>
      <c r="AY271" s="213" t="s">
        <v>120</v>
      </c>
    </row>
    <row r="272" spans="2:51" s="15" customFormat="1" ht="10.2">
      <c r="B272" s="214"/>
      <c r="C272" s="215"/>
      <c r="D272" s="188" t="s">
        <v>131</v>
      </c>
      <c r="E272" s="216" t="s">
        <v>28</v>
      </c>
      <c r="F272" s="217" t="s">
        <v>153</v>
      </c>
      <c r="G272" s="215"/>
      <c r="H272" s="218">
        <v>34.01</v>
      </c>
      <c r="I272" s="219"/>
      <c r="J272" s="215"/>
      <c r="K272" s="215"/>
      <c r="L272" s="220"/>
      <c r="M272" s="221"/>
      <c r="N272" s="222"/>
      <c r="O272" s="222"/>
      <c r="P272" s="222"/>
      <c r="Q272" s="222"/>
      <c r="R272" s="222"/>
      <c r="S272" s="222"/>
      <c r="T272" s="223"/>
      <c r="AT272" s="224" t="s">
        <v>131</v>
      </c>
      <c r="AU272" s="224" t="s">
        <v>83</v>
      </c>
      <c r="AV272" s="15" t="s">
        <v>127</v>
      </c>
      <c r="AW272" s="15" t="s">
        <v>34</v>
      </c>
      <c r="AX272" s="15" t="s">
        <v>81</v>
      </c>
      <c r="AY272" s="224" t="s">
        <v>120</v>
      </c>
    </row>
    <row r="273" spans="2:63" s="12" customFormat="1" ht="22.8" customHeight="1">
      <c r="B273" s="159"/>
      <c r="C273" s="160"/>
      <c r="D273" s="161" t="s">
        <v>72</v>
      </c>
      <c r="E273" s="173" t="s">
        <v>167</v>
      </c>
      <c r="F273" s="173" t="s">
        <v>339</v>
      </c>
      <c r="G273" s="160"/>
      <c r="H273" s="160"/>
      <c r="I273" s="163"/>
      <c r="J273" s="174">
        <f>BK273</f>
        <v>0</v>
      </c>
      <c r="K273" s="160"/>
      <c r="L273" s="165"/>
      <c r="M273" s="166"/>
      <c r="N273" s="167"/>
      <c r="O273" s="167"/>
      <c r="P273" s="168">
        <f>SUM(P274:P292)</f>
        <v>0</v>
      </c>
      <c r="Q273" s="167"/>
      <c r="R273" s="168">
        <f>SUM(R274:R292)</f>
        <v>107.09315968</v>
      </c>
      <c r="S273" s="167"/>
      <c r="T273" s="169">
        <f>SUM(T274:T292)</f>
        <v>0</v>
      </c>
      <c r="AR273" s="170" t="s">
        <v>81</v>
      </c>
      <c r="AT273" s="171" t="s">
        <v>72</v>
      </c>
      <c r="AU273" s="171" t="s">
        <v>81</v>
      </c>
      <c r="AY273" s="170" t="s">
        <v>120</v>
      </c>
      <c r="BK273" s="172">
        <f>SUM(BK274:BK292)</f>
        <v>0</v>
      </c>
    </row>
    <row r="274" spans="1:65" s="2" customFormat="1" ht="14.4" customHeight="1">
      <c r="A274" s="35"/>
      <c r="B274" s="36"/>
      <c r="C274" s="175" t="s">
        <v>340</v>
      </c>
      <c r="D274" s="175" t="s">
        <v>122</v>
      </c>
      <c r="E274" s="176" t="s">
        <v>341</v>
      </c>
      <c r="F274" s="177" t="s">
        <v>342</v>
      </c>
      <c r="G274" s="178" t="s">
        <v>219</v>
      </c>
      <c r="H274" s="179">
        <v>53.08</v>
      </c>
      <c r="I274" s="180"/>
      <c r="J274" s="181">
        <f>ROUND(I274*H274,2)</f>
        <v>0</v>
      </c>
      <c r="K274" s="177" t="s">
        <v>126</v>
      </c>
      <c r="L274" s="40"/>
      <c r="M274" s="182" t="s">
        <v>28</v>
      </c>
      <c r="N274" s="183" t="s">
        <v>46</v>
      </c>
      <c r="O274" s="66"/>
      <c r="P274" s="184">
        <f>O274*H274</f>
        <v>0</v>
      </c>
      <c r="Q274" s="184">
        <v>0.09153</v>
      </c>
      <c r="R274" s="184">
        <f>Q274*H274</f>
        <v>4.8584124</v>
      </c>
      <c r="S274" s="184">
        <v>0</v>
      </c>
      <c r="T274" s="185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86" t="s">
        <v>127</v>
      </c>
      <c r="AT274" s="186" t="s">
        <v>122</v>
      </c>
      <c r="AU274" s="186" t="s">
        <v>83</v>
      </c>
      <c r="AY274" s="18" t="s">
        <v>120</v>
      </c>
      <c r="BE274" s="187">
        <f>IF(N274="základní",J274,0)</f>
        <v>0</v>
      </c>
      <c r="BF274" s="187">
        <f>IF(N274="snížená",J274,0)</f>
        <v>0</v>
      </c>
      <c r="BG274" s="187">
        <f>IF(N274="zákl. přenesená",J274,0)</f>
        <v>0</v>
      </c>
      <c r="BH274" s="187">
        <f>IF(N274="sníž. přenesená",J274,0)</f>
        <v>0</v>
      </c>
      <c r="BI274" s="187">
        <f>IF(N274="nulová",J274,0)</f>
        <v>0</v>
      </c>
      <c r="BJ274" s="18" t="s">
        <v>127</v>
      </c>
      <c r="BK274" s="187">
        <f>ROUND(I274*H274,2)</f>
        <v>0</v>
      </c>
      <c r="BL274" s="18" t="s">
        <v>127</v>
      </c>
      <c r="BM274" s="186" t="s">
        <v>343</v>
      </c>
    </row>
    <row r="275" spans="1:47" s="2" customFormat="1" ht="19.2">
      <c r="A275" s="35"/>
      <c r="B275" s="36"/>
      <c r="C275" s="37"/>
      <c r="D275" s="188" t="s">
        <v>129</v>
      </c>
      <c r="E275" s="37"/>
      <c r="F275" s="189" t="s">
        <v>344</v>
      </c>
      <c r="G275" s="37"/>
      <c r="H275" s="37"/>
      <c r="I275" s="190"/>
      <c r="J275" s="37"/>
      <c r="K275" s="37"/>
      <c r="L275" s="40"/>
      <c r="M275" s="191"/>
      <c r="N275" s="192"/>
      <c r="O275" s="66"/>
      <c r="P275" s="66"/>
      <c r="Q275" s="66"/>
      <c r="R275" s="66"/>
      <c r="S275" s="66"/>
      <c r="T275" s="67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T275" s="18" t="s">
        <v>129</v>
      </c>
      <c r="AU275" s="18" t="s">
        <v>83</v>
      </c>
    </row>
    <row r="276" spans="2:51" s="13" customFormat="1" ht="10.2">
      <c r="B276" s="193"/>
      <c r="C276" s="194"/>
      <c r="D276" s="188" t="s">
        <v>131</v>
      </c>
      <c r="E276" s="195" t="s">
        <v>28</v>
      </c>
      <c r="F276" s="196" t="s">
        <v>345</v>
      </c>
      <c r="G276" s="194"/>
      <c r="H276" s="195" t="s">
        <v>28</v>
      </c>
      <c r="I276" s="197"/>
      <c r="J276" s="194"/>
      <c r="K276" s="194"/>
      <c r="L276" s="198"/>
      <c r="M276" s="199"/>
      <c r="N276" s="200"/>
      <c r="O276" s="200"/>
      <c r="P276" s="200"/>
      <c r="Q276" s="200"/>
      <c r="R276" s="200"/>
      <c r="S276" s="200"/>
      <c r="T276" s="201"/>
      <c r="AT276" s="202" t="s">
        <v>131</v>
      </c>
      <c r="AU276" s="202" t="s">
        <v>83</v>
      </c>
      <c r="AV276" s="13" t="s">
        <v>81</v>
      </c>
      <c r="AW276" s="13" t="s">
        <v>34</v>
      </c>
      <c r="AX276" s="13" t="s">
        <v>73</v>
      </c>
      <c r="AY276" s="202" t="s">
        <v>120</v>
      </c>
    </row>
    <row r="277" spans="2:51" s="13" customFormat="1" ht="10.2">
      <c r="B277" s="193"/>
      <c r="C277" s="194"/>
      <c r="D277" s="188" t="s">
        <v>131</v>
      </c>
      <c r="E277" s="195" t="s">
        <v>28</v>
      </c>
      <c r="F277" s="196" t="s">
        <v>346</v>
      </c>
      <c r="G277" s="194"/>
      <c r="H277" s="195" t="s">
        <v>28</v>
      </c>
      <c r="I277" s="197"/>
      <c r="J277" s="194"/>
      <c r="K277" s="194"/>
      <c r="L277" s="198"/>
      <c r="M277" s="199"/>
      <c r="N277" s="200"/>
      <c r="O277" s="200"/>
      <c r="P277" s="200"/>
      <c r="Q277" s="200"/>
      <c r="R277" s="200"/>
      <c r="S277" s="200"/>
      <c r="T277" s="201"/>
      <c r="AT277" s="202" t="s">
        <v>131</v>
      </c>
      <c r="AU277" s="202" t="s">
        <v>83</v>
      </c>
      <c r="AV277" s="13" t="s">
        <v>81</v>
      </c>
      <c r="AW277" s="13" t="s">
        <v>34</v>
      </c>
      <c r="AX277" s="13" t="s">
        <v>73</v>
      </c>
      <c r="AY277" s="202" t="s">
        <v>120</v>
      </c>
    </row>
    <row r="278" spans="2:51" s="14" customFormat="1" ht="10.2">
      <c r="B278" s="203"/>
      <c r="C278" s="204"/>
      <c r="D278" s="188" t="s">
        <v>131</v>
      </c>
      <c r="E278" s="205" t="s">
        <v>28</v>
      </c>
      <c r="F278" s="206" t="s">
        <v>347</v>
      </c>
      <c r="G278" s="204"/>
      <c r="H278" s="207">
        <v>3.08</v>
      </c>
      <c r="I278" s="208"/>
      <c r="J278" s="204"/>
      <c r="K278" s="204"/>
      <c r="L278" s="209"/>
      <c r="M278" s="210"/>
      <c r="N278" s="211"/>
      <c r="O278" s="211"/>
      <c r="P278" s="211"/>
      <c r="Q278" s="211"/>
      <c r="R278" s="211"/>
      <c r="S278" s="211"/>
      <c r="T278" s="212"/>
      <c r="AT278" s="213" t="s">
        <v>131</v>
      </c>
      <c r="AU278" s="213" t="s">
        <v>83</v>
      </c>
      <c r="AV278" s="14" t="s">
        <v>83</v>
      </c>
      <c r="AW278" s="14" t="s">
        <v>34</v>
      </c>
      <c r="AX278" s="14" t="s">
        <v>73</v>
      </c>
      <c r="AY278" s="213" t="s">
        <v>120</v>
      </c>
    </row>
    <row r="279" spans="2:51" s="13" customFormat="1" ht="10.2">
      <c r="B279" s="193"/>
      <c r="C279" s="194"/>
      <c r="D279" s="188" t="s">
        <v>131</v>
      </c>
      <c r="E279" s="195" t="s">
        <v>28</v>
      </c>
      <c r="F279" s="196" t="s">
        <v>348</v>
      </c>
      <c r="G279" s="194"/>
      <c r="H279" s="195" t="s">
        <v>28</v>
      </c>
      <c r="I279" s="197"/>
      <c r="J279" s="194"/>
      <c r="K279" s="194"/>
      <c r="L279" s="198"/>
      <c r="M279" s="199"/>
      <c r="N279" s="200"/>
      <c r="O279" s="200"/>
      <c r="P279" s="200"/>
      <c r="Q279" s="200"/>
      <c r="R279" s="200"/>
      <c r="S279" s="200"/>
      <c r="T279" s="201"/>
      <c r="AT279" s="202" t="s">
        <v>131</v>
      </c>
      <c r="AU279" s="202" t="s">
        <v>83</v>
      </c>
      <c r="AV279" s="13" t="s">
        <v>81</v>
      </c>
      <c r="AW279" s="13" t="s">
        <v>34</v>
      </c>
      <c r="AX279" s="13" t="s">
        <v>73</v>
      </c>
      <c r="AY279" s="202" t="s">
        <v>120</v>
      </c>
    </row>
    <row r="280" spans="2:51" s="14" customFormat="1" ht="10.2">
      <c r="B280" s="203"/>
      <c r="C280" s="204"/>
      <c r="D280" s="188" t="s">
        <v>131</v>
      </c>
      <c r="E280" s="205" t="s">
        <v>28</v>
      </c>
      <c r="F280" s="206" t="s">
        <v>349</v>
      </c>
      <c r="G280" s="204"/>
      <c r="H280" s="207">
        <v>50</v>
      </c>
      <c r="I280" s="208"/>
      <c r="J280" s="204"/>
      <c r="K280" s="204"/>
      <c r="L280" s="209"/>
      <c r="M280" s="210"/>
      <c r="N280" s="211"/>
      <c r="O280" s="211"/>
      <c r="P280" s="211"/>
      <c r="Q280" s="211"/>
      <c r="R280" s="211"/>
      <c r="S280" s="211"/>
      <c r="T280" s="212"/>
      <c r="AT280" s="213" t="s">
        <v>131</v>
      </c>
      <c r="AU280" s="213" t="s">
        <v>83</v>
      </c>
      <c r="AV280" s="14" t="s">
        <v>83</v>
      </c>
      <c r="AW280" s="14" t="s">
        <v>34</v>
      </c>
      <c r="AX280" s="14" t="s">
        <v>73</v>
      </c>
      <c r="AY280" s="213" t="s">
        <v>120</v>
      </c>
    </row>
    <row r="281" spans="2:51" s="15" customFormat="1" ht="10.2">
      <c r="B281" s="214"/>
      <c r="C281" s="215"/>
      <c r="D281" s="188" t="s">
        <v>131</v>
      </c>
      <c r="E281" s="216" t="s">
        <v>28</v>
      </c>
      <c r="F281" s="217" t="s">
        <v>153</v>
      </c>
      <c r="G281" s="215"/>
      <c r="H281" s="218">
        <v>53.08</v>
      </c>
      <c r="I281" s="219"/>
      <c r="J281" s="215"/>
      <c r="K281" s="215"/>
      <c r="L281" s="220"/>
      <c r="M281" s="221"/>
      <c r="N281" s="222"/>
      <c r="O281" s="222"/>
      <c r="P281" s="222"/>
      <c r="Q281" s="222"/>
      <c r="R281" s="222"/>
      <c r="S281" s="222"/>
      <c r="T281" s="223"/>
      <c r="AT281" s="224" t="s">
        <v>131</v>
      </c>
      <c r="AU281" s="224" t="s">
        <v>83</v>
      </c>
      <c r="AV281" s="15" t="s">
        <v>127</v>
      </c>
      <c r="AW281" s="15" t="s">
        <v>34</v>
      </c>
      <c r="AX281" s="15" t="s">
        <v>81</v>
      </c>
      <c r="AY281" s="224" t="s">
        <v>120</v>
      </c>
    </row>
    <row r="282" spans="1:65" s="2" customFormat="1" ht="14.4" customHeight="1">
      <c r="A282" s="35"/>
      <c r="B282" s="36"/>
      <c r="C282" s="175" t="s">
        <v>350</v>
      </c>
      <c r="D282" s="175" t="s">
        <v>122</v>
      </c>
      <c r="E282" s="176" t="s">
        <v>351</v>
      </c>
      <c r="F282" s="177" t="s">
        <v>352</v>
      </c>
      <c r="G282" s="178" t="s">
        <v>219</v>
      </c>
      <c r="H282" s="179">
        <v>1856.788</v>
      </c>
      <c r="I282" s="180"/>
      <c r="J282" s="181">
        <f>ROUND(I282*H282,2)</f>
        <v>0</v>
      </c>
      <c r="K282" s="177" t="s">
        <v>126</v>
      </c>
      <c r="L282" s="40"/>
      <c r="M282" s="182" t="s">
        <v>28</v>
      </c>
      <c r="N282" s="183" t="s">
        <v>46</v>
      </c>
      <c r="O282" s="66"/>
      <c r="P282" s="184">
        <f>O282*H282</f>
        <v>0</v>
      </c>
      <c r="Q282" s="184">
        <v>0.05506</v>
      </c>
      <c r="R282" s="184">
        <f>Q282*H282</f>
        <v>102.23474728</v>
      </c>
      <c r="S282" s="184">
        <v>0</v>
      </c>
      <c r="T282" s="185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86" t="s">
        <v>127</v>
      </c>
      <c r="AT282" s="186" t="s">
        <v>122</v>
      </c>
      <c r="AU282" s="186" t="s">
        <v>83</v>
      </c>
      <c r="AY282" s="18" t="s">
        <v>120</v>
      </c>
      <c r="BE282" s="187">
        <f>IF(N282="základní",J282,0)</f>
        <v>0</v>
      </c>
      <c r="BF282" s="187">
        <f>IF(N282="snížená",J282,0)</f>
        <v>0</v>
      </c>
      <c r="BG282" s="187">
        <f>IF(N282="zákl. přenesená",J282,0)</f>
        <v>0</v>
      </c>
      <c r="BH282" s="187">
        <f>IF(N282="sníž. přenesená",J282,0)</f>
        <v>0</v>
      </c>
      <c r="BI282" s="187">
        <f>IF(N282="nulová",J282,0)</f>
        <v>0</v>
      </c>
      <c r="BJ282" s="18" t="s">
        <v>127</v>
      </c>
      <c r="BK282" s="187">
        <f>ROUND(I282*H282,2)</f>
        <v>0</v>
      </c>
      <c r="BL282" s="18" t="s">
        <v>127</v>
      </c>
      <c r="BM282" s="186" t="s">
        <v>353</v>
      </c>
    </row>
    <row r="283" spans="1:47" s="2" customFormat="1" ht="19.2">
      <c r="A283" s="35"/>
      <c r="B283" s="36"/>
      <c r="C283" s="37"/>
      <c r="D283" s="188" t="s">
        <v>129</v>
      </c>
      <c r="E283" s="37"/>
      <c r="F283" s="189" t="s">
        <v>354</v>
      </c>
      <c r="G283" s="37"/>
      <c r="H283" s="37"/>
      <c r="I283" s="190"/>
      <c r="J283" s="37"/>
      <c r="K283" s="37"/>
      <c r="L283" s="40"/>
      <c r="M283" s="191"/>
      <c r="N283" s="192"/>
      <c r="O283" s="66"/>
      <c r="P283" s="66"/>
      <c r="Q283" s="66"/>
      <c r="R283" s="66"/>
      <c r="S283" s="66"/>
      <c r="T283" s="67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T283" s="18" t="s">
        <v>129</v>
      </c>
      <c r="AU283" s="18" t="s">
        <v>83</v>
      </c>
    </row>
    <row r="284" spans="2:51" s="13" customFormat="1" ht="10.2">
      <c r="B284" s="193"/>
      <c r="C284" s="194"/>
      <c r="D284" s="188" t="s">
        <v>131</v>
      </c>
      <c r="E284" s="195" t="s">
        <v>28</v>
      </c>
      <c r="F284" s="196" t="s">
        <v>355</v>
      </c>
      <c r="G284" s="194"/>
      <c r="H284" s="195" t="s">
        <v>28</v>
      </c>
      <c r="I284" s="197"/>
      <c r="J284" s="194"/>
      <c r="K284" s="194"/>
      <c r="L284" s="198"/>
      <c r="M284" s="199"/>
      <c r="N284" s="200"/>
      <c r="O284" s="200"/>
      <c r="P284" s="200"/>
      <c r="Q284" s="200"/>
      <c r="R284" s="200"/>
      <c r="S284" s="200"/>
      <c r="T284" s="201"/>
      <c r="AT284" s="202" t="s">
        <v>131</v>
      </c>
      <c r="AU284" s="202" t="s">
        <v>83</v>
      </c>
      <c r="AV284" s="13" t="s">
        <v>81</v>
      </c>
      <c r="AW284" s="13" t="s">
        <v>34</v>
      </c>
      <c r="AX284" s="13" t="s">
        <v>73</v>
      </c>
      <c r="AY284" s="202" t="s">
        <v>120</v>
      </c>
    </row>
    <row r="285" spans="2:51" s="13" customFormat="1" ht="10.2">
      <c r="B285" s="193"/>
      <c r="C285" s="194"/>
      <c r="D285" s="188" t="s">
        <v>131</v>
      </c>
      <c r="E285" s="195" t="s">
        <v>28</v>
      </c>
      <c r="F285" s="196" t="s">
        <v>356</v>
      </c>
      <c r="G285" s="194"/>
      <c r="H285" s="195" t="s">
        <v>28</v>
      </c>
      <c r="I285" s="197"/>
      <c r="J285" s="194"/>
      <c r="K285" s="194"/>
      <c r="L285" s="198"/>
      <c r="M285" s="199"/>
      <c r="N285" s="200"/>
      <c r="O285" s="200"/>
      <c r="P285" s="200"/>
      <c r="Q285" s="200"/>
      <c r="R285" s="200"/>
      <c r="S285" s="200"/>
      <c r="T285" s="201"/>
      <c r="AT285" s="202" t="s">
        <v>131</v>
      </c>
      <c r="AU285" s="202" t="s">
        <v>83</v>
      </c>
      <c r="AV285" s="13" t="s">
        <v>81</v>
      </c>
      <c r="AW285" s="13" t="s">
        <v>34</v>
      </c>
      <c r="AX285" s="13" t="s">
        <v>73</v>
      </c>
      <c r="AY285" s="202" t="s">
        <v>120</v>
      </c>
    </row>
    <row r="286" spans="2:51" s="14" customFormat="1" ht="10.2">
      <c r="B286" s="203"/>
      <c r="C286" s="204"/>
      <c r="D286" s="188" t="s">
        <v>131</v>
      </c>
      <c r="E286" s="205" t="s">
        <v>28</v>
      </c>
      <c r="F286" s="206" t="s">
        <v>357</v>
      </c>
      <c r="G286" s="204"/>
      <c r="H286" s="207">
        <v>2406.01</v>
      </c>
      <c r="I286" s="208"/>
      <c r="J286" s="204"/>
      <c r="K286" s="204"/>
      <c r="L286" s="209"/>
      <c r="M286" s="210"/>
      <c r="N286" s="211"/>
      <c r="O286" s="211"/>
      <c r="P286" s="211"/>
      <c r="Q286" s="211"/>
      <c r="R286" s="211"/>
      <c r="S286" s="211"/>
      <c r="T286" s="212"/>
      <c r="AT286" s="213" t="s">
        <v>131</v>
      </c>
      <c r="AU286" s="213" t="s">
        <v>83</v>
      </c>
      <c r="AV286" s="14" t="s">
        <v>83</v>
      </c>
      <c r="AW286" s="14" t="s">
        <v>34</v>
      </c>
      <c r="AX286" s="14" t="s">
        <v>73</v>
      </c>
      <c r="AY286" s="213" t="s">
        <v>120</v>
      </c>
    </row>
    <row r="287" spans="2:51" s="13" customFormat="1" ht="10.2">
      <c r="B287" s="193"/>
      <c r="C287" s="194"/>
      <c r="D287" s="188" t="s">
        <v>131</v>
      </c>
      <c r="E287" s="195" t="s">
        <v>28</v>
      </c>
      <c r="F287" s="196" t="s">
        <v>358</v>
      </c>
      <c r="G287" s="194"/>
      <c r="H287" s="195" t="s">
        <v>28</v>
      </c>
      <c r="I287" s="197"/>
      <c r="J287" s="194"/>
      <c r="K287" s="194"/>
      <c r="L287" s="198"/>
      <c r="M287" s="199"/>
      <c r="N287" s="200"/>
      <c r="O287" s="200"/>
      <c r="P287" s="200"/>
      <c r="Q287" s="200"/>
      <c r="R287" s="200"/>
      <c r="S287" s="200"/>
      <c r="T287" s="201"/>
      <c r="AT287" s="202" t="s">
        <v>131</v>
      </c>
      <c r="AU287" s="202" t="s">
        <v>83</v>
      </c>
      <c r="AV287" s="13" t="s">
        <v>81</v>
      </c>
      <c r="AW287" s="13" t="s">
        <v>34</v>
      </c>
      <c r="AX287" s="13" t="s">
        <v>73</v>
      </c>
      <c r="AY287" s="202" t="s">
        <v>120</v>
      </c>
    </row>
    <row r="288" spans="2:51" s="14" customFormat="1" ht="10.2">
      <c r="B288" s="203"/>
      <c r="C288" s="204"/>
      <c r="D288" s="188" t="s">
        <v>131</v>
      </c>
      <c r="E288" s="205" t="s">
        <v>28</v>
      </c>
      <c r="F288" s="206" t="s">
        <v>359</v>
      </c>
      <c r="G288" s="204"/>
      <c r="H288" s="207">
        <v>-85.025</v>
      </c>
      <c r="I288" s="208"/>
      <c r="J288" s="204"/>
      <c r="K288" s="204"/>
      <c r="L288" s="209"/>
      <c r="M288" s="210"/>
      <c r="N288" s="211"/>
      <c r="O288" s="211"/>
      <c r="P288" s="211"/>
      <c r="Q288" s="211"/>
      <c r="R288" s="211"/>
      <c r="S288" s="211"/>
      <c r="T288" s="212"/>
      <c r="AT288" s="213" t="s">
        <v>131</v>
      </c>
      <c r="AU288" s="213" t="s">
        <v>83</v>
      </c>
      <c r="AV288" s="14" t="s">
        <v>83</v>
      </c>
      <c r="AW288" s="14" t="s">
        <v>34</v>
      </c>
      <c r="AX288" s="14" t="s">
        <v>73</v>
      </c>
      <c r="AY288" s="213" t="s">
        <v>120</v>
      </c>
    </row>
    <row r="289" spans="2:51" s="16" customFormat="1" ht="10.2">
      <c r="B289" s="225"/>
      <c r="C289" s="226"/>
      <c r="D289" s="188" t="s">
        <v>131</v>
      </c>
      <c r="E289" s="227" t="s">
        <v>28</v>
      </c>
      <c r="F289" s="228" t="s">
        <v>207</v>
      </c>
      <c r="G289" s="226"/>
      <c r="H289" s="229">
        <v>2320.985</v>
      </c>
      <c r="I289" s="230"/>
      <c r="J289" s="226"/>
      <c r="K289" s="226"/>
      <c r="L289" s="231"/>
      <c r="M289" s="232"/>
      <c r="N289" s="233"/>
      <c r="O289" s="233"/>
      <c r="P289" s="233"/>
      <c r="Q289" s="233"/>
      <c r="R289" s="233"/>
      <c r="S289" s="233"/>
      <c r="T289" s="234"/>
      <c r="AT289" s="235" t="s">
        <v>131</v>
      </c>
      <c r="AU289" s="235" t="s">
        <v>83</v>
      </c>
      <c r="AV289" s="16" t="s">
        <v>141</v>
      </c>
      <c r="AW289" s="16" t="s">
        <v>34</v>
      </c>
      <c r="AX289" s="16" t="s">
        <v>73</v>
      </c>
      <c r="AY289" s="235" t="s">
        <v>120</v>
      </c>
    </row>
    <row r="290" spans="2:51" s="13" customFormat="1" ht="20.4">
      <c r="B290" s="193"/>
      <c r="C290" s="194"/>
      <c r="D290" s="188" t="s">
        <v>131</v>
      </c>
      <c r="E290" s="195" t="s">
        <v>28</v>
      </c>
      <c r="F290" s="196" t="s">
        <v>360</v>
      </c>
      <c r="G290" s="194"/>
      <c r="H290" s="195" t="s">
        <v>28</v>
      </c>
      <c r="I290" s="197"/>
      <c r="J290" s="194"/>
      <c r="K290" s="194"/>
      <c r="L290" s="198"/>
      <c r="M290" s="199"/>
      <c r="N290" s="200"/>
      <c r="O290" s="200"/>
      <c r="P290" s="200"/>
      <c r="Q290" s="200"/>
      <c r="R290" s="200"/>
      <c r="S290" s="200"/>
      <c r="T290" s="201"/>
      <c r="AT290" s="202" t="s">
        <v>131</v>
      </c>
      <c r="AU290" s="202" t="s">
        <v>83</v>
      </c>
      <c r="AV290" s="13" t="s">
        <v>81</v>
      </c>
      <c r="AW290" s="13" t="s">
        <v>34</v>
      </c>
      <c r="AX290" s="13" t="s">
        <v>73</v>
      </c>
      <c r="AY290" s="202" t="s">
        <v>120</v>
      </c>
    </row>
    <row r="291" spans="2:51" s="14" customFormat="1" ht="10.2">
      <c r="B291" s="203"/>
      <c r="C291" s="204"/>
      <c r="D291" s="188" t="s">
        <v>131</v>
      </c>
      <c r="E291" s="205" t="s">
        <v>28</v>
      </c>
      <c r="F291" s="206" t="s">
        <v>361</v>
      </c>
      <c r="G291" s="204"/>
      <c r="H291" s="207">
        <v>-464.197</v>
      </c>
      <c r="I291" s="208"/>
      <c r="J291" s="204"/>
      <c r="K291" s="204"/>
      <c r="L291" s="209"/>
      <c r="M291" s="210"/>
      <c r="N291" s="211"/>
      <c r="O291" s="211"/>
      <c r="P291" s="211"/>
      <c r="Q291" s="211"/>
      <c r="R291" s="211"/>
      <c r="S291" s="211"/>
      <c r="T291" s="212"/>
      <c r="AT291" s="213" t="s">
        <v>131</v>
      </c>
      <c r="AU291" s="213" t="s">
        <v>83</v>
      </c>
      <c r="AV291" s="14" t="s">
        <v>83</v>
      </c>
      <c r="AW291" s="14" t="s">
        <v>34</v>
      </c>
      <c r="AX291" s="14" t="s">
        <v>73</v>
      </c>
      <c r="AY291" s="213" t="s">
        <v>120</v>
      </c>
    </row>
    <row r="292" spans="2:51" s="15" customFormat="1" ht="10.2">
      <c r="B292" s="214"/>
      <c r="C292" s="215"/>
      <c r="D292" s="188" t="s">
        <v>131</v>
      </c>
      <c r="E292" s="216" t="s">
        <v>28</v>
      </c>
      <c r="F292" s="217" t="s">
        <v>153</v>
      </c>
      <c r="G292" s="215"/>
      <c r="H292" s="218">
        <v>1856.788</v>
      </c>
      <c r="I292" s="219"/>
      <c r="J292" s="215"/>
      <c r="K292" s="215"/>
      <c r="L292" s="220"/>
      <c r="M292" s="221"/>
      <c r="N292" s="222"/>
      <c r="O292" s="222"/>
      <c r="P292" s="222"/>
      <c r="Q292" s="222"/>
      <c r="R292" s="222"/>
      <c r="S292" s="222"/>
      <c r="T292" s="223"/>
      <c r="AT292" s="224" t="s">
        <v>131</v>
      </c>
      <c r="AU292" s="224" t="s">
        <v>83</v>
      </c>
      <c r="AV292" s="15" t="s">
        <v>127</v>
      </c>
      <c r="AW292" s="15" t="s">
        <v>34</v>
      </c>
      <c r="AX292" s="15" t="s">
        <v>81</v>
      </c>
      <c r="AY292" s="224" t="s">
        <v>120</v>
      </c>
    </row>
    <row r="293" spans="2:63" s="12" customFormat="1" ht="22.8" customHeight="1">
      <c r="B293" s="159"/>
      <c r="C293" s="160"/>
      <c r="D293" s="161" t="s">
        <v>72</v>
      </c>
      <c r="E293" s="173" t="s">
        <v>189</v>
      </c>
      <c r="F293" s="173" t="s">
        <v>362</v>
      </c>
      <c r="G293" s="160"/>
      <c r="H293" s="160"/>
      <c r="I293" s="163"/>
      <c r="J293" s="174">
        <f>BK293</f>
        <v>0</v>
      </c>
      <c r="K293" s="160"/>
      <c r="L293" s="165"/>
      <c r="M293" s="166"/>
      <c r="N293" s="167"/>
      <c r="O293" s="167"/>
      <c r="P293" s="168">
        <f>SUM(P294:P346)</f>
        <v>0</v>
      </c>
      <c r="Q293" s="167"/>
      <c r="R293" s="168">
        <f>SUM(R294:R346)</f>
        <v>0.93117275</v>
      </c>
      <c r="S293" s="167"/>
      <c r="T293" s="169">
        <f>SUM(T294:T346)</f>
        <v>60.57726400000001</v>
      </c>
      <c r="AR293" s="170" t="s">
        <v>81</v>
      </c>
      <c r="AT293" s="171" t="s">
        <v>72</v>
      </c>
      <c r="AU293" s="171" t="s">
        <v>81</v>
      </c>
      <c r="AY293" s="170" t="s">
        <v>120</v>
      </c>
      <c r="BK293" s="172">
        <f>SUM(BK294:BK346)</f>
        <v>0</v>
      </c>
    </row>
    <row r="294" spans="1:65" s="2" customFormat="1" ht="14.4" customHeight="1">
      <c r="A294" s="35"/>
      <c r="B294" s="36"/>
      <c r="C294" s="175" t="s">
        <v>363</v>
      </c>
      <c r="D294" s="175" t="s">
        <v>122</v>
      </c>
      <c r="E294" s="176" t="s">
        <v>364</v>
      </c>
      <c r="F294" s="177" t="s">
        <v>365</v>
      </c>
      <c r="G294" s="178" t="s">
        <v>219</v>
      </c>
      <c r="H294" s="179">
        <v>53.08</v>
      </c>
      <c r="I294" s="180"/>
      <c r="J294" s="181">
        <f>ROUND(I294*H294,2)</f>
        <v>0</v>
      </c>
      <c r="K294" s="177" t="s">
        <v>126</v>
      </c>
      <c r="L294" s="40"/>
      <c r="M294" s="182" t="s">
        <v>28</v>
      </c>
      <c r="N294" s="183" t="s">
        <v>46</v>
      </c>
      <c r="O294" s="66"/>
      <c r="P294" s="184">
        <f>O294*H294</f>
        <v>0</v>
      </c>
      <c r="Q294" s="184">
        <v>0</v>
      </c>
      <c r="R294" s="184">
        <f>Q294*H294</f>
        <v>0</v>
      </c>
      <c r="S294" s="184">
        <v>0.018</v>
      </c>
      <c r="T294" s="185">
        <f>S294*H294</f>
        <v>0.9554399999999998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186" t="s">
        <v>127</v>
      </c>
      <c r="AT294" s="186" t="s">
        <v>122</v>
      </c>
      <c r="AU294" s="186" t="s">
        <v>83</v>
      </c>
      <c r="AY294" s="18" t="s">
        <v>120</v>
      </c>
      <c r="BE294" s="187">
        <f>IF(N294="základní",J294,0)</f>
        <v>0</v>
      </c>
      <c r="BF294" s="187">
        <f>IF(N294="snížená",J294,0)</f>
        <v>0</v>
      </c>
      <c r="BG294" s="187">
        <f>IF(N294="zákl. přenesená",J294,0)</f>
        <v>0</v>
      </c>
      <c r="BH294" s="187">
        <f>IF(N294="sníž. přenesená",J294,0)</f>
        <v>0</v>
      </c>
      <c r="BI294" s="187">
        <f>IF(N294="nulová",J294,0)</f>
        <v>0</v>
      </c>
      <c r="BJ294" s="18" t="s">
        <v>127</v>
      </c>
      <c r="BK294" s="187">
        <f>ROUND(I294*H294,2)</f>
        <v>0</v>
      </c>
      <c r="BL294" s="18" t="s">
        <v>127</v>
      </c>
      <c r="BM294" s="186" t="s">
        <v>366</v>
      </c>
    </row>
    <row r="295" spans="1:47" s="2" customFormat="1" ht="19.2">
      <c r="A295" s="35"/>
      <c r="B295" s="36"/>
      <c r="C295" s="37"/>
      <c r="D295" s="188" t="s">
        <v>129</v>
      </c>
      <c r="E295" s="37"/>
      <c r="F295" s="189" t="s">
        <v>367</v>
      </c>
      <c r="G295" s="37"/>
      <c r="H295" s="37"/>
      <c r="I295" s="190"/>
      <c r="J295" s="37"/>
      <c r="K295" s="37"/>
      <c r="L295" s="40"/>
      <c r="M295" s="191"/>
      <c r="N295" s="192"/>
      <c r="O295" s="66"/>
      <c r="P295" s="66"/>
      <c r="Q295" s="66"/>
      <c r="R295" s="66"/>
      <c r="S295" s="66"/>
      <c r="T295" s="67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T295" s="18" t="s">
        <v>129</v>
      </c>
      <c r="AU295" s="18" t="s">
        <v>83</v>
      </c>
    </row>
    <row r="296" spans="2:51" s="13" customFormat="1" ht="10.2">
      <c r="B296" s="193"/>
      <c r="C296" s="194"/>
      <c r="D296" s="188" t="s">
        <v>131</v>
      </c>
      <c r="E296" s="195" t="s">
        <v>28</v>
      </c>
      <c r="F296" s="196" t="s">
        <v>368</v>
      </c>
      <c r="G296" s="194"/>
      <c r="H296" s="195" t="s">
        <v>28</v>
      </c>
      <c r="I296" s="197"/>
      <c r="J296" s="194"/>
      <c r="K296" s="194"/>
      <c r="L296" s="198"/>
      <c r="M296" s="199"/>
      <c r="N296" s="200"/>
      <c r="O296" s="200"/>
      <c r="P296" s="200"/>
      <c r="Q296" s="200"/>
      <c r="R296" s="200"/>
      <c r="S296" s="200"/>
      <c r="T296" s="201"/>
      <c r="AT296" s="202" t="s">
        <v>131</v>
      </c>
      <c r="AU296" s="202" t="s">
        <v>83</v>
      </c>
      <c r="AV296" s="13" t="s">
        <v>81</v>
      </c>
      <c r="AW296" s="13" t="s">
        <v>34</v>
      </c>
      <c r="AX296" s="13" t="s">
        <v>73</v>
      </c>
      <c r="AY296" s="202" t="s">
        <v>120</v>
      </c>
    </row>
    <row r="297" spans="2:51" s="13" customFormat="1" ht="10.2">
      <c r="B297" s="193"/>
      <c r="C297" s="194"/>
      <c r="D297" s="188" t="s">
        <v>131</v>
      </c>
      <c r="E297" s="195" t="s">
        <v>28</v>
      </c>
      <c r="F297" s="196" t="s">
        <v>346</v>
      </c>
      <c r="G297" s="194"/>
      <c r="H297" s="195" t="s">
        <v>28</v>
      </c>
      <c r="I297" s="197"/>
      <c r="J297" s="194"/>
      <c r="K297" s="194"/>
      <c r="L297" s="198"/>
      <c r="M297" s="199"/>
      <c r="N297" s="200"/>
      <c r="O297" s="200"/>
      <c r="P297" s="200"/>
      <c r="Q297" s="200"/>
      <c r="R297" s="200"/>
      <c r="S297" s="200"/>
      <c r="T297" s="201"/>
      <c r="AT297" s="202" t="s">
        <v>131</v>
      </c>
      <c r="AU297" s="202" t="s">
        <v>83</v>
      </c>
      <c r="AV297" s="13" t="s">
        <v>81</v>
      </c>
      <c r="AW297" s="13" t="s">
        <v>34</v>
      </c>
      <c r="AX297" s="13" t="s">
        <v>73</v>
      </c>
      <c r="AY297" s="202" t="s">
        <v>120</v>
      </c>
    </row>
    <row r="298" spans="2:51" s="14" customFormat="1" ht="10.2">
      <c r="B298" s="203"/>
      <c r="C298" s="204"/>
      <c r="D298" s="188" t="s">
        <v>131</v>
      </c>
      <c r="E298" s="205" t="s">
        <v>28</v>
      </c>
      <c r="F298" s="206" t="s">
        <v>347</v>
      </c>
      <c r="G298" s="204"/>
      <c r="H298" s="207">
        <v>3.08</v>
      </c>
      <c r="I298" s="208"/>
      <c r="J298" s="204"/>
      <c r="K298" s="204"/>
      <c r="L298" s="209"/>
      <c r="M298" s="210"/>
      <c r="N298" s="211"/>
      <c r="O298" s="211"/>
      <c r="P298" s="211"/>
      <c r="Q298" s="211"/>
      <c r="R298" s="211"/>
      <c r="S298" s="211"/>
      <c r="T298" s="212"/>
      <c r="AT298" s="213" t="s">
        <v>131</v>
      </c>
      <c r="AU298" s="213" t="s">
        <v>83</v>
      </c>
      <c r="AV298" s="14" t="s">
        <v>83</v>
      </c>
      <c r="AW298" s="14" t="s">
        <v>34</v>
      </c>
      <c r="AX298" s="14" t="s">
        <v>73</v>
      </c>
      <c r="AY298" s="213" t="s">
        <v>120</v>
      </c>
    </row>
    <row r="299" spans="2:51" s="13" customFormat="1" ht="10.2">
      <c r="B299" s="193"/>
      <c r="C299" s="194"/>
      <c r="D299" s="188" t="s">
        <v>131</v>
      </c>
      <c r="E299" s="195" t="s">
        <v>28</v>
      </c>
      <c r="F299" s="196" t="s">
        <v>348</v>
      </c>
      <c r="G299" s="194"/>
      <c r="H299" s="195" t="s">
        <v>28</v>
      </c>
      <c r="I299" s="197"/>
      <c r="J299" s="194"/>
      <c r="K299" s="194"/>
      <c r="L299" s="198"/>
      <c r="M299" s="199"/>
      <c r="N299" s="200"/>
      <c r="O299" s="200"/>
      <c r="P299" s="200"/>
      <c r="Q299" s="200"/>
      <c r="R299" s="200"/>
      <c r="S299" s="200"/>
      <c r="T299" s="201"/>
      <c r="AT299" s="202" t="s">
        <v>131</v>
      </c>
      <c r="AU299" s="202" t="s">
        <v>83</v>
      </c>
      <c r="AV299" s="13" t="s">
        <v>81</v>
      </c>
      <c r="AW299" s="13" t="s">
        <v>34</v>
      </c>
      <c r="AX299" s="13" t="s">
        <v>73</v>
      </c>
      <c r="AY299" s="202" t="s">
        <v>120</v>
      </c>
    </row>
    <row r="300" spans="2:51" s="14" customFormat="1" ht="10.2">
      <c r="B300" s="203"/>
      <c r="C300" s="204"/>
      <c r="D300" s="188" t="s">
        <v>131</v>
      </c>
      <c r="E300" s="205" t="s">
        <v>28</v>
      </c>
      <c r="F300" s="206" t="s">
        <v>349</v>
      </c>
      <c r="G300" s="204"/>
      <c r="H300" s="207">
        <v>50</v>
      </c>
      <c r="I300" s="208"/>
      <c r="J300" s="204"/>
      <c r="K300" s="204"/>
      <c r="L300" s="209"/>
      <c r="M300" s="210"/>
      <c r="N300" s="211"/>
      <c r="O300" s="211"/>
      <c r="P300" s="211"/>
      <c r="Q300" s="211"/>
      <c r="R300" s="211"/>
      <c r="S300" s="211"/>
      <c r="T300" s="212"/>
      <c r="AT300" s="213" t="s">
        <v>131</v>
      </c>
      <c r="AU300" s="213" t="s">
        <v>83</v>
      </c>
      <c r="AV300" s="14" t="s">
        <v>83</v>
      </c>
      <c r="AW300" s="14" t="s">
        <v>34</v>
      </c>
      <c r="AX300" s="14" t="s">
        <v>73</v>
      </c>
      <c r="AY300" s="213" t="s">
        <v>120</v>
      </c>
    </row>
    <row r="301" spans="2:51" s="15" customFormat="1" ht="10.2">
      <c r="B301" s="214"/>
      <c r="C301" s="215"/>
      <c r="D301" s="188" t="s">
        <v>131</v>
      </c>
      <c r="E301" s="216" t="s">
        <v>28</v>
      </c>
      <c r="F301" s="217" t="s">
        <v>153</v>
      </c>
      <c r="G301" s="215"/>
      <c r="H301" s="218">
        <v>53.08</v>
      </c>
      <c r="I301" s="219"/>
      <c r="J301" s="215"/>
      <c r="K301" s="215"/>
      <c r="L301" s="220"/>
      <c r="M301" s="221"/>
      <c r="N301" s="222"/>
      <c r="O301" s="222"/>
      <c r="P301" s="222"/>
      <c r="Q301" s="222"/>
      <c r="R301" s="222"/>
      <c r="S301" s="222"/>
      <c r="T301" s="223"/>
      <c r="AT301" s="224" t="s">
        <v>131</v>
      </c>
      <c r="AU301" s="224" t="s">
        <v>83</v>
      </c>
      <c r="AV301" s="15" t="s">
        <v>127</v>
      </c>
      <c r="AW301" s="15" t="s">
        <v>34</v>
      </c>
      <c r="AX301" s="15" t="s">
        <v>81</v>
      </c>
      <c r="AY301" s="224" t="s">
        <v>120</v>
      </c>
    </row>
    <row r="302" spans="1:65" s="2" customFormat="1" ht="14.4" customHeight="1">
      <c r="A302" s="35"/>
      <c r="B302" s="36"/>
      <c r="C302" s="175" t="s">
        <v>369</v>
      </c>
      <c r="D302" s="175" t="s">
        <v>122</v>
      </c>
      <c r="E302" s="176" t="s">
        <v>370</v>
      </c>
      <c r="F302" s="177" t="s">
        <v>371</v>
      </c>
      <c r="G302" s="178" t="s">
        <v>219</v>
      </c>
      <c r="H302" s="179">
        <v>1856.788</v>
      </c>
      <c r="I302" s="180"/>
      <c r="J302" s="181">
        <f>ROUND(I302*H302,2)</f>
        <v>0</v>
      </c>
      <c r="K302" s="177" t="s">
        <v>126</v>
      </c>
      <c r="L302" s="40"/>
      <c r="M302" s="182" t="s">
        <v>28</v>
      </c>
      <c r="N302" s="183" t="s">
        <v>46</v>
      </c>
      <c r="O302" s="66"/>
      <c r="P302" s="184">
        <f>O302*H302</f>
        <v>0</v>
      </c>
      <c r="Q302" s="184">
        <v>0</v>
      </c>
      <c r="R302" s="184">
        <f>Q302*H302</f>
        <v>0</v>
      </c>
      <c r="S302" s="184">
        <v>0.023</v>
      </c>
      <c r="T302" s="185">
        <f>S302*H302</f>
        <v>42.706124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186" t="s">
        <v>127</v>
      </c>
      <c r="AT302" s="186" t="s">
        <v>122</v>
      </c>
      <c r="AU302" s="186" t="s">
        <v>83</v>
      </c>
      <c r="AY302" s="18" t="s">
        <v>120</v>
      </c>
      <c r="BE302" s="187">
        <f>IF(N302="základní",J302,0)</f>
        <v>0</v>
      </c>
      <c r="BF302" s="187">
        <f>IF(N302="snížená",J302,0)</f>
        <v>0</v>
      </c>
      <c r="BG302" s="187">
        <f>IF(N302="zákl. přenesená",J302,0)</f>
        <v>0</v>
      </c>
      <c r="BH302" s="187">
        <f>IF(N302="sníž. přenesená",J302,0)</f>
        <v>0</v>
      </c>
      <c r="BI302" s="187">
        <f>IF(N302="nulová",J302,0)</f>
        <v>0</v>
      </c>
      <c r="BJ302" s="18" t="s">
        <v>127</v>
      </c>
      <c r="BK302" s="187">
        <f>ROUND(I302*H302,2)</f>
        <v>0</v>
      </c>
      <c r="BL302" s="18" t="s">
        <v>127</v>
      </c>
      <c r="BM302" s="186" t="s">
        <v>372</v>
      </c>
    </row>
    <row r="303" spans="1:47" s="2" customFormat="1" ht="19.2">
      <c r="A303" s="35"/>
      <c r="B303" s="36"/>
      <c r="C303" s="37"/>
      <c r="D303" s="188" t="s">
        <v>129</v>
      </c>
      <c r="E303" s="37"/>
      <c r="F303" s="189" t="s">
        <v>373</v>
      </c>
      <c r="G303" s="37"/>
      <c r="H303" s="37"/>
      <c r="I303" s="190"/>
      <c r="J303" s="37"/>
      <c r="K303" s="37"/>
      <c r="L303" s="40"/>
      <c r="M303" s="191"/>
      <c r="N303" s="192"/>
      <c r="O303" s="66"/>
      <c r="P303" s="66"/>
      <c r="Q303" s="66"/>
      <c r="R303" s="66"/>
      <c r="S303" s="66"/>
      <c r="T303" s="67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T303" s="18" t="s">
        <v>129</v>
      </c>
      <c r="AU303" s="18" t="s">
        <v>83</v>
      </c>
    </row>
    <row r="304" spans="2:51" s="13" customFormat="1" ht="10.2">
      <c r="B304" s="193"/>
      <c r="C304" s="194"/>
      <c r="D304" s="188" t="s">
        <v>131</v>
      </c>
      <c r="E304" s="195" t="s">
        <v>28</v>
      </c>
      <c r="F304" s="196" t="s">
        <v>374</v>
      </c>
      <c r="G304" s="194"/>
      <c r="H304" s="195" t="s">
        <v>28</v>
      </c>
      <c r="I304" s="197"/>
      <c r="J304" s="194"/>
      <c r="K304" s="194"/>
      <c r="L304" s="198"/>
      <c r="M304" s="199"/>
      <c r="N304" s="200"/>
      <c r="O304" s="200"/>
      <c r="P304" s="200"/>
      <c r="Q304" s="200"/>
      <c r="R304" s="200"/>
      <c r="S304" s="200"/>
      <c r="T304" s="201"/>
      <c r="AT304" s="202" t="s">
        <v>131</v>
      </c>
      <c r="AU304" s="202" t="s">
        <v>83</v>
      </c>
      <c r="AV304" s="13" t="s">
        <v>81</v>
      </c>
      <c r="AW304" s="13" t="s">
        <v>34</v>
      </c>
      <c r="AX304" s="13" t="s">
        <v>73</v>
      </c>
      <c r="AY304" s="202" t="s">
        <v>120</v>
      </c>
    </row>
    <row r="305" spans="2:51" s="13" customFormat="1" ht="10.2">
      <c r="B305" s="193"/>
      <c r="C305" s="194"/>
      <c r="D305" s="188" t="s">
        <v>131</v>
      </c>
      <c r="E305" s="195" t="s">
        <v>28</v>
      </c>
      <c r="F305" s="196" t="s">
        <v>356</v>
      </c>
      <c r="G305" s="194"/>
      <c r="H305" s="195" t="s">
        <v>28</v>
      </c>
      <c r="I305" s="197"/>
      <c r="J305" s="194"/>
      <c r="K305" s="194"/>
      <c r="L305" s="198"/>
      <c r="M305" s="199"/>
      <c r="N305" s="200"/>
      <c r="O305" s="200"/>
      <c r="P305" s="200"/>
      <c r="Q305" s="200"/>
      <c r="R305" s="200"/>
      <c r="S305" s="200"/>
      <c r="T305" s="201"/>
      <c r="AT305" s="202" t="s">
        <v>131</v>
      </c>
      <c r="AU305" s="202" t="s">
        <v>83</v>
      </c>
      <c r="AV305" s="13" t="s">
        <v>81</v>
      </c>
      <c r="AW305" s="13" t="s">
        <v>34</v>
      </c>
      <c r="AX305" s="13" t="s">
        <v>73</v>
      </c>
      <c r="AY305" s="202" t="s">
        <v>120</v>
      </c>
    </row>
    <row r="306" spans="2:51" s="14" customFormat="1" ht="10.2">
      <c r="B306" s="203"/>
      <c r="C306" s="204"/>
      <c r="D306" s="188" t="s">
        <v>131</v>
      </c>
      <c r="E306" s="205" t="s">
        <v>28</v>
      </c>
      <c r="F306" s="206" t="s">
        <v>357</v>
      </c>
      <c r="G306" s="204"/>
      <c r="H306" s="207">
        <v>2406.01</v>
      </c>
      <c r="I306" s="208"/>
      <c r="J306" s="204"/>
      <c r="K306" s="204"/>
      <c r="L306" s="209"/>
      <c r="M306" s="210"/>
      <c r="N306" s="211"/>
      <c r="O306" s="211"/>
      <c r="P306" s="211"/>
      <c r="Q306" s="211"/>
      <c r="R306" s="211"/>
      <c r="S306" s="211"/>
      <c r="T306" s="212"/>
      <c r="AT306" s="213" t="s">
        <v>131</v>
      </c>
      <c r="AU306" s="213" t="s">
        <v>83</v>
      </c>
      <c r="AV306" s="14" t="s">
        <v>83</v>
      </c>
      <c r="AW306" s="14" t="s">
        <v>34</v>
      </c>
      <c r="AX306" s="14" t="s">
        <v>73</v>
      </c>
      <c r="AY306" s="213" t="s">
        <v>120</v>
      </c>
    </row>
    <row r="307" spans="2:51" s="13" customFormat="1" ht="10.2">
      <c r="B307" s="193"/>
      <c r="C307" s="194"/>
      <c r="D307" s="188" t="s">
        <v>131</v>
      </c>
      <c r="E307" s="195" t="s">
        <v>28</v>
      </c>
      <c r="F307" s="196" t="s">
        <v>358</v>
      </c>
      <c r="G307" s="194"/>
      <c r="H307" s="195" t="s">
        <v>28</v>
      </c>
      <c r="I307" s="197"/>
      <c r="J307" s="194"/>
      <c r="K307" s="194"/>
      <c r="L307" s="198"/>
      <c r="M307" s="199"/>
      <c r="N307" s="200"/>
      <c r="O307" s="200"/>
      <c r="P307" s="200"/>
      <c r="Q307" s="200"/>
      <c r="R307" s="200"/>
      <c r="S307" s="200"/>
      <c r="T307" s="201"/>
      <c r="AT307" s="202" t="s">
        <v>131</v>
      </c>
      <c r="AU307" s="202" t="s">
        <v>83</v>
      </c>
      <c r="AV307" s="13" t="s">
        <v>81</v>
      </c>
      <c r="AW307" s="13" t="s">
        <v>34</v>
      </c>
      <c r="AX307" s="13" t="s">
        <v>73</v>
      </c>
      <c r="AY307" s="202" t="s">
        <v>120</v>
      </c>
    </row>
    <row r="308" spans="2:51" s="14" customFormat="1" ht="10.2">
      <c r="B308" s="203"/>
      <c r="C308" s="204"/>
      <c r="D308" s="188" t="s">
        <v>131</v>
      </c>
      <c r="E308" s="205" t="s">
        <v>28</v>
      </c>
      <c r="F308" s="206" t="s">
        <v>359</v>
      </c>
      <c r="G308" s="204"/>
      <c r="H308" s="207">
        <v>-85.025</v>
      </c>
      <c r="I308" s="208"/>
      <c r="J308" s="204"/>
      <c r="K308" s="204"/>
      <c r="L308" s="209"/>
      <c r="M308" s="210"/>
      <c r="N308" s="211"/>
      <c r="O308" s="211"/>
      <c r="P308" s="211"/>
      <c r="Q308" s="211"/>
      <c r="R308" s="211"/>
      <c r="S308" s="211"/>
      <c r="T308" s="212"/>
      <c r="AT308" s="213" t="s">
        <v>131</v>
      </c>
      <c r="AU308" s="213" t="s">
        <v>83</v>
      </c>
      <c r="AV308" s="14" t="s">
        <v>83</v>
      </c>
      <c r="AW308" s="14" t="s">
        <v>34</v>
      </c>
      <c r="AX308" s="14" t="s">
        <v>73</v>
      </c>
      <c r="AY308" s="213" t="s">
        <v>120</v>
      </c>
    </row>
    <row r="309" spans="2:51" s="16" customFormat="1" ht="10.2">
      <c r="B309" s="225"/>
      <c r="C309" s="226"/>
      <c r="D309" s="188" t="s">
        <v>131</v>
      </c>
      <c r="E309" s="227" t="s">
        <v>28</v>
      </c>
      <c r="F309" s="228" t="s">
        <v>207</v>
      </c>
      <c r="G309" s="226"/>
      <c r="H309" s="229">
        <v>2320.985</v>
      </c>
      <c r="I309" s="230"/>
      <c r="J309" s="226"/>
      <c r="K309" s="226"/>
      <c r="L309" s="231"/>
      <c r="M309" s="232"/>
      <c r="N309" s="233"/>
      <c r="O309" s="233"/>
      <c r="P309" s="233"/>
      <c r="Q309" s="233"/>
      <c r="R309" s="233"/>
      <c r="S309" s="233"/>
      <c r="T309" s="234"/>
      <c r="AT309" s="235" t="s">
        <v>131</v>
      </c>
      <c r="AU309" s="235" t="s">
        <v>83</v>
      </c>
      <c r="AV309" s="16" t="s">
        <v>141</v>
      </c>
      <c r="AW309" s="16" t="s">
        <v>34</v>
      </c>
      <c r="AX309" s="16" t="s">
        <v>73</v>
      </c>
      <c r="AY309" s="235" t="s">
        <v>120</v>
      </c>
    </row>
    <row r="310" spans="2:51" s="13" customFormat="1" ht="20.4">
      <c r="B310" s="193"/>
      <c r="C310" s="194"/>
      <c r="D310" s="188" t="s">
        <v>131</v>
      </c>
      <c r="E310" s="195" t="s">
        <v>28</v>
      </c>
      <c r="F310" s="196" t="s">
        <v>360</v>
      </c>
      <c r="G310" s="194"/>
      <c r="H310" s="195" t="s">
        <v>28</v>
      </c>
      <c r="I310" s="197"/>
      <c r="J310" s="194"/>
      <c r="K310" s="194"/>
      <c r="L310" s="198"/>
      <c r="M310" s="199"/>
      <c r="N310" s="200"/>
      <c r="O310" s="200"/>
      <c r="P310" s="200"/>
      <c r="Q310" s="200"/>
      <c r="R310" s="200"/>
      <c r="S310" s="200"/>
      <c r="T310" s="201"/>
      <c r="AT310" s="202" t="s">
        <v>131</v>
      </c>
      <c r="AU310" s="202" t="s">
        <v>83</v>
      </c>
      <c r="AV310" s="13" t="s">
        <v>81</v>
      </c>
      <c r="AW310" s="13" t="s">
        <v>34</v>
      </c>
      <c r="AX310" s="13" t="s">
        <v>73</v>
      </c>
      <c r="AY310" s="202" t="s">
        <v>120</v>
      </c>
    </row>
    <row r="311" spans="2:51" s="14" customFormat="1" ht="10.2">
      <c r="B311" s="203"/>
      <c r="C311" s="204"/>
      <c r="D311" s="188" t="s">
        <v>131</v>
      </c>
      <c r="E311" s="205" t="s">
        <v>28</v>
      </c>
      <c r="F311" s="206" t="s">
        <v>361</v>
      </c>
      <c r="G311" s="204"/>
      <c r="H311" s="207">
        <v>-464.197</v>
      </c>
      <c r="I311" s="208"/>
      <c r="J311" s="204"/>
      <c r="K311" s="204"/>
      <c r="L311" s="209"/>
      <c r="M311" s="210"/>
      <c r="N311" s="211"/>
      <c r="O311" s="211"/>
      <c r="P311" s="211"/>
      <c r="Q311" s="211"/>
      <c r="R311" s="211"/>
      <c r="S311" s="211"/>
      <c r="T311" s="212"/>
      <c r="AT311" s="213" t="s">
        <v>131</v>
      </c>
      <c r="AU311" s="213" t="s">
        <v>83</v>
      </c>
      <c r="AV311" s="14" t="s">
        <v>83</v>
      </c>
      <c r="AW311" s="14" t="s">
        <v>34</v>
      </c>
      <c r="AX311" s="14" t="s">
        <v>73</v>
      </c>
      <c r="AY311" s="213" t="s">
        <v>120</v>
      </c>
    </row>
    <row r="312" spans="2:51" s="15" customFormat="1" ht="10.2">
      <c r="B312" s="214"/>
      <c r="C312" s="215"/>
      <c r="D312" s="188" t="s">
        <v>131</v>
      </c>
      <c r="E312" s="216" t="s">
        <v>28</v>
      </c>
      <c r="F312" s="217" t="s">
        <v>153</v>
      </c>
      <c r="G312" s="215"/>
      <c r="H312" s="218">
        <v>1856.788</v>
      </c>
      <c r="I312" s="219"/>
      <c r="J312" s="215"/>
      <c r="K312" s="215"/>
      <c r="L312" s="220"/>
      <c r="M312" s="221"/>
      <c r="N312" s="222"/>
      <c r="O312" s="222"/>
      <c r="P312" s="222"/>
      <c r="Q312" s="222"/>
      <c r="R312" s="222"/>
      <c r="S312" s="222"/>
      <c r="T312" s="223"/>
      <c r="AT312" s="224" t="s">
        <v>131</v>
      </c>
      <c r="AU312" s="224" t="s">
        <v>83</v>
      </c>
      <c r="AV312" s="15" t="s">
        <v>127</v>
      </c>
      <c r="AW312" s="15" t="s">
        <v>34</v>
      </c>
      <c r="AX312" s="15" t="s">
        <v>81</v>
      </c>
      <c r="AY312" s="224" t="s">
        <v>120</v>
      </c>
    </row>
    <row r="313" spans="1:65" s="2" customFormat="1" ht="14.4" customHeight="1">
      <c r="A313" s="35"/>
      <c r="B313" s="36"/>
      <c r="C313" s="175" t="s">
        <v>375</v>
      </c>
      <c r="D313" s="175" t="s">
        <v>122</v>
      </c>
      <c r="E313" s="176" t="s">
        <v>376</v>
      </c>
      <c r="F313" s="177" t="s">
        <v>377</v>
      </c>
      <c r="G313" s="178" t="s">
        <v>136</v>
      </c>
      <c r="H313" s="179">
        <v>5.833</v>
      </c>
      <c r="I313" s="180"/>
      <c r="J313" s="181">
        <f>ROUND(I313*H313,2)</f>
        <v>0</v>
      </c>
      <c r="K313" s="177" t="s">
        <v>126</v>
      </c>
      <c r="L313" s="40"/>
      <c r="M313" s="182" t="s">
        <v>28</v>
      </c>
      <c r="N313" s="183" t="s">
        <v>46</v>
      </c>
      <c r="O313" s="66"/>
      <c r="P313" s="184">
        <f>O313*H313</f>
        <v>0</v>
      </c>
      <c r="Q313" s="184">
        <v>0</v>
      </c>
      <c r="R313" s="184">
        <f>Q313*H313</f>
        <v>0</v>
      </c>
      <c r="S313" s="184">
        <v>2.9</v>
      </c>
      <c r="T313" s="185">
        <f>S313*H313</f>
        <v>16.9157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186" t="s">
        <v>127</v>
      </c>
      <c r="AT313" s="186" t="s">
        <v>122</v>
      </c>
      <c r="AU313" s="186" t="s">
        <v>83</v>
      </c>
      <c r="AY313" s="18" t="s">
        <v>120</v>
      </c>
      <c r="BE313" s="187">
        <f>IF(N313="základní",J313,0)</f>
        <v>0</v>
      </c>
      <c r="BF313" s="187">
        <f>IF(N313="snížená",J313,0)</f>
        <v>0</v>
      </c>
      <c r="BG313" s="187">
        <f>IF(N313="zákl. přenesená",J313,0)</f>
        <v>0</v>
      </c>
      <c r="BH313" s="187">
        <f>IF(N313="sníž. přenesená",J313,0)</f>
        <v>0</v>
      </c>
      <c r="BI313" s="187">
        <f>IF(N313="nulová",J313,0)</f>
        <v>0</v>
      </c>
      <c r="BJ313" s="18" t="s">
        <v>127</v>
      </c>
      <c r="BK313" s="187">
        <f>ROUND(I313*H313,2)</f>
        <v>0</v>
      </c>
      <c r="BL313" s="18" t="s">
        <v>127</v>
      </c>
      <c r="BM313" s="186" t="s">
        <v>378</v>
      </c>
    </row>
    <row r="314" spans="1:47" s="2" customFormat="1" ht="19.2">
      <c r="A314" s="35"/>
      <c r="B314" s="36"/>
      <c r="C314" s="37"/>
      <c r="D314" s="188" t="s">
        <v>129</v>
      </c>
      <c r="E314" s="37"/>
      <c r="F314" s="189" t="s">
        <v>379</v>
      </c>
      <c r="G314" s="37"/>
      <c r="H314" s="37"/>
      <c r="I314" s="190"/>
      <c r="J314" s="37"/>
      <c r="K314" s="37"/>
      <c r="L314" s="40"/>
      <c r="M314" s="191"/>
      <c r="N314" s="192"/>
      <c r="O314" s="66"/>
      <c r="P314" s="66"/>
      <c r="Q314" s="66"/>
      <c r="R314" s="66"/>
      <c r="S314" s="66"/>
      <c r="T314" s="67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T314" s="18" t="s">
        <v>129</v>
      </c>
      <c r="AU314" s="18" t="s">
        <v>83</v>
      </c>
    </row>
    <row r="315" spans="2:51" s="13" customFormat="1" ht="10.2">
      <c r="B315" s="193"/>
      <c r="C315" s="194"/>
      <c r="D315" s="188" t="s">
        <v>131</v>
      </c>
      <c r="E315" s="195" t="s">
        <v>28</v>
      </c>
      <c r="F315" s="196" t="s">
        <v>380</v>
      </c>
      <c r="G315" s="194"/>
      <c r="H315" s="195" t="s">
        <v>28</v>
      </c>
      <c r="I315" s="197"/>
      <c r="J315" s="194"/>
      <c r="K315" s="194"/>
      <c r="L315" s="198"/>
      <c r="M315" s="199"/>
      <c r="N315" s="200"/>
      <c r="O315" s="200"/>
      <c r="P315" s="200"/>
      <c r="Q315" s="200"/>
      <c r="R315" s="200"/>
      <c r="S315" s="200"/>
      <c r="T315" s="201"/>
      <c r="AT315" s="202" t="s">
        <v>131</v>
      </c>
      <c r="AU315" s="202" t="s">
        <v>83</v>
      </c>
      <c r="AV315" s="13" t="s">
        <v>81</v>
      </c>
      <c r="AW315" s="13" t="s">
        <v>34</v>
      </c>
      <c r="AX315" s="13" t="s">
        <v>73</v>
      </c>
      <c r="AY315" s="202" t="s">
        <v>120</v>
      </c>
    </row>
    <row r="316" spans="2:51" s="13" customFormat="1" ht="10.2">
      <c r="B316" s="193"/>
      <c r="C316" s="194"/>
      <c r="D316" s="188" t="s">
        <v>131</v>
      </c>
      <c r="E316" s="195" t="s">
        <v>28</v>
      </c>
      <c r="F316" s="196" t="s">
        <v>381</v>
      </c>
      <c r="G316" s="194"/>
      <c r="H316" s="195" t="s">
        <v>28</v>
      </c>
      <c r="I316" s="197"/>
      <c r="J316" s="194"/>
      <c r="K316" s="194"/>
      <c r="L316" s="198"/>
      <c r="M316" s="199"/>
      <c r="N316" s="200"/>
      <c r="O316" s="200"/>
      <c r="P316" s="200"/>
      <c r="Q316" s="200"/>
      <c r="R316" s="200"/>
      <c r="S316" s="200"/>
      <c r="T316" s="201"/>
      <c r="AT316" s="202" t="s">
        <v>131</v>
      </c>
      <c r="AU316" s="202" t="s">
        <v>83</v>
      </c>
      <c r="AV316" s="13" t="s">
        <v>81</v>
      </c>
      <c r="AW316" s="13" t="s">
        <v>34</v>
      </c>
      <c r="AX316" s="13" t="s">
        <v>73</v>
      </c>
      <c r="AY316" s="202" t="s">
        <v>120</v>
      </c>
    </row>
    <row r="317" spans="2:51" s="14" customFormat="1" ht="10.2">
      <c r="B317" s="203"/>
      <c r="C317" s="204"/>
      <c r="D317" s="188" t="s">
        <v>131</v>
      </c>
      <c r="E317" s="205" t="s">
        <v>28</v>
      </c>
      <c r="F317" s="206" t="s">
        <v>382</v>
      </c>
      <c r="G317" s="204"/>
      <c r="H317" s="207">
        <v>0.894</v>
      </c>
      <c r="I317" s="208"/>
      <c r="J317" s="204"/>
      <c r="K317" s="204"/>
      <c r="L317" s="209"/>
      <c r="M317" s="210"/>
      <c r="N317" s="211"/>
      <c r="O317" s="211"/>
      <c r="P317" s="211"/>
      <c r="Q317" s="211"/>
      <c r="R317" s="211"/>
      <c r="S317" s="211"/>
      <c r="T317" s="212"/>
      <c r="AT317" s="213" t="s">
        <v>131</v>
      </c>
      <c r="AU317" s="213" t="s">
        <v>83</v>
      </c>
      <c r="AV317" s="14" t="s">
        <v>83</v>
      </c>
      <c r="AW317" s="14" t="s">
        <v>34</v>
      </c>
      <c r="AX317" s="14" t="s">
        <v>73</v>
      </c>
      <c r="AY317" s="213" t="s">
        <v>120</v>
      </c>
    </row>
    <row r="318" spans="2:51" s="13" customFormat="1" ht="10.2">
      <c r="B318" s="193"/>
      <c r="C318" s="194"/>
      <c r="D318" s="188" t="s">
        <v>131</v>
      </c>
      <c r="E318" s="195" t="s">
        <v>28</v>
      </c>
      <c r="F318" s="196" t="s">
        <v>383</v>
      </c>
      <c r="G318" s="194"/>
      <c r="H318" s="195" t="s">
        <v>28</v>
      </c>
      <c r="I318" s="197"/>
      <c r="J318" s="194"/>
      <c r="K318" s="194"/>
      <c r="L318" s="198"/>
      <c r="M318" s="199"/>
      <c r="N318" s="200"/>
      <c r="O318" s="200"/>
      <c r="P318" s="200"/>
      <c r="Q318" s="200"/>
      <c r="R318" s="200"/>
      <c r="S318" s="200"/>
      <c r="T318" s="201"/>
      <c r="AT318" s="202" t="s">
        <v>131</v>
      </c>
      <c r="AU318" s="202" t="s">
        <v>83</v>
      </c>
      <c r="AV318" s="13" t="s">
        <v>81</v>
      </c>
      <c r="AW318" s="13" t="s">
        <v>34</v>
      </c>
      <c r="AX318" s="13" t="s">
        <v>73</v>
      </c>
      <c r="AY318" s="202" t="s">
        <v>120</v>
      </c>
    </row>
    <row r="319" spans="2:51" s="14" customFormat="1" ht="10.2">
      <c r="B319" s="203"/>
      <c r="C319" s="204"/>
      <c r="D319" s="188" t="s">
        <v>131</v>
      </c>
      <c r="E319" s="205" t="s">
        <v>28</v>
      </c>
      <c r="F319" s="206" t="s">
        <v>384</v>
      </c>
      <c r="G319" s="204"/>
      <c r="H319" s="207">
        <v>4.939</v>
      </c>
      <c r="I319" s="208"/>
      <c r="J319" s="204"/>
      <c r="K319" s="204"/>
      <c r="L319" s="209"/>
      <c r="M319" s="210"/>
      <c r="N319" s="211"/>
      <c r="O319" s="211"/>
      <c r="P319" s="211"/>
      <c r="Q319" s="211"/>
      <c r="R319" s="211"/>
      <c r="S319" s="211"/>
      <c r="T319" s="212"/>
      <c r="AT319" s="213" t="s">
        <v>131</v>
      </c>
      <c r="AU319" s="213" t="s">
        <v>83</v>
      </c>
      <c r="AV319" s="14" t="s">
        <v>83</v>
      </c>
      <c r="AW319" s="14" t="s">
        <v>34</v>
      </c>
      <c r="AX319" s="14" t="s">
        <v>73</v>
      </c>
      <c r="AY319" s="213" t="s">
        <v>120</v>
      </c>
    </row>
    <row r="320" spans="2:51" s="15" customFormat="1" ht="10.2">
      <c r="B320" s="214"/>
      <c r="C320" s="215"/>
      <c r="D320" s="188" t="s">
        <v>131</v>
      </c>
      <c r="E320" s="216" t="s">
        <v>28</v>
      </c>
      <c r="F320" s="217" t="s">
        <v>153</v>
      </c>
      <c r="G320" s="215"/>
      <c r="H320" s="218">
        <v>5.833</v>
      </c>
      <c r="I320" s="219"/>
      <c r="J320" s="215"/>
      <c r="K320" s="215"/>
      <c r="L320" s="220"/>
      <c r="M320" s="221"/>
      <c r="N320" s="222"/>
      <c r="O320" s="222"/>
      <c r="P320" s="222"/>
      <c r="Q320" s="222"/>
      <c r="R320" s="222"/>
      <c r="S320" s="222"/>
      <c r="T320" s="223"/>
      <c r="AT320" s="224" t="s">
        <v>131</v>
      </c>
      <c r="AU320" s="224" t="s">
        <v>83</v>
      </c>
      <c r="AV320" s="15" t="s">
        <v>127</v>
      </c>
      <c r="AW320" s="15" t="s">
        <v>34</v>
      </c>
      <c r="AX320" s="15" t="s">
        <v>81</v>
      </c>
      <c r="AY320" s="224" t="s">
        <v>120</v>
      </c>
    </row>
    <row r="321" spans="1:65" s="2" customFormat="1" ht="14.4" customHeight="1">
      <c r="A321" s="35"/>
      <c r="B321" s="36"/>
      <c r="C321" s="175" t="s">
        <v>385</v>
      </c>
      <c r="D321" s="175" t="s">
        <v>122</v>
      </c>
      <c r="E321" s="176" t="s">
        <v>386</v>
      </c>
      <c r="F321" s="177" t="s">
        <v>387</v>
      </c>
      <c r="G321" s="178" t="s">
        <v>219</v>
      </c>
      <c r="H321" s="179">
        <v>1930.91</v>
      </c>
      <c r="I321" s="180"/>
      <c r="J321" s="181">
        <f>ROUND(I321*H321,2)</f>
        <v>0</v>
      </c>
      <c r="K321" s="177" t="s">
        <v>126</v>
      </c>
      <c r="L321" s="40"/>
      <c r="M321" s="182" t="s">
        <v>28</v>
      </c>
      <c r="N321" s="183" t="s">
        <v>46</v>
      </c>
      <c r="O321" s="66"/>
      <c r="P321" s="184">
        <f>O321*H321</f>
        <v>0</v>
      </c>
      <c r="Q321" s="184">
        <v>0</v>
      </c>
      <c r="R321" s="184">
        <f>Q321*H321</f>
        <v>0</v>
      </c>
      <c r="S321" s="184">
        <v>0</v>
      </c>
      <c r="T321" s="185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86" t="s">
        <v>127</v>
      </c>
      <c r="AT321" s="186" t="s">
        <v>122</v>
      </c>
      <c r="AU321" s="186" t="s">
        <v>83</v>
      </c>
      <c r="AY321" s="18" t="s">
        <v>120</v>
      </c>
      <c r="BE321" s="187">
        <f>IF(N321="základní",J321,0)</f>
        <v>0</v>
      </c>
      <c r="BF321" s="187">
        <f>IF(N321="snížená",J321,0)</f>
        <v>0</v>
      </c>
      <c r="BG321" s="187">
        <f>IF(N321="zákl. přenesená",J321,0)</f>
        <v>0</v>
      </c>
      <c r="BH321" s="187">
        <f>IF(N321="sníž. přenesená",J321,0)</f>
        <v>0</v>
      </c>
      <c r="BI321" s="187">
        <f>IF(N321="nulová",J321,0)</f>
        <v>0</v>
      </c>
      <c r="BJ321" s="18" t="s">
        <v>127</v>
      </c>
      <c r="BK321" s="187">
        <f>ROUND(I321*H321,2)</f>
        <v>0</v>
      </c>
      <c r="BL321" s="18" t="s">
        <v>127</v>
      </c>
      <c r="BM321" s="186" t="s">
        <v>388</v>
      </c>
    </row>
    <row r="322" spans="1:47" s="2" customFormat="1" ht="10.2">
      <c r="A322" s="35"/>
      <c r="B322" s="36"/>
      <c r="C322" s="37"/>
      <c r="D322" s="188" t="s">
        <v>129</v>
      </c>
      <c r="E322" s="37"/>
      <c r="F322" s="189" t="s">
        <v>387</v>
      </c>
      <c r="G322" s="37"/>
      <c r="H322" s="37"/>
      <c r="I322" s="190"/>
      <c r="J322" s="37"/>
      <c r="K322" s="37"/>
      <c r="L322" s="40"/>
      <c r="M322" s="191"/>
      <c r="N322" s="192"/>
      <c r="O322" s="66"/>
      <c r="P322" s="66"/>
      <c r="Q322" s="66"/>
      <c r="R322" s="66"/>
      <c r="S322" s="66"/>
      <c r="T322" s="67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T322" s="18" t="s">
        <v>129</v>
      </c>
      <c r="AU322" s="18" t="s">
        <v>83</v>
      </c>
    </row>
    <row r="323" spans="2:51" s="13" customFormat="1" ht="10.2">
      <c r="B323" s="193"/>
      <c r="C323" s="194"/>
      <c r="D323" s="188" t="s">
        <v>131</v>
      </c>
      <c r="E323" s="195" t="s">
        <v>28</v>
      </c>
      <c r="F323" s="196" t="s">
        <v>389</v>
      </c>
      <c r="G323" s="194"/>
      <c r="H323" s="195" t="s">
        <v>28</v>
      </c>
      <c r="I323" s="197"/>
      <c r="J323" s="194"/>
      <c r="K323" s="194"/>
      <c r="L323" s="198"/>
      <c r="M323" s="199"/>
      <c r="N323" s="200"/>
      <c r="O323" s="200"/>
      <c r="P323" s="200"/>
      <c r="Q323" s="200"/>
      <c r="R323" s="200"/>
      <c r="S323" s="200"/>
      <c r="T323" s="201"/>
      <c r="AT323" s="202" t="s">
        <v>131</v>
      </c>
      <c r="AU323" s="202" t="s">
        <v>83</v>
      </c>
      <c r="AV323" s="13" t="s">
        <v>81</v>
      </c>
      <c r="AW323" s="13" t="s">
        <v>34</v>
      </c>
      <c r="AX323" s="13" t="s">
        <v>73</v>
      </c>
      <c r="AY323" s="202" t="s">
        <v>120</v>
      </c>
    </row>
    <row r="324" spans="2:51" s="13" customFormat="1" ht="10.2">
      <c r="B324" s="193"/>
      <c r="C324" s="194"/>
      <c r="D324" s="188" t="s">
        <v>131</v>
      </c>
      <c r="E324" s="195" t="s">
        <v>28</v>
      </c>
      <c r="F324" s="196" t="s">
        <v>390</v>
      </c>
      <c r="G324" s="194"/>
      <c r="H324" s="195" t="s">
        <v>28</v>
      </c>
      <c r="I324" s="197"/>
      <c r="J324" s="194"/>
      <c r="K324" s="194"/>
      <c r="L324" s="198"/>
      <c r="M324" s="199"/>
      <c r="N324" s="200"/>
      <c r="O324" s="200"/>
      <c r="P324" s="200"/>
      <c r="Q324" s="200"/>
      <c r="R324" s="200"/>
      <c r="S324" s="200"/>
      <c r="T324" s="201"/>
      <c r="AT324" s="202" t="s">
        <v>131</v>
      </c>
      <c r="AU324" s="202" t="s">
        <v>83</v>
      </c>
      <c r="AV324" s="13" t="s">
        <v>81</v>
      </c>
      <c r="AW324" s="13" t="s">
        <v>34</v>
      </c>
      <c r="AX324" s="13" t="s">
        <v>73</v>
      </c>
      <c r="AY324" s="202" t="s">
        <v>120</v>
      </c>
    </row>
    <row r="325" spans="2:51" s="14" customFormat="1" ht="10.2">
      <c r="B325" s="203"/>
      <c r="C325" s="204"/>
      <c r="D325" s="188" t="s">
        <v>131</v>
      </c>
      <c r="E325" s="205" t="s">
        <v>28</v>
      </c>
      <c r="F325" s="206" t="s">
        <v>391</v>
      </c>
      <c r="G325" s="204"/>
      <c r="H325" s="207">
        <v>32.89</v>
      </c>
      <c r="I325" s="208"/>
      <c r="J325" s="204"/>
      <c r="K325" s="204"/>
      <c r="L325" s="209"/>
      <c r="M325" s="210"/>
      <c r="N325" s="211"/>
      <c r="O325" s="211"/>
      <c r="P325" s="211"/>
      <c r="Q325" s="211"/>
      <c r="R325" s="211"/>
      <c r="S325" s="211"/>
      <c r="T325" s="212"/>
      <c r="AT325" s="213" t="s">
        <v>131</v>
      </c>
      <c r="AU325" s="213" t="s">
        <v>83</v>
      </c>
      <c r="AV325" s="14" t="s">
        <v>83</v>
      </c>
      <c r="AW325" s="14" t="s">
        <v>34</v>
      </c>
      <c r="AX325" s="14" t="s">
        <v>73</v>
      </c>
      <c r="AY325" s="213" t="s">
        <v>120</v>
      </c>
    </row>
    <row r="326" spans="2:51" s="13" customFormat="1" ht="10.2">
      <c r="B326" s="193"/>
      <c r="C326" s="194"/>
      <c r="D326" s="188" t="s">
        <v>131</v>
      </c>
      <c r="E326" s="195" t="s">
        <v>28</v>
      </c>
      <c r="F326" s="196" t="s">
        <v>392</v>
      </c>
      <c r="G326" s="194"/>
      <c r="H326" s="195" t="s">
        <v>28</v>
      </c>
      <c r="I326" s="197"/>
      <c r="J326" s="194"/>
      <c r="K326" s="194"/>
      <c r="L326" s="198"/>
      <c r="M326" s="199"/>
      <c r="N326" s="200"/>
      <c r="O326" s="200"/>
      <c r="P326" s="200"/>
      <c r="Q326" s="200"/>
      <c r="R326" s="200"/>
      <c r="S326" s="200"/>
      <c r="T326" s="201"/>
      <c r="AT326" s="202" t="s">
        <v>131</v>
      </c>
      <c r="AU326" s="202" t="s">
        <v>83</v>
      </c>
      <c r="AV326" s="13" t="s">
        <v>81</v>
      </c>
      <c r="AW326" s="13" t="s">
        <v>34</v>
      </c>
      <c r="AX326" s="13" t="s">
        <v>73</v>
      </c>
      <c r="AY326" s="202" t="s">
        <v>120</v>
      </c>
    </row>
    <row r="327" spans="2:51" s="14" customFormat="1" ht="10.2">
      <c r="B327" s="203"/>
      <c r="C327" s="204"/>
      <c r="D327" s="188" t="s">
        <v>131</v>
      </c>
      <c r="E327" s="205" t="s">
        <v>28</v>
      </c>
      <c r="F327" s="206" t="s">
        <v>393</v>
      </c>
      <c r="G327" s="204"/>
      <c r="H327" s="207">
        <v>41.16</v>
      </c>
      <c r="I327" s="208"/>
      <c r="J327" s="204"/>
      <c r="K327" s="204"/>
      <c r="L327" s="209"/>
      <c r="M327" s="210"/>
      <c r="N327" s="211"/>
      <c r="O327" s="211"/>
      <c r="P327" s="211"/>
      <c r="Q327" s="211"/>
      <c r="R327" s="211"/>
      <c r="S327" s="211"/>
      <c r="T327" s="212"/>
      <c r="AT327" s="213" t="s">
        <v>131</v>
      </c>
      <c r="AU327" s="213" t="s">
        <v>83</v>
      </c>
      <c r="AV327" s="14" t="s">
        <v>83</v>
      </c>
      <c r="AW327" s="14" t="s">
        <v>34</v>
      </c>
      <c r="AX327" s="14" t="s">
        <v>73</v>
      </c>
      <c r="AY327" s="213" t="s">
        <v>120</v>
      </c>
    </row>
    <row r="328" spans="2:51" s="13" customFormat="1" ht="20.4">
      <c r="B328" s="193"/>
      <c r="C328" s="194"/>
      <c r="D328" s="188" t="s">
        <v>131</v>
      </c>
      <c r="E328" s="195" t="s">
        <v>28</v>
      </c>
      <c r="F328" s="196" t="s">
        <v>394</v>
      </c>
      <c r="G328" s="194"/>
      <c r="H328" s="195" t="s">
        <v>28</v>
      </c>
      <c r="I328" s="197"/>
      <c r="J328" s="194"/>
      <c r="K328" s="194"/>
      <c r="L328" s="198"/>
      <c r="M328" s="199"/>
      <c r="N328" s="200"/>
      <c r="O328" s="200"/>
      <c r="P328" s="200"/>
      <c r="Q328" s="200"/>
      <c r="R328" s="200"/>
      <c r="S328" s="200"/>
      <c r="T328" s="201"/>
      <c r="AT328" s="202" t="s">
        <v>131</v>
      </c>
      <c r="AU328" s="202" t="s">
        <v>83</v>
      </c>
      <c r="AV328" s="13" t="s">
        <v>81</v>
      </c>
      <c r="AW328" s="13" t="s">
        <v>34</v>
      </c>
      <c r="AX328" s="13" t="s">
        <v>73</v>
      </c>
      <c r="AY328" s="202" t="s">
        <v>120</v>
      </c>
    </row>
    <row r="329" spans="2:51" s="14" customFormat="1" ht="10.2">
      <c r="B329" s="203"/>
      <c r="C329" s="204"/>
      <c r="D329" s="188" t="s">
        <v>131</v>
      </c>
      <c r="E329" s="205" t="s">
        <v>28</v>
      </c>
      <c r="F329" s="206" t="s">
        <v>395</v>
      </c>
      <c r="G329" s="204"/>
      <c r="H329" s="207">
        <v>1856.86</v>
      </c>
      <c r="I329" s="208"/>
      <c r="J329" s="204"/>
      <c r="K329" s="204"/>
      <c r="L329" s="209"/>
      <c r="M329" s="210"/>
      <c r="N329" s="211"/>
      <c r="O329" s="211"/>
      <c r="P329" s="211"/>
      <c r="Q329" s="211"/>
      <c r="R329" s="211"/>
      <c r="S329" s="211"/>
      <c r="T329" s="212"/>
      <c r="AT329" s="213" t="s">
        <v>131</v>
      </c>
      <c r="AU329" s="213" t="s">
        <v>83</v>
      </c>
      <c r="AV329" s="14" t="s">
        <v>83</v>
      </c>
      <c r="AW329" s="14" t="s">
        <v>34</v>
      </c>
      <c r="AX329" s="14" t="s">
        <v>73</v>
      </c>
      <c r="AY329" s="213" t="s">
        <v>120</v>
      </c>
    </row>
    <row r="330" spans="2:51" s="15" customFormat="1" ht="10.2">
      <c r="B330" s="214"/>
      <c r="C330" s="215"/>
      <c r="D330" s="188" t="s">
        <v>131</v>
      </c>
      <c r="E330" s="216" t="s">
        <v>28</v>
      </c>
      <c r="F330" s="217" t="s">
        <v>153</v>
      </c>
      <c r="G330" s="215"/>
      <c r="H330" s="218">
        <v>1930.91</v>
      </c>
      <c r="I330" s="219"/>
      <c r="J330" s="215"/>
      <c r="K330" s="215"/>
      <c r="L330" s="220"/>
      <c r="M330" s="221"/>
      <c r="N330" s="222"/>
      <c r="O330" s="222"/>
      <c r="P330" s="222"/>
      <c r="Q330" s="222"/>
      <c r="R330" s="222"/>
      <c r="S330" s="222"/>
      <c r="T330" s="223"/>
      <c r="AT330" s="224" t="s">
        <v>131</v>
      </c>
      <c r="AU330" s="224" t="s">
        <v>83</v>
      </c>
      <c r="AV330" s="15" t="s">
        <v>127</v>
      </c>
      <c r="AW330" s="15" t="s">
        <v>34</v>
      </c>
      <c r="AX330" s="15" t="s">
        <v>81</v>
      </c>
      <c r="AY330" s="224" t="s">
        <v>120</v>
      </c>
    </row>
    <row r="331" spans="1:65" s="2" customFormat="1" ht="14.4" customHeight="1">
      <c r="A331" s="35"/>
      <c r="B331" s="36"/>
      <c r="C331" s="175" t="s">
        <v>396</v>
      </c>
      <c r="D331" s="175" t="s">
        <v>122</v>
      </c>
      <c r="E331" s="176" t="s">
        <v>397</v>
      </c>
      <c r="F331" s="177" t="s">
        <v>398</v>
      </c>
      <c r="G331" s="178" t="s">
        <v>219</v>
      </c>
      <c r="H331" s="179">
        <v>95.225</v>
      </c>
      <c r="I331" s="180"/>
      <c r="J331" s="181">
        <f>ROUND(I331*H331,2)</f>
        <v>0</v>
      </c>
      <c r="K331" s="177" t="s">
        <v>126</v>
      </c>
      <c r="L331" s="40"/>
      <c r="M331" s="182" t="s">
        <v>28</v>
      </c>
      <c r="N331" s="183" t="s">
        <v>46</v>
      </c>
      <c r="O331" s="66"/>
      <c r="P331" s="184">
        <f>O331*H331</f>
        <v>0</v>
      </c>
      <c r="Q331" s="184">
        <v>0.00855</v>
      </c>
      <c r="R331" s="184">
        <f>Q331*H331</f>
        <v>0.81417375</v>
      </c>
      <c r="S331" s="184">
        <v>0</v>
      </c>
      <c r="T331" s="185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186" t="s">
        <v>127</v>
      </c>
      <c r="AT331" s="186" t="s">
        <v>122</v>
      </c>
      <c r="AU331" s="186" t="s">
        <v>83</v>
      </c>
      <c r="AY331" s="18" t="s">
        <v>120</v>
      </c>
      <c r="BE331" s="187">
        <f>IF(N331="základní",J331,0)</f>
        <v>0</v>
      </c>
      <c r="BF331" s="187">
        <f>IF(N331="snížená",J331,0)</f>
        <v>0</v>
      </c>
      <c r="BG331" s="187">
        <f>IF(N331="zákl. přenesená",J331,0)</f>
        <v>0</v>
      </c>
      <c r="BH331" s="187">
        <f>IF(N331="sníž. přenesená",J331,0)</f>
        <v>0</v>
      </c>
      <c r="BI331" s="187">
        <f>IF(N331="nulová",J331,0)</f>
        <v>0</v>
      </c>
      <c r="BJ331" s="18" t="s">
        <v>127</v>
      </c>
      <c r="BK331" s="187">
        <f>ROUND(I331*H331,2)</f>
        <v>0</v>
      </c>
      <c r="BL331" s="18" t="s">
        <v>127</v>
      </c>
      <c r="BM331" s="186" t="s">
        <v>399</v>
      </c>
    </row>
    <row r="332" spans="1:47" s="2" customFormat="1" ht="10.2">
      <c r="A332" s="35"/>
      <c r="B332" s="36"/>
      <c r="C332" s="37"/>
      <c r="D332" s="188" t="s">
        <v>129</v>
      </c>
      <c r="E332" s="37"/>
      <c r="F332" s="189" t="s">
        <v>400</v>
      </c>
      <c r="G332" s="37"/>
      <c r="H332" s="37"/>
      <c r="I332" s="190"/>
      <c r="J332" s="37"/>
      <c r="K332" s="37"/>
      <c r="L332" s="40"/>
      <c r="M332" s="191"/>
      <c r="N332" s="192"/>
      <c r="O332" s="66"/>
      <c r="P332" s="66"/>
      <c r="Q332" s="66"/>
      <c r="R332" s="66"/>
      <c r="S332" s="66"/>
      <c r="T332" s="67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T332" s="18" t="s">
        <v>129</v>
      </c>
      <c r="AU332" s="18" t="s">
        <v>83</v>
      </c>
    </row>
    <row r="333" spans="2:51" s="13" customFormat="1" ht="10.2">
      <c r="B333" s="193"/>
      <c r="C333" s="194"/>
      <c r="D333" s="188" t="s">
        <v>131</v>
      </c>
      <c r="E333" s="195" t="s">
        <v>28</v>
      </c>
      <c r="F333" s="196" t="s">
        <v>401</v>
      </c>
      <c r="G333" s="194"/>
      <c r="H333" s="195" t="s">
        <v>28</v>
      </c>
      <c r="I333" s="197"/>
      <c r="J333" s="194"/>
      <c r="K333" s="194"/>
      <c r="L333" s="198"/>
      <c r="M333" s="199"/>
      <c r="N333" s="200"/>
      <c r="O333" s="200"/>
      <c r="P333" s="200"/>
      <c r="Q333" s="200"/>
      <c r="R333" s="200"/>
      <c r="S333" s="200"/>
      <c r="T333" s="201"/>
      <c r="AT333" s="202" t="s">
        <v>131</v>
      </c>
      <c r="AU333" s="202" t="s">
        <v>83</v>
      </c>
      <c r="AV333" s="13" t="s">
        <v>81</v>
      </c>
      <c r="AW333" s="13" t="s">
        <v>34</v>
      </c>
      <c r="AX333" s="13" t="s">
        <v>73</v>
      </c>
      <c r="AY333" s="202" t="s">
        <v>120</v>
      </c>
    </row>
    <row r="334" spans="2:51" s="14" customFormat="1" ht="10.2">
      <c r="B334" s="203"/>
      <c r="C334" s="204"/>
      <c r="D334" s="188" t="s">
        <v>131</v>
      </c>
      <c r="E334" s="205" t="s">
        <v>28</v>
      </c>
      <c r="F334" s="206" t="s">
        <v>402</v>
      </c>
      <c r="G334" s="204"/>
      <c r="H334" s="207">
        <v>95.225</v>
      </c>
      <c r="I334" s="208"/>
      <c r="J334" s="204"/>
      <c r="K334" s="204"/>
      <c r="L334" s="209"/>
      <c r="M334" s="210"/>
      <c r="N334" s="211"/>
      <c r="O334" s="211"/>
      <c r="P334" s="211"/>
      <c r="Q334" s="211"/>
      <c r="R334" s="211"/>
      <c r="S334" s="211"/>
      <c r="T334" s="212"/>
      <c r="AT334" s="213" t="s">
        <v>131</v>
      </c>
      <c r="AU334" s="213" t="s">
        <v>83</v>
      </c>
      <c r="AV334" s="14" t="s">
        <v>83</v>
      </c>
      <c r="AW334" s="14" t="s">
        <v>34</v>
      </c>
      <c r="AX334" s="14" t="s">
        <v>81</v>
      </c>
      <c r="AY334" s="213" t="s">
        <v>120</v>
      </c>
    </row>
    <row r="335" spans="1:65" s="2" customFormat="1" ht="14.4" customHeight="1">
      <c r="A335" s="35"/>
      <c r="B335" s="36"/>
      <c r="C335" s="175" t="s">
        <v>403</v>
      </c>
      <c r="D335" s="175" t="s">
        <v>122</v>
      </c>
      <c r="E335" s="176" t="s">
        <v>404</v>
      </c>
      <c r="F335" s="177" t="s">
        <v>405</v>
      </c>
      <c r="G335" s="178" t="s">
        <v>219</v>
      </c>
      <c r="H335" s="179">
        <v>95.225</v>
      </c>
      <c r="I335" s="180"/>
      <c r="J335" s="181">
        <f>ROUND(I335*H335,2)</f>
        <v>0</v>
      </c>
      <c r="K335" s="177" t="s">
        <v>126</v>
      </c>
      <c r="L335" s="40"/>
      <c r="M335" s="182" t="s">
        <v>28</v>
      </c>
      <c r="N335" s="183" t="s">
        <v>46</v>
      </c>
      <c r="O335" s="66"/>
      <c r="P335" s="184">
        <f>O335*H335</f>
        <v>0</v>
      </c>
      <c r="Q335" s="184">
        <v>0</v>
      </c>
      <c r="R335" s="184">
        <f>Q335*H335</f>
        <v>0</v>
      </c>
      <c r="S335" s="184">
        <v>0</v>
      </c>
      <c r="T335" s="185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86" t="s">
        <v>127</v>
      </c>
      <c r="AT335" s="186" t="s">
        <v>122</v>
      </c>
      <c r="AU335" s="186" t="s">
        <v>83</v>
      </c>
      <c r="AY335" s="18" t="s">
        <v>120</v>
      </c>
      <c r="BE335" s="187">
        <f>IF(N335="základní",J335,0)</f>
        <v>0</v>
      </c>
      <c r="BF335" s="187">
        <f>IF(N335="snížená",J335,0)</f>
        <v>0</v>
      </c>
      <c r="BG335" s="187">
        <f>IF(N335="zákl. přenesená",J335,0)</f>
        <v>0</v>
      </c>
      <c r="BH335" s="187">
        <f>IF(N335="sníž. přenesená",J335,0)</f>
        <v>0</v>
      </c>
      <c r="BI335" s="187">
        <f>IF(N335="nulová",J335,0)</f>
        <v>0</v>
      </c>
      <c r="BJ335" s="18" t="s">
        <v>127</v>
      </c>
      <c r="BK335" s="187">
        <f>ROUND(I335*H335,2)</f>
        <v>0</v>
      </c>
      <c r="BL335" s="18" t="s">
        <v>127</v>
      </c>
      <c r="BM335" s="186" t="s">
        <v>406</v>
      </c>
    </row>
    <row r="336" spans="1:47" s="2" customFormat="1" ht="10.2">
      <c r="A336" s="35"/>
      <c r="B336" s="36"/>
      <c r="C336" s="37"/>
      <c r="D336" s="188" t="s">
        <v>129</v>
      </c>
      <c r="E336" s="37"/>
      <c r="F336" s="189" t="s">
        <v>407</v>
      </c>
      <c r="G336" s="37"/>
      <c r="H336" s="37"/>
      <c r="I336" s="190"/>
      <c r="J336" s="37"/>
      <c r="K336" s="37"/>
      <c r="L336" s="40"/>
      <c r="M336" s="191"/>
      <c r="N336" s="192"/>
      <c r="O336" s="66"/>
      <c r="P336" s="66"/>
      <c r="Q336" s="66"/>
      <c r="R336" s="66"/>
      <c r="S336" s="66"/>
      <c r="T336" s="67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T336" s="18" t="s">
        <v>129</v>
      </c>
      <c r="AU336" s="18" t="s">
        <v>83</v>
      </c>
    </row>
    <row r="337" spans="2:51" s="13" customFormat="1" ht="10.2">
      <c r="B337" s="193"/>
      <c r="C337" s="194"/>
      <c r="D337" s="188" t="s">
        <v>131</v>
      </c>
      <c r="E337" s="195" t="s">
        <v>28</v>
      </c>
      <c r="F337" s="196" t="s">
        <v>408</v>
      </c>
      <c r="G337" s="194"/>
      <c r="H337" s="195" t="s">
        <v>28</v>
      </c>
      <c r="I337" s="197"/>
      <c r="J337" s="194"/>
      <c r="K337" s="194"/>
      <c r="L337" s="198"/>
      <c r="M337" s="199"/>
      <c r="N337" s="200"/>
      <c r="O337" s="200"/>
      <c r="P337" s="200"/>
      <c r="Q337" s="200"/>
      <c r="R337" s="200"/>
      <c r="S337" s="200"/>
      <c r="T337" s="201"/>
      <c r="AT337" s="202" t="s">
        <v>131</v>
      </c>
      <c r="AU337" s="202" t="s">
        <v>83</v>
      </c>
      <c r="AV337" s="13" t="s">
        <v>81</v>
      </c>
      <c r="AW337" s="13" t="s">
        <v>34</v>
      </c>
      <c r="AX337" s="13" t="s">
        <v>73</v>
      </c>
      <c r="AY337" s="202" t="s">
        <v>120</v>
      </c>
    </row>
    <row r="338" spans="2:51" s="14" customFormat="1" ht="10.2">
      <c r="B338" s="203"/>
      <c r="C338" s="204"/>
      <c r="D338" s="188" t="s">
        <v>131</v>
      </c>
      <c r="E338" s="205" t="s">
        <v>28</v>
      </c>
      <c r="F338" s="206" t="s">
        <v>402</v>
      </c>
      <c r="G338" s="204"/>
      <c r="H338" s="207">
        <v>95.225</v>
      </c>
      <c r="I338" s="208"/>
      <c r="J338" s="204"/>
      <c r="K338" s="204"/>
      <c r="L338" s="209"/>
      <c r="M338" s="210"/>
      <c r="N338" s="211"/>
      <c r="O338" s="211"/>
      <c r="P338" s="211"/>
      <c r="Q338" s="211"/>
      <c r="R338" s="211"/>
      <c r="S338" s="211"/>
      <c r="T338" s="212"/>
      <c r="AT338" s="213" t="s">
        <v>131</v>
      </c>
      <c r="AU338" s="213" t="s">
        <v>83</v>
      </c>
      <c r="AV338" s="14" t="s">
        <v>83</v>
      </c>
      <c r="AW338" s="14" t="s">
        <v>34</v>
      </c>
      <c r="AX338" s="14" t="s">
        <v>81</v>
      </c>
      <c r="AY338" s="213" t="s">
        <v>120</v>
      </c>
    </row>
    <row r="339" spans="1:65" s="2" customFormat="1" ht="14.4" customHeight="1">
      <c r="A339" s="35"/>
      <c r="B339" s="36"/>
      <c r="C339" s="175" t="s">
        <v>409</v>
      </c>
      <c r="D339" s="175" t="s">
        <v>122</v>
      </c>
      <c r="E339" s="176" t="s">
        <v>410</v>
      </c>
      <c r="F339" s="177" t="s">
        <v>411</v>
      </c>
      <c r="G339" s="178" t="s">
        <v>219</v>
      </c>
      <c r="H339" s="179">
        <v>74.05</v>
      </c>
      <c r="I339" s="180"/>
      <c r="J339" s="181">
        <f>ROUND(I339*H339,2)</f>
        <v>0</v>
      </c>
      <c r="K339" s="177" t="s">
        <v>126</v>
      </c>
      <c r="L339" s="40"/>
      <c r="M339" s="182" t="s">
        <v>28</v>
      </c>
      <c r="N339" s="183" t="s">
        <v>46</v>
      </c>
      <c r="O339" s="66"/>
      <c r="P339" s="184">
        <f>O339*H339</f>
        <v>0</v>
      </c>
      <c r="Q339" s="184">
        <v>0.00158</v>
      </c>
      <c r="R339" s="184">
        <f>Q339*H339</f>
        <v>0.11699899999999999</v>
      </c>
      <c r="S339" s="184">
        <v>0</v>
      </c>
      <c r="T339" s="185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186" t="s">
        <v>127</v>
      </c>
      <c r="AT339" s="186" t="s">
        <v>122</v>
      </c>
      <c r="AU339" s="186" t="s">
        <v>83</v>
      </c>
      <c r="AY339" s="18" t="s">
        <v>120</v>
      </c>
      <c r="BE339" s="187">
        <f>IF(N339="základní",J339,0)</f>
        <v>0</v>
      </c>
      <c r="BF339" s="187">
        <f>IF(N339="snížená",J339,0)</f>
        <v>0</v>
      </c>
      <c r="BG339" s="187">
        <f>IF(N339="zákl. přenesená",J339,0)</f>
        <v>0</v>
      </c>
      <c r="BH339" s="187">
        <f>IF(N339="sníž. přenesená",J339,0)</f>
        <v>0</v>
      </c>
      <c r="BI339" s="187">
        <f>IF(N339="nulová",J339,0)</f>
        <v>0</v>
      </c>
      <c r="BJ339" s="18" t="s">
        <v>127</v>
      </c>
      <c r="BK339" s="187">
        <f>ROUND(I339*H339,2)</f>
        <v>0</v>
      </c>
      <c r="BL339" s="18" t="s">
        <v>127</v>
      </c>
      <c r="BM339" s="186" t="s">
        <v>412</v>
      </c>
    </row>
    <row r="340" spans="1:47" s="2" customFormat="1" ht="10.2">
      <c r="A340" s="35"/>
      <c r="B340" s="36"/>
      <c r="C340" s="37"/>
      <c r="D340" s="188" t="s">
        <v>129</v>
      </c>
      <c r="E340" s="37"/>
      <c r="F340" s="189" t="s">
        <v>413</v>
      </c>
      <c r="G340" s="37"/>
      <c r="H340" s="37"/>
      <c r="I340" s="190"/>
      <c r="J340" s="37"/>
      <c r="K340" s="37"/>
      <c r="L340" s="40"/>
      <c r="M340" s="191"/>
      <c r="N340" s="192"/>
      <c r="O340" s="66"/>
      <c r="P340" s="66"/>
      <c r="Q340" s="66"/>
      <c r="R340" s="66"/>
      <c r="S340" s="66"/>
      <c r="T340" s="67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T340" s="18" t="s">
        <v>129</v>
      </c>
      <c r="AU340" s="18" t="s">
        <v>83</v>
      </c>
    </row>
    <row r="341" spans="2:51" s="13" customFormat="1" ht="10.2">
      <c r="B341" s="193"/>
      <c r="C341" s="194"/>
      <c r="D341" s="188" t="s">
        <v>131</v>
      </c>
      <c r="E341" s="195" t="s">
        <v>28</v>
      </c>
      <c r="F341" s="196" t="s">
        <v>389</v>
      </c>
      <c r="G341" s="194"/>
      <c r="H341" s="195" t="s">
        <v>28</v>
      </c>
      <c r="I341" s="197"/>
      <c r="J341" s="194"/>
      <c r="K341" s="194"/>
      <c r="L341" s="198"/>
      <c r="M341" s="199"/>
      <c r="N341" s="200"/>
      <c r="O341" s="200"/>
      <c r="P341" s="200"/>
      <c r="Q341" s="200"/>
      <c r="R341" s="200"/>
      <c r="S341" s="200"/>
      <c r="T341" s="201"/>
      <c r="AT341" s="202" t="s">
        <v>131</v>
      </c>
      <c r="AU341" s="202" t="s">
        <v>83</v>
      </c>
      <c r="AV341" s="13" t="s">
        <v>81</v>
      </c>
      <c r="AW341" s="13" t="s">
        <v>34</v>
      </c>
      <c r="AX341" s="13" t="s">
        <v>73</v>
      </c>
      <c r="AY341" s="202" t="s">
        <v>120</v>
      </c>
    </row>
    <row r="342" spans="2:51" s="13" customFormat="1" ht="10.2">
      <c r="B342" s="193"/>
      <c r="C342" s="194"/>
      <c r="D342" s="188" t="s">
        <v>131</v>
      </c>
      <c r="E342" s="195" t="s">
        <v>28</v>
      </c>
      <c r="F342" s="196" t="s">
        <v>390</v>
      </c>
      <c r="G342" s="194"/>
      <c r="H342" s="195" t="s">
        <v>28</v>
      </c>
      <c r="I342" s="197"/>
      <c r="J342" s="194"/>
      <c r="K342" s="194"/>
      <c r="L342" s="198"/>
      <c r="M342" s="199"/>
      <c r="N342" s="200"/>
      <c r="O342" s="200"/>
      <c r="P342" s="200"/>
      <c r="Q342" s="200"/>
      <c r="R342" s="200"/>
      <c r="S342" s="200"/>
      <c r="T342" s="201"/>
      <c r="AT342" s="202" t="s">
        <v>131</v>
      </c>
      <c r="AU342" s="202" t="s">
        <v>83</v>
      </c>
      <c r="AV342" s="13" t="s">
        <v>81</v>
      </c>
      <c r="AW342" s="13" t="s">
        <v>34</v>
      </c>
      <c r="AX342" s="13" t="s">
        <v>73</v>
      </c>
      <c r="AY342" s="202" t="s">
        <v>120</v>
      </c>
    </row>
    <row r="343" spans="2:51" s="14" customFormat="1" ht="10.2">
      <c r="B343" s="203"/>
      <c r="C343" s="204"/>
      <c r="D343" s="188" t="s">
        <v>131</v>
      </c>
      <c r="E343" s="205" t="s">
        <v>28</v>
      </c>
      <c r="F343" s="206" t="s">
        <v>391</v>
      </c>
      <c r="G343" s="204"/>
      <c r="H343" s="207">
        <v>32.89</v>
      </c>
      <c r="I343" s="208"/>
      <c r="J343" s="204"/>
      <c r="K343" s="204"/>
      <c r="L343" s="209"/>
      <c r="M343" s="210"/>
      <c r="N343" s="211"/>
      <c r="O343" s="211"/>
      <c r="P343" s="211"/>
      <c r="Q343" s="211"/>
      <c r="R343" s="211"/>
      <c r="S343" s="211"/>
      <c r="T343" s="212"/>
      <c r="AT343" s="213" t="s">
        <v>131</v>
      </c>
      <c r="AU343" s="213" t="s">
        <v>83</v>
      </c>
      <c r="AV343" s="14" t="s">
        <v>83</v>
      </c>
      <c r="AW343" s="14" t="s">
        <v>34</v>
      </c>
      <c r="AX343" s="14" t="s">
        <v>73</v>
      </c>
      <c r="AY343" s="213" t="s">
        <v>120</v>
      </c>
    </row>
    <row r="344" spans="2:51" s="13" customFormat="1" ht="10.2">
      <c r="B344" s="193"/>
      <c r="C344" s="194"/>
      <c r="D344" s="188" t="s">
        <v>131</v>
      </c>
      <c r="E344" s="195" t="s">
        <v>28</v>
      </c>
      <c r="F344" s="196" t="s">
        <v>392</v>
      </c>
      <c r="G344" s="194"/>
      <c r="H344" s="195" t="s">
        <v>28</v>
      </c>
      <c r="I344" s="197"/>
      <c r="J344" s="194"/>
      <c r="K344" s="194"/>
      <c r="L344" s="198"/>
      <c r="M344" s="199"/>
      <c r="N344" s="200"/>
      <c r="O344" s="200"/>
      <c r="P344" s="200"/>
      <c r="Q344" s="200"/>
      <c r="R344" s="200"/>
      <c r="S344" s="200"/>
      <c r="T344" s="201"/>
      <c r="AT344" s="202" t="s">
        <v>131</v>
      </c>
      <c r="AU344" s="202" t="s">
        <v>83</v>
      </c>
      <c r="AV344" s="13" t="s">
        <v>81</v>
      </c>
      <c r="AW344" s="13" t="s">
        <v>34</v>
      </c>
      <c r="AX344" s="13" t="s">
        <v>73</v>
      </c>
      <c r="AY344" s="202" t="s">
        <v>120</v>
      </c>
    </row>
    <row r="345" spans="2:51" s="14" customFormat="1" ht="10.2">
      <c r="B345" s="203"/>
      <c r="C345" s="204"/>
      <c r="D345" s="188" t="s">
        <v>131</v>
      </c>
      <c r="E345" s="205" t="s">
        <v>28</v>
      </c>
      <c r="F345" s="206" t="s">
        <v>393</v>
      </c>
      <c r="G345" s="204"/>
      <c r="H345" s="207">
        <v>41.16</v>
      </c>
      <c r="I345" s="208"/>
      <c r="J345" s="204"/>
      <c r="K345" s="204"/>
      <c r="L345" s="209"/>
      <c r="M345" s="210"/>
      <c r="N345" s="211"/>
      <c r="O345" s="211"/>
      <c r="P345" s="211"/>
      <c r="Q345" s="211"/>
      <c r="R345" s="211"/>
      <c r="S345" s="211"/>
      <c r="T345" s="212"/>
      <c r="AT345" s="213" t="s">
        <v>131</v>
      </c>
      <c r="AU345" s="213" t="s">
        <v>83</v>
      </c>
      <c r="AV345" s="14" t="s">
        <v>83</v>
      </c>
      <c r="AW345" s="14" t="s">
        <v>34</v>
      </c>
      <c r="AX345" s="14" t="s">
        <v>73</v>
      </c>
      <c r="AY345" s="213" t="s">
        <v>120</v>
      </c>
    </row>
    <row r="346" spans="2:51" s="15" customFormat="1" ht="10.2">
      <c r="B346" s="214"/>
      <c r="C346" s="215"/>
      <c r="D346" s="188" t="s">
        <v>131</v>
      </c>
      <c r="E346" s="216" t="s">
        <v>28</v>
      </c>
      <c r="F346" s="217" t="s">
        <v>153</v>
      </c>
      <c r="G346" s="215"/>
      <c r="H346" s="218">
        <v>74.05</v>
      </c>
      <c r="I346" s="219"/>
      <c r="J346" s="215"/>
      <c r="K346" s="215"/>
      <c r="L346" s="220"/>
      <c r="M346" s="221"/>
      <c r="N346" s="222"/>
      <c r="O346" s="222"/>
      <c r="P346" s="222"/>
      <c r="Q346" s="222"/>
      <c r="R346" s="222"/>
      <c r="S346" s="222"/>
      <c r="T346" s="223"/>
      <c r="AT346" s="224" t="s">
        <v>131</v>
      </c>
      <c r="AU346" s="224" t="s">
        <v>83</v>
      </c>
      <c r="AV346" s="15" t="s">
        <v>127</v>
      </c>
      <c r="AW346" s="15" t="s">
        <v>34</v>
      </c>
      <c r="AX346" s="15" t="s">
        <v>81</v>
      </c>
      <c r="AY346" s="224" t="s">
        <v>120</v>
      </c>
    </row>
    <row r="347" spans="2:63" s="12" customFormat="1" ht="22.8" customHeight="1">
      <c r="B347" s="159"/>
      <c r="C347" s="160"/>
      <c r="D347" s="161" t="s">
        <v>72</v>
      </c>
      <c r="E347" s="173" t="s">
        <v>414</v>
      </c>
      <c r="F347" s="173" t="s">
        <v>415</v>
      </c>
      <c r="G347" s="160"/>
      <c r="H347" s="160"/>
      <c r="I347" s="163"/>
      <c r="J347" s="174">
        <f>BK347</f>
        <v>0</v>
      </c>
      <c r="K347" s="160"/>
      <c r="L347" s="165"/>
      <c r="M347" s="166"/>
      <c r="N347" s="167"/>
      <c r="O347" s="167"/>
      <c r="P347" s="168">
        <f>SUM(P348:P359)</f>
        <v>0</v>
      </c>
      <c r="Q347" s="167"/>
      <c r="R347" s="168">
        <f>SUM(R348:R359)</f>
        <v>0</v>
      </c>
      <c r="S347" s="167"/>
      <c r="T347" s="169">
        <f>SUM(T348:T359)</f>
        <v>0</v>
      </c>
      <c r="AR347" s="170" t="s">
        <v>81</v>
      </c>
      <c r="AT347" s="171" t="s">
        <v>72</v>
      </c>
      <c r="AU347" s="171" t="s">
        <v>81</v>
      </c>
      <c r="AY347" s="170" t="s">
        <v>120</v>
      </c>
      <c r="BK347" s="172">
        <f>SUM(BK348:BK359)</f>
        <v>0</v>
      </c>
    </row>
    <row r="348" spans="1:65" s="2" customFormat="1" ht="14.4" customHeight="1">
      <c r="A348" s="35"/>
      <c r="B348" s="36"/>
      <c r="C348" s="175" t="s">
        <v>416</v>
      </c>
      <c r="D348" s="175" t="s">
        <v>122</v>
      </c>
      <c r="E348" s="176" t="s">
        <v>417</v>
      </c>
      <c r="F348" s="177" t="s">
        <v>418</v>
      </c>
      <c r="G348" s="178" t="s">
        <v>419</v>
      </c>
      <c r="H348" s="179">
        <v>15.902</v>
      </c>
      <c r="I348" s="180"/>
      <c r="J348" s="181">
        <f>ROUND(I348*H348,2)</f>
        <v>0</v>
      </c>
      <c r="K348" s="177" t="s">
        <v>28</v>
      </c>
      <c r="L348" s="40"/>
      <c r="M348" s="182" t="s">
        <v>28</v>
      </c>
      <c r="N348" s="183" t="s">
        <v>46</v>
      </c>
      <c r="O348" s="66"/>
      <c r="P348" s="184">
        <f>O348*H348</f>
        <v>0</v>
      </c>
      <c r="Q348" s="184">
        <v>0</v>
      </c>
      <c r="R348" s="184">
        <f>Q348*H348</f>
        <v>0</v>
      </c>
      <c r="S348" s="184">
        <v>0</v>
      </c>
      <c r="T348" s="185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186" t="s">
        <v>127</v>
      </c>
      <c r="AT348" s="186" t="s">
        <v>122</v>
      </c>
      <c r="AU348" s="186" t="s">
        <v>83</v>
      </c>
      <c r="AY348" s="18" t="s">
        <v>120</v>
      </c>
      <c r="BE348" s="187">
        <f>IF(N348="základní",J348,0)</f>
        <v>0</v>
      </c>
      <c r="BF348" s="187">
        <f>IF(N348="snížená",J348,0)</f>
        <v>0</v>
      </c>
      <c r="BG348" s="187">
        <f>IF(N348="zákl. přenesená",J348,0)</f>
        <v>0</v>
      </c>
      <c r="BH348" s="187">
        <f>IF(N348="sníž. přenesená",J348,0)</f>
        <v>0</v>
      </c>
      <c r="BI348" s="187">
        <f>IF(N348="nulová",J348,0)</f>
        <v>0</v>
      </c>
      <c r="BJ348" s="18" t="s">
        <v>127</v>
      </c>
      <c r="BK348" s="187">
        <f>ROUND(I348*H348,2)</f>
        <v>0</v>
      </c>
      <c r="BL348" s="18" t="s">
        <v>127</v>
      </c>
      <c r="BM348" s="186" t="s">
        <v>420</v>
      </c>
    </row>
    <row r="349" spans="1:47" s="2" customFormat="1" ht="10.2">
      <c r="A349" s="35"/>
      <c r="B349" s="36"/>
      <c r="C349" s="37"/>
      <c r="D349" s="188" t="s">
        <v>129</v>
      </c>
      <c r="E349" s="37"/>
      <c r="F349" s="189" t="s">
        <v>421</v>
      </c>
      <c r="G349" s="37"/>
      <c r="H349" s="37"/>
      <c r="I349" s="190"/>
      <c r="J349" s="37"/>
      <c r="K349" s="37"/>
      <c r="L349" s="40"/>
      <c r="M349" s="191"/>
      <c r="N349" s="192"/>
      <c r="O349" s="66"/>
      <c r="P349" s="66"/>
      <c r="Q349" s="66"/>
      <c r="R349" s="66"/>
      <c r="S349" s="66"/>
      <c r="T349" s="67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T349" s="18" t="s">
        <v>129</v>
      </c>
      <c r="AU349" s="18" t="s">
        <v>83</v>
      </c>
    </row>
    <row r="350" spans="2:51" s="13" customFormat="1" ht="10.2">
      <c r="B350" s="193"/>
      <c r="C350" s="194"/>
      <c r="D350" s="188" t="s">
        <v>131</v>
      </c>
      <c r="E350" s="195" t="s">
        <v>28</v>
      </c>
      <c r="F350" s="196" t="s">
        <v>422</v>
      </c>
      <c r="G350" s="194"/>
      <c r="H350" s="195" t="s">
        <v>28</v>
      </c>
      <c r="I350" s="197"/>
      <c r="J350" s="194"/>
      <c r="K350" s="194"/>
      <c r="L350" s="198"/>
      <c r="M350" s="199"/>
      <c r="N350" s="200"/>
      <c r="O350" s="200"/>
      <c r="P350" s="200"/>
      <c r="Q350" s="200"/>
      <c r="R350" s="200"/>
      <c r="S350" s="200"/>
      <c r="T350" s="201"/>
      <c r="AT350" s="202" t="s">
        <v>131</v>
      </c>
      <c r="AU350" s="202" t="s">
        <v>83</v>
      </c>
      <c r="AV350" s="13" t="s">
        <v>81</v>
      </c>
      <c r="AW350" s="13" t="s">
        <v>34</v>
      </c>
      <c r="AX350" s="13" t="s">
        <v>73</v>
      </c>
      <c r="AY350" s="202" t="s">
        <v>120</v>
      </c>
    </row>
    <row r="351" spans="2:51" s="13" customFormat="1" ht="10.2">
      <c r="B351" s="193"/>
      <c r="C351" s="194"/>
      <c r="D351" s="188" t="s">
        <v>131</v>
      </c>
      <c r="E351" s="195" t="s">
        <v>28</v>
      </c>
      <c r="F351" s="196" t="s">
        <v>423</v>
      </c>
      <c r="G351" s="194"/>
      <c r="H351" s="195" t="s">
        <v>28</v>
      </c>
      <c r="I351" s="197"/>
      <c r="J351" s="194"/>
      <c r="K351" s="194"/>
      <c r="L351" s="198"/>
      <c r="M351" s="199"/>
      <c r="N351" s="200"/>
      <c r="O351" s="200"/>
      <c r="P351" s="200"/>
      <c r="Q351" s="200"/>
      <c r="R351" s="200"/>
      <c r="S351" s="200"/>
      <c r="T351" s="201"/>
      <c r="AT351" s="202" t="s">
        <v>131</v>
      </c>
      <c r="AU351" s="202" t="s">
        <v>83</v>
      </c>
      <c r="AV351" s="13" t="s">
        <v>81</v>
      </c>
      <c r="AW351" s="13" t="s">
        <v>34</v>
      </c>
      <c r="AX351" s="13" t="s">
        <v>73</v>
      </c>
      <c r="AY351" s="202" t="s">
        <v>120</v>
      </c>
    </row>
    <row r="352" spans="2:51" s="14" customFormat="1" ht="10.2">
      <c r="B352" s="203"/>
      <c r="C352" s="204"/>
      <c r="D352" s="188" t="s">
        <v>131</v>
      </c>
      <c r="E352" s="205" t="s">
        <v>28</v>
      </c>
      <c r="F352" s="206" t="s">
        <v>424</v>
      </c>
      <c r="G352" s="204"/>
      <c r="H352" s="207">
        <v>14.947</v>
      </c>
      <c r="I352" s="208"/>
      <c r="J352" s="204"/>
      <c r="K352" s="204"/>
      <c r="L352" s="209"/>
      <c r="M352" s="210"/>
      <c r="N352" s="211"/>
      <c r="O352" s="211"/>
      <c r="P352" s="211"/>
      <c r="Q352" s="211"/>
      <c r="R352" s="211"/>
      <c r="S352" s="211"/>
      <c r="T352" s="212"/>
      <c r="AT352" s="213" t="s">
        <v>131</v>
      </c>
      <c r="AU352" s="213" t="s">
        <v>83</v>
      </c>
      <c r="AV352" s="14" t="s">
        <v>83</v>
      </c>
      <c r="AW352" s="14" t="s">
        <v>34</v>
      </c>
      <c r="AX352" s="14" t="s">
        <v>73</v>
      </c>
      <c r="AY352" s="213" t="s">
        <v>120</v>
      </c>
    </row>
    <row r="353" spans="2:51" s="13" customFormat="1" ht="10.2">
      <c r="B353" s="193"/>
      <c r="C353" s="194"/>
      <c r="D353" s="188" t="s">
        <v>131</v>
      </c>
      <c r="E353" s="195" t="s">
        <v>28</v>
      </c>
      <c r="F353" s="196" t="s">
        <v>425</v>
      </c>
      <c r="G353" s="194"/>
      <c r="H353" s="195" t="s">
        <v>28</v>
      </c>
      <c r="I353" s="197"/>
      <c r="J353" s="194"/>
      <c r="K353" s="194"/>
      <c r="L353" s="198"/>
      <c r="M353" s="199"/>
      <c r="N353" s="200"/>
      <c r="O353" s="200"/>
      <c r="P353" s="200"/>
      <c r="Q353" s="200"/>
      <c r="R353" s="200"/>
      <c r="S353" s="200"/>
      <c r="T353" s="201"/>
      <c r="AT353" s="202" t="s">
        <v>131</v>
      </c>
      <c r="AU353" s="202" t="s">
        <v>83</v>
      </c>
      <c r="AV353" s="13" t="s">
        <v>81</v>
      </c>
      <c r="AW353" s="13" t="s">
        <v>34</v>
      </c>
      <c r="AX353" s="13" t="s">
        <v>73</v>
      </c>
      <c r="AY353" s="202" t="s">
        <v>120</v>
      </c>
    </row>
    <row r="354" spans="2:51" s="14" customFormat="1" ht="10.2">
      <c r="B354" s="203"/>
      <c r="C354" s="204"/>
      <c r="D354" s="188" t="s">
        <v>131</v>
      </c>
      <c r="E354" s="205" t="s">
        <v>28</v>
      </c>
      <c r="F354" s="206" t="s">
        <v>426</v>
      </c>
      <c r="G354" s="204"/>
      <c r="H354" s="207">
        <v>0.955</v>
      </c>
      <c r="I354" s="208"/>
      <c r="J354" s="204"/>
      <c r="K354" s="204"/>
      <c r="L354" s="209"/>
      <c r="M354" s="210"/>
      <c r="N354" s="211"/>
      <c r="O354" s="211"/>
      <c r="P354" s="211"/>
      <c r="Q354" s="211"/>
      <c r="R354" s="211"/>
      <c r="S354" s="211"/>
      <c r="T354" s="212"/>
      <c r="AT354" s="213" t="s">
        <v>131</v>
      </c>
      <c r="AU354" s="213" t="s">
        <v>83</v>
      </c>
      <c r="AV354" s="14" t="s">
        <v>83</v>
      </c>
      <c r="AW354" s="14" t="s">
        <v>34</v>
      </c>
      <c r="AX354" s="14" t="s">
        <v>73</v>
      </c>
      <c r="AY354" s="213" t="s">
        <v>120</v>
      </c>
    </row>
    <row r="355" spans="2:51" s="15" customFormat="1" ht="10.2">
      <c r="B355" s="214"/>
      <c r="C355" s="215"/>
      <c r="D355" s="188" t="s">
        <v>131</v>
      </c>
      <c r="E355" s="216" t="s">
        <v>28</v>
      </c>
      <c r="F355" s="217" t="s">
        <v>153</v>
      </c>
      <c r="G355" s="215"/>
      <c r="H355" s="218">
        <v>15.902</v>
      </c>
      <c r="I355" s="219"/>
      <c r="J355" s="215"/>
      <c r="K355" s="215"/>
      <c r="L355" s="220"/>
      <c r="M355" s="221"/>
      <c r="N355" s="222"/>
      <c r="O355" s="222"/>
      <c r="P355" s="222"/>
      <c r="Q355" s="222"/>
      <c r="R355" s="222"/>
      <c r="S355" s="222"/>
      <c r="T355" s="223"/>
      <c r="AT355" s="224" t="s">
        <v>131</v>
      </c>
      <c r="AU355" s="224" t="s">
        <v>83</v>
      </c>
      <c r="AV355" s="15" t="s">
        <v>127</v>
      </c>
      <c r="AW355" s="15" t="s">
        <v>34</v>
      </c>
      <c r="AX355" s="15" t="s">
        <v>81</v>
      </c>
      <c r="AY355" s="224" t="s">
        <v>120</v>
      </c>
    </row>
    <row r="356" spans="1:65" s="2" customFormat="1" ht="14.4" customHeight="1">
      <c r="A356" s="35"/>
      <c r="B356" s="36"/>
      <c r="C356" s="175" t="s">
        <v>427</v>
      </c>
      <c r="D356" s="175" t="s">
        <v>122</v>
      </c>
      <c r="E356" s="176" t="s">
        <v>428</v>
      </c>
      <c r="F356" s="177" t="s">
        <v>429</v>
      </c>
      <c r="G356" s="178" t="s">
        <v>419</v>
      </c>
      <c r="H356" s="179">
        <v>0.26</v>
      </c>
      <c r="I356" s="180"/>
      <c r="J356" s="181">
        <f>ROUND(I356*H356,2)</f>
        <v>0</v>
      </c>
      <c r="K356" s="177" t="s">
        <v>28</v>
      </c>
      <c r="L356" s="40"/>
      <c r="M356" s="182" t="s">
        <v>28</v>
      </c>
      <c r="N356" s="183" t="s">
        <v>46</v>
      </c>
      <c r="O356" s="66"/>
      <c r="P356" s="184">
        <f>O356*H356</f>
        <v>0</v>
      </c>
      <c r="Q356" s="184">
        <v>0</v>
      </c>
      <c r="R356" s="184">
        <f>Q356*H356</f>
        <v>0</v>
      </c>
      <c r="S356" s="184">
        <v>0</v>
      </c>
      <c r="T356" s="185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186" t="s">
        <v>127</v>
      </c>
      <c r="AT356" s="186" t="s">
        <v>122</v>
      </c>
      <c r="AU356" s="186" t="s">
        <v>83</v>
      </c>
      <c r="AY356" s="18" t="s">
        <v>120</v>
      </c>
      <c r="BE356" s="187">
        <f>IF(N356="základní",J356,0)</f>
        <v>0</v>
      </c>
      <c r="BF356" s="187">
        <f>IF(N356="snížená",J356,0)</f>
        <v>0</v>
      </c>
      <c r="BG356" s="187">
        <f>IF(N356="zákl. přenesená",J356,0)</f>
        <v>0</v>
      </c>
      <c r="BH356" s="187">
        <f>IF(N356="sníž. přenesená",J356,0)</f>
        <v>0</v>
      </c>
      <c r="BI356" s="187">
        <f>IF(N356="nulová",J356,0)</f>
        <v>0</v>
      </c>
      <c r="BJ356" s="18" t="s">
        <v>127</v>
      </c>
      <c r="BK356" s="187">
        <f>ROUND(I356*H356,2)</f>
        <v>0</v>
      </c>
      <c r="BL356" s="18" t="s">
        <v>127</v>
      </c>
      <c r="BM356" s="186" t="s">
        <v>430</v>
      </c>
    </row>
    <row r="357" spans="1:47" s="2" customFormat="1" ht="10.2">
      <c r="A357" s="35"/>
      <c r="B357" s="36"/>
      <c r="C357" s="37"/>
      <c r="D357" s="188" t="s">
        <v>129</v>
      </c>
      <c r="E357" s="37"/>
      <c r="F357" s="189" t="s">
        <v>431</v>
      </c>
      <c r="G357" s="37"/>
      <c r="H357" s="37"/>
      <c r="I357" s="190"/>
      <c r="J357" s="37"/>
      <c r="K357" s="37"/>
      <c r="L357" s="40"/>
      <c r="M357" s="191"/>
      <c r="N357" s="192"/>
      <c r="O357" s="66"/>
      <c r="P357" s="66"/>
      <c r="Q357" s="66"/>
      <c r="R357" s="66"/>
      <c r="S357" s="66"/>
      <c r="T357" s="67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T357" s="18" t="s">
        <v>129</v>
      </c>
      <c r="AU357" s="18" t="s">
        <v>83</v>
      </c>
    </row>
    <row r="358" spans="2:51" s="13" customFormat="1" ht="10.2">
      <c r="B358" s="193"/>
      <c r="C358" s="194"/>
      <c r="D358" s="188" t="s">
        <v>131</v>
      </c>
      <c r="E358" s="195" t="s">
        <v>28</v>
      </c>
      <c r="F358" s="196" t="s">
        <v>432</v>
      </c>
      <c r="G358" s="194"/>
      <c r="H358" s="195" t="s">
        <v>28</v>
      </c>
      <c r="I358" s="197"/>
      <c r="J358" s="194"/>
      <c r="K358" s="194"/>
      <c r="L358" s="198"/>
      <c r="M358" s="199"/>
      <c r="N358" s="200"/>
      <c r="O358" s="200"/>
      <c r="P358" s="200"/>
      <c r="Q358" s="200"/>
      <c r="R358" s="200"/>
      <c r="S358" s="200"/>
      <c r="T358" s="201"/>
      <c r="AT358" s="202" t="s">
        <v>131</v>
      </c>
      <c r="AU358" s="202" t="s">
        <v>83</v>
      </c>
      <c r="AV358" s="13" t="s">
        <v>81</v>
      </c>
      <c r="AW358" s="13" t="s">
        <v>34</v>
      </c>
      <c r="AX358" s="13" t="s">
        <v>73</v>
      </c>
      <c r="AY358" s="202" t="s">
        <v>120</v>
      </c>
    </row>
    <row r="359" spans="2:51" s="14" customFormat="1" ht="10.2">
      <c r="B359" s="203"/>
      <c r="C359" s="204"/>
      <c r="D359" s="188" t="s">
        <v>131</v>
      </c>
      <c r="E359" s="205" t="s">
        <v>28</v>
      </c>
      <c r="F359" s="206" t="s">
        <v>433</v>
      </c>
      <c r="G359" s="204"/>
      <c r="H359" s="207">
        <v>0.26</v>
      </c>
      <c r="I359" s="208"/>
      <c r="J359" s="204"/>
      <c r="K359" s="204"/>
      <c r="L359" s="209"/>
      <c r="M359" s="210"/>
      <c r="N359" s="211"/>
      <c r="O359" s="211"/>
      <c r="P359" s="211"/>
      <c r="Q359" s="211"/>
      <c r="R359" s="211"/>
      <c r="S359" s="211"/>
      <c r="T359" s="212"/>
      <c r="AT359" s="213" t="s">
        <v>131</v>
      </c>
      <c r="AU359" s="213" t="s">
        <v>83</v>
      </c>
      <c r="AV359" s="14" t="s">
        <v>83</v>
      </c>
      <c r="AW359" s="14" t="s">
        <v>34</v>
      </c>
      <c r="AX359" s="14" t="s">
        <v>81</v>
      </c>
      <c r="AY359" s="213" t="s">
        <v>120</v>
      </c>
    </row>
    <row r="360" spans="2:63" s="12" customFormat="1" ht="22.8" customHeight="1">
      <c r="B360" s="159"/>
      <c r="C360" s="160"/>
      <c r="D360" s="161" t="s">
        <v>72</v>
      </c>
      <c r="E360" s="173" t="s">
        <v>434</v>
      </c>
      <c r="F360" s="173" t="s">
        <v>435</v>
      </c>
      <c r="G360" s="160"/>
      <c r="H360" s="160"/>
      <c r="I360" s="163"/>
      <c r="J360" s="174">
        <f>BK360</f>
        <v>0</v>
      </c>
      <c r="K360" s="160"/>
      <c r="L360" s="165"/>
      <c r="M360" s="166"/>
      <c r="N360" s="167"/>
      <c r="O360" s="167"/>
      <c r="P360" s="168">
        <f>SUM(P361:P362)</f>
        <v>0</v>
      </c>
      <c r="Q360" s="167"/>
      <c r="R360" s="168">
        <f>SUM(R361:R362)</f>
        <v>0</v>
      </c>
      <c r="S360" s="167"/>
      <c r="T360" s="169">
        <f>SUM(T361:T362)</f>
        <v>0</v>
      </c>
      <c r="AR360" s="170" t="s">
        <v>81</v>
      </c>
      <c r="AT360" s="171" t="s">
        <v>72</v>
      </c>
      <c r="AU360" s="171" t="s">
        <v>81</v>
      </c>
      <c r="AY360" s="170" t="s">
        <v>120</v>
      </c>
      <c r="BK360" s="172">
        <f>SUM(BK361:BK362)</f>
        <v>0</v>
      </c>
    </row>
    <row r="361" spans="1:65" s="2" customFormat="1" ht="14.4" customHeight="1">
      <c r="A361" s="35"/>
      <c r="B361" s="36"/>
      <c r="C361" s="175" t="s">
        <v>436</v>
      </c>
      <c r="D361" s="175" t="s">
        <v>122</v>
      </c>
      <c r="E361" s="176" t="s">
        <v>437</v>
      </c>
      <c r="F361" s="177" t="s">
        <v>438</v>
      </c>
      <c r="G361" s="178" t="s">
        <v>419</v>
      </c>
      <c r="H361" s="179">
        <v>269.073</v>
      </c>
      <c r="I361" s="180"/>
      <c r="J361" s="181">
        <f>ROUND(I361*H361,2)</f>
        <v>0</v>
      </c>
      <c r="K361" s="177" t="s">
        <v>126</v>
      </c>
      <c r="L361" s="40"/>
      <c r="M361" s="182" t="s">
        <v>28</v>
      </c>
      <c r="N361" s="183" t="s">
        <v>46</v>
      </c>
      <c r="O361" s="66"/>
      <c r="P361" s="184">
        <f>O361*H361</f>
        <v>0</v>
      </c>
      <c r="Q361" s="184">
        <v>0</v>
      </c>
      <c r="R361" s="184">
        <f>Q361*H361</f>
        <v>0</v>
      </c>
      <c r="S361" s="184">
        <v>0</v>
      </c>
      <c r="T361" s="185">
        <f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186" t="s">
        <v>127</v>
      </c>
      <c r="AT361" s="186" t="s">
        <v>122</v>
      </c>
      <c r="AU361" s="186" t="s">
        <v>83</v>
      </c>
      <c r="AY361" s="18" t="s">
        <v>120</v>
      </c>
      <c r="BE361" s="187">
        <f>IF(N361="základní",J361,0)</f>
        <v>0</v>
      </c>
      <c r="BF361" s="187">
        <f>IF(N361="snížená",J361,0)</f>
        <v>0</v>
      </c>
      <c r="BG361" s="187">
        <f>IF(N361="zákl. přenesená",J361,0)</f>
        <v>0</v>
      </c>
      <c r="BH361" s="187">
        <f>IF(N361="sníž. přenesená",J361,0)</f>
        <v>0</v>
      </c>
      <c r="BI361" s="187">
        <f>IF(N361="nulová",J361,0)</f>
        <v>0</v>
      </c>
      <c r="BJ361" s="18" t="s">
        <v>127</v>
      </c>
      <c r="BK361" s="187">
        <f>ROUND(I361*H361,2)</f>
        <v>0</v>
      </c>
      <c r="BL361" s="18" t="s">
        <v>127</v>
      </c>
      <c r="BM361" s="186" t="s">
        <v>439</v>
      </c>
    </row>
    <row r="362" spans="1:47" s="2" customFormat="1" ht="10.2">
      <c r="A362" s="35"/>
      <c r="B362" s="36"/>
      <c r="C362" s="37"/>
      <c r="D362" s="188" t="s">
        <v>129</v>
      </c>
      <c r="E362" s="37"/>
      <c r="F362" s="189" t="s">
        <v>440</v>
      </c>
      <c r="G362" s="37"/>
      <c r="H362" s="37"/>
      <c r="I362" s="190"/>
      <c r="J362" s="37"/>
      <c r="K362" s="37"/>
      <c r="L362" s="40"/>
      <c r="M362" s="246"/>
      <c r="N362" s="247"/>
      <c r="O362" s="248"/>
      <c r="P362" s="248"/>
      <c r="Q362" s="248"/>
      <c r="R362" s="248"/>
      <c r="S362" s="248"/>
      <c r="T362" s="249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T362" s="18" t="s">
        <v>129</v>
      </c>
      <c r="AU362" s="18" t="s">
        <v>83</v>
      </c>
    </row>
    <row r="363" spans="1:31" s="2" customFormat="1" ht="6.9" customHeight="1">
      <c r="A363" s="35"/>
      <c r="B363" s="49"/>
      <c r="C363" s="50"/>
      <c r="D363" s="50"/>
      <c r="E363" s="50"/>
      <c r="F363" s="50"/>
      <c r="G363" s="50"/>
      <c r="H363" s="50"/>
      <c r="I363" s="50"/>
      <c r="J363" s="50"/>
      <c r="K363" s="50"/>
      <c r="L363" s="40"/>
      <c r="M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</row>
  </sheetData>
  <sheetProtection algorithmName="SHA-512" hashValue="oAdwHWBEHAzawQk1QN8j9j7O8gpSHYeVX5OJEdxbApfJZxHE7Hq/zRKli/IdD8KlJEOK9Cgqw/uMDZXYCnGzdA==" saltValue="//T37M0jayg59m2pOxPfl5ryYJYWrmzEcLfBhOy5q9zL9PSoTK3opmoQ+ZJTtX10Esqga3JG9q7EumtDPKpVsg==" spinCount="100000" sheet="1" objects="1" scenarios="1" formatColumns="0" formatRows="0" autoFilter="0"/>
  <autoFilter ref="C87:K362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3"/>
  <sheetViews>
    <sheetView showGridLines="0" workbookViewId="0" topLeftCell="A68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8" t="s">
        <v>87</v>
      </c>
    </row>
    <row r="3" spans="2:46" s="1" customFormat="1" ht="6.9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1"/>
      <c r="AT3" s="18" t="s">
        <v>83</v>
      </c>
    </row>
    <row r="4" spans="2:46" s="1" customFormat="1" ht="24.9" customHeight="1">
      <c r="B4" s="21"/>
      <c r="D4" s="105" t="s">
        <v>88</v>
      </c>
      <c r="L4" s="21"/>
      <c r="M4" s="106" t="s">
        <v>10</v>
      </c>
      <c r="AT4" s="18" t="s">
        <v>34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107" t="s">
        <v>16</v>
      </c>
      <c r="L6" s="21"/>
    </row>
    <row r="7" spans="2:12" s="1" customFormat="1" ht="16.5" customHeight="1">
      <c r="B7" s="21"/>
      <c r="E7" s="293" t="str">
        <f>'Rekapitulace stavby'!K6</f>
        <v>Huntířovský potok, Huntířov, oprava opevnění koryta, ř. km 0,395 - 1,300</v>
      </c>
      <c r="F7" s="294"/>
      <c r="G7" s="294"/>
      <c r="H7" s="294"/>
      <c r="L7" s="21"/>
    </row>
    <row r="8" spans="1:31" s="2" customFormat="1" ht="12" customHeight="1">
      <c r="A8" s="35"/>
      <c r="B8" s="40"/>
      <c r="C8" s="35"/>
      <c r="D8" s="107" t="s">
        <v>89</v>
      </c>
      <c r="E8" s="35"/>
      <c r="F8" s="35"/>
      <c r="G8" s="35"/>
      <c r="H8" s="35"/>
      <c r="I8" s="35"/>
      <c r="J8" s="35"/>
      <c r="K8" s="35"/>
      <c r="L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295" t="s">
        <v>441</v>
      </c>
      <c r="F9" s="296"/>
      <c r="G9" s="296"/>
      <c r="H9" s="296"/>
      <c r="I9" s="35"/>
      <c r="J9" s="35"/>
      <c r="K9" s="35"/>
      <c r="L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0.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7" t="s">
        <v>18</v>
      </c>
      <c r="E11" s="35"/>
      <c r="F11" s="109" t="s">
        <v>19</v>
      </c>
      <c r="G11" s="35"/>
      <c r="H11" s="35"/>
      <c r="I11" s="107" t="s">
        <v>20</v>
      </c>
      <c r="J11" s="109" t="s">
        <v>21</v>
      </c>
      <c r="K11" s="35"/>
      <c r="L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7" t="s">
        <v>22</v>
      </c>
      <c r="E12" s="35"/>
      <c r="F12" s="109" t="s">
        <v>23</v>
      </c>
      <c r="G12" s="35"/>
      <c r="H12" s="35"/>
      <c r="I12" s="107" t="s">
        <v>24</v>
      </c>
      <c r="J12" s="110" t="str">
        <f>'Rekapitulace stavby'!AN8</f>
        <v>14. 1. 2020</v>
      </c>
      <c r="K12" s="35"/>
      <c r="L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7" t="s">
        <v>26</v>
      </c>
      <c r="E14" s="35"/>
      <c r="F14" s="35"/>
      <c r="G14" s="35"/>
      <c r="H14" s="35"/>
      <c r="I14" s="107" t="s">
        <v>27</v>
      </c>
      <c r="J14" s="109" t="s">
        <v>28</v>
      </c>
      <c r="K14" s="35"/>
      <c r="L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9" t="s">
        <v>29</v>
      </c>
      <c r="F15" s="35"/>
      <c r="G15" s="35"/>
      <c r="H15" s="35"/>
      <c r="I15" s="107" t="s">
        <v>30</v>
      </c>
      <c r="J15" s="109" t="s">
        <v>28</v>
      </c>
      <c r="K15" s="35"/>
      <c r="L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31</v>
      </c>
      <c r="E17" s="35"/>
      <c r="F17" s="35"/>
      <c r="G17" s="35"/>
      <c r="H17" s="35"/>
      <c r="I17" s="107" t="s">
        <v>27</v>
      </c>
      <c r="J17" s="31" t="str">
        <f>'Rekapitulace stavby'!AN13</f>
        <v>Vyplň údaj</v>
      </c>
      <c r="K17" s="35"/>
      <c r="L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297" t="str">
        <f>'Rekapitulace stavby'!E14</f>
        <v>Vyplň údaj</v>
      </c>
      <c r="F18" s="298"/>
      <c r="G18" s="298"/>
      <c r="H18" s="298"/>
      <c r="I18" s="107" t="s">
        <v>30</v>
      </c>
      <c r="J18" s="31" t="str">
        <f>'Rekapitulace stavby'!AN14</f>
        <v>Vyplň údaj</v>
      </c>
      <c r="K18" s="35"/>
      <c r="L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33</v>
      </c>
      <c r="E20" s="35"/>
      <c r="F20" s="35"/>
      <c r="G20" s="35"/>
      <c r="H20" s="35"/>
      <c r="I20" s="107" t="s">
        <v>27</v>
      </c>
      <c r="J20" s="109" t="s">
        <v>28</v>
      </c>
      <c r="K20" s="35"/>
      <c r="L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">
        <v>29</v>
      </c>
      <c r="F21" s="35"/>
      <c r="G21" s="35"/>
      <c r="H21" s="35"/>
      <c r="I21" s="107" t="s">
        <v>30</v>
      </c>
      <c r="J21" s="109" t="s">
        <v>28</v>
      </c>
      <c r="K21" s="35"/>
      <c r="L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35</v>
      </c>
      <c r="E23" s="35"/>
      <c r="F23" s="35"/>
      <c r="G23" s="35"/>
      <c r="H23" s="35"/>
      <c r="I23" s="107" t="s">
        <v>27</v>
      </c>
      <c r="J23" s="109" t="s">
        <v>28</v>
      </c>
      <c r="K23" s="35"/>
      <c r="L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">
        <v>36</v>
      </c>
      <c r="F24" s="35"/>
      <c r="G24" s="35"/>
      <c r="H24" s="35"/>
      <c r="I24" s="107" t="s">
        <v>30</v>
      </c>
      <c r="J24" s="109" t="s">
        <v>28</v>
      </c>
      <c r="K24" s="35"/>
      <c r="L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37</v>
      </c>
      <c r="E26" s="35"/>
      <c r="F26" s="35"/>
      <c r="G26" s="35"/>
      <c r="H26" s="35"/>
      <c r="I26" s="35"/>
      <c r="J26" s="35"/>
      <c r="K26" s="35"/>
      <c r="L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23.25" customHeight="1">
      <c r="A27" s="111"/>
      <c r="B27" s="112"/>
      <c r="C27" s="111"/>
      <c r="D27" s="111"/>
      <c r="E27" s="299" t="s">
        <v>91</v>
      </c>
      <c r="F27" s="299"/>
      <c r="G27" s="299"/>
      <c r="H27" s="299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5" t="s">
        <v>39</v>
      </c>
      <c r="E30" s="35"/>
      <c r="F30" s="35"/>
      <c r="G30" s="35"/>
      <c r="H30" s="35"/>
      <c r="I30" s="35"/>
      <c r="J30" s="116">
        <f>ROUND(J84,2)</f>
        <v>0</v>
      </c>
      <c r="K30" s="35"/>
      <c r="L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14"/>
      <c r="E31" s="114"/>
      <c r="F31" s="114"/>
      <c r="G31" s="114"/>
      <c r="H31" s="114"/>
      <c r="I31" s="114"/>
      <c r="J31" s="114"/>
      <c r="K31" s="114"/>
      <c r="L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17" t="s">
        <v>41</v>
      </c>
      <c r="G32" s="35"/>
      <c r="H32" s="35"/>
      <c r="I32" s="117" t="s">
        <v>40</v>
      </c>
      <c r="J32" s="117" t="s">
        <v>42</v>
      </c>
      <c r="K32" s="35"/>
      <c r="L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0"/>
      <c r="C33" s="35"/>
      <c r="D33" s="118" t="s">
        <v>43</v>
      </c>
      <c r="E33" s="107" t="s">
        <v>44</v>
      </c>
      <c r="F33" s="119">
        <f>ROUND((SUM(BE84:BE152)),2)</f>
        <v>0</v>
      </c>
      <c r="G33" s="35"/>
      <c r="H33" s="35"/>
      <c r="I33" s="120">
        <v>0.21</v>
      </c>
      <c r="J33" s="119">
        <f>ROUND(((SUM(BE84:BE152))*I33),2)</f>
        <v>0</v>
      </c>
      <c r="K33" s="35"/>
      <c r="L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0"/>
      <c r="C34" s="35"/>
      <c r="D34" s="35"/>
      <c r="E34" s="107" t="s">
        <v>45</v>
      </c>
      <c r="F34" s="119">
        <f>ROUND((SUM(BF84:BF152)),2)</f>
        <v>0</v>
      </c>
      <c r="G34" s="35"/>
      <c r="H34" s="35"/>
      <c r="I34" s="120">
        <v>0.15</v>
      </c>
      <c r="J34" s="119">
        <f>ROUND(((SUM(BF84:BF152))*I34),2)</f>
        <v>0</v>
      </c>
      <c r="K34" s="35"/>
      <c r="L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0"/>
      <c r="C35" s="35"/>
      <c r="D35" s="107" t="s">
        <v>43</v>
      </c>
      <c r="E35" s="107" t="s">
        <v>46</v>
      </c>
      <c r="F35" s="119">
        <f>ROUND((SUM(BG84:BG152)),2)</f>
        <v>0</v>
      </c>
      <c r="G35" s="35"/>
      <c r="H35" s="35"/>
      <c r="I35" s="120">
        <v>0.21</v>
      </c>
      <c r="J35" s="119">
        <f>0</f>
        <v>0</v>
      </c>
      <c r="K35" s="35"/>
      <c r="L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0"/>
      <c r="C36" s="35"/>
      <c r="D36" s="35"/>
      <c r="E36" s="107" t="s">
        <v>47</v>
      </c>
      <c r="F36" s="119">
        <f>ROUND((SUM(BH84:BH152)),2)</f>
        <v>0</v>
      </c>
      <c r="G36" s="35"/>
      <c r="H36" s="35"/>
      <c r="I36" s="120">
        <v>0.15</v>
      </c>
      <c r="J36" s="119">
        <f>0</f>
        <v>0</v>
      </c>
      <c r="K36" s="35"/>
      <c r="L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07" t="s">
        <v>48</v>
      </c>
      <c r="F37" s="119">
        <f>ROUND((SUM(BI84:BI152)),2)</f>
        <v>0</v>
      </c>
      <c r="G37" s="35"/>
      <c r="H37" s="35"/>
      <c r="I37" s="120">
        <v>0</v>
      </c>
      <c r="J37" s="119">
        <f>0</f>
        <v>0</v>
      </c>
      <c r="K37" s="35"/>
      <c r="L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1"/>
      <c r="D39" s="122" t="s">
        <v>49</v>
      </c>
      <c r="E39" s="123"/>
      <c r="F39" s="123"/>
      <c r="G39" s="124" t="s">
        <v>50</v>
      </c>
      <c r="H39" s="125" t="s">
        <v>51</v>
      </c>
      <c r="I39" s="123"/>
      <c r="J39" s="126">
        <f>SUM(J30:J37)</f>
        <v>0</v>
      </c>
      <c r="K39" s="127"/>
      <c r="L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" customHeight="1">
      <c r="A44" s="35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" customHeight="1">
      <c r="A45" s="35"/>
      <c r="B45" s="36"/>
      <c r="C45" s="24" t="s">
        <v>92</v>
      </c>
      <c r="D45" s="37"/>
      <c r="E45" s="37"/>
      <c r="F45" s="37"/>
      <c r="G45" s="37"/>
      <c r="H45" s="37"/>
      <c r="I45" s="37"/>
      <c r="J45" s="37"/>
      <c r="K45" s="37"/>
      <c r="L45" s="108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00" t="str">
        <f>E7</f>
        <v>Huntířovský potok, Huntířov, oprava opevnění koryta, ř. km 0,395 - 1,300</v>
      </c>
      <c r="F48" s="301"/>
      <c r="G48" s="301"/>
      <c r="H48" s="301"/>
      <c r="I48" s="37"/>
      <c r="J48" s="37"/>
      <c r="K48" s="37"/>
      <c r="L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89</v>
      </c>
      <c r="D49" s="37"/>
      <c r="E49" s="37"/>
      <c r="F49" s="37"/>
      <c r="G49" s="37"/>
      <c r="H49" s="37"/>
      <c r="I49" s="37"/>
      <c r="J49" s="37"/>
      <c r="K49" s="37"/>
      <c r="L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272" t="str">
        <f>E9</f>
        <v>VON 01 - VON 01 Vedlejší a ostatní náklady</v>
      </c>
      <c r="F50" s="302"/>
      <c r="G50" s="302"/>
      <c r="H50" s="302"/>
      <c r="I50" s="37"/>
      <c r="J50" s="37"/>
      <c r="K50" s="37"/>
      <c r="L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22</v>
      </c>
      <c r="D52" s="37"/>
      <c r="E52" s="37"/>
      <c r="F52" s="28" t="str">
        <f>F12</f>
        <v>Huntířov</v>
      </c>
      <c r="G52" s="37"/>
      <c r="H52" s="37"/>
      <c r="I52" s="30" t="s">
        <v>24</v>
      </c>
      <c r="J52" s="61" t="str">
        <f>IF(J12="","",J12)</f>
        <v>14. 1. 2020</v>
      </c>
      <c r="K52" s="37"/>
      <c r="L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40.05" customHeight="1">
      <c r="A54" s="35"/>
      <c r="B54" s="36"/>
      <c r="C54" s="30" t="s">
        <v>26</v>
      </c>
      <c r="D54" s="37"/>
      <c r="E54" s="37"/>
      <c r="F54" s="28" t="str">
        <f>E15</f>
        <v>Povodí Labe, státní podnik, OIČ, Hradec Králové</v>
      </c>
      <c r="G54" s="37"/>
      <c r="H54" s="37"/>
      <c r="I54" s="30" t="s">
        <v>33</v>
      </c>
      <c r="J54" s="33" t="str">
        <f>E21</f>
        <v>Povodí Labe, státní podnik, OIČ, Hradec Králové</v>
      </c>
      <c r="K54" s="37"/>
      <c r="L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6.4">
      <c r="A55" s="35"/>
      <c r="B55" s="36"/>
      <c r="C55" s="30" t="s">
        <v>31</v>
      </c>
      <c r="D55" s="37"/>
      <c r="E55" s="37"/>
      <c r="F55" s="28" t="str">
        <f>IF(E18="","",E18)</f>
        <v>Vyplň údaj</v>
      </c>
      <c r="G55" s="37"/>
      <c r="H55" s="37"/>
      <c r="I55" s="30" t="s">
        <v>35</v>
      </c>
      <c r="J55" s="33" t="str">
        <f>E24</f>
        <v>Ing. Eva Morkesová</v>
      </c>
      <c r="K55" s="37"/>
      <c r="L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2" t="s">
        <v>93</v>
      </c>
      <c r="D57" s="133"/>
      <c r="E57" s="133"/>
      <c r="F57" s="133"/>
      <c r="G57" s="133"/>
      <c r="H57" s="133"/>
      <c r="I57" s="133"/>
      <c r="J57" s="134" t="s">
        <v>94</v>
      </c>
      <c r="K57" s="133"/>
      <c r="L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8" customHeight="1">
      <c r="A59" s="35"/>
      <c r="B59" s="36"/>
      <c r="C59" s="135" t="s">
        <v>71</v>
      </c>
      <c r="D59" s="37"/>
      <c r="E59" s="37"/>
      <c r="F59" s="37"/>
      <c r="G59" s="37"/>
      <c r="H59" s="37"/>
      <c r="I59" s="37"/>
      <c r="J59" s="79">
        <f>J84</f>
        <v>0</v>
      </c>
      <c r="K59" s="37"/>
      <c r="L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95</v>
      </c>
    </row>
    <row r="60" spans="2:12" s="9" customFormat="1" ht="24.9" customHeight="1">
      <c r="B60" s="136"/>
      <c r="C60" s="137"/>
      <c r="D60" s="138" t="s">
        <v>442</v>
      </c>
      <c r="E60" s="139"/>
      <c r="F60" s="139"/>
      <c r="G60" s="139"/>
      <c r="H60" s="139"/>
      <c r="I60" s="139"/>
      <c r="J60" s="140">
        <f>J85</f>
        <v>0</v>
      </c>
      <c r="K60" s="137"/>
      <c r="L60" s="141"/>
    </row>
    <row r="61" spans="2:12" s="10" customFormat="1" ht="19.95" customHeight="1">
      <c r="B61" s="142"/>
      <c r="C61" s="143"/>
      <c r="D61" s="144" t="s">
        <v>443</v>
      </c>
      <c r="E61" s="145"/>
      <c r="F61" s="145"/>
      <c r="G61" s="145"/>
      <c r="H61" s="145"/>
      <c r="I61" s="145"/>
      <c r="J61" s="146">
        <f>J86</f>
        <v>0</v>
      </c>
      <c r="K61" s="143"/>
      <c r="L61" s="147"/>
    </row>
    <row r="62" spans="2:12" s="10" customFormat="1" ht="19.95" customHeight="1">
      <c r="B62" s="142"/>
      <c r="C62" s="143"/>
      <c r="D62" s="144" t="s">
        <v>444</v>
      </c>
      <c r="E62" s="145"/>
      <c r="F62" s="145"/>
      <c r="G62" s="145"/>
      <c r="H62" s="145"/>
      <c r="I62" s="145"/>
      <c r="J62" s="146">
        <f>J111</f>
        <v>0</v>
      </c>
      <c r="K62" s="143"/>
      <c r="L62" s="147"/>
    </row>
    <row r="63" spans="2:12" s="10" customFormat="1" ht="19.95" customHeight="1">
      <c r="B63" s="142"/>
      <c r="C63" s="143"/>
      <c r="D63" s="144" t="s">
        <v>445</v>
      </c>
      <c r="E63" s="145"/>
      <c r="F63" s="145"/>
      <c r="G63" s="145"/>
      <c r="H63" s="145"/>
      <c r="I63" s="145"/>
      <c r="J63" s="146">
        <f>J121</f>
        <v>0</v>
      </c>
      <c r="K63" s="143"/>
      <c r="L63" s="147"/>
    </row>
    <row r="64" spans="2:12" s="10" customFormat="1" ht="19.95" customHeight="1">
      <c r="B64" s="142"/>
      <c r="C64" s="143"/>
      <c r="D64" s="144" t="s">
        <v>446</v>
      </c>
      <c r="E64" s="145"/>
      <c r="F64" s="145"/>
      <c r="G64" s="145"/>
      <c r="H64" s="145"/>
      <c r="I64" s="145"/>
      <c r="J64" s="146">
        <f>J128</f>
        <v>0</v>
      </c>
      <c r="K64" s="143"/>
      <c r="L64" s="147"/>
    </row>
    <row r="65" spans="1:31" s="2" customFormat="1" ht="21.75" customHeight="1">
      <c r="A65" s="35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108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6.9" customHeight="1">
      <c r="A66" s="35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108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70" spans="1:31" s="2" customFormat="1" ht="6.9" customHeight="1">
      <c r="A70" s="35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108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24.9" customHeight="1">
      <c r="A71" s="35"/>
      <c r="B71" s="36"/>
      <c r="C71" s="24" t="s">
        <v>105</v>
      </c>
      <c r="D71" s="37"/>
      <c r="E71" s="37"/>
      <c r="F71" s="37"/>
      <c r="G71" s="37"/>
      <c r="H71" s="37"/>
      <c r="I71" s="37"/>
      <c r="J71" s="37"/>
      <c r="K71" s="37"/>
      <c r="L71" s="108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08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16</v>
      </c>
      <c r="D73" s="37"/>
      <c r="E73" s="37"/>
      <c r="F73" s="37"/>
      <c r="G73" s="37"/>
      <c r="H73" s="37"/>
      <c r="I73" s="37"/>
      <c r="J73" s="37"/>
      <c r="K73" s="37"/>
      <c r="L73" s="108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00" t="str">
        <f>E7</f>
        <v>Huntířovský potok, Huntířov, oprava opevnění koryta, ř. km 0,395 - 1,300</v>
      </c>
      <c r="F74" s="301"/>
      <c r="G74" s="301"/>
      <c r="H74" s="301"/>
      <c r="I74" s="37"/>
      <c r="J74" s="37"/>
      <c r="K74" s="37"/>
      <c r="L74" s="108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89</v>
      </c>
      <c r="D75" s="37"/>
      <c r="E75" s="37"/>
      <c r="F75" s="37"/>
      <c r="G75" s="37"/>
      <c r="H75" s="37"/>
      <c r="I75" s="37"/>
      <c r="J75" s="37"/>
      <c r="K75" s="37"/>
      <c r="L75" s="108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272" t="str">
        <f>E9</f>
        <v>VON 01 - VON 01 Vedlejší a ostatní náklady</v>
      </c>
      <c r="F76" s="302"/>
      <c r="G76" s="302"/>
      <c r="H76" s="302"/>
      <c r="I76" s="37"/>
      <c r="J76" s="37"/>
      <c r="K76" s="37"/>
      <c r="L76" s="108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8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22</v>
      </c>
      <c r="D78" s="37"/>
      <c r="E78" s="37"/>
      <c r="F78" s="28" t="str">
        <f>F12</f>
        <v>Huntířov</v>
      </c>
      <c r="G78" s="37"/>
      <c r="H78" s="37"/>
      <c r="I78" s="30" t="s">
        <v>24</v>
      </c>
      <c r="J78" s="61" t="str">
        <f>IF(J12="","",J12)</f>
        <v>14. 1. 2020</v>
      </c>
      <c r="K78" s="37"/>
      <c r="L78" s="108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8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40.05" customHeight="1">
      <c r="A80" s="35"/>
      <c r="B80" s="36"/>
      <c r="C80" s="30" t="s">
        <v>26</v>
      </c>
      <c r="D80" s="37"/>
      <c r="E80" s="37"/>
      <c r="F80" s="28" t="str">
        <f>E15</f>
        <v>Povodí Labe, státní podnik, OIČ, Hradec Králové</v>
      </c>
      <c r="G80" s="37"/>
      <c r="H80" s="37"/>
      <c r="I80" s="30" t="s">
        <v>33</v>
      </c>
      <c r="J80" s="33" t="str">
        <f>E21</f>
        <v>Povodí Labe, státní podnik, OIČ, Hradec Králové</v>
      </c>
      <c r="K80" s="37"/>
      <c r="L80" s="108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26.4">
      <c r="A81" s="35"/>
      <c r="B81" s="36"/>
      <c r="C81" s="30" t="s">
        <v>31</v>
      </c>
      <c r="D81" s="37"/>
      <c r="E81" s="37"/>
      <c r="F81" s="28" t="str">
        <f>IF(E18="","",E18)</f>
        <v>Vyplň údaj</v>
      </c>
      <c r="G81" s="37"/>
      <c r="H81" s="37"/>
      <c r="I81" s="30" t="s">
        <v>35</v>
      </c>
      <c r="J81" s="33" t="str">
        <f>E24</f>
        <v>Ing. Eva Morkesová</v>
      </c>
      <c r="K81" s="37"/>
      <c r="L81" s="108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0.3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8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11" customFormat="1" ht="29.25" customHeight="1">
      <c r="A83" s="148"/>
      <c r="B83" s="149"/>
      <c r="C83" s="150" t="s">
        <v>106</v>
      </c>
      <c r="D83" s="151" t="s">
        <v>58</v>
      </c>
      <c r="E83" s="151" t="s">
        <v>54</v>
      </c>
      <c r="F83" s="151" t="s">
        <v>55</v>
      </c>
      <c r="G83" s="151" t="s">
        <v>107</v>
      </c>
      <c r="H83" s="151" t="s">
        <v>108</v>
      </c>
      <c r="I83" s="151" t="s">
        <v>109</v>
      </c>
      <c r="J83" s="151" t="s">
        <v>94</v>
      </c>
      <c r="K83" s="152" t="s">
        <v>110</v>
      </c>
      <c r="L83" s="153"/>
      <c r="M83" s="70" t="s">
        <v>28</v>
      </c>
      <c r="N83" s="71" t="s">
        <v>43</v>
      </c>
      <c r="O83" s="71" t="s">
        <v>111</v>
      </c>
      <c r="P83" s="71" t="s">
        <v>112</v>
      </c>
      <c r="Q83" s="71" t="s">
        <v>113</v>
      </c>
      <c r="R83" s="71" t="s">
        <v>114</v>
      </c>
      <c r="S83" s="71" t="s">
        <v>115</v>
      </c>
      <c r="T83" s="72" t="s">
        <v>116</v>
      </c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</row>
    <row r="84" spans="1:63" s="2" customFormat="1" ht="22.8" customHeight="1">
      <c r="A84" s="35"/>
      <c r="B84" s="36"/>
      <c r="C84" s="77" t="s">
        <v>117</v>
      </c>
      <c r="D84" s="37"/>
      <c r="E84" s="37"/>
      <c r="F84" s="37"/>
      <c r="G84" s="37"/>
      <c r="H84" s="37"/>
      <c r="I84" s="37"/>
      <c r="J84" s="154">
        <f>BK84</f>
        <v>0</v>
      </c>
      <c r="K84" s="37"/>
      <c r="L84" s="40"/>
      <c r="M84" s="73"/>
      <c r="N84" s="155"/>
      <c r="O84" s="74"/>
      <c r="P84" s="156">
        <f>P85</f>
        <v>0</v>
      </c>
      <c r="Q84" s="74"/>
      <c r="R84" s="156">
        <f>R85</f>
        <v>0</v>
      </c>
      <c r="S84" s="74"/>
      <c r="T84" s="157">
        <f>T85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T84" s="18" t="s">
        <v>72</v>
      </c>
      <c r="AU84" s="18" t="s">
        <v>95</v>
      </c>
      <c r="BK84" s="158">
        <f>BK85</f>
        <v>0</v>
      </c>
    </row>
    <row r="85" spans="2:63" s="12" customFormat="1" ht="25.95" customHeight="1">
      <c r="B85" s="159"/>
      <c r="C85" s="160"/>
      <c r="D85" s="161" t="s">
        <v>72</v>
      </c>
      <c r="E85" s="162" t="s">
        <v>447</v>
      </c>
      <c r="F85" s="162" t="s">
        <v>448</v>
      </c>
      <c r="G85" s="160"/>
      <c r="H85" s="160"/>
      <c r="I85" s="163"/>
      <c r="J85" s="164">
        <f>BK85</f>
        <v>0</v>
      </c>
      <c r="K85" s="160"/>
      <c r="L85" s="165"/>
      <c r="M85" s="166"/>
      <c r="N85" s="167"/>
      <c r="O85" s="167"/>
      <c r="P85" s="168">
        <f>P86+P111+P121+P128</f>
        <v>0</v>
      </c>
      <c r="Q85" s="167"/>
      <c r="R85" s="168">
        <f>R86+R111+R121+R128</f>
        <v>0</v>
      </c>
      <c r="S85" s="167"/>
      <c r="T85" s="169">
        <f>T86+T111+T121+T128</f>
        <v>0</v>
      </c>
      <c r="AR85" s="170" t="s">
        <v>127</v>
      </c>
      <c r="AT85" s="171" t="s">
        <v>72</v>
      </c>
      <c r="AU85" s="171" t="s">
        <v>73</v>
      </c>
      <c r="AY85" s="170" t="s">
        <v>120</v>
      </c>
      <c r="BK85" s="172">
        <f>BK86+BK111+BK121+BK128</f>
        <v>0</v>
      </c>
    </row>
    <row r="86" spans="2:63" s="12" customFormat="1" ht="22.8" customHeight="1">
      <c r="B86" s="159"/>
      <c r="C86" s="160"/>
      <c r="D86" s="161" t="s">
        <v>72</v>
      </c>
      <c r="E86" s="173" t="s">
        <v>449</v>
      </c>
      <c r="F86" s="173" t="s">
        <v>450</v>
      </c>
      <c r="G86" s="160"/>
      <c r="H86" s="160"/>
      <c r="I86" s="163"/>
      <c r="J86" s="174">
        <f>BK86</f>
        <v>0</v>
      </c>
      <c r="K86" s="160"/>
      <c r="L86" s="165"/>
      <c r="M86" s="166"/>
      <c r="N86" s="167"/>
      <c r="O86" s="167"/>
      <c r="P86" s="168">
        <f>SUM(P87:P110)</f>
        <v>0</v>
      </c>
      <c r="Q86" s="167"/>
      <c r="R86" s="168">
        <f>SUM(R87:R110)</f>
        <v>0</v>
      </c>
      <c r="S86" s="167"/>
      <c r="T86" s="169">
        <f>SUM(T87:T110)</f>
        <v>0</v>
      </c>
      <c r="AR86" s="170" t="s">
        <v>127</v>
      </c>
      <c r="AT86" s="171" t="s">
        <v>72</v>
      </c>
      <c r="AU86" s="171" t="s">
        <v>81</v>
      </c>
      <c r="AY86" s="170" t="s">
        <v>120</v>
      </c>
      <c r="BK86" s="172">
        <f>SUM(BK87:BK110)</f>
        <v>0</v>
      </c>
    </row>
    <row r="87" spans="1:65" s="2" customFormat="1" ht="14.4" customHeight="1">
      <c r="A87" s="35"/>
      <c r="B87" s="36"/>
      <c r="C87" s="175" t="s">
        <v>81</v>
      </c>
      <c r="D87" s="175" t="s">
        <v>122</v>
      </c>
      <c r="E87" s="176" t="s">
        <v>451</v>
      </c>
      <c r="F87" s="177" t="s">
        <v>452</v>
      </c>
      <c r="G87" s="178" t="s">
        <v>275</v>
      </c>
      <c r="H87" s="179">
        <v>1</v>
      </c>
      <c r="I87" s="180"/>
      <c r="J87" s="181">
        <f>ROUND(I87*H87,2)</f>
        <v>0</v>
      </c>
      <c r="K87" s="177" t="s">
        <v>28</v>
      </c>
      <c r="L87" s="40"/>
      <c r="M87" s="182" t="s">
        <v>28</v>
      </c>
      <c r="N87" s="183" t="s">
        <v>46</v>
      </c>
      <c r="O87" s="66"/>
      <c r="P87" s="184">
        <f>O87*H87</f>
        <v>0</v>
      </c>
      <c r="Q87" s="184">
        <v>0</v>
      </c>
      <c r="R87" s="184">
        <f>Q87*H87</f>
        <v>0</v>
      </c>
      <c r="S87" s="184">
        <v>0</v>
      </c>
      <c r="T87" s="185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6" t="s">
        <v>453</v>
      </c>
      <c r="AT87" s="186" t="s">
        <v>122</v>
      </c>
      <c r="AU87" s="186" t="s">
        <v>83</v>
      </c>
      <c r="AY87" s="18" t="s">
        <v>120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18" t="s">
        <v>127</v>
      </c>
      <c r="BK87" s="187">
        <f>ROUND(I87*H87,2)</f>
        <v>0</v>
      </c>
      <c r="BL87" s="18" t="s">
        <v>453</v>
      </c>
      <c r="BM87" s="186" t="s">
        <v>454</v>
      </c>
    </row>
    <row r="88" spans="1:47" s="2" customFormat="1" ht="10.2">
      <c r="A88" s="35"/>
      <c r="B88" s="36"/>
      <c r="C88" s="37"/>
      <c r="D88" s="188" t="s">
        <v>129</v>
      </c>
      <c r="E88" s="37"/>
      <c r="F88" s="189" t="s">
        <v>452</v>
      </c>
      <c r="G88" s="37"/>
      <c r="H88" s="37"/>
      <c r="I88" s="190"/>
      <c r="J88" s="37"/>
      <c r="K88" s="37"/>
      <c r="L88" s="40"/>
      <c r="M88" s="191"/>
      <c r="N88" s="192"/>
      <c r="O88" s="66"/>
      <c r="P88" s="66"/>
      <c r="Q88" s="66"/>
      <c r="R88" s="66"/>
      <c r="S88" s="66"/>
      <c r="T88" s="67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129</v>
      </c>
      <c r="AU88" s="18" t="s">
        <v>83</v>
      </c>
    </row>
    <row r="89" spans="2:51" s="13" customFormat="1" ht="10.2">
      <c r="B89" s="193"/>
      <c r="C89" s="194"/>
      <c r="D89" s="188" t="s">
        <v>131</v>
      </c>
      <c r="E89" s="195" t="s">
        <v>28</v>
      </c>
      <c r="F89" s="196" t="s">
        <v>455</v>
      </c>
      <c r="G89" s="194"/>
      <c r="H89" s="195" t="s">
        <v>28</v>
      </c>
      <c r="I89" s="197"/>
      <c r="J89" s="194"/>
      <c r="K89" s="194"/>
      <c r="L89" s="198"/>
      <c r="M89" s="199"/>
      <c r="N89" s="200"/>
      <c r="O89" s="200"/>
      <c r="P89" s="200"/>
      <c r="Q89" s="200"/>
      <c r="R89" s="200"/>
      <c r="S89" s="200"/>
      <c r="T89" s="201"/>
      <c r="AT89" s="202" t="s">
        <v>131</v>
      </c>
      <c r="AU89" s="202" t="s">
        <v>83</v>
      </c>
      <c r="AV89" s="13" t="s">
        <v>81</v>
      </c>
      <c r="AW89" s="13" t="s">
        <v>34</v>
      </c>
      <c r="AX89" s="13" t="s">
        <v>73</v>
      </c>
      <c r="AY89" s="202" t="s">
        <v>120</v>
      </c>
    </row>
    <row r="90" spans="2:51" s="13" customFormat="1" ht="10.2">
      <c r="B90" s="193"/>
      <c r="C90" s="194"/>
      <c r="D90" s="188" t="s">
        <v>131</v>
      </c>
      <c r="E90" s="195" t="s">
        <v>28</v>
      </c>
      <c r="F90" s="196" t="s">
        <v>456</v>
      </c>
      <c r="G90" s="194"/>
      <c r="H90" s="195" t="s">
        <v>28</v>
      </c>
      <c r="I90" s="197"/>
      <c r="J90" s="194"/>
      <c r="K90" s="194"/>
      <c r="L90" s="198"/>
      <c r="M90" s="199"/>
      <c r="N90" s="200"/>
      <c r="O90" s="200"/>
      <c r="P90" s="200"/>
      <c r="Q90" s="200"/>
      <c r="R90" s="200"/>
      <c r="S90" s="200"/>
      <c r="T90" s="201"/>
      <c r="AT90" s="202" t="s">
        <v>131</v>
      </c>
      <c r="AU90" s="202" t="s">
        <v>83</v>
      </c>
      <c r="AV90" s="13" t="s">
        <v>81</v>
      </c>
      <c r="AW90" s="13" t="s">
        <v>34</v>
      </c>
      <c r="AX90" s="13" t="s">
        <v>73</v>
      </c>
      <c r="AY90" s="202" t="s">
        <v>120</v>
      </c>
    </row>
    <row r="91" spans="2:51" s="13" customFormat="1" ht="10.2">
      <c r="B91" s="193"/>
      <c r="C91" s="194"/>
      <c r="D91" s="188" t="s">
        <v>131</v>
      </c>
      <c r="E91" s="195" t="s">
        <v>28</v>
      </c>
      <c r="F91" s="196" t="s">
        <v>457</v>
      </c>
      <c r="G91" s="194"/>
      <c r="H91" s="195" t="s">
        <v>28</v>
      </c>
      <c r="I91" s="197"/>
      <c r="J91" s="194"/>
      <c r="K91" s="194"/>
      <c r="L91" s="198"/>
      <c r="M91" s="199"/>
      <c r="N91" s="200"/>
      <c r="O91" s="200"/>
      <c r="P91" s="200"/>
      <c r="Q91" s="200"/>
      <c r="R91" s="200"/>
      <c r="S91" s="200"/>
      <c r="T91" s="201"/>
      <c r="AT91" s="202" t="s">
        <v>131</v>
      </c>
      <c r="AU91" s="202" t="s">
        <v>83</v>
      </c>
      <c r="AV91" s="13" t="s">
        <v>81</v>
      </c>
      <c r="AW91" s="13" t="s">
        <v>34</v>
      </c>
      <c r="AX91" s="13" t="s">
        <v>73</v>
      </c>
      <c r="AY91" s="202" t="s">
        <v>120</v>
      </c>
    </row>
    <row r="92" spans="2:51" s="13" customFormat="1" ht="10.2">
      <c r="B92" s="193"/>
      <c r="C92" s="194"/>
      <c r="D92" s="188" t="s">
        <v>131</v>
      </c>
      <c r="E92" s="195" t="s">
        <v>28</v>
      </c>
      <c r="F92" s="196" t="s">
        <v>458</v>
      </c>
      <c r="G92" s="194"/>
      <c r="H92" s="195" t="s">
        <v>28</v>
      </c>
      <c r="I92" s="197"/>
      <c r="J92" s="194"/>
      <c r="K92" s="194"/>
      <c r="L92" s="198"/>
      <c r="M92" s="199"/>
      <c r="N92" s="200"/>
      <c r="O92" s="200"/>
      <c r="P92" s="200"/>
      <c r="Q92" s="200"/>
      <c r="R92" s="200"/>
      <c r="S92" s="200"/>
      <c r="T92" s="201"/>
      <c r="AT92" s="202" t="s">
        <v>131</v>
      </c>
      <c r="AU92" s="202" t="s">
        <v>83</v>
      </c>
      <c r="AV92" s="13" t="s">
        <v>81</v>
      </c>
      <c r="AW92" s="13" t="s">
        <v>34</v>
      </c>
      <c r="AX92" s="13" t="s">
        <v>73</v>
      </c>
      <c r="AY92" s="202" t="s">
        <v>120</v>
      </c>
    </row>
    <row r="93" spans="2:51" s="13" customFormat="1" ht="10.2">
      <c r="B93" s="193"/>
      <c r="C93" s="194"/>
      <c r="D93" s="188" t="s">
        <v>131</v>
      </c>
      <c r="E93" s="195" t="s">
        <v>28</v>
      </c>
      <c r="F93" s="196" t="s">
        <v>459</v>
      </c>
      <c r="G93" s="194"/>
      <c r="H93" s="195" t="s">
        <v>28</v>
      </c>
      <c r="I93" s="197"/>
      <c r="J93" s="194"/>
      <c r="K93" s="194"/>
      <c r="L93" s="198"/>
      <c r="M93" s="199"/>
      <c r="N93" s="200"/>
      <c r="O93" s="200"/>
      <c r="P93" s="200"/>
      <c r="Q93" s="200"/>
      <c r="R93" s="200"/>
      <c r="S93" s="200"/>
      <c r="T93" s="201"/>
      <c r="AT93" s="202" t="s">
        <v>131</v>
      </c>
      <c r="AU93" s="202" t="s">
        <v>83</v>
      </c>
      <c r="AV93" s="13" t="s">
        <v>81</v>
      </c>
      <c r="AW93" s="13" t="s">
        <v>34</v>
      </c>
      <c r="AX93" s="13" t="s">
        <v>73</v>
      </c>
      <c r="AY93" s="202" t="s">
        <v>120</v>
      </c>
    </row>
    <row r="94" spans="2:51" s="13" customFormat="1" ht="10.2">
      <c r="B94" s="193"/>
      <c r="C94" s="194"/>
      <c r="D94" s="188" t="s">
        <v>131</v>
      </c>
      <c r="E94" s="195" t="s">
        <v>28</v>
      </c>
      <c r="F94" s="196" t="s">
        <v>460</v>
      </c>
      <c r="G94" s="194"/>
      <c r="H94" s="195" t="s">
        <v>28</v>
      </c>
      <c r="I94" s="197"/>
      <c r="J94" s="194"/>
      <c r="K94" s="194"/>
      <c r="L94" s="198"/>
      <c r="M94" s="199"/>
      <c r="N94" s="200"/>
      <c r="O94" s="200"/>
      <c r="P94" s="200"/>
      <c r="Q94" s="200"/>
      <c r="R94" s="200"/>
      <c r="S94" s="200"/>
      <c r="T94" s="201"/>
      <c r="AT94" s="202" t="s">
        <v>131</v>
      </c>
      <c r="AU94" s="202" t="s">
        <v>83</v>
      </c>
      <c r="AV94" s="13" t="s">
        <v>81</v>
      </c>
      <c r="AW94" s="13" t="s">
        <v>34</v>
      </c>
      <c r="AX94" s="13" t="s">
        <v>73</v>
      </c>
      <c r="AY94" s="202" t="s">
        <v>120</v>
      </c>
    </row>
    <row r="95" spans="2:51" s="13" customFormat="1" ht="20.4">
      <c r="B95" s="193"/>
      <c r="C95" s="194"/>
      <c r="D95" s="188" t="s">
        <v>131</v>
      </c>
      <c r="E95" s="195" t="s">
        <v>28</v>
      </c>
      <c r="F95" s="196" t="s">
        <v>461</v>
      </c>
      <c r="G95" s="194"/>
      <c r="H95" s="195" t="s">
        <v>28</v>
      </c>
      <c r="I95" s="197"/>
      <c r="J95" s="194"/>
      <c r="K95" s="194"/>
      <c r="L95" s="198"/>
      <c r="M95" s="199"/>
      <c r="N95" s="200"/>
      <c r="O95" s="200"/>
      <c r="P95" s="200"/>
      <c r="Q95" s="200"/>
      <c r="R95" s="200"/>
      <c r="S95" s="200"/>
      <c r="T95" s="201"/>
      <c r="AT95" s="202" t="s">
        <v>131</v>
      </c>
      <c r="AU95" s="202" t="s">
        <v>83</v>
      </c>
      <c r="AV95" s="13" t="s">
        <v>81</v>
      </c>
      <c r="AW95" s="13" t="s">
        <v>34</v>
      </c>
      <c r="AX95" s="13" t="s">
        <v>73</v>
      </c>
      <c r="AY95" s="202" t="s">
        <v>120</v>
      </c>
    </row>
    <row r="96" spans="2:51" s="13" customFormat="1" ht="10.2">
      <c r="B96" s="193"/>
      <c r="C96" s="194"/>
      <c r="D96" s="188" t="s">
        <v>131</v>
      </c>
      <c r="E96" s="195" t="s">
        <v>28</v>
      </c>
      <c r="F96" s="196" t="s">
        <v>462</v>
      </c>
      <c r="G96" s="194"/>
      <c r="H96" s="195" t="s">
        <v>28</v>
      </c>
      <c r="I96" s="197"/>
      <c r="J96" s="194"/>
      <c r="K96" s="194"/>
      <c r="L96" s="198"/>
      <c r="M96" s="199"/>
      <c r="N96" s="200"/>
      <c r="O96" s="200"/>
      <c r="P96" s="200"/>
      <c r="Q96" s="200"/>
      <c r="R96" s="200"/>
      <c r="S96" s="200"/>
      <c r="T96" s="201"/>
      <c r="AT96" s="202" t="s">
        <v>131</v>
      </c>
      <c r="AU96" s="202" t="s">
        <v>83</v>
      </c>
      <c r="AV96" s="13" t="s">
        <v>81</v>
      </c>
      <c r="AW96" s="13" t="s">
        <v>34</v>
      </c>
      <c r="AX96" s="13" t="s">
        <v>73</v>
      </c>
      <c r="AY96" s="202" t="s">
        <v>120</v>
      </c>
    </row>
    <row r="97" spans="2:51" s="13" customFormat="1" ht="20.4">
      <c r="B97" s="193"/>
      <c r="C97" s="194"/>
      <c r="D97" s="188" t="s">
        <v>131</v>
      </c>
      <c r="E97" s="195" t="s">
        <v>28</v>
      </c>
      <c r="F97" s="196" t="s">
        <v>463</v>
      </c>
      <c r="G97" s="194"/>
      <c r="H97" s="195" t="s">
        <v>28</v>
      </c>
      <c r="I97" s="197"/>
      <c r="J97" s="194"/>
      <c r="K97" s="194"/>
      <c r="L97" s="198"/>
      <c r="M97" s="199"/>
      <c r="N97" s="200"/>
      <c r="O97" s="200"/>
      <c r="P97" s="200"/>
      <c r="Q97" s="200"/>
      <c r="R97" s="200"/>
      <c r="S97" s="200"/>
      <c r="T97" s="201"/>
      <c r="AT97" s="202" t="s">
        <v>131</v>
      </c>
      <c r="AU97" s="202" t="s">
        <v>83</v>
      </c>
      <c r="AV97" s="13" t="s">
        <v>81</v>
      </c>
      <c r="AW97" s="13" t="s">
        <v>34</v>
      </c>
      <c r="AX97" s="13" t="s">
        <v>73</v>
      </c>
      <c r="AY97" s="202" t="s">
        <v>120</v>
      </c>
    </row>
    <row r="98" spans="2:51" s="13" customFormat="1" ht="10.2">
      <c r="B98" s="193"/>
      <c r="C98" s="194"/>
      <c r="D98" s="188" t="s">
        <v>131</v>
      </c>
      <c r="E98" s="195" t="s">
        <v>28</v>
      </c>
      <c r="F98" s="196" t="s">
        <v>464</v>
      </c>
      <c r="G98" s="194"/>
      <c r="H98" s="195" t="s">
        <v>28</v>
      </c>
      <c r="I98" s="197"/>
      <c r="J98" s="194"/>
      <c r="K98" s="194"/>
      <c r="L98" s="198"/>
      <c r="M98" s="199"/>
      <c r="N98" s="200"/>
      <c r="O98" s="200"/>
      <c r="P98" s="200"/>
      <c r="Q98" s="200"/>
      <c r="R98" s="200"/>
      <c r="S98" s="200"/>
      <c r="T98" s="201"/>
      <c r="AT98" s="202" t="s">
        <v>131</v>
      </c>
      <c r="AU98" s="202" t="s">
        <v>83</v>
      </c>
      <c r="AV98" s="13" t="s">
        <v>81</v>
      </c>
      <c r="AW98" s="13" t="s">
        <v>34</v>
      </c>
      <c r="AX98" s="13" t="s">
        <v>73</v>
      </c>
      <c r="AY98" s="202" t="s">
        <v>120</v>
      </c>
    </row>
    <row r="99" spans="2:51" s="13" customFormat="1" ht="10.2">
      <c r="B99" s="193"/>
      <c r="C99" s="194"/>
      <c r="D99" s="188" t="s">
        <v>131</v>
      </c>
      <c r="E99" s="195" t="s">
        <v>28</v>
      </c>
      <c r="F99" s="196" t="s">
        <v>465</v>
      </c>
      <c r="G99" s="194"/>
      <c r="H99" s="195" t="s">
        <v>28</v>
      </c>
      <c r="I99" s="197"/>
      <c r="J99" s="194"/>
      <c r="K99" s="194"/>
      <c r="L99" s="198"/>
      <c r="M99" s="199"/>
      <c r="N99" s="200"/>
      <c r="O99" s="200"/>
      <c r="P99" s="200"/>
      <c r="Q99" s="200"/>
      <c r="R99" s="200"/>
      <c r="S99" s="200"/>
      <c r="T99" s="201"/>
      <c r="AT99" s="202" t="s">
        <v>131</v>
      </c>
      <c r="AU99" s="202" t="s">
        <v>83</v>
      </c>
      <c r="AV99" s="13" t="s">
        <v>81</v>
      </c>
      <c r="AW99" s="13" t="s">
        <v>34</v>
      </c>
      <c r="AX99" s="13" t="s">
        <v>73</v>
      </c>
      <c r="AY99" s="202" t="s">
        <v>120</v>
      </c>
    </row>
    <row r="100" spans="2:51" s="13" customFormat="1" ht="20.4">
      <c r="B100" s="193"/>
      <c r="C100" s="194"/>
      <c r="D100" s="188" t="s">
        <v>131</v>
      </c>
      <c r="E100" s="195" t="s">
        <v>28</v>
      </c>
      <c r="F100" s="196" t="s">
        <v>466</v>
      </c>
      <c r="G100" s="194"/>
      <c r="H100" s="195" t="s">
        <v>28</v>
      </c>
      <c r="I100" s="197"/>
      <c r="J100" s="194"/>
      <c r="K100" s="194"/>
      <c r="L100" s="198"/>
      <c r="M100" s="199"/>
      <c r="N100" s="200"/>
      <c r="O100" s="200"/>
      <c r="P100" s="200"/>
      <c r="Q100" s="200"/>
      <c r="R100" s="200"/>
      <c r="S100" s="200"/>
      <c r="T100" s="201"/>
      <c r="AT100" s="202" t="s">
        <v>131</v>
      </c>
      <c r="AU100" s="202" t="s">
        <v>83</v>
      </c>
      <c r="AV100" s="13" t="s">
        <v>81</v>
      </c>
      <c r="AW100" s="13" t="s">
        <v>34</v>
      </c>
      <c r="AX100" s="13" t="s">
        <v>73</v>
      </c>
      <c r="AY100" s="202" t="s">
        <v>120</v>
      </c>
    </row>
    <row r="101" spans="2:51" s="14" customFormat="1" ht="10.2">
      <c r="B101" s="203"/>
      <c r="C101" s="204"/>
      <c r="D101" s="188" t="s">
        <v>131</v>
      </c>
      <c r="E101" s="205" t="s">
        <v>28</v>
      </c>
      <c r="F101" s="206" t="s">
        <v>81</v>
      </c>
      <c r="G101" s="204"/>
      <c r="H101" s="207">
        <v>1</v>
      </c>
      <c r="I101" s="208"/>
      <c r="J101" s="204"/>
      <c r="K101" s="204"/>
      <c r="L101" s="209"/>
      <c r="M101" s="210"/>
      <c r="N101" s="211"/>
      <c r="O101" s="211"/>
      <c r="P101" s="211"/>
      <c r="Q101" s="211"/>
      <c r="R101" s="211"/>
      <c r="S101" s="211"/>
      <c r="T101" s="212"/>
      <c r="AT101" s="213" t="s">
        <v>131</v>
      </c>
      <c r="AU101" s="213" t="s">
        <v>83</v>
      </c>
      <c r="AV101" s="14" t="s">
        <v>83</v>
      </c>
      <c r="AW101" s="14" t="s">
        <v>34</v>
      </c>
      <c r="AX101" s="14" t="s">
        <v>81</v>
      </c>
      <c r="AY101" s="213" t="s">
        <v>120</v>
      </c>
    </row>
    <row r="102" spans="1:65" s="2" customFormat="1" ht="14.4" customHeight="1">
      <c r="A102" s="35"/>
      <c r="B102" s="36"/>
      <c r="C102" s="175" t="s">
        <v>83</v>
      </c>
      <c r="D102" s="175" t="s">
        <v>122</v>
      </c>
      <c r="E102" s="176" t="s">
        <v>467</v>
      </c>
      <c r="F102" s="177" t="s">
        <v>468</v>
      </c>
      <c r="G102" s="178" t="s">
        <v>275</v>
      </c>
      <c r="H102" s="179">
        <v>1</v>
      </c>
      <c r="I102" s="180"/>
      <c r="J102" s="181">
        <f>ROUND(I102*H102,2)</f>
        <v>0</v>
      </c>
      <c r="K102" s="177" t="s">
        <v>28</v>
      </c>
      <c r="L102" s="40"/>
      <c r="M102" s="182" t="s">
        <v>28</v>
      </c>
      <c r="N102" s="183" t="s">
        <v>46</v>
      </c>
      <c r="O102" s="66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6" t="s">
        <v>453</v>
      </c>
      <c r="AT102" s="186" t="s">
        <v>122</v>
      </c>
      <c r="AU102" s="186" t="s">
        <v>83</v>
      </c>
      <c r="AY102" s="18" t="s">
        <v>120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8" t="s">
        <v>127</v>
      </c>
      <c r="BK102" s="187">
        <f>ROUND(I102*H102,2)</f>
        <v>0</v>
      </c>
      <c r="BL102" s="18" t="s">
        <v>453</v>
      </c>
      <c r="BM102" s="186" t="s">
        <v>469</v>
      </c>
    </row>
    <row r="103" spans="1:47" s="2" customFormat="1" ht="10.2">
      <c r="A103" s="35"/>
      <c r="B103" s="36"/>
      <c r="C103" s="37"/>
      <c r="D103" s="188" t="s">
        <v>129</v>
      </c>
      <c r="E103" s="37"/>
      <c r="F103" s="189" t="s">
        <v>468</v>
      </c>
      <c r="G103" s="37"/>
      <c r="H103" s="37"/>
      <c r="I103" s="190"/>
      <c r="J103" s="37"/>
      <c r="K103" s="37"/>
      <c r="L103" s="40"/>
      <c r="M103" s="191"/>
      <c r="N103" s="192"/>
      <c r="O103" s="66"/>
      <c r="P103" s="66"/>
      <c r="Q103" s="66"/>
      <c r="R103" s="66"/>
      <c r="S103" s="66"/>
      <c r="T103" s="67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129</v>
      </c>
      <c r="AU103" s="18" t="s">
        <v>83</v>
      </c>
    </row>
    <row r="104" spans="2:51" s="13" customFormat="1" ht="10.2">
      <c r="B104" s="193"/>
      <c r="C104" s="194"/>
      <c r="D104" s="188" t="s">
        <v>131</v>
      </c>
      <c r="E104" s="195" t="s">
        <v>28</v>
      </c>
      <c r="F104" s="196" t="s">
        <v>470</v>
      </c>
      <c r="G104" s="194"/>
      <c r="H104" s="195" t="s">
        <v>28</v>
      </c>
      <c r="I104" s="197"/>
      <c r="J104" s="194"/>
      <c r="K104" s="194"/>
      <c r="L104" s="198"/>
      <c r="M104" s="199"/>
      <c r="N104" s="200"/>
      <c r="O104" s="200"/>
      <c r="P104" s="200"/>
      <c r="Q104" s="200"/>
      <c r="R104" s="200"/>
      <c r="S104" s="200"/>
      <c r="T104" s="201"/>
      <c r="AT104" s="202" t="s">
        <v>131</v>
      </c>
      <c r="AU104" s="202" t="s">
        <v>83</v>
      </c>
      <c r="AV104" s="13" t="s">
        <v>81</v>
      </c>
      <c r="AW104" s="13" t="s">
        <v>34</v>
      </c>
      <c r="AX104" s="13" t="s">
        <v>73</v>
      </c>
      <c r="AY104" s="202" t="s">
        <v>120</v>
      </c>
    </row>
    <row r="105" spans="2:51" s="14" customFormat="1" ht="10.2">
      <c r="B105" s="203"/>
      <c r="C105" s="204"/>
      <c r="D105" s="188" t="s">
        <v>131</v>
      </c>
      <c r="E105" s="205" t="s">
        <v>28</v>
      </c>
      <c r="F105" s="206" t="s">
        <v>81</v>
      </c>
      <c r="G105" s="204"/>
      <c r="H105" s="207">
        <v>1</v>
      </c>
      <c r="I105" s="208"/>
      <c r="J105" s="204"/>
      <c r="K105" s="204"/>
      <c r="L105" s="209"/>
      <c r="M105" s="210"/>
      <c r="N105" s="211"/>
      <c r="O105" s="211"/>
      <c r="P105" s="211"/>
      <c r="Q105" s="211"/>
      <c r="R105" s="211"/>
      <c r="S105" s="211"/>
      <c r="T105" s="212"/>
      <c r="AT105" s="213" t="s">
        <v>131</v>
      </c>
      <c r="AU105" s="213" t="s">
        <v>83</v>
      </c>
      <c r="AV105" s="14" t="s">
        <v>83</v>
      </c>
      <c r="AW105" s="14" t="s">
        <v>34</v>
      </c>
      <c r="AX105" s="14" t="s">
        <v>81</v>
      </c>
      <c r="AY105" s="213" t="s">
        <v>120</v>
      </c>
    </row>
    <row r="106" spans="1:65" s="2" customFormat="1" ht="14.4" customHeight="1">
      <c r="A106" s="35"/>
      <c r="B106" s="36"/>
      <c r="C106" s="175" t="s">
        <v>141</v>
      </c>
      <c r="D106" s="175" t="s">
        <v>122</v>
      </c>
      <c r="E106" s="176" t="s">
        <v>471</v>
      </c>
      <c r="F106" s="177" t="s">
        <v>472</v>
      </c>
      <c r="G106" s="178" t="s">
        <v>275</v>
      </c>
      <c r="H106" s="179">
        <v>1</v>
      </c>
      <c r="I106" s="180"/>
      <c r="J106" s="181">
        <f>ROUND(I106*H106,2)</f>
        <v>0</v>
      </c>
      <c r="K106" s="177" t="s">
        <v>28</v>
      </c>
      <c r="L106" s="40"/>
      <c r="M106" s="182" t="s">
        <v>28</v>
      </c>
      <c r="N106" s="183" t="s">
        <v>46</v>
      </c>
      <c r="O106" s="66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6" t="s">
        <v>453</v>
      </c>
      <c r="AT106" s="186" t="s">
        <v>122</v>
      </c>
      <c r="AU106" s="186" t="s">
        <v>83</v>
      </c>
      <c r="AY106" s="18" t="s">
        <v>120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8" t="s">
        <v>127</v>
      </c>
      <c r="BK106" s="187">
        <f>ROUND(I106*H106,2)</f>
        <v>0</v>
      </c>
      <c r="BL106" s="18" t="s">
        <v>453</v>
      </c>
      <c r="BM106" s="186" t="s">
        <v>473</v>
      </c>
    </row>
    <row r="107" spans="1:47" s="2" customFormat="1" ht="10.2">
      <c r="A107" s="35"/>
      <c r="B107" s="36"/>
      <c r="C107" s="37"/>
      <c r="D107" s="188" t="s">
        <v>129</v>
      </c>
      <c r="E107" s="37"/>
      <c r="F107" s="189" t="s">
        <v>474</v>
      </c>
      <c r="G107" s="37"/>
      <c r="H107" s="37"/>
      <c r="I107" s="190"/>
      <c r="J107" s="37"/>
      <c r="K107" s="37"/>
      <c r="L107" s="40"/>
      <c r="M107" s="191"/>
      <c r="N107" s="192"/>
      <c r="O107" s="66"/>
      <c r="P107" s="66"/>
      <c r="Q107" s="66"/>
      <c r="R107" s="66"/>
      <c r="S107" s="66"/>
      <c r="T107" s="67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129</v>
      </c>
      <c r="AU107" s="18" t="s">
        <v>83</v>
      </c>
    </row>
    <row r="108" spans="2:51" s="13" customFormat="1" ht="10.2">
      <c r="B108" s="193"/>
      <c r="C108" s="194"/>
      <c r="D108" s="188" t="s">
        <v>131</v>
      </c>
      <c r="E108" s="195" t="s">
        <v>28</v>
      </c>
      <c r="F108" s="196" t="s">
        <v>475</v>
      </c>
      <c r="G108" s="194"/>
      <c r="H108" s="195" t="s">
        <v>28</v>
      </c>
      <c r="I108" s="197"/>
      <c r="J108" s="194"/>
      <c r="K108" s="194"/>
      <c r="L108" s="198"/>
      <c r="M108" s="199"/>
      <c r="N108" s="200"/>
      <c r="O108" s="200"/>
      <c r="P108" s="200"/>
      <c r="Q108" s="200"/>
      <c r="R108" s="200"/>
      <c r="S108" s="200"/>
      <c r="T108" s="201"/>
      <c r="AT108" s="202" t="s">
        <v>131</v>
      </c>
      <c r="AU108" s="202" t="s">
        <v>83</v>
      </c>
      <c r="AV108" s="13" t="s">
        <v>81</v>
      </c>
      <c r="AW108" s="13" t="s">
        <v>34</v>
      </c>
      <c r="AX108" s="13" t="s">
        <v>73</v>
      </c>
      <c r="AY108" s="202" t="s">
        <v>120</v>
      </c>
    </row>
    <row r="109" spans="2:51" s="13" customFormat="1" ht="10.2">
      <c r="B109" s="193"/>
      <c r="C109" s="194"/>
      <c r="D109" s="188" t="s">
        <v>131</v>
      </c>
      <c r="E109" s="195" t="s">
        <v>28</v>
      </c>
      <c r="F109" s="196" t="s">
        <v>476</v>
      </c>
      <c r="G109" s="194"/>
      <c r="H109" s="195" t="s">
        <v>28</v>
      </c>
      <c r="I109" s="197"/>
      <c r="J109" s="194"/>
      <c r="K109" s="194"/>
      <c r="L109" s="198"/>
      <c r="M109" s="199"/>
      <c r="N109" s="200"/>
      <c r="O109" s="200"/>
      <c r="P109" s="200"/>
      <c r="Q109" s="200"/>
      <c r="R109" s="200"/>
      <c r="S109" s="200"/>
      <c r="T109" s="201"/>
      <c r="AT109" s="202" t="s">
        <v>131</v>
      </c>
      <c r="AU109" s="202" t="s">
        <v>83</v>
      </c>
      <c r="AV109" s="13" t="s">
        <v>81</v>
      </c>
      <c r="AW109" s="13" t="s">
        <v>34</v>
      </c>
      <c r="AX109" s="13" t="s">
        <v>73</v>
      </c>
      <c r="AY109" s="202" t="s">
        <v>120</v>
      </c>
    </row>
    <row r="110" spans="2:51" s="14" customFormat="1" ht="10.2">
      <c r="B110" s="203"/>
      <c r="C110" s="204"/>
      <c r="D110" s="188" t="s">
        <v>131</v>
      </c>
      <c r="E110" s="205" t="s">
        <v>28</v>
      </c>
      <c r="F110" s="206" t="s">
        <v>81</v>
      </c>
      <c r="G110" s="204"/>
      <c r="H110" s="207">
        <v>1</v>
      </c>
      <c r="I110" s="208"/>
      <c r="J110" s="204"/>
      <c r="K110" s="204"/>
      <c r="L110" s="209"/>
      <c r="M110" s="210"/>
      <c r="N110" s="211"/>
      <c r="O110" s="211"/>
      <c r="P110" s="211"/>
      <c r="Q110" s="211"/>
      <c r="R110" s="211"/>
      <c r="S110" s="211"/>
      <c r="T110" s="212"/>
      <c r="AT110" s="213" t="s">
        <v>131</v>
      </c>
      <c r="AU110" s="213" t="s">
        <v>83</v>
      </c>
      <c r="AV110" s="14" t="s">
        <v>83</v>
      </c>
      <c r="AW110" s="14" t="s">
        <v>34</v>
      </c>
      <c r="AX110" s="14" t="s">
        <v>81</v>
      </c>
      <c r="AY110" s="213" t="s">
        <v>120</v>
      </c>
    </row>
    <row r="111" spans="2:63" s="12" customFormat="1" ht="22.8" customHeight="1">
      <c r="B111" s="159"/>
      <c r="C111" s="160"/>
      <c r="D111" s="161" t="s">
        <v>72</v>
      </c>
      <c r="E111" s="173" t="s">
        <v>477</v>
      </c>
      <c r="F111" s="173" t="s">
        <v>478</v>
      </c>
      <c r="G111" s="160"/>
      <c r="H111" s="160"/>
      <c r="I111" s="163"/>
      <c r="J111" s="174">
        <f>BK111</f>
        <v>0</v>
      </c>
      <c r="K111" s="160"/>
      <c r="L111" s="165"/>
      <c r="M111" s="166"/>
      <c r="N111" s="167"/>
      <c r="O111" s="167"/>
      <c r="P111" s="168">
        <f>SUM(P112:P120)</f>
        <v>0</v>
      </c>
      <c r="Q111" s="167"/>
      <c r="R111" s="168">
        <f>SUM(R112:R120)</f>
        <v>0</v>
      </c>
      <c r="S111" s="167"/>
      <c r="T111" s="169">
        <f>SUM(T112:T120)</f>
        <v>0</v>
      </c>
      <c r="AR111" s="170" t="s">
        <v>127</v>
      </c>
      <c r="AT111" s="171" t="s">
        <v>72</v>
      </c>
      <c r="AU111" s="171" t="s">
        <v>81</v>
      </c>
      <c r="AY111" s="170" t="s">
        <v>120</v>
      </c>
      <c r="BK111" s="172">
        <f>SUM(BK112:BK120)</f>
        <v>0</v>
      </c>
    </row>
    <row r="112" spans="1:65" s="2" customFormat="1" ht="14.4" customHeight="1">
      <c r="A112" s="35"/>
      <c r="B112" s="36"/>
      <c r="C112" s="175" t="s">
        <v>127</v>
      </c>
      <c r="D112" s="175" t="s">
        <v>122</v>
      </c>
      <c r="E112" s="176" t="s">
        <v>479</v>
      </c>
      <c r="F112" s="177" t="s">
        <v>480</v>
      </c>
      <c r="G112" s="178" t="s">
        <v>481</v>
      </c>
      <c r="H112" s="179">
        <v>1</v>
      </c>
      <c r="I112" s="180"/>
      <c r="J112" s="181">
        <f>ROUND(I112*H112,2)</f>
        <v>0</v>
      </c>
      <c r="K112" s="177" t="s">
        <v>28</v>
      </c>
      <c r="L112" s="40"/>
      <c r="M112" s="182" t="s">
        <v>28</v>
      </c>
      <c r="N112" s="183" t="s">
        <v>46</v>
      </c>
      <c r="O112" s="66"/>
      <c r="P112" s="184">
        <f>O112*H112</f>
        <v>0</v>
      </c>
      <c r="Q112" s="184">
        <v>0</v>
      </c>
      <c r="R112" s="184">
        <f>Q112*H112</f>
        <v>0</v>
      </c>
      <c r="S112" s="184">
        <v>0</v>
      </c>
      <c r="T112" s="185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6" t="s">
        <v>453</v>
      </c>
      <c r="AT112" s="186" t="s">
        <v>122</v>
      </c>
      <c r="AU112" s="186" t="s">
        <v>83</v>
      </c>
      <c r="AY112" s="18" t="s">
        <v>120</v>
      </c>
      <c r="BE112" s="187">
        <f>IF(N112="základní",J112,0)</f>
        <v>0</v>
      </c>
      <c r="BF112" s="187">
        <f>IF(N112="snížená",J112,0)</f>
        <v>0</v>
      </c>
      <c r="BG112" s="187">
        <f>IF(N112="zákl. přenesená",J112,0)</f>
        <v>0</v>
      </c>
      <c r="BH112" s="187">
        <f>IF(N112="sníž. přenesená",J112,0)</f>
        <v>0</v>
      </c>
      <c r="BI112" s="187">
        <f>IF(N112="nulová",J112,0)</f>
        <v>0</v>
      </c>
      <c r="BJ112" s="18" t="s">
        <v>127</v>
      </c>
      <c r="BK112" s="187">
        <f>ROUND(I112*H112,2)</f>
        <v>0</v>
      </c>
      <c r="BL112" s="18" t="s">
        <v>453</v>
      </c>
      <c r="BM112" s="186" t="s">
        <v>482</v>
      </c>
    </row>
    <row r="113" spans="1:47" s="2" customFormat="1" ht="19.2">
      <c r="A113" s="35"/>
      <c r="B113" s="36"/>
      <c r="C113" s="37"/>
      <c r="D113" s="188" t="s">
        <v>129</v>
      </c>
      <c r="E113" s="37"/>
      <c r="F113" s="189" t="s">
        <v>483</v>
      </c>
      <c r="G113" s="37"/>
      <c r="H113" s="37"/>
      <c r="I113" s="190"/>
      <c r="J113" s="37"/>
      <c r="K113" s="37"/>
      <c r="L113" s="40"/>
      <c r="M113" s="191"/>
      <c r="N113" s="192"/>
      <c r="O113" s="66"/>
      <c r="P113" s="66"/>
      <c r="Q113" s="66"/>
      <c r="R113" s="66"/>
      <c r="S113" s="66"/>
      <c r="T113" s="67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129</v>
      </c>
      <c r="AU113" s="18" t="s">
        <v>83</v>
      </c>
    </row>
    <row r="114" spans="1:65" s="2" customFormat="1" ht="24.15" customHeight="1">
      <c r="A114" s="35"/>
      <c r="B114" s="36"/>
      <c r="C114" s="175" t="s">
        <v>161</v>
      </c>
      <c r="D114" s="175" t="s">
        <v>122</v>
      </c>
      <c r="E114" s="176" t="s">
        <v>484</v>
      </c>
      <c r="F114" s="177" t="s">
        <v>485</v>
      </c>
      <c r="G114" s="178" t="s">
        <v>481</v>
      </c>
      <c r="H114" s="179">
        <v>1</v>
      </c>
      <c r="I114" s="180"/>
      <c r="J114" s="181">
        <f>ROUND(I114*H114,2)</f>
        <v>0</v>
      </c>
      <c r="K114" s="177" t="s">
        <v>28</v>
      </c>
      <c r="L114" s="40"/>
      <c r="M114" s="182" t="s">
        <v>28</v>
      </c>
      <c r="N114" s="183" t="s">
        <v>46</v>
      </c>
      <c r="O114" s="66"/>
      <c r="P114" s="184">
        <f>O114*H114</f>
        <v>0</v>
      </c>
      <c r="Q114" s="184">
        <v>0</v>
      </c>
      <c r="R114" s="184">
        <f>Q114*H114</f>
        <v>0</v>
      </c>
      <c r="S114" s="184">
        <v>0</v>
      </c>
      <c r="T114" s="185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6" t="s">
        <v>486</v>
      </c>
      <c r="AT114" s="186" t="s">
        <v>122</v>
      </c>
      <c r="AU114" s="186" t="s">
        <v>83</v>
      </c>
      <c r="AY114" s="18" t="s">
        <v>120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8" t="s">
        <v>127</v>
      </c>
      <c r="BK114" s="187">
        <f>ROUND(I114*H114,2)</f>
        <v>0</v>
      </c>
      <c r="BL114" s="18" t="s">
        <v>486</v>
      </c>
      <c r="BM114" s="186" t="s">
        <v>487</v>
      </c>
    </row>
    <row r="115" spans="1:47" s="2" customFormat="1" ht="19.2">
      <c r="A115" s="35"/>
      <c r="B115" s="36"/>
      <c r="C115" s="37"/>
      <c r="D115" s="188" t="s">
        <v>129</v>
      </c>
      <c r="E115" s="37"/>
      <c r="F115" s="189" t="s">
        <v>485</v>
      </c>
      <c r="G115" s="37"/>
      <c r="H115" s="37"/>
      <c r="I115" s="190"/>
      <c r="J115" s="37"/>
      <c r="K115" s="37"/>
      <c r="L115" s="40"/>
      <c r="M115" s="191"/>
      <c r="N115" s="192"/>
      <c r="O115" s="66"/>
      <c r="P115" s="66"/>
      <c r="Q115" s="66"/>
      <c r="R115" s="66"/>
      <c r="S115" s="66"/>
      <c r="T115" s="67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129</v>
      </c>
      <c r="AU115" s="18" t="s">
        <v>83</v>
      </c>
    </row>
    <row r="116" spans="1:65" s="2" customFormat="1" ht="14.4" customHeight="1">
      <c r="A116" s="35"/>
      <c r="B116" s="36"/>
      <c r="C116" s="175" t="s">
        <v>167</v>
      </c>
      <c r="D116" s="175" t="s">
        <v>122</v>
      </c>
      <c r="E116" s="176" t="s">
        <v>488</v>
      </c>
      <c r="F116" s="177" t="s">
        <v>489</v>
      </c>
      <c r="G116" s="178" t="s">
        <v>275</v>
      </c>
      <c r="H116" s="179">
        <v>1</v>
      </c>
      <c r="I116" s="180"/>
      <c r="J116" s="181">
        <f>ROUND(I116*H116,2)</f>
        <v>0</v>
      </c>
      <c r="K116" s="177" t="s">
        <v>28</v>
      </c>
      <c r="L116" s="40"/>
      <c r="M116" s="182" t="s">
        <v>28</v>
      </c>
      <c r="N116" s="183" t="s">
        <v>46</v>
      </c>
      <c r="O116" s="66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6" t="s">
        <v>453</v>
      </c>
      <c r="AT116" s="186" t="s">
        <v>122</v>
      </c>
      <c r="AU116" s="186" t="s">
        <v>83</v>
      </c>
      <c r="AY116" s="18" t="s">
        <v>120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8" t="s">
        <v>127</v>
      </c>
      <c r="BK116" s="187">
        <f>ROUND(I116*H116,2)</f>
        <v>0</v>
      </c>
      <c r="BL116" s="18" t="s">
        <v>453</v>
      </c>
      <c r="BM116" s="186" t="s">
        <v>490</v>
      </c>
    </row>
    <row r="117" spans="1:47" s="2" customFormat="1" ht="10.2">
      <c r="A117" s="35"/>
      <c r="B117" s="36"/>
      <c r="C117" s="37"/>
      <c r="D117" s="188" t="s">
        <v>129</v>
      </c>
      <c r="E117" s="37"/>
      <c r="F117" s="189" t="s">
        <v>489</v>
      </c>
      <c r="G117" s="37"/>
      <c r="H117" s="37"/>
      <c r="I117" s="190"/>
      <c r="J117" s="37"/>
      <c r="K117" s="37"/>
      <c r="L117" s="40"/>
      <c r="M117" s="191"/>
      <c r="N117" s="192"/>
      <c r="O117" s="66"/>
      <c r="P117" s="66"/>
      <c r="Q117" s="66"/>
      <c r="R117" s="66"/>
      <c r="S117" s="66"/>
      <c r="T117" s="67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129</v>
      </c>
      <c r="AU117" s="18" t="s">
        <v>83</v>
      </c>
    </row>
    <row r="118" spans="2:51" s="13" customFormat="1" ht="10.2">
      <c r="B118" s="193"/>
      <c r="C118" s="194"/>
      <c r="D118" s="188" t="s">
        <v>131</v>
      </c>
      <c r="E118" s="195" t="s">
        <v>28</v>
      </c>
      <c r="F118" s="196" t="s">
        <v>491</v>
      </c>
      <c r="G118" s="194"/>
      <c r="H118" s="195" t="s">
        <v>28</v>
      </c>
      <c r="I118" s="197"/>
      <c r="J118" s="194"/>
      <c r="K118" s="194"/>
      <c r="L118" s="198"/>
      <c r="M118" s="199"/>
      <c r="N118" s="200"/>
      <c r="O118" s="200"/>
      <c r="P118" s="200"/>
      <c r="Q118" s="200"/>
      <c r="R118" s="200"/>
      <c r="S118" s="200"/>
      <c r="T118" s="201"/>
      <c r="AT118" s="202" t="s">
        <v>131</v>
      </c>
      <c r="AU118" s="202" t="s">
        <v>83</v>
      </c>
      <c r="AV118" s="13" t="s">
        <v>81</v>
      </c>
      <c r="AW118" s="13" t="s">
        <v>34</v>
      </c>
      <c r="AX118" s="13" t="s">
        <v>73</v>
      </c>
      <c r="AY118" s="202" t="s">
        <v>120</v>
      </c>
    </row>
    <row r="119" spans="2:51" s="13" customFormat="1" ht="10.2">
      <c r="B119" s="193"/>
      <c r="C119" s="194"/>
      <c r="D119" s="188" t="s">
        <v>131</v>
      </c>
      <c r="E119" s="195" t="s">
        <v>28</v>
      </c>
      <c r="F119" s="196" t="s">
        <v>492</v>
      </c>
      <c r="G119" s="194"/>
      <c r="H119" s="195" t="s">
        <v>28</v>
      </c>
      <c r="I119" s="197"/>
      <c r="J119" s="194"/>
      <c r="K119" s="194"/>
      <c r="L119" s="198"/>
      <c r="M119" s="199"/>
      <c r="N119" s="200"/>
      <c r="O119" s="200"/>
      <c r="P119" s="200"/>
      <c r="Q119" s="200"/>
      <c r="R119" s="200"/>
      <c r="S119" s="200"/>
      <c r="T119" s="201"/>
      <c r="AT119" s="202" t="s">
        <v>131</v>
      </c>
      <c r="AU119" s="202" t="s">
        <v>83</v>
      </c>
      <c r="AV119" s="13" t="s">
        <v>81</v>
      </c>
      <c r="AW119" s="13" t="s">
        <v>34</v>
      </c>
      <c r="AX119" s="13" t="s">
        <v>73</v>
      </c>
      <c r="AY119" s="202" t="s">
        <v>120</v>
      </c>
    </row>
    <row r="120" spans="2:51" s="14" customFormat="1" ht="10.2">
      <c r="B120" s="203"/>
      <c r="C120" s="204"/>
      <c r="D120" s="188" t="s">
        <v>131</v>
      </c>
      <c r="E120" s="205" t="s">
        <v>28</v>
      </c>
      <c r="F120" s="206" t="s">
        <v>81</v>
      </c>
      <c r="G120" s="204"/>
      <c r="H120" s="207">
        <v>1</v>
      </c>
      <c r="I120" s="208"/>
      <c r="J120" s="204"/>
      <c r="K120" s="204"/>
      <c r="L120" s="209"/>
      <c r="M120" s="210"/>
      <c r="N120" s="211"/>
      <c r="O120" s="211"/>
      <c r="P120" s="211"/>
      <c r="Q120" s="211"/>
      <c r="R120" s="211"/>
      <c r="S120" s="211"/>
      <c r="T120" s="212"/>
      <c r="AT120" s="213" t="s">
        <v>131</v>
      </c>
      <c r="AU120" s="213" t="s">
        <v>83</v>
      </c>
      <c r="AV120" s="14" t="s">
        <v>83</v>
      </c>
      <c r="AW120" s="14" t="s">
        <v>34</v>
      </c>
      <c r="AX120" s="14" t="s">
        <v>81</v>
      </c>
      <c r="AY120" s="213" t="s">
        <v>120</v>
      </c>
    </row>
    <row r="121" spans="2:63" s="12" customFormat="1" ht="22.8" customHeight="1">
      <c r="B121" s="159"/>
      <c r="C121" s="160"/>
      <c r="D121" s="161" t="s">
        <v>72</v>
      </c>
      <c r="E121" s="173" t="s">
        <v>493</v>
      </c>
      <c r="F121" s="173" t="s">
        <v>494</v>
      </c>
      <c r="G121" s="160"/>
      <c r="H121" s="160"/>
      <c r="I121" s="163"/>
      <c r="J121" s="174">
        <f>BK121</f>
        <v>0</v>
      </c>
      <c r="K121" s="160"/>
      <c r="L121" s="165"/>
      <c r="M121" s="166"/>
      <c r="N121" s="167"/>
      <c r="O121" s="167"/>
      <c r="P121" s="168">
        <f>SUM(P122:P127)</f>
        <v>0</v>
      </c>
      <c r="Q121" s="167"/>
      <c r="R121" s="168">
        <f>SUM(R122:R127)</f>
        <v>0</v>
      </c>
      <c r="S121" s="167"/>
      <c r="T121" s="169">
        <f>SUM(T122:T127)</f>
        <v>0</v>
      </c>
      <c r="AR121" s="170" t="s">
        <v>127</v>
      </c>
      <c r="AT121" s="171" t="s">
        <v>72</v>
      </c>
      <c r="AU121" s="171" t="s">
        <v>81</v>
      </c>
      <c r="AY121" s="170" t="s">
        <v>120</v>
      </c>
      <c r="BK121" s="172">
        <f>SUM(BK122:BK127)</f>
        <v>0</v>
      </c>
    </row>
    <row r="122" spans="1:65" s="2" customFormat="1" ht="14.4" customHeight="1">
      <c r="A122" s="35"/>
      <c r="B122" s="36"/>
      <c r="C122" s="175" t="s">
        <v>176</v>
      </c>
      <c r="D122" s="175" t="s">
        <v>122</v>
      </c>
      <c r="E122" s="176" t="s">
        <v>495</v>
      </c>
      <c r="F122" s="177" t="s">
        <v>496</v>
      </c>
      <c r="G122" s="178" t="s">
        <v>275</v>
      </c>
      <c r="H122" s="179">
        <v>1</v>
      </c>
      <c r="I122" s="180"/>
      <c r="J122" s="181">
        <f>ROUND(I122*H122,2)</f>
        <v>0</v>
      </c>
      <c r="K122" s="177" t="s">
        <v>28</v>
      </c>
      <c r="L122" s="40"/>
      <c r="M122" s="182" t="s">
        <v>28</v>
      </c>
      <c r="N122" s="183" t="s">
        <v>46</v>
      </c>
      <c r="O122" s="66"/>
      <c r="P122" s="184">
        <f>O122*H122</f>
        <v>0</v>
      </c>
      <c r="Q122" s="184">
        <v>0</v>
      </c>
      <c r="R122" s="184">
        <f>Q122*H122</f>
        <v>0</v>
      </c>
      <c r="S122" s="184">
        <v>0</v>
      </c>
      <c r="T122" s="185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6" t="s">
        <v>497</v>
      </c>
      <c r="AT122" s="186" t="s">
        <v>122</v>
      </c>
      <c r="AU122" s="186" t="s">
        <v>83</v>
      </c>
      <c r="AY122" s="18" t="s">
        <v>120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8" t="s">
        <v>127</v>
      </c>
      <c r="BK122" s="187">
        <f>ROUND(I122*H122,2)</f>
        <v>0</v>
      </c>
      <c r="BL122" s="18" t="s">
        <v>497</v>
      </c>
      <c r="BM122" s="186" t="s">
        <v>498</v>
      </c>
    </row>
    <row r="123" spans="1:47" s="2" customFormat="1" ht="10.2">
      <c r="A123" s="35"/>
      <c r="B123" s="36"/>
      <c r="C123" s="37"/>
      <c r="D123" s="188" t="s">
        <v>129</v>
      </c>
      <c r="E123" s="37"/>
      <c r="F123" s="189" t="s">
        <v>496</v>
      </c>
      <c r="G123" s="37"/>
      <c r="H123" s="37"/>
      <c r="I123" s="190"/>
      <c r="J123" s="37"/>
      <c r="K123" s="37"/>
      <c r="L123" s="40"/>
      <c r="M123" s="191"/>
      <c r="N123" s="192"/>
      <c r="O123" s="66"/>
      <c r="P123" s="66"/>
      <c r="Q123" s="66"/>
      <c r="R123" s="66"/>
      <c r="S123" s="66"/>
      <c r="T123" s="67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129</v>
      </c>
      <c r="AU123" s="18" t="s">
        <v>83</v>
      </c>
    </row>
    <row r="124" spans="2:51" s="13" customFormat="1" ht="10.2">
      <c r="B124" s="193"/>
      <c r="C124" s="194"/>
      <c r="D124" s="188" t="s">
        <v>131</v>
      </c>
      <c r="E124" s="195" t="s">
        <v>28</v>
      </c>
      <c r="F124" s="196" t="s">
        <v>499</v>
      </c>
      <c r="G124" s="194"/>
      <c r="H124" s="195" t="s">
        <v>28</v>
      </c>
      <c r="I124" s="197"/>
      <c r="J124" s="194"/>
      <c r="K124" s="194"/>
      <c r="L124" s="198"/>
      <c r="M124" s="199"/>
      <c r="N124" s="200"/>
      <c r="O124" s="200"/>
      <c r="P124" s="200"/>
      <c r="Q124" s="200"/>
      <c r="R124" s="200"/>
      <c r="S124" s="200"/>
      <c r="T124" s="201"/>
      <c r="AT124" s="202" t="s">
        <v>131</v>
      </c>
      <c r="AU124" s="202" t="s">
        <v>83</v>
      </c>
      <c r="AV124" s="13" t="s">
        <v>81</v>
      </c>
      <c r="AW124" s="13" t="s">
        <v>34</v>
      </c>
      <c r="AX124" s="13" t="s">
        <v>73</v>
      </c>
      <c r="AY124" s="202" t="s">
        <v>120</v>
      </c>
    </row>
    <row r="125" spans="2:51" s="14" customFormat="1" ht="10.2">
      <c r="B125" s="203"/>
      <c r="C125" s="204"/>
      <c r="D125" s="188" t="s">
        <v>131</v>
      </c>
      <c r="E125" s="205" t="s">
        <v>28</v>
      </c>
      <c r="F125" s="206" t="s">
        <v>81</v>
      </c>
      <c r="G125" s="204"/>
      <c r="H125" s="207">
        <v>1</v>
      </c>
      <c r="I125" s="208"/>
      <c r="J125" s="204"/>
      <c r="K125" s="204"/>
      <c r="L125" s="209"/>
      <c r="M125" s="210"/>
      <c r="N125" s="211"/>
      <c r="O125" s="211"/>
      <c r="P125" s="211"/>
      <c r="Q125" s="211"/>
      <c r="R125" s="211"/>
      <c r="S125" s="211"/>
      <c r="T125" s="212"/>
      <c r="AT125" s="213" t="s">
        <v>131</v>
      </c>
      <c r="AU125" s="213" t="s">
        <v>83</v>
      </c>
      <c r="AV125" s="14" t="s">
        <v>83</v>
      </c>
      <c r="AW125" s="14" t="s">
        <v>34</v>
      </c>
      <c r="AX125" s="14" t="s">
        <v>81</v>
      </c>
      <c r="AY125" s="213" t="s">
        <v>120</v>
      </c>
    </row>
    <row r="126" spans="1:65" s="2" customFormat="1" ht="14.4" customHeight="1">
      <c r="A126" s="35"/>
      <c r="B126" s="36"/>
      <c r="C126" s="175" t="s">
        <v>183</v>
      </c>
      <c r="D126" s="175" t="s">
        <v>122</v>
      </c>
      <c r="E126" s="176" t="s">
        <v>500</v>
      </c>
      <c r="F126" s="177" t="s">
        <v>501</v>
      </c>
      <c r="G126" s="178" t="s">
        <v>275</v>
      </c>
      <c r="H126" s="179">
        <v>1</v>
      </c>
      <c r="I126" s="180"/>
      <c r="J126" s="181">
        <f>ROUND(I126*H126,2)</f>
        <v>0</v>
      </c>
      <c r="K126" s="177" t="s">
        <v>28</v>
      </c>
      <c r="L126" s="40"/>
      <c r="M126" s="182" t="s">
        <v>28</v>
      </c>
      <c r="N126" s="183" t="s">
        <v>46</v>
      </c>
      <c r="O126" s="66"/>
      <c r="P126" s="184">
        <f>O126*H126</f>
        <v>0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6" t="s">
        <v>497</v>
      </c>
      <c r="AT126" s="186" t="s">
        <v>122</v>
      </c>
      <c r="AU126" s="186" t="s">
        <v>83</v>
      </c>
      <c r="AY126" s="18" t="s">
        <v>120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8" t="s">
        <v>127</v>
      </c>
      <c r="BK126" s="187">
        <f>ROUND(I126*H126,2)</f>
        <v>0</v>
      </c>
      <c r="BL126" s="18" t="s">
        <v>497</v>
      </c>
      <c r="BM126" s="186" t="s">
        <v>502</v>
      </c>
    </row>
    <row r="127" spans="1:47" s="2" customFormat="1" ht="10.2">
      <c r="A127" s="35"/>
      <c r="B127" s="36"/>
      <c r="C127" s="37"/>
      <c r="D127" s="188" t="s">
        <v>129</v>
      </c>
      <c r="E127" s="37"/>
      <c r="F127" s="189" t="s">
        <v>501</v>
      </c>
      <c r="G127" s="37"/>
      <c r="H127" s="37"/>
      <c r="I127" s="190"/>
      <c r="J127" s="37"/>
      <c r="K127" s="37"/>
      <c r="L127" s="40"/>
      <c r="M127" s="191"/>
      <c r="N127" s="192"/>
      <c r="O127" s="66"/>
      <c r="P127" s="66"/>
      <c r="Q127" s="66"/>
      <c r="R127" s="66"/>
      <c r="S127" s="66"/>
      <c r="T127" s="67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129</v>
      </c>
      <c r="AU127" s="18" t="s">
        <v>83</v>
      </c>
    </row>
    <row r="128" spans="2:63" s="12" customFormat="1" ht="22.8" customHeight="1">
      <c r="B128" s="159"/>
      <c r="C128" s="160"/>
      <c r="D128" s="161" t="s">
        <v>72</v>
      </c>
      <c r="E128" s="173" t="s">
        <v>503</v>
      </c>
      <c r="F128" s="173" t="s">
        <v>504</v>
      </c>
      <c r="G128" s="160"/>
      <c r="H128" s="160"/>
      <c r="I128" s="163"/>
      <c r="J128" s="174">
        <f>BK128</f>
        <v>0</v>
      </c>
      <c r="K128" s="160"/>
      <c r="L128" s="165"/>
      <c r="M128" s="166"/>
      <c r="N128" s="167"/>
      <c r="O128" s="167"/>
      <c r="P128" s="168">
        <f>SUM(P129:P152)</f>
        <v>0</v>
      </c>
      <c r="Q128" s="167"/>
      <c r="R128" s="168">
        <f>SUM(R129:R152)</f>
        <v>0</v>
      </c>
      <c r="S128" s="167"/>
      <c r="T128" s="169">
        <f>SUM(T129:T152)</f>
        <v>0</v>
      </c>
      <c r="AR128" s="170" t="s">
        <v>127</v>
      </c>
      <c r="AT128" s="171" t="s">
        <v>72</v>
      </c>
      <c r="AU128" s="171" t="s">
        <v>81</v>
      </c>
      <c r="AY128" s="170" t="s">
        <v>120</v>
      </c>
      <c r="BK128" s="172">
        <f>SUM(BK129:BK152)</f>
        <v>0</v>
      </c>
    </row>
    <row r="129" spans="1:65" s="2" customFormat="1" ht="24.15" customHeight="1">
      <c r="A129" s="35"/>
      <c r="B129" s="36"/>
      <c r="C129" s="175" t="s">
        <v>189</v>
      </c>
      <c r="D129" s="175" t="s">
        <v>122</v>
      </c>
      <c r="E129" s="176" t="s">
        <v>505</v>
      </c>
      <c r="F129" s="177" t="s">
        <v>506</v>
      </c>
      <c r="G129" s="178" t="s">
        <v>275</v>
      </c>
      <c r="H129" s="179">
        <v>1</v>
      </c>
      <c r="I129" s="180"/>
      <c r="J129" s="181">
        <f>ROUND(I129*H129,2)</f>
        <v>0</v>
      </c>
      <c r="K129" s="177" t="s">
        <v>28</v>
      </c>
      <c r="L129" s="40"/>
      <c r="M129" s="182" t="s">
        <v>28</v>
      </c>
      <c r="N129" s="183" t="s">
        <v>46</v>
      </c>
      <c r="O129" s="66"/>
      <c r="P129" s="184">
        <f>O129*H129</f>
        <v>0</v>
      </c>
      <c r="Q129" s="184">
        <v>0</v>
      </c>
      <c r="R129" s="184">
        <f>Q129*H129</f>
        <v>0</v>
      </c>
      <c r="S129" s="184">
        <v>0</v>
      </c>
      <c r="T129" s="185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6" t="s">
        <v>497</v>
      </c>
      <c r="AT129" s="186" t="s">
        <v>122</v>
      </c>
      <c r="AU129" s="186" t="s">
        <v>83</v>
      </c>
      <c r="AY129" s="18" t="s">
        <v>120</v>
      </c>
      <c r="BE129" s="187">
        <f>IF(N129="základní",J129,0)</f>
        <v>0</v>
      </c>
      <c r="BF129" s="187">
        <f>IF(N129="snížená",J129,0)</f>
        <v>0</v>
      </c>
      <c r="BG129" s="187">
        <f>IF(N129="zákl. přenesená",J129,0)</f>
        <v>0</v>
      </c>
      <c r="BH129" s="187">
        <f>IF(N129="sníž. přenesená",J129,0)</f>
        <v>0</v>
      </c>
      <c r="BI129" s="187">
        <f>IF(N129="nulová",J129,0)</f>
        <v>0</v>
      </c>
      <c r="BJ129" s="18" t="s">
        <v>127</v>
      </c>
      <c r="BK129" s="187">
        <f>ROUND(I129*H129,2)</f>
        <v>0</v>
      </c>
      <c r="BL129" s="18" t="s">
        <v>497</v>
      </c>
      <c r="BM129" s="186" t="s">
        <v>507</v>
      </c>
    </row>
    <row r="130" spans="1:47" s="2" customFormat="1" ht="19.2">
      <c r="A130" s="35"/>
      <c r="B130" s="36"/>
      <c r="C130" s="37"/>
      <c r="D130" s="188" t="s">
        <v>129</v>
      </c>
      <c r="E130" s="37"/>
      <c r="F130" s="189" t="s">
        <v>506</v>
      </c>
      <c r="G130" s="37"/>
      <c r="H130" s="37"/>
      <c r="I130" s="190"/>
      <c r="J130" s="37"/>
      <c r="K130" s="37"/>
      <c r="L130" s="40"/>
      <c r="M130" s="191"/>
      <c r="N130" s="192"/>
      <c r="O130" s="66"/>
      <c r="P130" s="66"/>
      <c r="Q130" s="66"/>
      <c r="R130" s="66"/>
      <c r="S130" s="66"/>
      <c r="T130" s="67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129</v>
      </c>
      <c r="AU130" s="18" t="s">
        <v>83</v>
      </c>
    </row>
    <row r="131" spans="1:65" s="2" customFormat="1" ht="14.4" customHeight="1">
      <c r="A131" s="35"/>
      <c r="B131" s="36"/>
      <c r="C131" s="175" t="s">
        <v>200</v>
      </c>
      <c r="D131" s="175" t="s">
        <v>122</v>
      </c>
      <c r="E131" s="176" t="s">
        <v>508</v>
      </c>
      <c r="F131" s="177" t="s">
        <v>509</v>
      </c>
      <c r="G131" s="178" t="s">
        <v>275</v>
      </c>
      <c r="H131" s="179">
        <v>1</v>
      </c>
      <c r="I131" s="180"/>
      <c r="J131" s="181">
        <f>ROUND(I131*H131,2)</f>
        <v>0</v>
      </c>
      <c r="K131" s="177" t="s">
        <v>28</v>
      </c>
      <c r="L131" s="40"/>
      <c r="M131" s="182" t="s">
        <v>28</v>
      </c>
      <c r="N131" s="183" t="s">
        <v>46</v>
      </c>
      <c r="O131" s="66"/>
      <c r="P131" s="184">
        <f>O131*H131</f>
        <v>0</v>
      </c>
      <c r="Q131" s="184">
        <v>0</v>
      </c>
      <c r="R131" s="184">
        <f>Q131*H131</f>
        <v>0</v>
      </c>
      <c r="S131" s="184">
        <v>0</v>
      </c>
      <c r="T131" s="18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6" t="s">
        <v>497</v>
      </c>
      <c r="AT131" s="186" t="s">
        <v>122</v>
      </c>
      <c r="AU131" s="186" t="s">
        <v>83</v>
      </c>
      <c r="AY131" s="18" t="s">
        <v>120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8" t="s">
        <v>127</v>
      </c>
      <c r="BK131" s="187">
        <f>ROUND(I131*H131,2)</f>
        <v>0</v>
      </c>
      <c r="BL131" s="18" t="s">
        <v>497</v>
      </c>
      <c r="BM131" s="186" t="s">
        <v>510</v>
      </c>
    </row>
    <row r="132" spans="1:47" s="2" customFormat="1" ht="10.2">
      <c r="A132" s="35"/>
      <c r="B132" s="36"/>
      <c r="C132" s="37"/>
      <c r="D132" s="188" t="s">
        <v>129</v>
      </c>
      <c r="E132" s="37"/>
      <c r="F132" s="189" t="s">
        <v>511</v>
      </c>
      <c r="G132" s="37"/>
      <c r="H132" s="37"/>
      <c r="I132" s="190"/>
      <c r="J132" s="37"/>
      <c r="K132" s="37"/>
      <c r="L132" s="40"/>
      <c r="M132" s="191"/>
      <c r="N132" s="192"/>
      <c r="O132" s="66"/>
      <c r="P132" s="66"/>
      <c r="Q132" s="66"/>
      <c r="R132" s="66"/>
      <c r="S132" s="66"/>
      <c r="T132" s="67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129</v>
      </c>
      <c r="AU132" s="18" t="s">
        <v>83</v>
      </c>
    </row>
    <row r="133" spans="1:65" s="2" customFormat="1" ht="24.15" customHeight="1">
      <c r="A133" s="35"/>
      <c r="B133" s="36"/>
      <c r="C133" s="175" t="s">
        <v>211</v>
      </c>
      <c r="D133" s="175" t="s">
        <v>122</v>
      </c>
      <c r="E133" s="176" t="s">
        <v>512</v>
      </c>
      <c r="F133" s="177" t="s">
        <v>513</v>
      </c>
      <c r="G133" s="178" t="s">
        <v>275</v>
      </c>
      <c r="H133" s="179">
        <v>1</v>
      </c>
      <c r="I133" s="180"/>
      <c r="J133" s="181">
        <f>ROUND(I133*H133,2)</f>
        <v>0</v>
      </c>
      <c r="K133" s="177" t="s">
        <v>28</v>
      </c>
      <c r="L133" s="40"/>
      <c r="M133" s="182" t="s">
        <v>28</v>
      </c>
      <c r="N133" s="183" t="s">
        <v>46</v>
      </c>
      <c r="O133" s="66"/>
      <c r="P133" s="184">
        <f>O133*H133</f>
        <v>0</v>
      </c>
      <c r="Q133" s="184">
        <v>0</v>
      </c>
      <c r="R133" s="184">
        <f>Q133*H133</f>
        <v>0</v>
      </c>
      <c r="S133" s="184">
        <v>0</v>
      </c>
      <c r="T133" s="185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6" t="s">
        <v>497</v>
      </c>
      <c r="AT133" s="186" t="s">
        <v>122</v>
      </c>
      <c r="AU133" s="186" t="s">
        <v>83</v>
      </c>
      <c r="AY133" s="18" t="s">
        <v>120</v>
      </c>
      <c r="BE133" s="187">
        <f>IF(N133="základní",J133,0)</f>
        <v>0</v>
      </c>
      <c r="BF133" s="187">
        <f>IF(N133="snížená",J133,0)</f>
        <v>0</v>
      </c>
      <c r="BG133" s="187">
        <f>IF(N133="zákl. přenesená",J133,0)</f>
        <v>0</v>
      </c>
      <c r="BH133" s="187">
        <f>IF(N133="sníž. přenesená",J133,0)</f>
        <v>0</v>
      </c>
      <c r="BI133" s="187">
        <f>IF(N133="nulová",J133,0)</f>
        <v>0</v>
      </c>
      <c r="BJ133" s="18" t="s">
        <v>127</v>
      </c>
      <c r="BK133" s="187">
        <f>ROUND(I133*H133,2)</f>
        <v>0</v>
      </c>
      <c r="BL133" s="18" t="s">
        <v>497</v>
      </c>
      <c r="BM133" s="186" t="s">
        <v>514</v>
      </c>
    </row>
    <row r="134" spans="1:47" s="2" customFormat="1" ht="19.2">
      <c r="A134" s="35"/>
      <c r="B134" s="36"/>
      <c r="C134" s="37"/>
      <c r="D134" s="188" t="s">
        <v>129</v>
      </c>
      <c r="E134" s="37"/>
      <c r="F134" s="189" t="s">
        <v>515</v>
      </c>
      <c r="G134" s="37"/>
      <c r="H134" s="37"/>
      <c r="I134" s="190"/>
      <c r="J134" s="37"/>
      <c r="K134" s="37"/>
      <c r="L134" s="40"/>
      <c r="M134" s="191"/>
      <c r="N134" s="192"/>
      <c r="O134" s="66"/>
      <c r="P134" s="66"/>
      <c r="Q134" s="66"/>
      <c r="R134" s="66"/>
      <c r="S134" s="66"/>
      <c r="T134" s="67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129</v>
      </c>
      <c r="AU134" s="18" t="s">
        <v>83</v>
      </c>
    </row>
    <row r="135" spans="2:51" s="13" customFormat="1" ht="10.2">
      <c r="B135" s="193"/>
      <c r="C135" s="194"/>
      <c r="D135" s="188" t="s">
        <v>131</v>
      </c>
      <c r="E135" s="195" t="s">
        <v>28</v>
      </c>
      <c r="F135" s="196" t="s">
        <v>516</v>
      </c>
      <c r="G135" s="194"/>
      <c r="H135" s="195" t="s">
        <v>28</v>
      </c>
      <c r="I135" s="197"/>
      <c r="J135" s="194"/>
      <c r="K135" s="194"/>
      <c r="L135" s="198"/>
      <c r="M135" s="199"/>
      <c r="N135" s="200"/>
      <c r="O135" s="200"/>
      <c r="P135" s="200"/>
      <c r="Q135" s="200"/>
      <c r="R135" s="200"/>
      <c r="S135" s="200"/>
      <c r="T135" s="201"/>
      <c r="AT135" s="202" t="s">
        <v>131</v>
      </c>
      <c r="AU135" s="202" t="s">
        <v>83</v>
      </c>
      <c r="AV135" s="13" t="s">
        <v>81</v>
      </c>
      <c r="AW135" s="13" t="s">
        <v>34</v>
      </c>
      <c r="AX135" s="13" t="s">
        <v>73</v>
      </c>
      <c r="AY135" s="202" t="s">
        <v>120</v>
      </c>
    </row>
    <row r="136" spans="2:51" s="14" customFormat="1" ht="10.2">
      <c r="B136" s="203"/>
      <c r="C136" s="204"/>
      <c r="D136" s="188" t="s">
        <v>131</v>
      </c>
      <c r="E136" s="205" t="s">
        <v>28</v>
      </c>
      <c r="F136" s="206" t="s">
        <v>81</v>
      </c>
      <c r="G136" s="204"/>
      <c r="H136" s="207">
        <v>1</v>
      </c>
      <c r="I136" s="208"/>
      <c r="J136" s="204"/>
      <c r="K136" s="204"/>
      <c r="L136" s="209"/>
      <c r="M136" s="210"/>
      <c r="N136" s="211"/>
      <c r="O136" s="211"/>
      <c r="P136" s="211"/>
      <c r="Q136" s="211"/>
      <c r="R136" s="211"/>
      <c r="S136" s="211"/>
      <c r="T136" s="212"/>
      <c r="AT136" s="213" t="s">
        <v>131</v>
      </c>
      <c r="AU136" s="213" t="s">
        <v>83</v>
      </c>
      <c r="AV136" s="14" t="s">
        <v>83</v>
      </c>
      <c r="AW136" s="14" t="s">
        <v>34</v>
      </c>
      <c r="AX136" s="14" t="s">
        <v>81</v>
      </c>
      <c r="AY136" s="213" t="s">
        <v>120</v>
      </c>
    </row>
    <row r="137" spans="1:65" s="2" customFormat="1" ht="14.4" customHeight="1">
      <c r="A137" s="35"/>
      <c r="B137" s="36"/>
      <c r="C137" s="175" t="s">
        <v>216</v>
      </c>
      <c r="D137" s="175" t="s">
        <v>122</v>
      </c>
      <c r="E137" s="176" t="s">
        <v>517</v>
      </c>
      <c r="F137" s="177" t="s">
        <v>518</v>
      </c>
      <c r="G137" s="178" t="s">
        <v>275</v>
      </c>
      <c r="H137" s="179">
        <v>1</v>
      </c>
      <c r="I137" s="180"/>
      <c r="J137" s="181">
        <f>ROUND(I137*H137,2)</f>
        <v>0</v>
      </c>
      <c r="K137" s="177" t="s">
        <v>28</v>
      </c>
      <c r="L137" s="40"/>
      <c r="M137" s="182" t="s">
        <v>28</v>
      </c>
      <c r="N137" s="183" t="s">
        <v>46</v>
      </c>
      <c r="O137" s="66"/>
      <c r="P137" s="184">
        <f>O137*H137</f>
        <v>0</v>
      </c>
      <c r="Q137" s="184">
        <v>0</v>
      </c>
      <c r="R137" s="184">
        <f>Q137*H137</f>
        <v>0</v>
      </c>
      <c r="S137" s="184">
        <v>0</v>
      </c>
      <c r="T137" s="18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6" t="s">
        <v>497</v>
      </c>
      <c r="AT137" s="186" t="s">
        <v>122</v>
      </c>
      <c r="AU137" s="186" t="s">
        <v>83</v>
      </c>
      <c r="AY137" s="18" t="s">
        <v>120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8" t="s">
        <v>127</v>
      </c>
      <c r="BK137" s="187">
        <f>ROUND(I137*H137,2)</f>
        <v>0</v>
      </c>
      <c r="BL137" s="18" t="s">
        <v>497</v>
      </c>
      <c r="BM137" s="186" t="s">
        <v>519</v>
      </c>
    </row>
    <row r="138" spans="1:47" s="2" customFormat="1" ht="10.2">
      <c r="A138" s="35"/>
      <c r="B138" s="36"/>
      <c r="C138" s="37"/>
      <c r="D138" s="188" t="s">
        <v>129</v>
      </c>
      <c r="E138" s="37"/>
      <c r="F138" s="189" t="s">
        <v>520</v>
      </c>
      <c r="G138" s="37"/>
      <c r="H138" s="37"/>
      <c r="I138" s="190"/>
      <c r="J138" s="37"/>
      <c r="K138" s="37"/>
      <c r="L138" s="40"/>
      <c r="M138" s="191"/>
      <c r="N138" s="192"/>
      <c r="O138" s="66"/>
      <c r="P138" s="66"/>
      <c r="Q138" s="66"/>
      <c r="R138" s="66"/>
      <c r="S138" s="66"/>
      <c r="T138" s="67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129</v>
      </c>
      <c r="AU138" s="18" t="s">
        <v>83</v>
      </c>
    </row>
    <row r="139" spans="1:65" s="2" customFormat="1" ht="14.4" customHeight="1">
      <c r="A139" s="35"/>
      <c r="B139" s="36"/>
      <c r="C139" s="175" t="s">
        <v>237</v>
      </c>
      <c r="D139" s="175" t="s">
        <v>122</v>
      </c>
      <c r="E139" s="176" t="s">
        <v>521</v>
      </c>
      <c r="F139" s="177" t="s">
        <v>522</v>
      </c>
      <c r="G139" s="178" t="s">
        <v>275</v>
      </c>
      <c r="H139" s="179">
        <v>1</v>
      </c>
      <c r="I139" s="180"/>
      <c r="J139" s="181">
        <f>ROUND(I139*H139,2)</f>
        <v>0</v>
      </c>
      <c r="K139" s="177" t="s">
        <v>28</v>
      </c>
      <c r="L139" s="40"/>
      <c r="M139" s="182" t="s">
        <v>28</v>
      </c>
      <c r="N139" s="183" t="s">
        <v>46</v>
      </c>
      <c r="O139" s="66"/>
      <c r="P139" s="184">
        <f>O139*H139</f>
        <v>0</v>
      </c>
      <c r="Q139" s="184">
        <v>0</v>
      </c>
      <c r="R139" s="184">
        <f>Q139*H139</f>
        <v>0</v>
      </c>
      <c r="S139" s="184">
        <v>0</v>
      </c>
      <c r="T139" s="18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6" t="s">
        <v>497</v>
      </c>
      <c r="AT139" s="186" t="s">
        <v>122</v>
      </c>
      <c r="AU139" s="186" t="s">
        <v>83</v>
      </c>
      <c r="AY139" s="18" t="s">
        <v>120</v>
      </c>
      <c r="BE139" s="187">
        <f>IF(N139="základní",J139,0)</f>
        <v>0</v>
      </c>
      <c r="BF139" s="187">
        <f>IF(N139="snížená",J139,0)</f>
        <v>0</v>
      </c>
      <c r="BG139" s="187">
        <f>IF(N139="zákl. přenesená",J139,0)</f>
        <v>0</v>
      </c>
      <c r="BH139" s="187">
        <f>IF(N139="sníž. přenesená",J139,0)</f>
        <v>0</v>
      </c>
      <c r="BI139" s="187">
        <f>IF(N139="nulová",J139,0)</f>
        <v>0</v>
      </c>
      <c r="BJ139" s="18" t="s">
        <v>127</v>
      </c>
      <c r="BK139" s="187">
        <f>ROUND(I139*H139,2)</f>
        <v>0</v>
      </c>
      <c r="BL139" s="18" t="s">
        <v>497</v>
      </c>
      <c r="BM139" s="186" t="s">
        <v>523</v>
      </c>
    </row>
    <row r="140" spans="1:47" s="2" customFormat="1" ht="10.2">
      <c r="A140" s="35"/>
      <c r="B140" s="36"/>
      <c r="C140" s="37"/>
      <c r="D140" s="188" t="s">
        <v>129</v>
      </c>
      <c r="E140" s="37"/>
      <c r="F140" s="189" t="s">
        <v>522</v>
      </c>
      <c r="G140" s="37"/>
      <c r="H140" s="37"/>
      <c r="I140" s="190"/>
      <c r="J140" s="37"/>
      <c r="K140" s="37"/>
      <c r="L140" s="40"/>
      <c r="M140" s="191"/>
      <c r="N140" s="192"/>
      <c r="O140" s="66"/>
      <c r="P140" s="66"/>
      <c r="Q140" s="66"/>
      <c r="R140" s="66"/>
      <c r="S140" s="66"/>
      <c r="T140" s="67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129</v>
      </c>
      <c r="AU140" s="18" t="s">
        <v>83</v>
      </c>
    </row>
    <row r="141" spans="1:65" s="2" customFormat="1" ht="14.4" customHeight="1">
      <c r="A141" s="35"/>
      <c r="B141" s="36"/>
      <c r="C141" s="175" t="s">
        <v>245</v>
      </c>
      <c r="D141" s="175" t="s">
        <v>122</v>
      </c>
      <c r="E141" s="176" t="s">
        <v>524</v>
      </c>
      <c r="F141" s="177" t="s">
        <v>525</v>
      </c>
      <c r="G141" s="178" t="s">
        <v>275</v>
      </c>
      <c r="H141" s="179">
        <v>1</v>
      </c>
      <c r="I141" s="180"/>
      <c r="J141" s="181">
        <f>ROUND(I141*H141,2)</f>
        <v>0</v>
      </c>
      <c r="K141" s="177" t="s">
        <v>28</v>
      </c>
      <c r="L141" s="40"/>
      <c r="M141" s="182" t="s">
        <v>28</v>
      </c>
      <c r="N141" s="183" t="s">
        <v>46</v>
      </c>
      <c r="O141" s="66"/>
      <c r="P141" s="184">
        <f>O141*H141</f>
        <v>0</v>
      </c>
      <c r="Q141" s="184">
        <v>0</v>
      </c>
      <c r="R141" s="184">
        <f>Q141*H141</f>
        <v>0</v>
      </c>
      <c r="S141" s="184">
        <v>0</v>
      </c>
      <c r="T141" s="18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6" t="s">
        <v>497</v>
      </c>
      <c r="AT141" s="186" t="s">
        <v>122</v>
      </c>
      <c r="AU141" s="186" t="s">
        <v>83</v>
      </c>
      <c r="AY141" s="18" t="s">
        <v>120</v>
      </c>
      <c r="BE141" s="187">
        <f>IF(N141="základní",J141,0)</f>
        <v>0</v>
      </c>
      <c r="BF141" s="187">
        <f>IF(N141="snížená",J141,0)</f>
        <v>0</v>
      </c>
      <c r="BG141" s="187">
        <f>IF(N141="zákl. přenesená",J141,0)</f>
        <v>0</v>
      </c>
      <c r="BH141" s="187">
        <f>IF(N141="sníž. přenesená",J141,0)</f>
        <v>0</v>
      </c>
      <c r="BI141" s="187">
        <f>IF(N141="nulová",J141,0)</f>
        <v>0</v>
      </c>
      <c r="BJ141" s="18" t="s">
        <v>127</v>
      </c>
      <c r="BK141" s="187">
        <f>ROUND(I141*H141,2)</f>
        <v>0</v>
      </c>
      <c r="BL141" s="18" t="s">
        <v>497</v>
      </c>
      <c r="BM141" s="186" t="s">
        <v>526</v>
      </c>
    </row>
    <row r="142" spans="1:47" s="2" customFormat="1" ht="10.2">
      <c r="A142" s="35"/>
      <c r="B142" s="36"/>
      <c r="C142" s="37"/>
      <c r="D142" s="188" t="s">
        <v>129</v>
      </c>
      <c r="E142" s="37"/>
      <c r="F142" s="189" t="s">
        <v>525</v>
      </c>
      <c r="G142" s="37"/>
      <c r="H142" s="37"/>
      <c r="I142" s="190"/>
      <c r="J142" s="37"/>
      <c r="K142" s="37"/>
      <c r="L142" s="40"/>
      <c r="M142" s="191"/>
      <c r="N142" s="192"/>
      <c r="O142" s="66"/>
      <c r="P142" s="66"/>
      <c r="Q142" s="66"/>
      <c r="R142" s="66"/>
      <c r="S142" s="66"/>
      <c r="T142" s="67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129</v>
      </c>
      <c r="AU142" s="18" t="s">
        <v>83</v>
      </c>
    </row>
    <row r="143" spans="2:51" s="13" customFormat="1" ht="10.2">
      <c r="B143" s="193"/>
      <c r="C143" s="194"/>
      <c r="D143" s="188" t="s">
        <v>131</v>
      </c>
      <c r="E143" s="195" t="s">
        <v>28</v>
      </c>
      <c r="F143" s="196" t="s">
        <v>527</v>
      </c>
      <c r="G143" s="194"/>
      <c r="H143" s="195" t="s">
        <v>28</v>
      </c>
      <c r="I143" s="197"/>
      <c r="J143" s="194"/>
      <c r="K143" s="194"/>
      <c r="L143" s="198"/>
      <c r="M143" s="199"/>
      <c r="N143" s="200"/>
      <c r="O143" s="200"/>
      <c r="P143" s="200"/>
      <c r="Q143" s="200"/>
      <c r="R143" s="200"/>
      <c r="S143" s="200"/>
      <c r="T143" s="201"/>
      <c r="AT143" s="202" t="s">
        <v>131</v>
      </c>
      <c r="AU143" s="202" t="s">
        <v>83</v>
      </c>
      <c r="AV143" s="13" t="s">
        <v>81</v>
      </c>
      <c r="AW143" s="13" t="s">
        <v>34</v>
      </c>
      <c r="AX143" s="13" t="s">
        <v>73</v>
      </c>
      <c r="AY143" s="202" t="s">
        <v>120</v>
      </c>
    </row>
    <row r="144" spans="2:51" s="13" customFormat="1" ht="10.2">
      <c r="B144" s="193"/>
      <c r="C144" s="194"/>
      <c r="D144" s="188" t="s">
        <v>131</v>
      </c>
      <c r="E144" s="195" t="s">
        <v>28</v>
      </c>
      <c r="F144" s="196" t="s">
        <v>528</v>
      </c>
      <c r="G144" s="194"/>
      <c r="H144" s="195" t="s">
        <v>28</v>
      </c>
      <c r="I144" s="197"/>
      <c r="J144" s="194"/>
      <c r="K144" s="194"/>
      <c r="L144" s="198"/>
      <c r="M144" s="199"/>
      <c r="N144" s="200"/>
      <c r="O144" s="200"/>
      <c r="P144" s="200"/>
      <c r="Q144" s="200"/>
      <c r="R144" s="200"/>
      <c r="S144" s="200"/>
      <c r="T144" s="201"/>
      <c r="AT144" s="202" t="s">
        <v>131</v>
      </c>
      <c r="AU144" s="202" t="s">
        <v>83</v>
      </c>
      <c r="AV144" s="13" t="s">
        <v>81</v>
      </c>
      <c r="AW144" s="13" t="s">
        <v>34</v>
      </c>
      <c r="AX144" s="13" t="s">
        <v>73</v>
      </c>
      <c r="AY144" s="202" t="s">
        <v>120</v>
      </c>
    </row>
    <row r="145" spans="2:51" s="14" customFormat="1" ht="10.2">
      <c r="B145" s="203"/>
      <c r="C145" s="204"/>
      <c r="D145" s="188" t="s">
        <v>131</v>
      </c>
      <c r="E145" s="205" t="s">
        <v>28</v>
      </c>
      <c r="F145" s="206" t="s">
        <v>81</v>
      </c>
      <c r="G145" s="204"/>
      <c r="H145" s="207">
        <v>1</v>
      </c>
      <c r="I145" s="208"/>
      <c r="J145" s="204"/>
      <c r="K145" s="204"/>
      <c r="L145" s="209"/>
      <c r="M145" s="210"/>
      <c r="N145" s="211"/>
      <c r="O145" s="211"/>
      <c r="P145" s="211"/>
      <c r="Q145" s="211"/>
      <c r="R145" s="211"/>
      <c r="S145" s="211"/>
      <c r="T145" s="212"/>
      <c r="AT145" s="213" t="s">
        <v>131</v>
      </c>
      <c r="AU145" s="213" t="s">
        <v>83</v>
      </c>
      <c r="AV145" s="14" t="s">
        <v>83</v>
      </c>
      <c r="AW145" s="14" t="s">
        <v>34</v>
      </c>
      <c r="AX145" s="14" t="s">
        <v>81</v>
      </c>
      <c r="AY145" s="213" t="s">
        <v>120</v>
      </c>
    </row>
    <row r="146" spans="1:65" s="2" customFormat="1" ht="14.4" customHeight="1">
      <c r="A146" s="35"/>
      <c r="B146" s="36"/>
      <c r="C146" s="175" t="s">
        <v>8</v>
      </c>
      <c r="D146" s="175" t="s">
        <v>122</v>
      </c>
      <c r="E146" s="176" t="s">
        <v>529</v>
      </c>
      <c r="F146" s="177" t="s">
        <v>530</v>
      </c>
      <c r="G146" s="178" t="s">
        <v>275</v>
      </c>
      <c r="H146" s="179">
        <v>1</v>
      </c>
      <c r="I146" s="180"/>
      <c r="J146" s="181">
        <f>ROUND(I146*H146,2)</f>
        <v>0</v>
      </c>
      <c r="K146" s="177" t="s">
        <v>28</v>
      </c>
      <c r="L146" s="40"/>
      <c r="M146" s="182" t="s">
        <v>28</v>
      </c>
      <c r="N146" s="183" t="s">
        <v>46</v>
      </c>
      <c r="O146" s="66"/>
      <c r="P146" s="184">
        <f>O146*H146</f>
        <v>0</v>
      </c>
      <c r="Q146" s="184">
        <v>0</v>
      </c>
      <c r="R146" s="184">
        <f>Q146*H146</f>
        <v>0</v>
      </c>
      <c r="S146" s="184">
        <v>0</v>
      </c>
      <c r="T146" s="18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6" t="s">
        <v>497</v>
      </c>
      <c r="AT146" s="186" t="s">
        <v>122</v>
      </c>
      <c r="AU146" s="186" t="s">
        <v>83</v>
      </c>
      <c r="AY146" s="18" t="s">
        <v>120</v>
      </c>
      <c r="BE146" s="187">
        <f>IF(N146="základní",J146,0)</f>
        <v>0</v>
      </c>
      <c r="BF146" s="187">
        <f>IF(N146="snížená",J146,0)</f>
        <v>0</v>
      </c>
      <c r="BG146" s="187">
        <f>IF(N146="zákl. přenesená",J146,0)</f>
        <v>0</v>
      </c>
      <c r="BH146" s="187">
        <f>IF(N146="sníž. přenesená",J146,0)</f>
        <v>0</v>
      </c>
      <c r="BI146" s="187">
        <f>IF(N146="nulová",J146,0)</f>
        <v>0</v>
      </c>
      <c r="BJ146" s="18" t="s">
        <v>127</v>
      </c>
      <c r="BK146" s="187">
        <f>ROUND(I146*H146,2)</f>
        <v>0</v>
      </c>
      <c r="BL146" s="18" t="s">
        <v>497</v>
      </c>
      <c r="BM146" s="186" t="s">
        <v>531</v>
      </c>
    </row>
    <row r="147" spans="1:47" s="2" customFormat="1" ht="10.2">
      <c r="A147" s="35"/>
      <c r="B147" s="36"/>
      <c r="C147" s="37"/>
      <c r="D147" s="188" t="s">
        <v>129</v>
      </c>
      <c r="E147" s="37"/>
      <c r="F147" s="189" t="s">
        <v>530</v>
      </c>
      <c r="G147" s="37"/>
      <c r="H147" s="37"/>
      <c r="I147" s="190"/>
      <c r="J147" s="37"/>
      <c r="K147" s="37"/>
      <c r="L147" s="40"/>
      <c r="M147" s="191"/>
      <c r="N147" s="192"/>
      <c r="O147" s="66"/>
      <c r="P147" s="66"/>
      <c r="Q147" s="66"/>
      <c r="R147" s="66"/>
      <c r="S147" s="66"/>
      <c r="T147" s="67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129</v>
      </c>
      <c r="AU147" s="18" t="s">
        <v>83</v>
      </c>
    </row>
    <row r="148" spans="1:65" s="2" customFormat="1" ht="14.4" customHeight="1">
      <c r="A148" s="35"/>
      <c r="B148" s="36"/>
      <c r="C148" s="175" t="s">
        <v>259</v>
      </c>
      <c r="D148" s="175" t="s">
        <v>122</v>
      </c>
      <c r="E148" s="176" t="s">
        <v>532</v>
      </c>
      <c r="F148" s="177" t="s">
        <v>533</v>
      </c>
      <c r="G148" s="178" t="s">
        <v>275</v>
      </c>
      <c r="H148" s="179">
        <v>1</v>
      </c>
      <c r="I148" s="180"/>
      <c r="J148" s="181">
        <f>ROUND(I148*H148,2)</f>
        <v>0</v>
      </c>
      <c r="K148" s="177" t="s">
        <v>28</v>
      </c>
      <c r="L148" s="40"/>
      <c r="M148" s="182" t="s">
        <v>28</v>
      </c>
      <c r="N148" s="183" t="s">
        <v>46</v>
      </c>
      <c r="O148" s="66"/>
      <c r="P148" s="184">
        <f>O148*H148</f>
        <v>0</v>
      </c>
      <c r="Q148" s="184">
        <v>0</v>
      </c>
      <c r="R148" s="184">
        <f>Q148*H148</f>
        <v>0</v>
      </c>
      <c r="S148" s="184">
        <v>0</v>
      </c>
      <c r="T148" s="18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6" t="s">
        <v>497</v>
      </c>
      <c r="AT148" s="186" t="s">
        <v>122</v>
      </c>
      <c r="AU148" s="186" t="s">
        <v>83</v>
      </c>
      <c r="AY148" s="18" t="s">
        <v>120</v>
      </c>
      <c r="BE148" s="187">
        <f>IF(N148="základní",J148,0)</f>
        <v>0</v>
      </c>
      <c r="BF148" s="187">
        <f>IF(N148="snížená",J148,0)</f>
        <v>0</v>
      </c>
      <c r="BG148" s="187">
        <f>IF(N148="zákl. přenesená",J148,0)</f>
        <v>0</v>
      </c>
      <c r="BH148" s="187">
        <f>IF(N148="sníž. přenesená",J148,0)</f>
        <v>0</v>
      </c>
      <c r="BI148" s="187">
        <f>IF(N148="nulová",J148,0)</f>
        <v>0</v>
      </c>
      <c r="BJ148" s="18" t="s">
        <v>127</v>
      </c>
      <c r="BK148" s="187">
        <f>ROUND(I148*H148,2)</f>
        <v>0</v>
      </c>
      <c r="BL148" s="18" t="s">
        <v>497</v>
      </c>
      <c r="BM148" s="186" t="s">
        <v>534</v>
      </c>
    </row>
    <row r="149" spans="1:47" s="2" customFormat="1" ht="10.2">
      <c r="A149" s="35"/>
      <c r="B149" s="36"/>
      <c r="C149" s="37"/>
      <c r="D149" s="188" t="s">
        <v>129</v>
      </c>
      <c r="E149" s="37"/>
      <c r="F149" s="189" t="s">
        <v>533</v>
      </c>
      <c r="G149" s="37"/>
      <c r="H149" s="37"/>
      <c r="I149" s="190"/>
      <c r="J149" s="37"/>
      <c r="K149" s="37"/>
      <c r="L149" s="40"/>
      <c r="M149" s="191"/>
      <c r="N149" s="192"/>
      <c r="O149" s="66"/>
      <c r="P149" s="66"/>
      <c r="Q149" s="66"/>
      <c r="R149" s="66"/>
      <c r="S149" s="66"/>
      <c r="T149" s="67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129</v>
      </c>
      <c r="AU149" s="18" t="s">
        <v>83</v>
      </c>
    </row>
    <row r="150" spans="1:65" s="2" customFormat="1" ht="14.4" customHeight="1">
      <c r="A150" s="35"/>
      <c r="B150" s="36"/>
      <c r="C150" s="175" t="s">
        <v>266</v>
      </c>
      <c r="D150" s="175" t="s">
        <v>122</v>
      </c>
      <c r="E150" s="176" t="s">
        <v>535</v>
      </c>
      <c r="F150" s="177" t="s">
        <v>536</v>
      </c>
      <c r="G150" s="178" t="s">
        <v>275</v>
      </c>
      <c r="H150" s="179">
        <v>1</v>
      </c>
      <c r="I150" s="180"/>
      <c r="J150" s="181">
        <f>ROUND(I150*H150,2)</f>
        <v>0</v>
      </c>
      <c r="K150" s="177" t="s">
        <v>28</v>
      </c>
      <c r="L150" s="40"/>
      <c r="M150" s="182" t="s">
        <v>28</v>
      </c>
      <c r="N150" s="183" t="s">
        <v>46</v>
      </c>
      <c r="O150" s="66"/>
      <c r="P150" s="184">
        <f>O150*H150</f>
        <v>0</v>
      </c>
      <c r="Q150" s="184">
        <v>0</v>
      </c>
      <c r="R150" s="184">
        <f>Q150*H150</f>
        <v>0</v>
      </c>
      <c r="S150" s="184">
        <v>0</v>
      </c>
      <c r="T150" s="185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6" t="s">
        <v>497</v>
      </c>
      <c r="AT150" s="186" t="s">
        <v>122</v>
      </c>
      <c r="AU150" s="186" t="s">
        <v>83</v>
      </c>
      <c r="AY150" s="18" t="s">
        <v>120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18" t="s">
        <v>127</v>
      </c>
      <c r="BK150" s="187">
        <f>ROUND(I150*H150,2)</f>
        <v>0</v>
      </c>
      <c r="BL150" s="18" t="s">
        <v>497</v>
      </c>
      <c r="BM150" s="186" t="s">
        <v>537</v>
      </c>
    </row>
    <row r="151" spans="1:47" s="2" customFormat="1" ht="10.2">
      <c r="A151" s="35"/>
      <c r="B151" s="36"/>
      <c r="C151" s="37"/>
      <c r="D151" s="188" t="s">
        <v>129</v>
      </c>
      <c r="E151" s="37"/>
      <c r="F151" s="189" t="s">
        <v>536</v>
      </c>
      <c r="G151" s="37"/>
      <c r="H151" s="37"/>
      <c r="I151" s="190"/>
      <c r="J151" s="37"/>
      <c r="K151" s="37"/>
      <c r="L151" s="40"/>
      <c r="M151" s="191"/>
      <c r="N151" s="192"/>
      <c r="O151" s="66"/>
      <c r="P151" s="66"/>
      <c r="Q151" s="66"/>
      <c r="R151" s="66"/>
      <c r="S151" s="66"/>
      <c r="T151" s="67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129</v>
      </c>
      <c r="AU151" s="18" t="s">
        <v>83</v>
      </c>
    </row>
    <row r="152" spans="2:51" s="14" customFormat="1" ht="10.2">
      <c r="B152" s="203"/>
      <c r="C152" s="204"/>
      <c r="D152" s="188" t="s">
        <v>131</v>
      </c>
      <c r="E152" s="205" t="s">
        <v>28</v>
      </c>
      <c r="F152" s="206" t="s">
        <v>81</v>
      </c>
      <c r="G152" s="204"/>
      <c r="H152" s="207">
        <v>1</v>
      </c>
      <c r="I152" s="208"/>
      <c r="J152" s="204"/>
      <c r="K152" s="204"/>
      <c r="L152" s="209"/>
      <c r="M152" s="250"/>
      <c r="N152" s="251"/>
      <c r="O152" s="251"/>
      <c r="P152" s="251"/>
      <c r="Q152" s="251"/>
      <c r="R152" s="251"/>
      <c r="S152" s="251"/>
      <c r="T152" s="252"/>
      <c r="AT152" s="213" t="s">
        <v>131</v>
      </c>
      <c r="AU152" s="213" t="s">
        <v>83</v>
      </c>
      <c r="AV152" s="14" t="s">
        <v>83</v>
      </c>
      <c r="AW152" s="14" t="s">
        <v>34</v>
      </c>
      <c r="AX152" s="14" t="s">
        <v>81</v>
      </c>
      <c r="AY152" s="213" t="s">
        <v>120</v>
      </c>
    </row>
    <row r="153" spans="1:31" s="2" customFormat="1" ht="6.9" customHeight="1">
      <c r="A153" s="35"/>
      <c r="B153" s="49"/>
      <c r="C153" s="50"/>
      <c r="D153" s="50"/>
      <c r="E153" s="50"/>
      <c r="F153" s="50"/>
      <c r="G153" s="50"/>
      <c r="H153" s="50"/>
      <c r="I153" s="50"/>
      <c r="J153" s="50"/>
      <c r="K153" s="50"/>
      <c r="L153" s="40"/>
      <c r="M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</row>
  </sheetData>
  <sheetProtection algorithmName="SHA-512" hashValue="VjnaoxlqEPmbOi4HzenztKZcIzg4DP5ot4jAUbKHEuT5d/ebzIxeTKgHfNw1PJtJtrKBpCE7BryOcj1aCMbtGA==" saltValue="lW/5pXsyQ3MnFxVDnhIyb57TYc2gpuetROIadC7fuhSnn5jYJwMces0jV0hXDdyjjqJ1C4EcJeeVoZi1JF2gAQ==" spinCount="100000" sheet="1" objects="1" scenarios="1" formatColumns="0" formatRows="0" autoFilter="0"/>
  <autoFilter ref="C83:K152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Eva Morkesová</dc:creator>
  <cp:keywords/>
  <dc:description/>
  <cp:lastModifiedBy>Ing. Eva Morkesová</cp:lastModifiedBy>
  <dcterms:created xsi:type="dcterms:W3CDTF">2020-10-14T08:41:48Z</dcterms:created>
  <dcterms:modified xsi:type="dcterms:W3CDTF">2020-10-14T08:47:21Z</dcterms:modified>
  <cp:category/>
  <cp:version/>
  <cp:contentType/>
  <cp:contentStatus/>
</cp:coreProperties>
</file>