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4348" windowHeight="13392"/>
  </bookViews>
  <sheets>
    <sheet name="Rekapitulace stavby" sheetId="1" r:id="rId1"/>
    <sheet name="1. - SO 01 Stabilizace oc..." sheetId="2" r:id="rId2"/>
    <sheet name="VON.01 - Vedlejší a ostat..." sheetId="3" r:id="rId3"/>
    <sheet name="Pokyny pro vyplnění" sheetId="4" r:id="rId4"/>
  </sheets>
  <definedNames>
    <definedName name="_xlnm._FilterDatabase" localSheetId="1" hidden="1">'1. - SO 01 Stabilizace oc...'!$C$84:$K$382</definedName>
    <definedName name="_xlnm._FilterDatabase" localSheetId="2" hidden="1">'VON.01 - Vedlejší a ostat...'!$C$83:$K$164</definedName>
    <definedName name="_xlnm.Print_Titles" localSheetId="1">'1. - SO 01 Stabilizace oc...'!$84:$84</definedName>
    <definedName name="_xlnm.Print_Titles" localSheetId="0">'Rekapitulace stavby'!$52:$52</definedName>
    <definedName name="_xlnm.Print_Titles" localSheetId="2">'VON.01 - Vedlejší a ostat...'!$83:$83</definedName>
    <definedName name="_xlnm.Print_Area" localSheetId="1">'1. - SO 01 Stabilizace oc...'!$C$4:$J$39,'1. - SO 01 Stabilizace oc...'!$C$45:$J$66,'1. - SO 01 Stabilizace oc...'!$C$72:$K$382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'VON.01 - Vedlejší a ostat...'!$C$4:$J$39,'VON.01 - Vedlejší a ostat...'!$C$45:$J$65,'VON.01 - Vedlejší a ostat...'!$C$71:$K$164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62" i="3"/>
  <c r="BH162" i="3"/>
  <c r="BF162" i="3"/>
  <c r="BE162" i="3"/>
  <c r="T162" i="3"/>
  <c r="R162" i="3"/>
  <c r="P162" i="3"/>
  <c r="BI158" i="3"/>
  <c r="BH158" i="3"/>
  <c r="BF158" i="3"/>
  <c r="BE158" i="3"/>
  <c r="T158" i="3"/>
  <c r="R158" i="3"/>
  <c r="P158" i="3"/>
  <c r="BI154" i="3"/>
  <c r="BH154" i="3"/>
  <c r="BF154" i="3"/>
  <c r="BE154" i="3"/>
  <c r="T154" i="3"/>
  <c r="R154" i="3"/>
  <c r="P154" i="3"/>
  <c r="BI150" i="3"/>
  <c r="BH150" i="3"/>
  <c r="BF150" i="3"/>
  <c r="BE150" i="3"/>
  <c r="T150" i="3"/>
  <c r="R150" i="3"/>
  <c r="P150" i="3"/>
  <c r="BI146" i="3"/>
  <c r="BH146" i="3"/>
  <c r="BF146" i="3"/>
  <c r="BE146" i="3"/>
  <c r="T146" i="3"/>
  <c r="R146" i="3"/>
  <c r="P146" i="3"/>
  <c r="BI144" i="3"/>
  <c r="BH144" i="3"/>
  <c r="BF144" i="3"/>
  <c r="BE144" i="3"/>
  <c r="T144" i="3"/>
  <c r="R144" i="3"/>
  <c r="P144" i="3"/>
  <c r="BI142" i="3"/>
  <c r="BH142" i="3"/>
  <c r="BF142" i="3"/>
  <c r="BE142" i="3"/>
  <c r="T142" i="3"/>
  <c r="R142" i="3"/>
  <c r="P142" i="3"/>
  <c r="BI140" i="3"/>
  <c r="BH140" i="3"/>
  <c r="BF140" i="3"/>
  <c r="BE140" i="3"/>
  <c r="T140" i="3"/>
  <c r="R140" i="3"/>
  <c r="P140" i="3"/>
  <c r="BI135" i="3"/>
  <c r="BH135" i="3"/>
  <c r="BF135" i="3"/>
  <c r="BE135" i="3"/>
  <c r="T135" i="3"/>
  <c r="R135" i="3"/>
  <c r="P135" i="3"/>
  <c r="BI128" i="3"/>
  <c r="BH128" i="3"/>
  <c r="BF128" i="3"/>
  <c r="BE128" i="3"/>
  <c r="T128" i="3"/>
  <c r="R128" i="3"/>
  <c r="P128" i="3"/>
  <c r="BI124" i="3"/>
  <c r="BH124" i="3"/>
  <c r="BF124" i="3"/>
  <c r="BE124" i="3"/>
  <c r="T124" i="3"/>
  <c r="R124" i="3"/>
  <c r="P124" i="3"/>
  <c r="BI119" i="3"/>
  <c r="BH119" i="3"/>
  <c r="BF119" i="3"/>
  <c r="BE119" i="3"/>
  <c r="T119" i="3"/>
  <c r="R119" i="3"/>
  <c r="P119" i="3"/>
  <c r="BI117" i="3"/>
  <c r="BH117" i="3"/>
  <c r="BF117" i="3"/>
  <c r="BE117" i="3"/>
  <c r="T117" i="3"/>
  <c r="R117" i="3"/>
  <c r="P117" i="3"/>
  <c r="BI115" i="3"/>
  <c r="BH115" i="3"/>
  <c r="BF115" i="3"/>
  <c r="BE115" i="3"/>
  <c r="T115" i="3"/>
  <c r="R115" i="3"/>
  <c r="P115" i="3"/>
  <c r="BI108" i="3"/>
  <c r="BH108" i="3"/>
  <c r="BF108" i="3"/>
  <c r="BE108" i="3"/>
  <c r="T108" i="3"/>
  <c r="R108" i="3"/>
  <c r="P108" i="3"/>
  <c r="BI101" i="3"/>
  <c r="BH101" i="3"/>
  <c r="BF101" i="3"/>
  <c r="BE101" i="3"/>
  <c r="T101" i="3"/>
  <c r="R101" i="3"/>
  <c r="P101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/>
  <c r="E7" i="3"/>
  <c r="E74" i="3" s="1"/>
  <c r="J37" i="2"/>
  <c r="J36" i="2"/>
  <c r="AY55" i="1" s="1"/>
  <c r="J35" i="2"/>
  <c r="AX55" i="1"/>
  <c r="BI380" i="2"/>
  <c r="BH380" i="2"/>
  <c r="BF380" i="2"/>
  <c r="BE380" i="2"/>
  <c r="T380" i="2"/>
  <c r="T379" i="2" s="1"/>
  <c r="R380" i="2"/>
  <c r="R379" i="2"/>
  <c r="P380" i="2"/>
  <c r="P379" i="2" s="1"/>
  <c r="BI375" i="2"/>
  <c r="BH375" i="2"/>
  <c r="BF375" i="2"/>
  <c r="BE375" i="2"/>
  <c r="T375" i="2"/>
  <c r="R375" i="2"/>
  <c r="P375" i="2"/>
  <c r="BI369" i="2"/>
  <c r="BH369" i="2"/>
  <c r="BF369" i="2"/>
  <c r="BE369" i="2"/>
  <c r="T369" i="2"/>
  <c r="R369" i="2"/>
  <c r="P369" i="2"/>
  <c r="BI357" i="2"/>
  <c r="BH357" i="2"/>
  <c r="BF357" i="2"/>
  <c r="BE357" i="2"/>
  <c r="T357" i="2"/>
  <c r="R357" i="2"/>
  <c r="P357" i="2"/>
  <c r="BI352" i="2"/>
  <c r="BH352" i="2"/>
  <c r="BF352" i="2"/>
  <c r="BE352" i="2"/>
  <c r="T352" i="2"/>
  <c r="R352" i="2"/>
  <c r="P352" i="2"/>
  <c r="BI348" i="2"/>
  <c r="BH348" i="2"/>
  <c r="BF348" i="2"/>
  <c r="BE348" i="2"/>
  <c r="T348" i="2"/>
  <c r="R348" i="2"/>
  <c r="P348" i="2"/>
  <c r="BI342" i="2"/>
  <c r="BH342" i="2"/>
  <c r="BF342" i="2"/>
  <c r="BE342" i="2"/>
  <c r="T342" i="2"/>
  <c r="R342" i="2"/>
  <c r="P342" i="2"/>
  <c r="BI336" i="2"/>
  <c r="BH336" i="2"/>
  <c r="BF336" i="2"/>
  <c r="BE336" i="2"/>
  <c r="T336" i="2"/>
  <c r="R336" i="2"/>
  <c r="P336" i="2"/>
  <c r="BI333" i="2"/>
  <c r="BH333" i="2"/>
  <c r="BF333" i="2"/>
  <c r="BE333" i="2"/>
  <c r="T333" i="2"/>
  <c r="R333" i="2"/>
  <c r="P333" i="2"/>
  <c r="BI327" i="2"/>
  <c r="BH327" i="2"/>
  <c r="BF327" i="2"/>
  <c r="BE327" i="2"/>
  <c r="T327" i="2"/>
  <c r="R327" i="2"/>
  <c r="P327" i="2"/>
  <c r="BI324" i="2"/>
  <c r="BH324" i="2"/>
  <c r="BF324" i="2"/>
  <c r="BE324" i="2"/>
  <c r="T324" i="2"/>
  <c r="R324" i="2"/>
  <c r="P324" i="2"/>
  <c r="BI315" i="2"/>
  <c r="BH315" i="2"/>
  <c r="BF315" i="2"/>
  <c r="BE315" i="2"/>
  <c r="T315" i="2"/>
  <c r="R315" i="2"/>
  <c r="P315" i="2"/>
  <c r="BI301" i="2"/>
  <c r="BH301" i="2"/>
  <c r="BF301" i="2"/>
  <c r="BE301" i="2"/>
  <c r="T301" i="2"/>
  <c r="R301" i="2"/>
  <c r="P301" i="2"/>
  <c r="BI297" i="2"/>
  <c r="BH297" i="2"/>
  <c r="BF297" i="2"/>
  <c r="BE297" i="2"/>
  <c r="T297" i="2"/>
  <c r="R297" i="2"/>
  <c r="P297" i="2"/>
  <c r="BI293" i="2"/>
  <c r="BH293" i="2"/>
  <c r="BF293" i="2"/>
  <c r="BE293" i="2"/>
  <c r="T293" i="2"/>
  <c r="R293" i="2"/>
  <c r="P293" i="2"/>
  <c r="BI289" i="2"/>
  <c r="BH289" i="2"/>
  <c r="BF289" i="2"/>
  <c r="BE289" i="2"/>
  <c r="T289" i="2"/>
  <c r="R289" i="2"/>
  <c r="P289" i="2"/>
  <c r="BI285" i="2"/>
  <c r="BH285" i="2"/>
  <c r="BF285" i="2"/>
  <c r="BE285" i="2"/>
  <c r="T285" i="2"/>
  <c r="R285" i="2"/>
  <c r="P285" i="2"/>
  <c r="BI273" i="2"/>
  <c r="BH273" i="2"/>
  <c r="BF273" i="2"/>
  <c r="BE273" i="2"/>
  <c r="T273" i="2"/>
  <c r="R273" i="2"/>
  <c r="P273" i="2"/>
  <c r="BI264" i="2"/>
  <c r="BH264" i="2"/>
  <c r="BF264" i="2"/>
  <c r="BE264" i="2"/>
  <c r="T264" i="2"/>
  <c r="R264" i="2"/>
  <c r="P264" i="2"/>
  <c r="BI258" i="2"/>
  <c r="BH258" i="2"/>
  <c r="BF258" i="2"/>
  <c r="BE258" i="2"/>
  <c r="T258" i="2"/>
  <c r="R258" i="2"/>
  <c r="P258" i="2"/>
  <c r="BI253" i="2"/>
  <c r="BH253" i="2"/>
  <c r="BF253" i="2"/>
  <c r="BE253" i="2"/>
  <c r="T253" i="2"/>
  <c r="R253" i="2"/>
  <c r="P253" i="2"/>
  <c r="BI248" i="2"/>
  <c r="BH248" i="2"/>
  <c r="BF248" i="2"/>
  <c r="BE248" i="2"/>
  <c r="T248" i="2"/>
  <c r="R248" i="2"/>
  <c r="P248" i="2"/>
  <c r="BI243" i="2"/>
  <c r="BH243" i="2"/>
  <c r="BF243" i="2"/>
  <c r="BE243" i="2"/>
  <c r="T243" i="2"/>
  <c r="R243" i="2"/>
  <c r="P243" i="2"/>
  <c r="BI239" i="2"/>
  <c r="BH239" i="2"/>
  <c r="BF239" i="2"/>
  <c r="BE239" i="2"/>
  <c r="T239" i="2"/>
  <c r="R239" i="2"/>
  <c r="P239" i="2"/>
  <c r="BI234" i="2"/>
  <c r="BH234" i="2"/>
  <c r="BF234" i="2"/>
  <c r="BE234" i="2"/>
  <c r="T234" i="2"/>
  <c r="R234" i="2"/>
  <c r="P234" i="2"/>
  <c r="BI229" i="2"/>
  <c r="BH229" i="2"/>
  <c r="BF229" i="2"/>
  <c r="BE229" i="2"/>
  <c r="T229" i="2"/>
  <c r="R229" i="2"/>
  <c r="P229" i="2"/>
  <c r="BI224" i="2"/>
  <c r="BH224" i="2"/>
  <c r="BF224" i="2"/>
  <c r="BE224" i="2"/>
  <c r="T224" i="2"/>
  <c r="R224" i="2"/>
  <c r="P224" i="2"/>
  <c r="BI218" i="2"/>
  <c r="BH218" i="2"/>
  <c r="BF218" i="2"/>
  <c r="BE218" i="2"/>
  <c r="T218" i="2"/>
  <c r="R218" i="2"/>
  <c r="P218" i="2"/>
  <c r="BI213" i="2"/>
  <c r="BH213" i="2"/>
  <c r="BF213" i="2"/>
  <c r="BE213" i="2"/>
  <c r="T213" i="2"/>
  <c r="R213" i="2"/>
  <c r="P213" i="2"/>
  <c r="BI209" i="2"/>
  <c r="BH209" i="2"/>
  <c r="BF209" i="2"/>
  <c r="BE209" i="2"/>
  <c r="T209" i="2"/>
  <c r="R209" i="2"/>
  <c r="P209" i="2"/>
  <c r="BI200" i="2"/>
  <c r="BH200" i="2"/>
  <c r="BF200" i="2"/>
  <c r="BE200" i="2"/>
  <c r="T200" i="2"/>
  <c r="R200" i="2"/>
  <c r="P200" i="2"/>
  <c r="BI191" i="2"/>
  <c r="BH191" i="2"/>
  <c r="BF191" i="2"/>
  <c r="BE191" i="2"/>
  <c r="T191" i="2"/>
  <c r="R191" i="2"/>
  <c r="P191" i="2"/>
  <c r="BI180" i="2"/>
  <c r="BH180" i="2"/>
  <c r="BF180" i="2"/>
  <c r="BE180" i="2"/>
  <c r="T180" i="2"/>
  <c r="R180" i="2"/>
  <c r="P180" i="2"/>
  <c r="BI175" i="2"/>
  <c r="BH175" i="2"/>
  <c r="BF175" i="2"/>
  <c r="BE175" i="2"/>
  <c r="T175" i="2"/>
  <c r="R175" i="2"/>
  <c r="P175" i="2"/>
  <c r="BI169" i="2"/>
  <c r="BH169" i="2"/>
  <c r="BF169" i="2"/>
  <c r="BE169" i="2"/>
  <c r="T169" i="2"/>
  <c r="R169" i="2"/>
  <c r="P169" i="2"/>
  <c r="BI161" i="2"/>
  <c r="BH161" i="2"/>
  <c r="BF161" i="2"/>
  <c r="BE161" i="2"/>
  <c r="T161" i="2"/>
  <c r="R161" i="2"/>
  <c r="P161" i="2"/>
  <c r="BI151" i="2"/>
  <c r="BH151" i="2"/>
  <c r="BF151" i="2"/>
  <c r="BE151" i="2"/>
  <c r="T151" i="2"/>
  <c r="R151" i="2"/>
  <c r="P151" i="2"/>
  <c r="BI145" i="2"/>
  <c r="BH145" i="2"/>
  <c r="BF145" i="2"/>
  <c r="BE145" i="2"/>
  <c r="T145" i="2"/>
  <c r="R145" i="2"/>
  <c r="P145" i="2"/>
  <c r="BI140" i="2"/>
  <c r="BH140" i="2"/>
  <c r="BF140" i="2"/>
  <c r="BE140" i="2"/>
  <c r="T140" i="2"/>
  <c r="R140" i="2"/>
  <c r="P140" i="2"/>
  <c r="BI135" i="2"/>
  <c r="BH135" i="2"/>
  <c r="BF135" i="2"/>
  <c r="BE135" i="2"/>
  <c r="T135" i="2"/>
  <c r="R135" i="2"/>
  <c r="P135" i="2"/>
  <c r="BI130" i="2"/>
  <c r="BH130" i="2"/>
  <c r="BF130" i="2"/>
  <c r="BE130" i="2"/>
  <c r="T130" i="2"/>
  <c r="R130" i="2"/>
  <c r="P130" i="2"/>
  <c r="BI126" i="2"/>
  <c r="BH126" i="2"/>
  <c r="BF126" i="2"/>
  <c r="BE126" i="2"/>
  <c r="T126" i="2"/>
  <c r="R126" i="2"/>
  <c r="P126" i="2"/>
  <c r="BI121" i="2"/>
  <c r="BH121" i="2"/>
  <c r="BF121" i="2"/>
  <c r="BE121" i="2"/>
  <c r="T121" i="2"/>
  <c r="R121" i="2"/>
  <c r="P121" i="2"/>
  <c r="BI116" i="2"/>
  <c r="BH116" i="2"/>
  <c r="BF116" i="2"/>
  <c r="BE116" i="2"/>
  <c r="T116" i="2"/>
  <c r="R116" i="2"/>
  <c r="P116" i="2"/>
  <c r="BI111" i="2"/>
  <c r="BH111" i="2"/>
  <c r="BF111" i="2"/>
  <c r="BE111" i="2"/>
  <c r="T111" i="2"/>
  <c r="R111" i="2"/>
  <c r="P111" i="2"/>
  <c r="BI106" i="2"/>
  <c r="BH106" i="2"/>
  <c r="BF106" i="2"/>
  <c r="BE106" i="2"/>
  <c r="T106" i="2"/>
  <c r="R106" i="2"/>
  <c r="P106" i="2"/>
  <c r="BI97" i="2"/>
  <c r="BH97" i="2"/>
  <c r="BF97" i="2"/>
  <c r="BE97" i="2"/>
  <c r="T97" i="2"/>
  <c r="R97" i="2"/>
  <c r="P97" i="2"/>
  <c r="BI88" i="2"/>
  <c r="BH88" i="2"/>
  <c r="BF88" i="2"/>
  <c r="BE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/>
  <c r="J17" i="2"/>
  <c r="J12" i="2"/>
  <c r="J79" i="2" s="1"/>
  <c r="E7" i="2"/>
  <c r="E48" i="2"/>
  <c r="L50" i="1"/>
  <c r="AM50" i="1"/>
  <c r="AM49" i="1"/>
  <c r="L49" i="1"/>
  <c r="AM47" i="1"/>
  <c r="L47" i="1"/>
  <c r="L45" i="1"/>
  <c r="L44" i="1"/>
  <c r="J158" i="3"/>
  <c r="J146" i="3"/>
  <c r="J140" i="3"/>
  <c r="BK119" i="3"/>
  <c r="J108" i="3"/>
  <c r="BK375" i="2"/>
  <c r="BK336" i="2"/>
  <c r="BK327" i="2"/>
  <c r="BK273" i="2"/>
  <c r="J218" i="2"/>
  <c r="BK200" i="2"/>
  <c r="J175" i="2"/>
  <c r="J145" i="2"/>
  <c r="BK116" i="2"/>
  <c r="J162" i="3"/>
  <c r="BK154" i="3"/>
  <c r="BK146" i="3"/>
  <c r="BK140" i="3"/>
  <c r="J128" i="3"/>
  <c r="BK117" i="3"/>
  <c r="J101" i="3"/>
  <c r="J348" i="2"/>
  <c r="J301" i="2"/>
  <c r="J289" i="2"/>
  <c r="J264" i="2"/>
  <c r="J248" i="2"/>
  <c r="BK234" i="2"/>
  <c r="J200" i="2"/>
  <c r="BK135" i="2"/>
  <c r="BK121" i="2"/>
  <c r="BK97" i="2"/>
  <c r="J380" i="2"/>
  <c r="BK357" i="2"/>
  <c r="BK342" i="2"/>
  <c r="BK324" i="2"/>
  <c r="J297" i="2"/>
  <c r="BK264" i="2"/>
  <c r="BK248" i="2"/>
  <c r="J234" i="2"/>
  <c r="J213" i="2"/>
  <c r="BK175" i="2"/>
  <c r="J151" i="2"/>
  <c r="J135" i="2"/>
  <c r="J111" i="2"/>
  <c r="BK158" i="3"/>
  <c r="J150" i="3"/>
  <c r="J142" i="3"/>
  <c r="BK128" i="3"/>
  <c r="J117" i="3"/>
  <c r="BK101" i="3"/>
  <c r="BK369" i="2"/>
  <c r="BK333" i="2"/>
  <c r="J327" i="2"/>
  <c r="BK229" i="2"/>
  <c r="BK213" i="2"/>
  <c r="BK191" i="2"/>
  <c r="J169" i="2"/>
  <c r="J140" i="2"/>
  <c r="BK106" i="2"/>
  <c r="AS54" i="1"/>
  <c r="BK142" i="3"/>
  <c r="J124" i="3"/>
  <c r="BK108" i="3"/>
  <c r="BK87" i="3"/>
  <c r="J324" i="2"/>
  <c r="BK293" i="2"/>
  <c r="J273" i="2"/>
  <c r="J253" i="2"/>
  <c r="BK239" i="2"/>
  <c r="J229" i="2"/>
  <c r="J191" i="2"/>
  <c r="J130" i="2"/>
  <c r="J116" i="2"/>
  <c r="BK88" i="2"/>
  <c r="J375" i="2"/>
  <c r="BK352" i="2"/>
  <c r="J336" i="2"/>
  <c r="BK315" i="2"/>
  <c r="J293" i="2"/>
  <c r="BK285" i="2"/>
  <c r="BK253" i="2"/>
  <c r="J239" i="2"/>
  <c r="BK218" i="2"/>
  <c r="BK169" i="2"/>
  <c r="BK145" i="2"/>
  <c r="BK130" i="2"/>
  <c r="J106" i="2"/>
  <c r="BK162" i="3"/>
  <c r="J154" i="3"/>
  <c r="BK144" i="3"/>
  <c r="BK135" i="3"/>
  <c r="BK124" i="3"/>
  <c r="J115" i="3"/>
  <c r="J87" i="3"/>
  <c r="J352" i="2"/>
  <c r="J315" i="2"/>
  <c r="J224" i="2"/>
  <c r="J209" i="2"/>
  <c r="J180" i="2"/>
  <c r="BK151" i="2"/>
  <c r="J126" i="2"/>
  <c r="J88" i="2"/>
  <c r="BK150" i="3"/>
  <c r="J144" i="3"/>
  <c r="J135" i="3"/>
  <c r="J119" i="3"/>
  <c r="BK115" i="3"/>
  <c r="J357" i="2"/>
  <c r="J342" i="2"/>
  <c r="BK297" i="2"/>
  <c r="J285" i="2"/>
  <c r="BK258" i="2"/>
  <c r="BK243" i="2"/>
  <c r="BK209" i="2"/>
  <c r="BK161" i="2"/>
  <c r="BK126" i="2"/>
  <c r="BK111" i="2"/>
  <c r="BK380" i="2"/>
  <c r="J369" i="2"/>
  <c r="BK348" i="2"/>
  <c r="J333" i="2"/>
  <c r="BK301" i="2"/>
  <c r="BK289" i="2"/>
  <c r="J258" i="2"/>
  <c r="J243" i="2"/>
  <c r="BK224" i="2"/>
  <c r="BK180" i="2"/>
  <c r="J161" i="2"/>
  <c r="BK140" i="2"/>
  <c r="J121" i="2"/>
  <c r="J97" i="2"/>
  <c r="P123" i="3" l="1"/>
  <c r="R123" i="3"/>
  <c r="T123" i="3"/>
  <c r="T87" i="2"/>
  <c r="P87" i="2"/>
  <c r="BK314" i="2"/>
  <c r="J314" i="2"/>
  <c r="J62" i="2"/>
  <c r="R314" i="2"/>
  <c r="BK347" i="2"/>
  <c r="J347" i="2"/>
  <c r="J63" i="2"/>
  <c r="P347" i="2"/>
  <c r="T347" i="2"/>
  <c r="P356" i="2"/>
  <c r="T356" i="2"/>
  <c r="BK86" i="3"/>
  <c r="R86" i="3"/>
  <c r="P114" i="3"/>
  <c r="BK87" i="2"/>
  <c r="J87" i="2" s="1"/>
  <c r="J61" i="2" s="1"/>
  <c r="R87" i="2"/>
  <c r="P314" i="2"/>
  <c r="T314" i="2"/>
  <c r="R347" i="2"/>
  <c r="BK356" i="2"/>
  <c r="J356" i="2"/>
  <c r="J64" i="2" s="1"/>
  <c r="R356" i="2"/>
  <c r="P86" i="3"/>
  <c r="T86" i="3"/>
  <c r="BK114" i="3"/>
  <c r="J114" i="3" s="1"/>
  <c r="J62" i="3" s="1"/>
  <c r="R114" i="3"/>
  <c r="T114" i="3"/>
  <c r="BK139" i="3"/>
  <c r="J139" i="3"/>
  <c r="J64" i="3"/>
  <c r="P139" i="3"/>
  <c r="R139" i="3"/>
  <c r="T139" i="3"/>
  <c r="J52" i="2"/>
  <c r="E75" i="2"/>
  <c r="BG97" i="2"/>
  <c r="BG106" i="2"/>
  <c r="BG116" i="2"/>
  <c r="BG130" i="2"/>
  <c r="BG145" i="2"/>
  <c r="BG200" i="2"/>
  <c r="BG209" i="2"/>
  <c r="BG234" i="2"/>
  <c r="BG239" i="2"/>
  <c r="BG243" i="2"/>
  <c r="BG253" i="2"/>
  <c r="BG289" i="2"/>
  <c r="BG293" i="2"/>
  <c r="BG333" i="2"/>
  <c r="BG357" i="2"/>
  <c r="BG375" i="2"/>
  <c r="BG380" i="2"/>
  <c r="BG88" i="2"/>
  <c r="BG111" i="2"/>
  <c r="BG126" i="2"/>
  <c r="BG151" i="2"/>
  <c r="BG180" i="2"/>
  <c r="BG191" i="2"/>
  <c r="BG229" i="2"/>
  <c r="BG248" i="2"/>
  <c r="BG258" i="2"/>
  <c r="BG264" i="2"/>
  <c r="BG273" i="2"/>
  <c r="BG285" i="2"/>
  <c r="BG297" i="2"/>
  <c r="BG315" i="2"/>
  <c r="BG336" i="2"/>
  <c r="BG342" i="2"/>
  <c r="E48" i="3"/>
  <c r="BG101" i="3"/>
  <c r="BG115" i="3"/>
  <c r="BG119" i="3"/>
  <c r="BG135" i="3"/>
  <c r="BG144" i="3"/>
  <c r="BG146" i="3"/>
  <c r="BG150" i="3"/>
  <c r="BG154" i="3"/>
  <c r="BG158" i="3"/>
  <c r="F55" i="2"/>
  <c r="BG121" i="2"/>
  <c r="BG135" i="2"/>
  <c r="BG140" i="2"/>
  <c r="BG161" i="2"/>
  <c r="BG169" i="2"/>
  <c r="BG175" i="2"/>
  <c r="BG213" i="2"/>
  <c r="BG218" i="2"/>
  <c r="BG224" i="2"/>
  <c r="BG301" i="2"/>
  <c r="BG324" i="2"/>
  <c r="BG327" i="2"/>
  <c r="BG348" i="2"/>
  <c r="BG352" i="2"/>
  <c r="BG369" i="2"/>
  <c r="BK379" i="2"/>
  <c r="J379" i="2" s="1"/>
  <c r="J65" i="2" s="1"/>
  <c r="J52" i="3"/>
  <c r="F55" i="3"/>
  <c r="BG87" i="3"/>
  <c r="BG108" i="3"/>
  <c r="BG117" i="3"/>
  <c r="BG124" i="3"/>
  <c r="BG128" i="3"/>
  <c r="BG140" i="3"/>
  <c r="BG142" i="3"/>
  <c r="BG162" i="3"/>
  <c r="BK123" i="3"/>
  <c r="J123" i="3"/>
  <c r="J63" i="3"/>
  <c r="F34" i="3"/>
  <c r="BA56" i="1" s="1"/>
  <c r="F36" i="3"/>
  <c r="BC56" i="1"/>
  <c r="J33" i="2"/>
  <c r="AV55" i="1" s="1"/>
  <c r="F37" i="2"/>
  <c r="BD55" i="1"/>
  <c r="J34" i="2"/>
  <c r="AW55" i="1" s="1"/>
  <c r="F33" i="2"/>
  <c r="AZ55" i="1"/>
  <c r="F33" i="3"/>
  <c r="AZ56" i="1" s="1"/>
  <c r="F37" i="3"/>
  <c r="BD56" i="1"/>
  <c r="F34" i="2"/>
  <c r="BA55" i="1" s="1"/>
  <c r="F36" i="2"/>
  <c r="BC55" i="1"/>
  <c r="J33" i="3"/>
  <c r="AV56" i="1" s="1"/>
  <c r="J34" i="3"/>
  <c r="AW56" i="1"/>
  <c r="R86" i="2" l="1"/>
  <c r="R85" i="2"/>
  <c r="R85" i="3"/>
  <c r="R84" i="3"/>
  <c r="BK85" i="3"/>
  <c r="J85" i="3"/>
  <c r="J60" i="3"/>
  <c r="T85" i="3"/>
  <c r="T84" i="3" s="1"/>
  <c r="P85" i="3"/>
  <c r="P84" i="3"/>
  <c r="AU56" i="1"/>
  <c r="P86" i="2"/>
  <c r="P85" i="2"/>
  <c r="AU55" i="1"/>
  <c r="T86" i="2"/>
  <c r="T85" i="2" s="1"/>
  <c r="BK86" i="2"/>
  <c r="J86" i="2"/>
  <c r="J60" i="2"/>
  <c r="J86" i="3"/>
  <c r="J61" i="3"/>
  <c r="BC54" i="1"/>
  <c r="W32" i="1"/>
  <c r="AT56" i="1"/>
  <c r="F35" i="3"/>
  <c r="BB56" i="1"/>
  <c r="BD54" i="1"/>
  <c r="W33" i="1"/>
  <c r="BA54" i="1"/>
  <c r="W30" i="1"/>
  <c r="AT55" i="1"/>
  <c r="AZ54" i="1"/>
  <c r="AV54" i="1" s="1"/>
  <c r="AK29" i="1" s="1"/>
  <c r="F35" i="2"/>
  <c r="BB55" i="1"/>
  <c r="BK85" i="2" l="1"/>
  <c r="J85" i="2"/>
  <c r="BK84" i="3"/>
  <c r="J84" i="3"/>
  <c r="J59" i="3" s="1"/>
  <c r="AU54" i="1"/>
  <c r="J30" i="2"/>
  <c r="AG55" i="1"/>
  <c r="AN55" i="1" s="1"/>
  <c r="BB54" i="1"/>
  <c r="W31" i="1"/>
  <c r="AY54" i="1"/>
  <c r="AW54" i="1"/>
  <c r="AK30" i="1"/>
  <c r="W29" i="1"/>
  <c r="J59" i="2" l="1"/>
  <c r="J39" i="2"/>
  <c r="AX54" i="1"/>
  <c r="AT54" i="1"/>
  <c r="J30" i="3"/>
  <c r="AG56" i="1"/>
  <c r="AN56" i="1"/>
  <c r="J39" i="3" l="1"/>
  <c r="AG54" i="1"/>
  <c r="AK26" i="1"/>
  <c r="AK35" i="1"/>
  <c r="AN54" i="1" l="1"/>
</calcChain>
</file>

<file path=xl/sharedStrings.xml><?xml version="1.0" encoding="utf-8"?>
<sst xmlns="http://schemas.openxmlformats.org/spreadsheetml/2006/main" count="4212" uniqueCount="775">
  <si>
    <t>Export Komplet</t>
  </si>
  <si>
    <t>VZ</t>
  </si>
  <si>
    <t>2.0</t>
  </si>
  <si>
    <t>ZAMOK</t>
  </si>
  <si>
    <t>False</t>
  </si>
  <si>
    <t>{2d9a9a6f-7c4c-4284-b199-16705c032a7e}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</si>
  <si>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</si>
  <si>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</si>
  <si>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</si>
  <si>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</si>
  <si>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</si>
  <si>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</si>
  <si>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</si>
  <si>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</si>
  <si>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3515vv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</si>
  <si>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</si>
  <si>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</si>
  <si>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Mrlina, Vestec, stabilizace ochranné hráze, ř. km 10,950 - 11,280</t>
  </si>
  <si>
    <t>KSO:</t>
  </si>
  <si>
    <t>832 1</t>
  </si>
  <si>
    <t>CC-CZ:</t>
  </si>
  <si>
    <t>215</t>
  </si>
  <si>
    <t>Místo:</t>
  </si>
  <si>
    <t>Vestec nad Mrlinou</t>
  </si>
  <si>
    <t>Datum:</t>
  </si>
  <si>
    <t>19. 3. 2021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</si>
  <si>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</si>
  <si>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</si>
  <si>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</si>
  <si>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</si>
  <si>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</si>
  <si>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</si>
  <si>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</si>
  <si>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</si>
  <si>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</si>
  <si>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</si>
  <si>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</si>
  <si>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</si>
  <si>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2021/I_x000D_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</si>
  <si>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</si>
  <si>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</si>
  <si>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</si>
  <si>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</si>
  <si>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</si>
  <si>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</si>
  <si>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</si>
  <si>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</si>
  <si>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</si>
  <si>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</si>
  <si>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</si>
  <si>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</si>
  <si>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</si>
  <si>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</si>
  <si>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</si>
  <si>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</si>
  <si>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</si>
  <si>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</si>
  <si>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</si>
  <si>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</si>
  <si>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</si>
  <si>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</si>
  <si>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</si>
  <si>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</si>
  <si>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</si>
  <si>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</si>
  <si>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</si>
  <si>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</si>
  <si>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</si>
  <si>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</si>
  <si>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</si>
  <si>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</si>
  <si>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</si>
  <si>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</si>
  <si>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</si>
  <si>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</si>
  <si>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</si>
  <si>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</si>
  <si>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</si>
  <si>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</si>
  <si>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Stabilizace ochranné hráze</t>
  </si>
  <si>
    <t>STA</t>
  </si>
  <si>
    <t>1</t>
  </si>
  <si>
    <t>{56c2205f-65c0-4f9d-b867-7365e927a3d1}</t>
  </si>
  <si>
    <t>2</t>
  </si>
  <si>
    <t>VON.01</t>
  </si>
  <si>
    <t>Vedlejší a ostatní náklady</t>
  </si>
  <si>
    <t>VON</t>
  </si>
  <si>
    <t>{c5652846-7eb8-4c8c-97bb-c4eacdee12a5}</t>
  </si>
  <si>
    <t>833 15</t>
  </si>
  <si>
    <t>KRYCÍ LIST SOUPISU PRACÍ</t>
  </si>
  <si>
    <t>Objekt:</t>
  </si>
  <si>
    <t>1. - SO 01 Stabilizace ochranné hráze</t>
  </si>
  <si>
    <t>Rozpočtováno v CÚ 2021/I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</si>
  <si>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</si>
  <si>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</si>
  <si>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</si>
  <si>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</si>
  <si>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</si>
  <si>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</si>
  <si>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</si>
  <si>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</si>
  <si>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</si>
  <si>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</si>
  <si>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</si>
  <si>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</si>
  <si>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</si>
  <si>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</si>
  <si>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</si>
  <si>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</si>
  <si>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</si>
  <si>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</si>
  <si>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</si>
  <si>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</si>
  <si>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</si>
  <si>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</si>
  <si>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</si>
  <si>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</si>
  <si>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</si>
  <si>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</si>
  <si>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</si>
  <si>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</si>
  <si>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</t>
  </si>
  <si>
    <t>Kosení ve vegetačním období travního porostu středně hustého</t>
  </si>
  <si>
    <t>ha</t>
  </si>
  <si>
    <t>CS ÚRS 2021 01</t>
  </si>
  <si>
    <t>4</t>
  </si>
  <si>
    <t>278213824</t>
  </si>
  <si>
    <t>PP</t>
  </si>
  <si>
    <t>Kosení travin a vodních rostlin ve vegetačním období travního porostu středně hustého</t>
  </si>
  <si>
    <t>PSC</t>
  </si>
  <si>
    <t xml:space="preserve">Poznámka k souboru cen:_x000D_
1. Ceny nelze použít pro odstranění plazivých vodních rostlin; tyto práce se oceňují cenami souboru cen 111 10-34 Odstranění rákosu a plevele._x000D_
2. V cenách nejsou započteny náklady na další manipulaci s pokoseným travním porostem (divokým porostem, vodním rostlinstvem), tyto práce se oceňují cenami souboru cen 185 80-31 Shrabání a odvoz pokoseného porostu a organických naplavenin._x000D_
3. Množství jednotek se určí v hektarech plochy (vodní hladiny) na níž (pod níž) má být provedeno kosení._x000D_
</t>
  </si>
  <si>
    <t>VV</t>
  </si>
  <si>
    <t>"viz příloha D.1.1"</t>
  </si>
  <si>
    <t>"koruna hráze"</t>
  </si>
  <si>
    <t>330,*2,5/10000</t>
  </si>
  <si>
    <t>"návodní svah hráze"</t>
  </si>
  <si>
    <t>330,*1,0/10000</t>
  </si>
  <si>
    <t>Součet</t>
  </si>
  <si>
    <t>111103213</t>
  </si>
  <si>
    <t>Kosení ve vegetačním období divokého porostu hustého</t>
  </si>
  <si>
    <t>-853958937</t>
  </si>
  <si>
    <t>Kosení travin a vodních rostlin ve vegetačním období divokého porostu hustého</t>
  </si>
  <si>
    <t>"odstranění velmi husté vegetace, viz příloha B, D.1.1"</t>
  </si>
  <si>
    <t>"Staveniště"</t>
  </si>
  <si>
    <t>330,0*8,0/10000</t>
  </si>
  <si>
    <t>"svah ochranné hráze"</t>
  </si>
  <si>
    <t>330,0*6,0/10000</t>
  </si>
  <si>
    <t>3</t>
  </si>
  <si>
    <t>111203201</t>
  </si>
  <si>
    <t>Odstranění křovin a stromů s ponecháním kořenů z plochy do 1000 m2</t>
  </si>
  <si>
    <t>m2</t>
  </si>
  <si>
    <t>1035252504</t>
  </si>
  <si>
    <t>Odstranění křovin a stromů s ponecháním kořenů průměru kmene do 100 mm, při jakémkoliv sklonu terénu mimo LTM, při celkové ploše do 1 000 m2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</si>
  <si>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3..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</si>
  <si>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"křoví ze staveniště a příjezdu, viz příloha B, D.1.1"</t>
  </si>
  <si>
    <t>40,0</t>
  </si>
  <si>
    <t>112155311</t>
  </si>
  <si>
    <t>Štěpkování keřového porostu středně hustého s naložením</t>
  </si>
  <si>
    <t>1883142237</t>
  </si>
  <si>
    <t>Štěpkování s naložením na dopravní prostředek a odvozem do 20 km keřového porostu středně hustého</t>
  </si>
  <si>
    <t xml:space="preserve">Poznámka k souboru cen:_x000D_
1. Měrnou jednotkou pro ceny -5115 až -5225 je kus stromku, daný průměrem kmene._x000D_
2. Průměr kmene se měří v místě řezu na základě dvojího na sebe kolmého měření a následného zprůměrování naměřených hodnot. Doporučená výška měření je 0,15 m nad terénem. V případě přítomnosti výrazných kořenových náběhů je měření prováděno nad nimi. Doporučená výška v tomto případě je v rozmezí 0,15-0,45 m nad povrchem stávajícího terénu._x000D_
3. Náklady na štěpkování stromků a větví o průměru kmene na řezné ploše větší než 700 mm se oceňují individuálně._x000D_
4. U cen -5311 a -5315 se u středně hustého porostu uvažuje hustota do 3 kusů na m2, u hustého porostu přes 3 kusy na m2._x000D_
</t>
  </si>
  <si>
    <t>"keře, viz příloha B, D.1.1"</t>
  </si>
  <si>
    <t>5</t>
  </si>
  <si>
    <t>112201104</t>
  </si>
  <si>
    <t>Odstranění pařezů D do 900 mm</t>
  </si>
  <si>
    <t>kus</t>
  </si>
  <si>
    <t>690497211</t>
  </si>
  <si>
    <t>Odstranění pařezů strojně s jejich vykopáním, vytrháním nebo odstřelením průměru přes 700 do 900 mm</t>
  </si>
  <si>
    <t xml:space="preserve">Poznámka k souboru cen:_x000D_
1. Ceny lze použít i pro odstranění pařezů ze sesuté zeminy, vývratů a polomů._x000D_
2. V ceně jsou započteny i náklady na případné nutné odklizení pařezů na hromady na vzdálenost do 50 m nebo naložení na dopravní prostředek._x000D_
3. Mají-li se odstraňovat pařezy z pokáceného souvislého lesního porostu, lze počet pařezů stanovit s přihlédnutím k tabulce v příloze č. 2._x000D_
4. Zásyp jam po pařezech se oceňuje cenami souboru cen 174 2.. Zásyp jam po pařezech._x000D_
5. Průměr pařezu se měří v místě řezu kmene na základě dvojího na sebe kolmého měření a následného zprůměrování naměřených hodnot._x000D_
</t>
  </si>
  <si>
    <t>"pařezy ze vzdušného líce hráze, 12 ks, viz příloha D.1.1"</t>
  </si>
  <si>
    <t>12</t>
  </si>
  <si>
    <t>6</t>
  </si>
  <si>
    <t>112201105</t>
  </si>
  <si>
    <t>Odstranění pařezů D do 1100 mm</t>
  </si>
  <si>
    <t>-686216842</t>
  </si>
  <si>
    <t>Odstranění pařezů strojně s jejich vykopáním, vytrháním nebo odstřelením průměru přes 900 do 1100 mm</t>
  </si>
  <si>
    <t>"pařezy ze vzdušného líce hráze, 49 ks, viz příloha D.1.1"</t>
  </si>
  <si>
    <t>49</t>
  </si>
  <si>
    <t>7</t>
  </si>
  <si>
    <t>114203R</t>
  </si>
  <si>
    <t>Vybrání odpadu z výkopku včetně naložení na dopravní prostředek</t>
  </si>
  <si>
    <t>m3</t>
  </si>
  <si>
    <t>-751485947</t>
  </si>
  <si>
    <t>"vybrání odpadu ze zemního materiálu potřebného pro obnovu hráze (kameny, kořeny, ...), odhad, viz příloha B, D.1.1"</t>
  </si>
  <si>
    <t>6,0</t>
  </si>
  <si>
    <t>8</t>
  </si>
  <si>
    <t>181114711</t>
  </si>
  <si>
    <t>Odstranění kamene sebráním a naložením na dopravní prostředek hmotnosti jednotlivě do 15 kg</t>
  </si>
  <si>
    <t>-1595576494</t>
  </si>
  <si>
    <t>Odstranění kamene z pozemku sebráním kamene, hmotnosti jednotlivě do 15 kg</t>
  </si>
  <si>
    <t xml:space="preserve">Poznámka k souboru cen:_x000D_
1. V cenách jsou započteny i náklady na odklizení na hromady na vzdálenost do 10 m nebo s naložením na dopravní prostředek._x000D_
2. Cena - 4712 lze použít i pro odstranění patek sloupů chmelnicových konstrukcí z hloubky do 0,6 m._x000D_
3. Ceny nelze použít pro odstranění skalního podkladu._x000D_
4. Množství sebraného kamene pro přemístění se určuje koeficientem 0,7 z objemu hromady._x000D_
</t>
  </si>
  <si>
    <t>"úprava základové spáry - odstranění kamenů, pařezů, plastů a střepů včetně naložení, odborný odhad, viz příloha B, D.1.1"</t>
  </si>
  <si>
    <t>1,5</t>
  </si>
  <si>
    <t>9</t>
  </si>
  <si>
    <t>115101201</t>
  </si>
  <si>
    <t>Čerpání vody na dopravní výšku do 10 m průměrný přítok do 500 l/min</t>
  </si>
  <si>
    <t>hod</t>
  </si>
  <si>
    <t>603450938</t>
  </si>
  <si>
    <t>Čerpání vody na dopravní výšku do 10 m s uvažovaným průměrným přítokem do 500 l/min</t>
  </si>
  <si>
    <t xml:space="preserve">Poznámka k souboru cen:_x000D_
1.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2. V cenách jsou započteny i náklady montáž a demontáž potrubí nebo hadice v délce do 20 m. Pro převedení vody na vzdálenost větší než 20 m se použijí položky souboru cen 115 00-11 Převedení vody potrubím tohoto katalogu._x000D_
3. V cenách nejsou započteny náklady na zřízení čerpacích jímek nebo projektovaných studní:_x000D_
a) kopaných; tyto se oceňují příslušnými cenami části A03 Hloubené vykopávky._x000D_
b) vrtaných; tyto se oceňují příslušnými cenami katalogu 800-2 Zvláštní zakládání objektů._x000D_
4. Doba, po kterou nejsou čerpadla v činnosti, se neoceňuje. Výjimkou je přerušení čerpání vody na dobu do 15 minut jednotlivě; toto přerušení se od doby čerpání neodečítá._x000D_
5. Dopravní výškou vody se rozumí svislá vzdálenost mezi hladinou vody v jímce sníženou čerpáním a vodorovnou rovinou proloženou osou nejvyššího bodu výtlačného potrubí._x000D_
6. Množství jednotek se určuje v hodinách doby, po kterou je jednotlivé čerpadlo, popř. celý soubor čerpadel v činnosti._x000D_
7. Počet měrných jednotek se určí samostatně za každé čerpací místo (jámu, studnu, šachtu)._x000D_
</t>
  </si>
  <si>
    <t>"během stavby"</t>
  </si>
  <si>
    <t>2*4,0</t>
  </si>
  <si>
    <t>10</t>
  </si>
  <si>
    <t>121151123</t>
  </si>
  <si>
    <t>Sejmutí ornice plochy přes 500 m2 tl vrstvy do 200 mm strojně</t>
  </si>
  <si>
    <t>331600790</t>
  </si>
  <si>
    <t>Sejmutí ornice strojně při souvislé ploše přes 500 m2, tl. vrstvy do 200 mm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</si>
  <si>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</si>
  <si>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"vrchní vrsva ornice s drnem v tl. 100 mm (včetně naložení), viz příloha D.1.1"</t>
  </si>
  <si>
    <t>314,0*4,0</t>
  </si>
  <si>
    <t>11</t>
  </si>
  <si>
    <t>131351106</t>
  </si>
  <si>
    <t>Hloubení jam nezapažených v hornině třídy těžitelnosti II, skupiny 4 objem do 5000 m3 strojně</t>
  </si>
  <si>
    <t>67321672</t>
  </si>
  <si>
    <t>Hloubení nezapažených jam a zářezů strojně s urovnáním dna do předepsaného profilu a spádu v hornině třídy těžitelnosti II skupiny 4 přes 1 000 do 5 000 m3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</si>
  <si>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</si>
  <si>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"viz příloha D.1.1, D.1.4"</t>
  </si>
  <si>
    <t>"pro založení přitěžující lavice včetně odtěžení porušených svahů ochranné hráze po odstranění pařezů, výkaz (odpočet sejmuté ornice)"</t>
  </si>
  <si>
    <t>2078,0-125,60</t>
  </si>
  <si>
    <t>162351103</t>
  </si>
  <si>
    <t>Vodorovné přemístění do 500 m výkopku/sypaniny z horniny třídy těžitelnosti I, skupiny 1 až 3</t>
  </si>
  <si>
    <t>-2138618824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</si>
  <si>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</si>
  <si>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</si>
  <si>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"materiál pro ohumusování stávající ochranné hráze"</t>
  </si>
  <si>
    <t>2*(717,77*0,1)</t>
  </si>
  <si>
    <t>"materiál pro ohumusování přitěžující lavice"</t>
  </si>
  <si>
    <t>2*(829,82*0,2)</t>
  </si>
  <si>
    <t>"materiál pro prosypání štěrkodrti - zpevněná koruna lavice (tl. 40 mm)"</t>
  </si>
  <si>
    <t>2*(847,80*0,04)</t>
  </si>
  <si>
    <t>13</t>
  </si>
  <si>
    <t>162351123</t>
  </si>
  <si>
    <t>Vodorovné přemístění do 500 m výkopku/sypaniny z hornin třídy těžitelnosti II, skupiny 4 a 5</t>
  </si>
  <si>
    <t>587899754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</si>
  <si>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</si>
  <si>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"přebraný zemní materiál pro obnovu hráze z místního natěženého materiálu na meziskládku a zpět, výkaz, viz příloha D.1.1"</t>
  </si>
  <si>
    <t>2*205,42</t>
  </si>
  <si>
    <t>"materiál pro vyrovnání"</t>
  </si>
  <si>
    <t>2*99,12</t>
  </si>
  <si>
    <t>14</t>
  </si>
  <si>
    <t>162451126</t>
  </si>
  <si>
    <t>Vodorovné přemístění do 2000 m výkopku/sypaniny z horniny třídy těžitelnosti II, skupiny 4 a 5</t>
  </si>
  <si>
    <t>1729293288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</si>
  <si>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</si>
  <si>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"přebytečný zemní materiál na meziskádku ve vzdál. 2 km pro další využití při úpravě toku provozovatelem, viz příloha B"</t>
  </si>
  <si>
    <t>"(materiál z hloubení jam, odpočet ornice, materiálu použitého zpět a vytříděného nevhodného materiálu odvezeného na skládku)"</t>
  </si>
  <si>
    <t>2078,0-125,60-(71,777+33,912+165,964+99,12+205,42)-(1,5+6,0)</t>
  </si>
  <si>
    <t>162451106</t>
  </si>
  <si>
    <t>Vodorovné přemístění do 2000 m výkopku/sypaniny z horniny třídy těžitelnosti I, skupiny 1 až 3</t>
  </si>
  <si>
    <t>446873152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</si>
  <si>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</si>
  <si>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"vrchní vrsva ornice s drnem na meziskádku ve vzdál. 2 km pro další využití při úpravě toku provozovatelem, viz příloha B"</t>
  </si>
  <si>
    <t>314,0*4,0*0,1</t>
  </si>
  <si>
    <t>16</t>
  </si>
  <si>
    <t>167151111R</t>
  </si>
  <si>
    <t>Nakládání výkopku z hornin třídy těžitelnosti I, skupiny 1 až 3 přes 100 m3</t>
  </si>
  <si>
    <t>583909758</t>
  </si>
  <si>
    <t>Nakládání, skládání a překládání neulehlého výkopku nebo sypaniny strojně nakládání, množství přes 100 m3, z hornin třídy těžitelnosti I, skupiny 1 až 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</si>
  <si>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</si>
  <si>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"materiál z meziskládky, viz příloha B, D.1.1"</t>
  </si>
  <si>
    <t>71,777</t>
  </si>
  <si>
    <t>165,964</t>
  </si>
  <si>
    <t>847,80*0,04</t>
  </si>
  <si>
    <t>17</t>
  </si>
  <si>
    <t>167151112</t>
  </si>
  <si>
    <t>Nakládání výkopku z hornin třídy těžitelnosti II, skupiny 4 a 5 přes 100 m3</t>
  </si>
  <si>
    <t>664948727</t>
  </si>
  <si>
    <t>Nakládání, skládání a překládání neulehlého výkopku nebo sypaniny strojně nakládání, množství přes 100 m3, z hornin třídy těžitelnosti II, skupiny 4 a 5</t>
  </si>
  <si>
    <t>"materiál pro obnovu hráze"</t>
  </si>
  <si>
    <t>205,42</t>
  </si>
  <si>
    <t>99,12</t>
  </si>
  <si>
    <t>18</t>
  </si>
  <si>
    <t>171103101</t>
  </si>
  <si>
    <t>Zemní hrázky melioračních kanálů z horniny třídy těžitelnosti I a II, skupiny 1 až 4</t>
  </si>
  <si>
    <t>-1553924120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</si>
  <si>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</si>
  <si>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 xml:space="preserve">Poznámka k souboru cen:_x000D_
1. V ceně nejsou započteny náklady na úpravy pláně na koruně hrázek a na svahování na bocích hrázek; tyto zemní práce se oceňují cenami souborů cen 181 Úprava pláně vyrovnáním výškových rozdílů a 182 Svahování trvalých svahů do projektovaných profilů._x000D_
</t>
  </si>
  <si>
    <t>"viz příloha B, D.1.1, D.1.4"</t>
  </si>
  <si>
    <t>"přitěžující lavice z vhodného dovezeného materiálu, výkaz"</t>
  </si>
  <si>
    <t>2246,11</t>
  </si>
  <si>
    <t>"obnova hráze z místního natěženého materiálu, výkaz"</t>
  </si>
  <si>
    <t>19</t>
  </si>
  <si>
    <t>M</t>
  </si>
  <si>
    <t>10364100R</t>
  </si>
  <si>
    <t>nákup zeminy pro násypy</t>
  </si>
  <si>
    <t>-2075310527</t>
  </si>
  <si>
    <t>"zemní materiál ze zemníku ve zhutněném stavu (vč. dopravy), viz příloha B"</t>
  </si>
  <si>
    <t>20</t>
  </si>
  <si>
    <t>171151131</t>
  </si>
  <si>
    <t>Uložení sypaniny z hornin nesoudržných a soudržných střídavě do násypů zhutněných strojně</t>
  </si>
  <si>
    <t>-95405304</t>
  </si>
  <si>
    <t>Uložení sypanin do násypů strojně s rozprostřením sypaniny ve vrstvách a s hrubým urovnáním zhutněných z hornin nesoudržných a soudržných střídavě ukládaných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</si>
  <si>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4. V cenách není započteno hutnění boků násypů. Toto hutnění se oceňuje cenami souboru cen 171 15-11 Hutnění boků násypů z hornin soudržných a sypkých._x000D_
</t>
  </si>
  <si>
    <t>"vyrovnání a rozšíření koruny ochranné hráze (z materiálu z výkopu), výkaz, viz příloha B"</t>
  </si>
  <si>
    <t>171251201</t>
  </si>
  <si>
    <t>Uložení sypaniny na skládky nebo meziskládky</t>
  </si>
  <si>
    <t>-443245909</t>
  </si>
  <si>
    <t>Uložení sypaniny na skládky nebo meziskládky bez hutnění s upravením uložené sypaniny do předepsaného tvaru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</si>
  <si>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</si>
  <si>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"přebytečný zemní materiál na meziskádku pro další využití při úpravě toku provozovatelem, viz příloha D.1.1, D.1.4"</t>
  </si>
  <si>
    <t>22</t>
  </si>
  <si>
    <t>171251201R</t>
  </si>
  <si>
    <t>1829009259</t>
  </si>
  <si>
    <t>"sejmutá vrchní vrsva ornice s drnem na meziskládku, viz příloha B, D.1.1"</t>
  </si>
  <si>
    <t>23</t>
  </si>
  <si>
    <t>181451121</t>
  </si>
  <si>
    <t>Založení lučního trávníku výsevem plochy přes 1000 m2 v rovině a ve svahu do 1:5</t>
  </si>
  <si>
    <t>-44498196</t>
  </si>
  <si>
    <t>Založení trávníku na půdě předem připravené plochy přes 1000 m2 výsevem včetně utažení lučního v rovině nebo na svahu do 1:5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</si>
  <si>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</si>
  <si>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"koruna hráze a přitěžující lavice, výkaz, viz příloha D.1.1, D.1.4"</t>
  </si>
  <si>
    <t>1673,78</t>
  </si>
  <si>
    <t>24</t>
  </si>
  <si>
    <t>181451123</t>
  </si>
  <si>
    <t>Založení lučního trávníku výsevem plochy přes 1000 m2 ve svahu do 1:1</t>
  </si>
  <si>
    <t>1206131604</t>
  </si>
  <si>
    <t>Založení trávníku na půdě předem připravené plochy přes 1000 m2 výsevem včetně utažení lučního na svahu přes 1:2 do 1:1</t>
  </si>
  <si>
    <t>"svahy hráze, výkaz, viz příloha D.1.1, D.1.4"</t>
  </si>
  <si>
    <t>2420,69</t>
  </si>
  <si>
    <t>25</t>
  </si>
  <si>
    <t>00572470</t>
  </si>
  <si>
    <t>osivo směs travní univerzál</t>
  </si>
  <si>
    <t>kg</t>
  </si>
  <si>
    <t>91910284</t>
  </si>
  <si>
    <t>"viz pol. založení trávníku, viz příloha D.1.1, D.1.4"</t>
  </si>
  <si>
    <t>(1673,78+2420,69)*0,03*1,03</t>
  </si>
  <si>
    <t>26</t>
  </si>
  <si>
    <t>181951114</t>
  </si>
  <si>
    <t>Úprava pláně v hornině třídy těžitelnosti II, skupiny 4 a 5 se zhutněním strojně</t>
  </si>
  <si>
    <t>1023707950</t>
  </si>
  <si>
    <t>Úprava pláně vyrovnáním výškových rozdílů strojně v hornině třídy těžitelnosti II, skupiny 4 a 5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</si>
  <si>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</si>
  <si>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"úprava v rovině včetně úpravy základové spáry, výkaz, viz příloha D.1.1, D.1.4"</t>
  </si>
  <si>
    <t>4461,45</t>
  </si>
  <si>
    <t>27</t>
  </si>
  <si>
    <t>182151111</t>
  </si>
  <si>
    <t>Svahování v zářezech v hornině třídy těžitelnosti I, skupiny 1 až 3 strojně</t>
  </si>
  <si>
    <t>-485454612</t>
  </si>
  <si>
    <t>Svahování trvalých svahů do projektovaných profilů strojně s potřebným přemístěním výkopku při svahování v zářezech v hornině třídy těžitelnosti I, skupiny 1 až 3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</si>
  <si>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</si>
  <si>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1628,73</t>
  </si>
  <si>
    <t>28</t>
  </si>
  <si>
    <t>182251101</t>
  </si>
  <si>
    <t>Svahování násypů strojně</t>
  </si>
  <si>
    <t>100437173</t>
  </si>
  <si>
    <t>Svahování trvalých svahů do projektovaných profilů strojně s potřebným přemístěním výkopku při svahování násypů v jakékoliv hornině</t>
  </si>
  <si>
    <t>1991,21</t>
  </si>
  <si>
    <t>29</t>
  </si>
  <si>
    <t>181351113</t>
  </si>
  <si>
    <t>Rozprostření ornice tl vrstvy do 200 mm pl přes 500 m2 v rovině nebo ve svahu do 1:5 strojně</t>
  </si>
  <si>
    <t>5489872</t>
  </si>
  <si>
    <t>Rozprostření a urovnání ornice v rovině nebo ve svahu sklonu do 1:5 strojně při souvislé ploše přes 500 m2, tl. vrstvy do 200 mm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</si>
  <si>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</si>
  <si>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"prosypání štěrkodrti místním materiálem- zpevněná koruna lavice (tl. 40 mm)"</t>
  </si>
  <si>
    <t>314,0*2,7</t>
  </si>
  <si>
    <t>30</t>
  </si>
  <si>
    <t>182351133</t>
  </si>
  <si>
    <t>Rozprostření ornice pl přes 500 m2 ve svahu nad 1:5 tl vrstvy do 200 mm strojně</t>
  </si>
  <si>
    <t>1550984918</t>
  </si>
  <si>
    <t>Rozprostření a urovnání ornice ve svahu sklonu přes 1:5 strojně při souvislé ploše přes 500 m2, tl. vrstvy do 200 mm</t>
  </si>
  <si>
    <t>"místním materiálem, viz příloha D.1.1, D.1.4"</t>
  </si>
  <si>
    <t>"stávající ochranná hráz (tl. 100 mm), výkaz"</t>
  </si>
  <si>
    <t>717,77</t>
  </si>
  <si>
    <t>"přitěžující lavice (tl. 200 mm), výkaz, viz příloha D.1.1, D.1.4"</t>
  </si>
  <si>
    <t>829,82</t>
  </si>
  <si>
    <t>31</t>
  </si>
  <si>
    <t>183554144</t>
  </si>
  <si>
    <t>Vodorovné přemístění do 5 km zelené hmoty bez naložení se složením</t>
  </si>
  <si>
    <t>t</t>
  </si>
  <si>
    <t>290817798</t>
  </si>
  <si>
    <t>Úprava zemědělské půdy - vodorovné přemístění zelené hmoty bez naložení avšak se složením, na vzdálenost přes 4 do 5 km</t>
  </si>
  <si>
    <t>"zelená hmota do kompostárny do 13 km, m = 4 kg/m2, viz příloha B, D.1.1"</t>
  </si>
  <si>
    <t>330,*2,5*4,0/1000</t>
  </si>
  <si>
    <t>330,*1,0*4,0/1000</t>
  </si>
  <si>
    <t>330,0*8,0*4,0/1000</t>
  </si>
  <si>
    <t>330,0*6,0*4,0/1000</t>
  </si>
  <si>
    <t>32</t>
  </si>
  <si>
    <t>183554149</t>
  </si>
  <si>
    <t>Příplatek ZKD 1 km vodorovného přemístění zelené hmoty</t>
  </si>
  <si>
    <t>38565889</t>
  </si>
  <si>
    <t>Úprava zemědělské půdy - vodorovné přemístění zelené hmoty bez naložení avšak se složením, na vzdálenost Příplatek k ceně za každý další i započatý 1 km</t>
  </si>
  <si>
    <t>"zelená hmota do kompostárny, 8 příplatků"</t>
  </si>
  <si>
    <t>8*23,100</t>
  </si>
  <si>
    <t>33</t>
  </si>
  <si>
    <t>184818231</t>
  </si>
  <si>
    <t>Ochrana kmene průměru do 300 mm bedněním výšky do 2 m</t>
  </si>
  <si>
    <t>2092849382</t>
  </si>
  <si>
    <t>Ochrana kmene bedněním před poškozením stavebním provozem zřízení včetně odstranění výšky bednění do 2 m průměru kmene do 300 mm</t>
  </si>
  <si>
    <t>"ochrana kmene stromu při provádění stavby, viz příloha B., D.1.1"</t>
  </si>
  <si>
    <t>34</t>
  </si>
  <si>
    <t>184818232</t>
  </si>
  <si>
    <t>Ochrana kmene průměru přes 300 do 500 mm bedněním výšky do 2 m</t>
  </si>
  <si>
    <t>-876991155</t>
  </si>
  <si>
    <t>Ochrana kmene bedněním před poškozením stavebním provozem zřízení včetně odstranění výšky bednění do 2 m průměru kmene přes 300 do 500 mm</t>
  </si>
  <si>
    <t>"ochrana kmene stromu při provádění stavby, viz příloha B, D.1.1"</t>
  </si>
  <si>
    <t>35</t>
  </si>
  <si>
    <t>184818233</t>
  </si>
  <si>
    <t>Ochrana kmene průměru přes 500 do 700 mm bedněním výšky do 2 m</t>
  </si>
  <si>
    <t>710271364</t>
  </si>
  <si>
    <t>Ochrana kmene bedněním před poškozením stavebním provozem zřízení včetně odstranění výšky bednění do 2 m průměru kmene přes 500 do 700 mm</t>
  </si>
  <si>
    <t>36</t>
  </si>
  <si>
    <t>185803106</t>
  </si>
  <si>
    <t>Shrabání a odvoz pokoseného divokého porostu do 20 km</t>
  </si>
  <si>
    <t>1020365798</t>
  </si>
  <si>
    <t>Shrabání a odvoz pokoseného porostu a organických naplavenin divokého porostu</t>
  </si>
  <si>
    <t xml:space="preserve">Poznámka k souboru cen:_x000D_
1. Množství jednotek se určí v hektarech plochy, ze které byl porost shrabán._x000D_
2. Cenou 185 80-3108 organických naplavenin, jsou myšleny naplaveniny na břehových plochách po záplavách._x000D_
3. V cenách 185 80-3105 až -3107 jsou započteny i náklady na shrábání porostu na hromady na vzdálenost 30 m od okraje hladiny a následné naložení na dopravní prostředek a odvoz shrabu na skládku do 20 km._x000D_
4. V ceně 185 80-3108 jsou započteny i náklady na shrábání porostu na hromady na vzdálenost 20 m od okraje hladiny a následné naložení na dopravní prostředek a odvoz shrabu na skládku do 20 km. ._x000D_
5. V cenách nejsou započteny náklady na uložení shrabu na skládce._x000D_
</t>
  </si>
  <si>
    <t>"viz příloha D.1.1, včetně naložení"</t>
  </si>
  <si>
    <t>Zakládání</t>
  </si>
  <si>
    <t>37</t>
  </si>
  <si>
    <t>213111121</t>
  </si>
  <si>
    <t>Stabilizace základové spáry zřízením vrstvy z geomříže tuhé</t>
  </si>
  <si>
    <t>-1481983862</t>
  </si>
  <si>
    <t>Stabilizace základové spáry zřízením vrstvy z geomříže tuhé</t>
  </si>
  <si>
    <t xml:space="preserve">Poznámka k souboru cen:_x000D_
1. Ceny jsou určeny pro zřízení geomříží na upraveném povrchu._x000D_
2. V cenách jsou započteny i náklady na položení geomříží a jejich spojení včetně přesahů._x000D_
3. V cenách nejsou započteny náklady na dodávku geomříží, která se oceňuje ve specifikaci. Ztratné včetně přesahů a kotvení krajů lze stanovit ve výši 15 až 20 %._x000D_
</t>
  </si>
  <si>
    <t>"položení dvouosé monolitické geomříže, viz příloha D.1.1, D.1.4"</t>
  </si>
  <si>
    <t>"základová spára, výkaz"</t>
  </si>
  <si>
    <t>1555,77</t>
  </si>
  <si>
    <t>"zpevnění koruny hráze"</t>
  </si>
  <si>
    <t>314,0*3,55</t>
  </si>
  <si>
    <t>38</t>
  </si>
  <si>
    <t>69321013</t>
  </si>
  <si>
    <t>geomříž dvouosá PP s tahovou pevností 30kN/m</t>
  </si>
  <si>
    <t>629704384</t>
  </si>
  <si>
    <t>2670,47*1,15 'Přepočtené koeficientem množství</t>
  </si>
  <si>
    <t>39</t>
  </si>
  <si>
    <t>213131111</t>
  </si>
  <si>
    <t>Stabilizace základové spáry zřízením vrstvy z geobuněk z PE</t>
  </si>
  <si>
    <t>1372484142</t>
  </si>
  <si>
    <t>Stabilizace základové spáry zřízením vrstvy z geobuněk z polyetylenu</t>
  </si>
  <si>
    <t xml:space="preserve">Poznámka k souboru cen:_x000D_
1. V ceně 213 13-1111 jsou započteny i náklady na položení geobuněk včetně svaření podélných spojů. V ceně nejsou započteny náklady na dodávku geobuněk, která se ocení ve specifikaci. Ztratné lze stanovit ve výši 10 %._x000D_
2. V cenách -1711 a -1712 jsou započteny i náklady na zasypání buněk výplňovým materiálem (zeminou, kamenivem, štěrkopískem, apod.) a vytvoření krycí vrstvy buněk tloušťky 100 mm ze stejného materiálu včetně zhutnění. Dodávka materiálu se ocení ve specifikaci._x000D_
3. Tloušťka zásypu je určena součtem tloušťky buněk a tloušťky krycí vrstvy 100 mm._x000D_
</t>
  </si>
  <si>
    <t>"položení geobuněk z HDPE - buněční zpevňující materiál, viz příloha D.1.1, D.1.4"</t>
  </si>
  <si>
    <t>40</t>
  </si>
  <si>
    <t>69321019</t>
  </si>
  <si>
    <t>geobuňky z perforovaných pásů HDPE počet buněk do 10/m2 v 200mm</t>
  </si>
  <si>
    <t>1261585857</t>
  </si>
  <si>
    <t>1555,77*1,1 'Přepočtené koeficientem množství</t>
  </si>
  <si>
    <t>41</t>
  </si>
  <si>
    <t>919722711</t>
  </si>
  <si>
    <t>Zásyp geobuněk pro stabilizaci podkladu tl do 200 mm</t>
  </si>
  <si>
    <t>-1371514872</t>
  </si>
  <si>
    <t>Geobuňky provedení zásypu geobuněk včetně krycí vrstvy tl. 100 mm celková tloušťka do 200 mm</t>
  </si>
  <si>
    <t xml:space="preserve">Poznámka k souboru cen:_x000D_
1. V cenách -2113 až -2153 jsou započteny i náklady na položení geobuněk včetně jejich dodávky a svaření podélných spojů._x000D_
2. V cenách -2711 až -2713 jsou započteny i náklady na zasypání buněk výplňovým materiálem (zeminou, kamenivem, štěrkopískem, apod.) a vytvoření krycí vrstvy buněk tloušťky 100 mm ze stejného materiálu včetně zhutnění. Dodávka materiálu se oceňuje ve specifikaci._x000D_
3. Tloušťka zásypu je určena součtem tloušťky buněk a tloušťky krycí vrstvy 100 mm._x000D_
</t>
  </si>
  <si>
    <t>"výplň geobuněk ze štěrkodrti vel. zrn 32 - 63 mm, viz příloha D.1.1, D.1.4"</t>
  </si>
  <si>
    <t>42</t>
  </si>
  <si>
    <t>58343959</t>
  </si>
  <si>
    <t>kamenivo drcené hrubé frakce 32/63</t>
  </si>
  <si>
    <t>1442704424</t>
  </si>
  <si>
    <t>"štěrkodrť pro výplň geobuněk, viz příloha D.1.1, D.1.4"</t>
  </si>
  <si>
    <t>1555,77*0,2*2,0</t>
  </si>
  <si>
    <t>Komunikace pozemní</t>
  </si>
  <si>
    <t>43</t>
  </si>
  <si>
    <t>564720111</t>
  </si>
  <si>
    <t>Podklad z kameniva hrubého drceného vel. 16-32 mm tl 80 mm</t>
  </si>
  <si>
    <t>284279948</t>
  </si>
  <si>
    <t>Podklad nebo kryt z kameniva hrubého drceného vel. 16-32 mm s rozprostřením a zhutněním, po zhutnění tl. 80 mm</t>
  </si>
  <si>
    <t>"zpevnění koruny přitěžovací lavice, viz příloha D.1.1, D.1.4"</t>
  </si>
  <si>
    <t>44</t>
  </si>
  <si>
    <t>564761111</t>
  </si>
  <si>
    <t>Podklad z kameniva hrubého drceného vel. 32-63 mm tl 200 mm</t>
  </si>
  <si>
    <t>-1530916884</t>
  </si>
  <si>
    <t>Podklad nebo kryt z kameniva hrubého drceného vel. 32-63 mm s rozprostřením a zhutněním, po zhutnění tl. 200 mm</t>
  </si>
  <si>
    <t>314,0*3,2</t>
  </si>
  <si>
    <t>997</t>
  </si>
  <si>
    <t>Přesun sutě</t>
  </si>
  <si>
    <t>45</t>
  </si>
  <si>
    <t>997013811R0</t>
  </si>
  <si>
    <t>Likvidace biologického odpadu včetně dopravy, uložení a případného poplatku za uložení</t>
  </si>
  <si>
    <t>1322117452</t>
  </si>
  <si>
    <t>"zelená hmota do kompostárny, m = 4 kg/m2, viz příloha B"</t>
  </si>
  <si>
    <t>46</t>
  </si>
  <si>
    <t>997013811R10</t>
  </si>
  <si>
    <t>Likvidace pařezů včetně dopravy, uložení a případného poplatku za uložení</t>
  </si>
  <si>
    <t>1861041855</t>
  </si>
  <si>
    <t>"odstraněné pařezy, viz příloha B"</t>
  </si>
  <si>
    <t>12*0,6</t>
  </si>
  <si>
    <t>49*1,2</t>
  </si>
  <si>
    <t>47</t>
  </si>
  <si>
    <t>997013831R0</t>
  </si>
  <si>
    <t>Likvidace stavebního odpadu včetně dopravy, uložení a případného poplatku za uložení</t>
  </si>
  <si>
    <t>2029540759</t>
  </si>
  <si>
    <t>"vytříděný odpad (kameny, kořeny, plasty, sklo, ....), viz příloha B"</t>
  </si>
  <si>
    <t>(1,5+6,0)*1,2</t>
  </si>
  <si>
    <t>998</t>
  </si>
  <si>
    <t>Přesun hmot</t>
  </si>
  <si>
    <t>48</t>
  </si>
  <si>
    <t>998324011</t>
  </si>
  <si>
    <t>Přesun hmot pro objekty související se sypanými hrázemi a vodní elektrárny</t>
  </si>
  <si>
    <t>1013869772</t>
  </si>
  <si>
    <t>Přesun hmot pro objekty budované v souvislosti se sypanými hrázemi a vodní elektrárny dopravní vzdálenost do 500 m</t>
  </si>
  <si>
    <t xml:space="preserve">Poznámka k souboru cen:_x000D_
1. Ceny jsou určeny pro jakoukoliv konstrukčně-materiálovou charakteristiku._x000D_
</t>
  </si>
  <si>
    <t>VON.01 -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</si>
  <si>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</si>
  <si>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</si>
  <si>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</si>
  <si>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</si>
  <si>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</si>
  <si>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</si>
  <si>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</si>
  <si>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</si>
  <si>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</si>
  <si>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</si>
  <si>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</si>
  <si>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</si>
  <si>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</si>
  <si>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-1272471975</t>
  </si>
  <si>
    <t>"viz příloha B., D.1.1, D.1.2,C.1.2"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</si>
  <si>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</si>
  <si>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</si>
  <si>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</si>
  <si>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</si>
  <si>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ve staveništi pro realizaci stavby</t>
  </si>
  <si>
    <t>- zajištění podmínek pro použití předjednaných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</si>
  <si>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</si>
  <si>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</si>
  <si>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</si>
  <si>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</si>
  <si>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01101</t>
  </si>
  <si>
    <t>Provizorní příjezdné komunikace</t>
  </si>
  <si>
    <t>-81078088</t>
  </si>
  <si>
    <t>Provizorní příjezdné komunikace. Položkou jsou myšleny náklady spojené s plněním podmínek majitelů či uživatelů dotčených pozemků, kterými podmínili souhlas se zřízením provizorní komunikace na svém pozemku. Dále položka zahrnuje náklady na zřízení a úpravu provizorních komunikací a staveniště v nezbytně nutném rozsahu včetně jejich likvidace a uvedení dotčených pozemků do původního stavu.</t>
  </si>
  <si>
    <t xml:space="preserve">- ochrana podkladu na přístupových komunikacích a staveništi včetně všeho potřebného k ochraně povrchu terénu před poškozením </t>
  </si>
  <si>
    <t>- nebo následná náprava po dokončení prací</t>
  </si>
  <si>
    <t>- položka zahrnuje požadavky vlastníků a uživatelů pozemků (např. hrubé urovnání, hluboká orba, smykování, ...)</t>
  </si>
  <si>
    <t xml:space="preserve"> - celková plocha příjezdů a staveniště je cca 1000 m2</t>
  </si>
  <si>
    <t>01132</t>
  </si>
  <si>
    <t>Zajištění obnovy zpevněných a nezpevněných komunikací</t>
  </si>
  <si>
    <t>-570373921</t>
  </si>
  <si>
    <t>"obnova stávajících zpevněných i nezpevněných komunikací při jejich případném porušení do stavu před použitím, viz příloha C.3"</t>
  </si>
  <si>
    <t xml:space="preserve">"příjezd po polní cestě dl. cca 690 m, š. 5 m" </t>
  </si>
  <si>
    <t xml:space="preserve">"příjezd po štěrkové cestě dl. cca 320 m, š. 2,5 m" </t>
  </si>
  <si>
    <t>02</t>
  </si>
  <si>
    <t>Projektová dokumentace - ostatní náklady</t>
  </si>
  <si>
    <t>0210</t>
  </si>
  <si>
    <t>Vypracování Plánu opatření pro případ havárie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</si>
  <si>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</si>
  <si>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</si>
  <si>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</si>
  <si>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</si>
  <si>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</si>
  <si>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</si>
  <si>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</si>
  <si>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</si>
  <si>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</si>
  <si>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"3 paré + 1 x CD, viz příloha D.1.1"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</si>
  <si>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</si>
  <si>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</si>
  <si>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</si>
  <si>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</si>
  <si>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</si>
  <si>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</si>
  <si>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"zaměření ve 2 paré + 1 x CD, viz příloha D.1.1"</t>
  </si>
  <si>
    <t>032</t>
  </si>
  <si>
    <t>Zpracování geometrických plánů</t>
  </si>
  <si>
    <t>-2038436110</t>
  </si>
  <si>
    <t>- geometrických plánů pro účely majetkoprávního vypořádání s majiteli dotčených pozemků</t>
  </si>
  <si>
    <t>- geometrických plánů pro zřízení věcných břemen</t>
  </si>
  <si>
    <t>- zajištění odsouhlasení geometrických plánů příslušným katastrálním úřadem</t>
  </si>
  <si>
    <t xml:space="preserve">- ve 4 paré </t>
  </si>
  <si>
    <t>035</t>
  </si>
  <si>
    <t>Zajištění veškerých geodetických prací souvisejících s realizací díla</t>
  </si>
  <si>
    <t>-1939734288</t>
  </si>
  <si>
    <t xml:space="preserve">- vytyčení a pod. 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</si>
  <si>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</si>
  <si>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</si>
  <si>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</si>
  <si>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</si>
  <si>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</si>
  <si>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</si>
  <si>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</si>
  <si>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</si>
  <si>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Provedení pasportizace stávajících nemovitostí (vč. pozemků) a jejich příslušenství, zajištění fotodokumentace stávajícího stavu přístupových komunikací (zvolená dopravní trasa)</t>
  </si>
  <si>
    <t>0932</t>
  </si>
  <si>
    <t>Provedení pasportizace stávajících individuálních zdrojů vody (studní) vč. popisu technického stavu a zaměření hloubky studní a hladiny vody v nich</t>
  </si>
  <si>
    <t>1114749478</t>
  </si>
  <si>
    <t>0992</t>
  </si>
  <si>
    <t>Zajištění průzkumu staveniště zaměřeného na výskyt zvláště chráněných živočichů a rostlin a jejich odborného transferu</t>
  </si>
  <si>
    <t>1805196778</t>
  </si>
  <si>
    <t>"včetně průzkumuploch obnažených při poklesu hladiny během provádění mimořádné manipulace"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</si>
  <si>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</si>
  <si>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</si>
  <si>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1915355725</t>
  </si>
  <si>
    <t>- hutnicí zkoušky, 2ks</t>
  </si>
  <si>
    <t>0996101</t>
  </si>
  <si>
    <t>Dočasné odstranění plotu (odstranění a zpětné osazení)</t>
  </si>
  <si>
    <t>879807862</t>
  </si>
  <si>
    <t>"stávající plot (pletivo včetně sloupků) z důvodu možnosti provádění stavby (cca 34 m)"</t>
  </si>
  <si>
    <t>09968</t>
  </si>
  <si>
    <t>Čištění vozovek splachováním vodou povrchu podkladu nebo krytu živičného, betonového nebo dlážděného</t>
  </si>
  <si>
    <t>-162749407</t>
  </si>
  <si>
    <t>"čištění během stavby vodou z mobilních zdrojů"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</si>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</sst>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Q8" sqref="Q8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7" t="s">
        <v>14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23"/>
      <c r="AQ5" s="23"/>
      <c r="AR5" s="21"/>
      <c r="BE5" s="324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9" t="s">
        <v>17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23"/>
      <c r="AQ6" s="23"/>
      <c r="AR6" s="21"/>
      <c r="BE6" s="32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25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25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5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5"/>
      <c r="BS10" s="18" t="s">
        <v>6</v>
      </c>
    </row>
    <row r="11" spans="1:74" s="1" customFormat="1" ht="18.45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25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5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325"/>
      <c r="BS13" s="18" t="s">
        <v>6</v>
      </c>
    </row>
    <row r="14" spans="1:74" ht="13.2">
      <c r="B14" s="22"/>
      <c r="C14" s="23"/>
      <c r="D14" s="23"/>
      <c r="E14" s="330" t="s">
        <v>32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325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5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5"/>
      <c r="BS16" s="18" t="s">
        <v>4</v>
      </c>
    </row>
    <row r="17" spans="1:71" s="1" customFormat="1" ht="18.45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25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5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25"/>
      <c r="BS19" s="18" t="s">
        <v>6</v>
      </c>
    </row>
    <row r="20" spans="1:71" s="1" customFormat="1" ht="18.45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25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5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5"/>
    </row>
    <row r="23" spans="1:71" s="1" customFormat="1" ht="35.25" customHeight="1">
      <c r="B23" s="22"/>
      <c r="C23" s="23"/>
      <c r="D23" s="23"/>
      <c r="E23" s="332" t="s">
        <v>38</v>
      </c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23"/>
      <c r="AP23" s="23"/>
      <c r="AQ23" s="23"/>
      <c r="AR23" s="21"/>
      <c r="BE23" s="325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5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5"/>
    </row>
    <row r="26" spans="1:71" s="2" customFormat="1" ht="25.95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3">
        <f>ROUND(AG54,2)</f>
        <v>0</v>
      </c>
      <c r="AL26" s="334"/>
      <c r="AM26" s="334"/>
      <c r="AN26" s="334"/>
      <c r="AO26" s="334"/>
      <c r="AP26" s="37"/>
      <c r="AQ26" s="37"/>
      <c r="AR26" s="40"/>
      <c r="BE26" s="325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5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5" t="s">
        <v>40</v>
      </c>
      <c r="M28" s="335"/>
      <c r="N28" s="335"/>
      <c r="O28" s="335"/>
      <c r="P28" s="335"/>
      <c r="Q28" s="37"/>
      <c r="R28" s="37"/>
      <c r="S28" s="37"/>
      <c r="T28" s="37"/>
      <c r="U28" s="37"/>
      <c r="V28" s="37"/>
      <c r="W28" s="335" t="s">
        <v>41</v>
      </c>
      <c r="X28" s="335"/>
      <c r="Y28" s="335"/>
      <c r="Z28" s="335"/>
      <c r="AA28" s="335"/>
      <c r="AB28" s="335"/>
      <c r="AC28" s="335"/>
      <c r="AD28" s="335"/>
      <c r="AE28" s="335"/>
      <c r="AF28" s="37"/>
      <c r="AG28" s="37"/>
      <c r="AH28" s="37"/>
      <c r="AI28" s="37"/>
      <c r="AJ28" s="37"/>
      <c r="AK28" s="335" t="s">
        <v>42</v>
      </c>
      <c r="AL28" s="335"/>
      <c r="AM28" s="335"/>
      <c r="AN28" s="335"/>
      <c r="AO28" s="335"/>
      <c r="AP28" s="37"/>
      <c r="AQ28" s="37"/>
      <c r="AR28" s="40"/>
      <c r="BE28" s="325"/>
    </row>
    <row r="29" spans="1:71" s="3" customFormat="1" ht="14.4" hidden="1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8">
        <v>0.21</v>
      </c>
      <c r="M29" s="337"/>
      <c r="N29" s="337"/>
      <c r="O29" s="337"/>
      <c r="P29" s="337"/>
      <c r="Q29" s="42"/>
      <c r="R29" s="42"/>
      <c r="S29" s="42"/>
      <c r="T29" s="42"/>
      <c r="U29" s="42"/>
      <c r="V29" s="42"/>
      <c r="W29" s="336">
        <f>ROUND(AZ54, 2)</f>
        <v>0</v>
      </c>
      <c r="X29" s="337"/>
      <c r="Y29" s="337"/>
      <c r="Z29" s="337"/>
      <c r="AA29" s="337"/>
      <c r="AB29" s="337"/>
      <c r="AC29" s="337"/>
      <c r="AD29" s="337"/>
      <c r="AE29" s="337"/>
      <c r="AF29" s="42"/>
      <c r="AG29" s="42"/>
      <c r="AH29" s="42"/>
      <c r="AI29" s="42"/>
      <c r="AJ29" s="42"/>
      <c r="AK29" s="336">
        <f>ROUND(AV54, 2)</f>
        <v>0</v>
      </c>
      <c r="AL29" s="337"/>
      <c r="AM29" s="337"/>
      <c r="AN29" s="337"/>
      <c r="AO29" s="337"/>
      <c r="AP29" s="42"/>
      <c r="AQ29" s="42"/>
      <c r="AR29" s="43"/>
      <c r="BE29" s="326"/>
    </row>
    <row r="30" spans="1:71" s="3" customFormat="1" ht="14.4" hidden="1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8">
        <v>0.15</v>
      </c>
      <c r="M30" s="337"/>
      <c r="N30" s="337"/>
      <c r="O30" s="337"/>
      <c r="P30" s="337"/>
      <c r="Q30" s="42"/>
      <c r="R30" s="42"/>
      <c r="S30" s="42"/>
      <c r="T30" s="42"/>
      <c r="U30" s="42"/>
      <c r="V30" s="42"/>
      <c r="W30" s="336">
        <f>ROUND(BA54, 2)</f>
        <v>0</v>
      </c>
      <c r="X30" s="337"/>
      <c r="Y30" s="337"/>
      <c r="Z30" s="337"/>
      <c r="AA30" s="337"/>
      <c r="AB30" s="337"/>
      <c r="AC30" s="337"/>
      <c r="AD30" s="337"/>
      <c r="AE30" s="337"/>
      <c r="AF30" s="42"/>
      <c r="AG30" s="42"/>
      <c r="AH30" s="42"/>
      <c r="AI30" s="42"/>
      <c r="AJ30" s="42"/>
      <c r="AK30" s="336">
        <f>ROUND(AW54, 2)</f>
        <v>0</v>
      </c>
      <c r="AL30" s="337"/>
      <c r="AM30" s="337"/>
      <c r="AN30" s="337"/>
      <c r="AO30" s="337"/>
      <c r="AP30" s="42"/>
      <c r="AQ30" s="42"/>
      <c r="AR30" s="43"/>
      <c r="BE30" s="326"/>
    </row>
    <row r="31" spans="1:71" s="3" customFormat="1" ht="14.4" customHeight="1">
      <c r="B31" s="41"/>
      <c r="C31" s="42"/>
      <c r="D31" s="44" t="s">
        <v>43</v>
      </c>
      <c r="E31" s="42"/>
      <c r="F31" s="30" t="s">
        <v>46</v>
      </c>
      <c r="G31" s="42"/>
      <c r="H31" s="42"/>
      <c r="I31" s="42"/>
      <c r="J31" s="42"/>
      <c r="K31" s="42"/>
      <c r="L31" s="338">
        <v>0.21</v>
      </c>
      <c r="M31" s="337"/>
      <c r="N31" s="337"/>
      <c r="O31" s="337"/>
      <c r="P31" s="337"/>
      <c r="Q31" s="42"/>
      <c r="R31" s="42"/>
      <c r="S31" s="42"/>
      <c r="T31" s="42"/>
      <c r="U31" s="42"/>
      <c r="V31" s="42"/>
      <c r="W31" s="336">
        <f>ROUND(BB54, 2)</f>
        <v>0</v>
      </c>
      <c r="X31" s="337"/>
      <c r="Y31" s="337"/>
      <c r="Z31" s="337"/>
      <c r="AA31" s="337"/>
      <c r="AB31" s="337"/>
      <c r="AC31" s="337"/>
      <c r="AD31" s="337"/>
      <c r="AE31" s="337"/>
      <c r="AF31" s="42"/>
      <c r="AG31" s="42"/>
      <c r="AH31" s="42"/>
      <c r="AI31" s="42"/>
      <c r="AJ31" s="42"/>
      <c r="AK31" s="336">
        <v>0</v>
      </c>
      <c r="AL31" s="337"/>
      <c r="AM31" s="337"/>
      <c r="AN31" s="337"/>
      <c r="AO31" s="337"/>
      <c r="AP31" s="42"/>
      <c r="AQ31" s="42"/>
      <c r="AR31" s="43"/>
      <c r="BE31" s="326"/>
    </row>
    <row r="32" spans="1:71" s="3" customFormat="1" ht="14.4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8">
        <v>0.15</v>
      </c>
      <c r="M32" s="337"/>
      <c r="N32" s="337"/>
      <c r="O32" s="337"/>
      <c r="P32" s="337"/>
      <c r="Q32" s="42"/>
      <c r="R32" s="42"/>
      <c r="S32" s="42"/>
      <c r="T32" s="42"/>
      <c r="U32" s="42"/>
      <c r="V32" s="42"/>
      <c r="W32" s="336">
        <f>ROUND(BC54, 2)</f>
        <v>0</v>
      </c>
      <c r="X32" s="337"/>
      <c r="Y32" s="337"/>
      <c r="Z32" s="337"/>
      <c r="AA32" s="337"/>
      <c r="AB32" s="337"/>
      <c r="AC32" s="337"/>
      <c r="AD32" s="337"/>
      <c r="AE32" s="337"/>
      <c r="AF32" s="42"/>
      <c r="AG32" s="42"/>
      <c r="AH32" s="42"/>
      <c r="AI32" s="42"/>
      <c r="AJ32" s="42"/>
      <c r="AK32" s="336">
        <v>0</v>
      </c>
      <c r="AL32" s="337"/>
      <c r="AM32" s="337"/>
      <c r="AN32" s="337"/>
      <c r="AO32" s="337"/>
      <c r="AP32" s="42"/>
      <c r="AQ32" s="42"/>
      <c r="AR32" s="43"/>
      <c r="BE32" s="326"/>
    </row>
    <row r="33" spans="1:57" s="3" customFormat="1" ht="14.4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8">
        <v>0</v>
      </c>
      <c r="M33" s="337"/>
      <c r="N33" s="337"/>
      <c r="O33" s="337"/>
      <c r="P33" s="337"/>
      <c r="Q33" s="42"/>
      <c r="R33" s="42"/>
      <c r="S33" s="42"/>
      <c r="T33" s="42"/>
      <c r="U33" s="42"/>
      <c r="V33" s="42"/>
      <c r="W33" s="336">
        <f>ROUND(BD54, 2)</f>
        <v>0</v>
      </c>
      <c r="X33" s="337"/>
      <c r="Y33" s="337"/>
      <c r="Z33" s="337"/>
      <c r="AA33" s="337"/>
      <c r="AB33" s="337"/>
      <c r="AC33" s="337"/>
      <c r="AD33" s="337"/>
      <c r="AE33" s="337"/>
      <c r="AF33" s="42"/>
      <c r="AG33" s="42"/>
      <c r="AH33" s="42"/>
      <c r="AI33" s="42"/>
      <c r="AJ33" s="42"/>
      <c r="AK33" s="336">
        <v>0</v>
      </c>
      <c r="AL33" s="337"/>
      <c r="AM33" s="337"/>
      <c r="AN33" s="337"/>
      <c r="AO33" s="337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39" t="s">
        <v>51</v>
      </c>
      <c r="Y35" s="340"/>
      <c r="Z35" s="340"/>
      <c r="AA35" s="340"/>
      <c r="AB35" s="340"/>
      <c r="AC35" s="47"/>
      <c r="AD35" s="47"/>
      <c r="AE35" s="47"/>
      <c r="AF35" s="47"/>
      <c r="AG35" s="47"/>
      <c r="AH35" s="47"/>
      <c r="AI35" s="47"/>
      <c r="AJ35" s="47"/>
      <c r="AK35" s="341">
        <f>SUM(AK26:AK33)</f>
        <v>0</v>
      </c>
      <c r="AL35" s="340"/>
      <c r="AM35" s="340"/>
      <c r="AN35" s="340"/>
      <c r="AO35" s="342"/>
      <c r="AP35" s="45"/>
      <c r="AQ35" s="45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3515vv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3" t="str">
        <f>K6</f>
        <v>Mrlina, Vestec, stabilizace ochranné hráze, ř. km 10,950 - 11,280</v>
      </c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58"/>
      <c r="AQ45" s="58"/>
      <c r="AR45" s="59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>Vestec nad Mrlinou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45" t="str">
        <f>IF(AN8= "","",AN8)</f>
        <v>19. 3. 2021</v>
      </c>
      <c r="AN47" s="345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65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státní podnik, OIČ, Hradec Králové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46" t="str">
        <f>IF(E17="","",E17)</f>
        <v>Povodí Labe, státní podnik, OIČ, Hradec Králové</v>
      </c>
      <c r="AN49" s="347"/>
      <c r="AO49" s="347"/>
      <c r="AP49" s="347"/>
      <c r="AQ49" s="37"/>
      <c r="AR49" s="40"/>
      <c r="AS49" s="348" t="s">
        <v>53</v>
      </c>
      <c r="AT49" s="34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1" s="2" customFormat="1" ht="15.15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6" t="str">
        <f>IF(E20="","",E20)</f>
        <v>Ing. Eva Morkesová</v>
      </c>
      <c r="AN50" s="347"/>
      <c r="AO50" s="347"/>
      <c r="AP50" s="347"/>
      <c r="AQ50" s="37"/>
      <c r="AR50" s="40"/>
      <c r="AS50" s="350"/>
      <c r="AT50" s="35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2"/>
      <c r="AT51" s="35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1" s="2" customFormat="1" ht="29.25" customHeight="1">
      <c r="A52" s="35"/>
      <c r="B52" s="36"/>
      <c r="C52" s="354" t="s">
        <v>54</v>
      </c>
      <c r="D52" s="355"/>
      <c r="E52" s="355"/>
      <c r="F52" s="355"/>
      <c r="G52" s="355"/>
      <c r="H52" s="68"/>
      <c r="I52" s="356" t="s">
        <v>55</v>
      </c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7" t="s">
        <v>56</v>
      </c>
      <c r="AH52" s="355"/>
      <c r="AI52" s="355"/>
      <c r="AJ52" s="355"/>
      <c r="AK52" s="355"/>
      <c r="AL52" s="355"/>
      <c r="AM52" s="355"/>
      <c r="AN52" s="356" t="s">
        <v>57</v>
      </c>
      <c r="AO52" s="355"/>
      <c r="AP52" s="355"/>
      <c r="AQ52" s="69" t="s">
        <v>58</v>
      </c>
      <c r="AR52" s="40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1" s="6" customFormat="1" ht="32.4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1">
        <f>ROUND(SUM(AG55:AG56),2)</f>
        <v>0</v>
      </c>
      <c r="AH54" s="361"/>
      <c r="AI54" s="361"/>
      <c r="AJ54" s="361"/>
      <c r="AK54" s="361"/>
      <c r="AL54" s="361"/>
      <c r="AM54" s="361"/>
      <c r="AN54" s="362">
        <f>SUM(AG54,AT54)</f>
        <v>0</v>
      </c>
      <c r="AO54" s="362"/>
      <c r="AP54" s="362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A55" s="88" t="s">
        <v>77</v>
      </c>
      <c r="B55" s="89"/>
      <c r="C55" s="90"/>
      <c r="D55" s="360" t="s">
        <v>78</v>
      </c>
      <c r="E55" s="360"/>
      <c r="F55" s="360"/>
      <c r="G55" s="360"/>
      <c r="H55" s="360"/>
      <c r="I55" s="91"/>
      <c r="J55" s="360" t="s">
        <v>79</v>
      </c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58">
        <f>'1. - SO 01 Stabilizace oc...'!J30</f>
        <v>0</v>
      </c>
      <c r="AH55" s="359"/>
      <c r="AI55" s="359"/>
      <c r="AJ55" s="359"/>
      <c r="AK55" s="359"/>
      <c r="AL55" s="359"/>
      <c r="AM55" s="359"/>
      <c r="AN55" s="358">
        <f>SUM(AG55,AT55)</f>
        <v>0</v>
      </c>
      <c r="AO55" s="359"/>
      <c r="AP55" s="359"/>
      <c r="AQ55" s="92" t="s">
        <v>80</v>
      </c>
      <c r="AR55" s="93"/>
      <c r="AS55" s="94">
        <v>0</v>
      </c>
      <c r="AT55" s="95">
        <f>ROUND(SUM(AV55:AW55),2)</f>
        <v>0</v>
      </c>
      <c r="AU55" s="96">
        <f>'1. - SO 01 Stabilizace oc...'!P85</f>
        <v>0</v>
      </c>
      <c r="AV55" s="95">
        <f>'1. - SO 01 Stabilizace oc...'!J33</f>
        <v>0</v>
      </c>
      <c r="AW55" s="95">
        <f>'1. - SO 01 Stabilizace oc...'!J34</f>
        <v>0</v>
      </c>
      <c r="AX55" s="95">
        <f>'1. - SO 01 Stabilizace oc...'!J35</f>
        <v>0</v>
      </c>
      <c r="AY55" s="95">
        <f>'1. - SO 01 Stabilizace oc...'!J36</f>
        <v>0</v>
      </c>
      <c r="AZ55" s="95">
        <f>'1. - SO 01 Stabilizace oc...'!F33</f>
        <v>0</v>
      </c>
      <c r="BA55" s="95">
        <f>'1. - SO 01 Stabilizace oc...'!F34</f>
        <v>0</v>
      </c>
      <c r="BB55" s="95">
        <f>'1. - SO 01 Stabilizace oc...'!F35</f>
        <v>0</v>
      </c>
      <c r="BC55" s="95">
        <f>'1. - SO 01 Stabilizace oc...'!F36</f>
        <v>0</v>
      </c>
      <c r="BD55" s="97">
        <f>'1. - SO 01 Stabilizace oc...'!F37</f>
        <v>0</v>
      </c>
      <c r="BT55" s="98" t="s">
        <v>81</v>
      </c>
      <c r="BV55" s="98" t="s">
        <v>75</v>
      </c>
      <c r="BW55" s="98" t="s">
        <v>82</v>
      </c>
      <c r="BX55" s="98" t="s">
        <v>5</v>
      </c>
      <c r="CL55" s="98" t="s">
        <v>19</v>
      </c>
      <c r="CM55" s="98" t="s">
        <v>83</v>
      </c>
    </row>
    <row r="56" spans="1:91" s="7" customFormat="1" ht="16.5" customHeight="1">
      <c r="A56" s="88" t="s">
        <v>77</v>
      </c>
      <c r="B56" s="89"/>
      <c r="C56" s="90"/>
      <c r="D56" s="360" t="s">
        <v>84</v>
      </c>
      <c r="E56" s="360"/>
      <c r="F56" s="360"/>
      <c r="G56" s="360"/>
      <c r="H56" s="360"/>
      <c r="I56" s="91"/>
      <c r="J56" s="360" t="s">
        <v>85</v>
      </c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58">
        <f>'VON.01 - Vedlejší a ostat...'!J30</f>
        <v>0</v>
      </c>
      <c r="AH56" s="359"/>
      <c r="AI56" s="359"/>
      <c r="AJ56" s="359"/>
      <c r="AK56" s="359"/>
      <c r="AL56" s="359"/>
      <c r="AM56" s="359"/>
      <c r="AN56" s="358">
        <f>SUM(AG56,AT56)</f>
        <v>0</v>
      </c>
      <c r="AO56" s="359"/>
      <c r="AP56" s="359"/>
      <c r="AQ56" s="92" t="s">
        <v>86</v>
      </c>
      <c r="AR56" s="93"/>
      <c r="AS56" s="99">
        <v>0</v>
      </c>
      <c r="AT56" s="100">
        <f>ROUND(SUM(AV56:AW56),2)</f>
        <v>0</v>
      </c>
      <c r="AU56" s="101">
        <f>'VON.01 - Vedlejší a ostat...'!P84</f>
        <v>0</v>
      </c>
      <c r="AV56" s="100">
        <f>'VON.01 - Vedlejší a ostat...'!J33</f>
        <v>0</v>
      </c>
      <c r="AW56" s="100">
        <f>'VON.01 - Vedlejší a ostat...'!J34</f>
        <v>0</v>
      </c>
      <c r="AX56" s="100">
        <f>'VON.01 - Vedlejší a ostat...'!J35</f>
        <v>0</v>
      </c>
      <c r="AY56" s="100">
        <f>'VON.01 - Vedlejší a ostat...'!J36</f>
        <v>0</v>
      </c>
      <c r="AZ56" s="100">
        <f>'VON.01 - Vedlejší a ostat...'!F33</f>
        <v>0</v>
      </c>
      <c r="BA56" s="100">
        <f>'VON.01 - Vedlejší a ostat...'!F34</f>
        <v>0</v>
      </c>
      <c r="BB56" s="100">
        <f>'VON.01 - Vedlejší a ostat...'!F35</f>
        <v>0</v>
      </c>
      <c r="BC56" s="100">
        <f>'VON.01 - Vedlejší a ostat...'!F36</f>
        <v>0</v>
      </c>
      <c r="BD56" s="102">
        <f>'VON.01 - Vedlejší a ostat...'!F37</f>
        <v>0</v>
      </c>
      <c r="BT56" s="98" t="s">
        <v>81</v>
      </c>
      <c r="BV56" s="98" t="s">
        <v>75</v>
      </c>
      <c r="BW56" s="98" t="s">
        <v>87</v>
      </c>
      <c r="BX56" s="98" t="s">
        <v>5</v>
      </c>
      <c r="CL56" s="98" t="s">
        <v>88</v>
      </c>
      <c r="CM56" s="98" t="s">
        <v>83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" customHeight="1">
      <c r="A58" s="35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ngw1PAcf+dgOa3cgAPWLIOEu6+rJVpiuGUKE3hUNO6JsTfGMFmB/rFdC96kFJLUYnnSDTa9WUVME3Hw6b3sB3w==" saltValue="8idpcVwj2TaYPgIp0t+ZpAgeZ5QCnZqArfYcDQtvykXqytRT/aOl2ov01ZPvns7VoiYo5caVnZKIkO+jc8nBt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. - SO 01 Stabilizace oc...'!C2" display="/"/>
    <hyperlink ref="A56" location="'VON.01 - Vedlejší a osta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3"/>
  <sheetViews>
    <sheetView showGridLines="0" topLeftCell="A125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82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" customHeight="1">
      <c r="B4" s="21"/>
      <c r="D4" s="105" t="s">
        <v>89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4" t="str">
        <f>'Rekapitulace stavby'!K6</f>
        <v>Mrlina, Vestec, stabilizace ochranné hráze, ř. km 10,950 - 11,280</v>
      </c>
      <c r="F7" s="365"/>
      <c r="G7" s="365"/>
      <c r="H7" s="365"/>
      <c r="L7" s="21"/>
    </row>
    <row r="8" spans="1:46" s="2" customFormat="1" ht="12" customHeight="1">
      <c r="A8" s="35"/>
      <c r="B8" s="40"/>
      <c r="C8" s="35"/>
      <c r="D8" s="107" t="s">
        <v>90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6" t="s">
        <v>91</v>
      </c>
      <c r="F9" s="367"/>
      <c r="G9" s="367"/>
      <c r="H9" s="367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19. 3. 2021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8" t="str">
        <f>'Rekapitulace stavby'!E14</f>
        <v>Vyplň údaj</v>
      </c>
      <c r="F18" s="369"/>
      <c r="G18" s="369"/>
      <c r="H18" s="369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70" t="s">
        <v>92</v>
      </c>
      <c r="F27" s="370"/>
      <c r="G27" s="370"/>
      <c r="H27" s="37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ROUND(J85,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ROUND((SUM(BE85:BE382)),  2)</f>
        <v>0</v>
      </c>
      <c r="G33" s="35"/>
      <c r="H33" s="35"/>
      <c r="I33" s="120">
        <v>0.21</v>
      </c>
      <c r="J33" s="119">
        <f>ROUND(((SUM(BE85:BE382))*I33),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ROUND((SUM(BF85:BF382)),  2)</f>
        <v>0</v>
      </c>
      <c r="G34" s="35"/>
      <c r="H34" s="35"/>
      <c r="I34" s="120">
        <v>0.15</v>
      </c>
      <c r="J34" s="119">
        <f>ROUND(((SUM(BF85:BF382))*I34),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ROUND((SUM(BG85:BG382)),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ROUND((SUM(BH85:BH382)),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ROUND((SUM(BI85:BI382)),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93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Mrlina, Vestec, stabilizace ochranné hráze, ř. km 10,950 - 11,280</v>
      </c>
      <c r="F48" s="372"/>
      <c r="G48" s="372"/>
      <c r="H48" s="372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3" t="str">
        <f>E9</f>
        <v>1. - SO 01 Stabilizace ochranné hráze</v>
      </c>
      <c r="F50" s="373"/>
      <c r="G50" s="373"/>
      <c r="H50" s="373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Vestec nad Mrlinou</v>
      </c>
      <c r="G52" s="37"/>
      <c r="H52" s="37"/>
      <c r="I52" s="30" t="s">
        <v>24</v>
      </c>
      <c r="J52" s="61" t="str">
        <f>IF(J12="","",J12)</f>
        <v>19. 3. 2021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26</v>
      </c>
      <c r="D54" s="37"/>
      <c r="E54" s="37"/>
      <c r="F54" s="28" t="str">
        <f>E15</f>
        <v>Povodí Labe, státní podnik, OIČ, Hradec Králové</v>
      </c>
      <c r="G54" s="37"/>
      <c r="H54" s="37"/>
      <c r="I54" s="30" t="s">
        <v>33</v>
      </c>
      <c r="J54" s="33" t="str">
        <f>E21</f>
        <v>Povodí Labe, státní podnik,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94</v>
      </c>
      <c r="D57" s="133"/>
      <c r="E57" s="133"/>
      <c r="F57" s="133"/>
      <c r="G57" s="133"/>
      <c r="H57" s="133"/>
      <c r="I57" s="133"/>
      <c r="J57" s="134" t="s">
        <v>95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J85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96</v>
      </c>
    </row>
    <row r="60" spans="1:47" s="9" customFormat="1" ht="24.9" customHeight="1">
      <c r="B60" s="136"/>
      <c r="C60" s="137"/>
      <c r="D60" s="138" t="s">
        <v>97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95" customHeight="1">
      <c r="B61" s="142"/>
      <c r="C61" s="143"/>
      <c r="D61" s="144" t="s">
        <v>98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95" customHeight="1">
      <c r="B62" s="142"/>
      <c r="C62" s="143"/>
      <c r="D62" s="144" t="s">
        <v>99</v>
      </c>
      <c r="E62" s="145"/>
      <c r="F62" s="145"/>
      <c r="G62" s="145"/>
      <c r="H62" s="145"/>
      <c r="I62" s="145"/>
      <c r="J62" s="146">
        <f>J314</f>
        <v>0</v>
      </c>
      <c r="K62" s="143"/>
      <c r="L62" s="147"/>
    </row>
    <row r="63" spans="1:47" s="10" customFormat="1" ht="19.95" customHeight="1">
      <c r="B63" s="142"/>
      <c r="C63" s="143"/>
      <c r="D63" s="144" t="s">
        <v>100</v>
      </c>
      <c r="E63" s="145"/>
      <c r="F63" s="145"/>
      <c r="G63" s="145"/>
      <c r="H63" s="145"/>
      <c r="I63" s="145"/>
      <c r="J63" s="146">
        <f>J347</f>
        <v>0</v>
      </c>
      <c r="K63" s="143"/>
      <c r="L63" s="147"/>
    </row>
    <row r="64" spans="1:47" s="10" customFormat="1" ht="19.95" customHeight="1">
      <c r="B64" s="142"/>
      <c r="C64" s="143"/>
      <c r="D64" s="144" t="s">
        <v>101</v>
      </c>
      <c r="E64" s="145"/>
      <c r="F64" s="145"/>
      <c r="G64" s="145"/>
      <c r="H64" s="145"/>
      <c r="I64" s="145"/>
      <c r="J64" s="146">
        <f>J356</f>
        <v>0</v>
      </c>
      <c r="K64" s="143"/>
      <c r="L64" s="147"/>
    </row>
    <row r="65" spans="1:31" s="10" customFormat="1" ht="19.95" customHeight="1">
      <c r="B65" s="142"/>
      <c r="C65" s="143"/>
      <c r="D65" s="144" t="s">
        <v>102</v>
      </c>
      <c r="E65" s="145"/>
      <c r="F65" s="145"/>
      <c r="G65" s="145"/>
      <c r="H65" s="145"/>
      <c r="I65" s="145"/>
      <c r="J65" s="146">
        <f>J379</f>
        <v>0</v>
      </c>
      <c r="K65" s="143"/>
      <c r="L65" s="147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" customHeight="1">
      <c r="A67" s="35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" customHeight="1">
      <c r="A71" s="35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" customHeight="1">
      <c r="A72" s="35"/>
      <c r="B72" s="36"/>
      <c r="C72" s="24" t="s">
        <v>103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71" t="str">
        <f>E7</f>
        <v>Mrlina, Vestec, stabilizace ochranné hráze, ř. km 10,950 - 11,280</v>
      </c>
      <c r="F75" s="372"/>
      <c r="G75" s="372"/>
      <c r="H75" s="372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90</v>
      </c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43" t="str">
        <f>E9</f>
        <v>1. - SO 01 Stabilizace ochranné hráze</v>
      </c>
      <c r="F77" s="373"/>
      <c r="G77" s="373"/>
      <c r="H77" s="373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22</v>
      </c>
      <c r="D79" s="37"/>
      <c r="E79" s="37"/>
      <c r="F79" s="28" t="str">
        <f>F12</f>
        <v>Vestec nad Mrlinou</v>
      </c>
      <c r="G79" s="37"/>
      <c r="H79" s="37"/>
      <c r="I79" s="30" t="s">
        <v>24</v>
      </c>
      <c r="J79" s="61" t="str">
        <f>IF(J12="","",J12)</f>
        <v>19. 3. 2021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40.049999999999997" customHeight="1">
      <c r="A81" s="35"/>
      <c r="B81" s="36"/>
      <c r="C81" s="30" t="s">
        <v>26</v>
      </c>
      <c r="D81" s="37"/>
      <c r="E81" s="37"/>
      <c r="F81" s="28" t="str">
        <f>E15</f>
        <v>Povodí Labe, státní podnik, OIČ, Hradec Králové</v>
      </c>
      <c r="G81" s="37"/>
      <c r="H81" s="37"/>
      <c r="I81" s="30" t="s">
        <v>33</v>
      </c>
      <c r="J81" s="33" t="str">
        <f>E21</f>
        <v>Povodí Labe, státní podnik, OIČ, Hradec Králové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15" customHeight="1">
      <c r="A82" s="35"/>
      <c r="B82" s="36"/>
      <c r="C82" s="30" t="s">
        <v>31</v>
      </c>
      <c r="D82" s="37"/>
      <c r="E82" s="37"/>
      <c r="F82" s="28" t="str">
        <f>IF(E18="","",E18)</f>
        <v>Vyplň údaj</v>
      </c>
      <c r="G82" s="37"/>
      <c r="H82" s="37"/>
      <c r="I82" s="30" t="s">
        <v>35</v>
      </c>
      <c r="J82" s="33" t="str">
        <f>E24</f>
        <v>Ing. Eva Morkesová</v>
      </c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8"/>
      <c r="B84" s="149"/>
      <c r="C84" s="150" t="s">
        <v>104</v>
      </c>
      <c r="D84" s="151" t="s">
        <v>58</v>
      </c>
      <c r="E84" s="151" t="s">
        <v>54</v>
      </c>
      <c r="F84" s="151" t="s">
        <v>55</v>
      </c>
      <c r="G84" s="151" t="s">
        <v>105</v>
      </c>
      <c r="H84" s="151" t="s">
        <v>106</v>
      </c>
      <c r="I84" s="151" t="s">
        <v>107</v>
      </c>
      <c r="J84" s="151" t="s">
        <v>95</v>
      </c>
      <c r="K84" s="152" t="s">
        <v>108</v>
      </c>
      <c r="L84" s="153"/>
      <c r="M84" s="70" t="s">
        <v>28</v>
      </c>
      <c r="N84" s="71" t="s">
        <v>43</v>
      </c>
      <c r="O84" s="71" t="s">
        <v>109</v>
      </c>
      <c r="P84" s="71" t="s">
        <v>110</v>
      </c>
      <c r="Q84" s="71" t="s">
        <v>111</v>
      </c>
      <c r="R84" s="71" t="s">
        <v>112</v>
      </c>
      <c r="S84" s="71" t="s">
        <v>113</v>
      </c>
      <c r="T84" s="72" t="s">
        <v>114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8" customHeight="1">
      <c r="A85" s="35"/>
      <c r="B85" s="36"/>
      <c r="C85" s="77" t="s">
        <v>115</v>
      </c>
      <c r="D85" s="37"/>
      <c r="E85" s="37"/>
      <c r="F85" s="37"/>
      <c r="G85" s="37"/>
      <c r="H85" s="37"/>
      <c r="I85" s="37"/>
      <c r="J85" s="154">
        <f>BK85</f>
        <v>0</v>
      </c>
      <c r="K85" s="37"/>
      <c r="L85" s="40"/>
      <c r="M85" s="73"/>
      <c r="N85" s="155"/>
      <c r="O85" s="74"/>
      <c r="P85" s="156">
        <f>P86</f>
        <v>0</v>
      </c>
      <c r="Q85" s="74"/>
      <c r="R85" s="156">
        <f>R86</f>
        <v>2911.3083671719996</v>
      </c>
      <c r="S85" s="74"/>
      <c r="T85" s="157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72</v>
      </c>
      <c r="AU85" s="18" t="s">
        <v>96</v>
      </c>
      <c r="BK85" s="158">
        <f>BK86</f>
        <v>0</v>
      </c>
    </row>
    <row r="86" spans="1:65" s="12" customFormat="1" ht="25.95" customHeight="1">
      <c r="B86" s="159"/>
      <c r="C86" s="160"/>
      <c r="D86" s="161" t="s">
        <v>72</v>
      </c>
      <c r="E86" s="162" t="s">
        <v>116</v>
      </c>
      <c r="F86" s="162" t="s">
        <v>117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P87+P314+P347+P356+P379</f>
        <v>0</v>
      </c>
      <c r="Q86" s="167"/>
      <c r="R86" s="168">
        <f>R87+R314+R347+R356+R379</f>
        <v>2911.3083671719996</v>
      </c>
      <c r="S86" s="167"/>
      <c r="T86" s="169">
        <f>T87+T314+T347+T356+T379</f>
        <v>0</v>
      </c>
      <c r="AR86" s="170" t="s">
        <v>81</v>
      </c>
      <c r="AT86" s="171" t="s">
        <v>72</v>
      </c>
      <c r="AU86" s="171" t="s">
        <v>73</v>
      </c>
      <c r="AY86" s="170" t="s">
        <v>118</v>
      </c>
      <c r="BK86" s="172">
        <f>BK87+BK314+BK347+BK356+BK379</f>
        <v>0</v>
      </c>
    </row>
    <row r="87" spans="1:65" s="12" customFormat="1" ht="22.8" customHeight="1">
      <c r="B87" s="159"/>
      <c r="C87" s="160"/>
      <c r="D87" s="161" t="s">
        <v>72</v>
      </c>
      <c r="E87" s="173" t="s">
        <v>81</v>
      </c>
      <c r="F87" s="173" t="s">
        <v>119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SUM(P88:P313)</f>
        <v>0</v>
      </c>
      <c r="Q87" s="167"/>
      <c r="R87" s="168">
        <f>SUM(R88:R313)</f>
        <v>2246.3221880719998</v>
      </c>
      <c r="S87" s="167"/>
      <c r="T87" s="169">
        <f>SUM(T88:T313)</f>
        <v>0</v>
      </c>
      <c r="AR87" s="170" t="s">
        <v>81</v>
      </c>
      <c r="AT87" s="171" t="s">
        <v>72</v>
      </c>
      <c r="AU87" s="171" t="s">
        <v>81</v>
      </c>
      <c r="AY87" s="170" t="s">
        <v>118</v>
      </c>
      <c r="BK87" s="172">
        <f>SUM(BK88:BK313)</f>
        <v>0</v>
      </c>
    </row>
    <row r="88" spans="1:65" s="2" customFormat="1" ht="16.5" customHeight="1">
      <c r="A88" s="35"/>
      <c r="B88" s="36"/>
      <c r="C88" s="175" t="s">
        <v>81</v>
      </c>
      <c r="D88" s="175" t="s">
        <v>120</v>
      </c>
      <c r="E88" s="176" t="s">
        <v>121</v>
      </c>
      <c r="F88" s="177" t="s">
        <v>122</v>
      </c>
      <c r="G88" s="178" t="s">
        <v>123</v>
      </c>
      <c r="H88" s="179">
        <v>0.11600000000000001</v>
      </c>
      <c r="I88" s="180"/>
      <c r="J88" s="181">
        <f>ROUND(I88*H88,2)</f>
        <v>0</v>
      </c>
      <c r="K88" s="177" t="s">
        <v>124</v>
      </c>
      <c r="L88" s="40"/>
      <c r="M88" s="182" t="s">
        <v>28</v>
      </c>
      <c r="N88" s="183" t="s">
        <v>46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6" t="s">
        <v>125</v>
      </c>
      <c r="AT88" s="186" t="s">
        <v>120</v>
      </c>
      <c r="AU88" s="186" t="s">
        <v>83</v>
      </c>
      <c r="AY88" s="18" t="s">
        <v>118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8" t="s">
        <v>125</v>
      </c>
      <c r="BK88" s="187">
        <f>ROUND(I88*H88,2)</f>
        <v>0</v>
      </c>
      <c r="BL88" s="18" t="s">
        <v>125</v>
      </c>
      <c r="BM88" s="186" t="s">
        <v>126</v>
      </c>
    </row>
    <row r="89" spans="1:65" s="2" customFormat="1" ht="10.199999999999999">
      <c r="A89" s="35"/>
      <c r="B89" s="36"/>
      <c r="C89" s="37"/>
      <c r="D89" s="188" t="s">
        <v>127</v>
      </c>
      <c r="E89" s="37"/>
      <c r="F89" s="189" t="s">
        <v>128</v>
      </c>
      <c r="G89" s="37"/>
      <c r="H89" s="37"/>
      <c r="I89" s="190"/>
      <c r="J89" s="37"/>
      <c r="K89" s="37"/>
      <c r="L89" s="40"/>
      <c r="M89" s="191"/>
      <c r="N89" s="192"/>
      <c r="O89" s="66"/>
      <c r="P89" s="66"/>
      <c r="Q89" s="66"/>
      <c r="R89" s="66"/>
      <c r="S89" s="66"/>
      <c r="T89" s="67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127</v>
      </c>
      <c r="AU89" s="18" t="s">
        <v>83</v>
      </c>
    </row>
    <row r="90" spans="1:65" s="2" customFormat="1" ht="76.8">
      <c r="A90" s="35"/>
      <c r="B90" s="36"/>
      <c r="C90" s="37"/>
      <c r="D90" s="188" t="s">
        <v>129</v>
      </c>
      <c r="E90" s="37"/>
      <c r="F90" s="193" t="s">
        <v>130</v>
      </c>
      <c r="G90" s="37"/>
      <c r="H90" s="37"/>
      <c r="I90" s="190"/>
      <c r="J90" s="37"/>
      <c r="K90" s="37"/>
      <c r="L90" s="40"/>
      <c r="M90" s="191"/>
      <c r="N90" s="192"/>
      <c r="O90" s="66"/>
      <c r="P90" s="66"/>
      <c r="Q90" s="66"/>
      <c r="R90" s="66"/>
      <c r="S90" s="66"/>
      <c r="T90" s="67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129</v>
      </c>
      <c r="AU90" s="18" t="s">
        <v>83</v>
      </c>
    </row>
    <row r="91" spans="1:65" s="13" customFormat="1" ht="10.199999999999999">
      <c r="B91" s="194"/>
      <c r="C91" s="195"/>
      <c r="D91" s="188" t="s">
        <v>131</v>
      </c>
      <c r="E91" s="196" t="s">
        <v>28</v>
      </c>
      <c r="F91" s="197" t="s">
        <v>132</v>
      </c>
      <c r="G91" s="195"/>
      <c r="H91" s="196" t="s">
        <v>28</v>
      </c>
      <c r="I91" s="198"/>
      <c r="J91" s="195"/>
      <c r="K91" s="195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131</v>
      </c>
      <c r="AU91" s="203" t="s">
        <v>83</v>
      </c>
      <c r="AV91" s="13" t="s">
        <v>81</v>
      </c>
      <c r="AW91" s="13" t="s">
        <v>34</v>
      </c>
      <c r="AX91" s="13" t="s">
        <v>73</v>
      </c>
      <c r="AY91" s="203" t="s">
        <v>118</v>
      </c>
    </row>
    <row r="92" spans="1:65" s="13" customFormat="1" ht="10.199999999999999">
      <c r="B92" s="194"/>
      <c r="C92" s="195"/>
      <c r="D92" s="188" t="s">
        <v>131</v>
      </c>
      <c r="E92" s="196" t="s">
        <v>28</v>
      </c>
      <c r="F92" s="197" t="s">
        <v>133</v>
      </c>
      <c r="G92" s="195"/>
      <c r="H92" s="196" t="s">
        <v>28</v>
      </c>
      <c r="I92" s="198"/>
      <c r="J92" s="195"/>
      <c r="K92" s="195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131</v>
      </c>
      <c r="AU92" s="203" t="s">
        <v>83</v>
      </c>
      <c r="AV92" s="13" t="s">
        <v>81</v>
      </c>
      <c r="AW92" s="13" t="s">
        <v>34</v>
      </c>
      <c r="AX92" s="13" t="s">
        <v>73</v>
      </c>
      <c r="AY92" s="203" t="s">
        <v>118</v>
      </c>
    </row>
    <row r="93" spans="1:65" s="14" customFormat="1" ht="10.199999999999999">
      <c r="B93" s="204"/>
      <c r="C93" s="205"/>
      <c r="D93" s="188" t="s">
        <v>131</v>
      </c>
      <c r="E93" s="206" t="s">
        <v>28</v>
      </c>
      <c r="F93" s="207" t="s">
        <v>134</v>
      </c>
      <c r="G93" s="205"/>
      <c r="H93" s="208">
        <v>8.3000000000000004E-2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131</v>
      </c>
      <c r="AU93" s="214" t="s">
        <v>83</v>
      </c>
      <c r="AV93" s="14" t="s">
        <v>83</v>
      </c>
      <c r="AW93" s="14" t="s">
        <v>34</v>
      </c>
      <c r="AX93" s="14" t="s">
        <v>73</v>
      </c>
      <c r="AY93" s="214" t="s">
        <v>118</v>
      </c>
    </row>
    <row r="94" spans="1:65" s="13" customFormat="1" ht="10.199999999999999">
      <c r="B94" s="194"/>
      <c r="C94" s="195"/>
      <c r="D94" s="188" t="s">
        <v>131</v>
      </c>
      <c r="E94" s="196" t="s">
        <v>28</v>
      </c>
      <c r="F94" s="197" t="s">
        <v>135</v>
      </c>
      <c r="G94" s="195"/>
      <c r="H94" s="196" t="s">
        <v>28</v>
      </c>
      <c r="I94" s="198"/>
      <c r="J94" s="195"/>
      <c r="K94" s="195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131</v>
      </c>
      <c r="AU94" s="203" t="s">
        <v>83</v>
      </c>
      <c r="AV94" s="13" t="s">
        <v>81</v>
      </c>
      <c r="AW94" s="13" t="s">
        <v>34</v>
      </c>
      <c r="AX94" s="13" t="s">
        <v>73</v>
      </c>
      <c r="AY94" s="203" t="s">
        <v>118</v>
      </c>
    </row>
    <row r="95" spans="1:65" s="14" customFormat="1" ht="10.199999999999999">
      <c r="B95" s="204"/>
      <c r="C95" s="205"/>
      <c r="D95" s="188" t="s">
        <v>131</v>
      </c>
      <c r="E95" s="206" t="s">
        <v>28</v>
      </c>
      <c r="F95" s="207" t="s">
        <v>136</v>
      </c>
      <c r="G95" s="205"/>
      <c r="H95" s="208">
        <v>3.3000000000000002E-2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131</v>
      </c>
      <c r="AU95" s="214" t="s">
        <v>83</v>
      </c>
      <c r="AV95" s="14" t="s">
        <v>83</v>
      </c>
      <c r="AW95" s="14" t="s">
        <v>34</v>
      </c>
      <c r="AX95" s="14" t="s">
        <v>73</v>
      </c>
      <c r="AY95" s="214" t="s">
        <v>118</v>
      </c>
    </row>
    <row r="96" spans="1:65" s="15" customFormat="1" ht="10.199999999999999">
      <c r="B96" s="215"/>
      <c r="C96" s="216"/>
      <c r="D96" s="188" t="s">
        <v>131</v>
      </c>
      <c r="E96" s="217" t="s">
        <v>28</v>
      </c>
      <c r="F96" s="218" t="s">
        <v>137</v>
      </c>
      <c r="G96" s="216"/>
      <c r="H96" s="219">
        <v>0.11600000000000001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131</v>
      </c>
      <c r="AU96" s="225" t="s">
        <v>83</v>
      </c>
      <c r="AV96" s="15" t="s">
        <v>125</v>
      </c>
      <c r="AW96" s="15" t="s">
        <v>34</v>
      </c>
      <c r="AX96" s="15" t="s">
        <v>81</v>
      </c>
      <c r="AY96" s="225" t="s">
        <v>118</v>
      </c>
    </row>
    <row r="97" spans="1:65" s="2" customFormat="1" ht="16.5" customHeight="1">
      <c r="A97" s="35"/>
      <c r="B97" s="36"/>
      <c r="C97" s="175" t="s">
        <v>83</v>
      </c>
      <c r="D97" s="175" t="s">
        <v>120</v>
      </c>
      <c r="E97" s="176" t="s">
        <v>138</v>
      </c>
      <c r="F97" s="177" t="s">
        <v>139</v>
      </c>
      <c r="G97" s="178" t="s">
        <v>123</v>
      </c>
      <c r="H97" s="179">
        <v>0.46200000000000002</v>
      </c>
      <c r="I97" s="180"/>
      <c r="J97" s="181">
        <f>ROUND(I97*H97,2)</f>
        <v>0</v>
      </c>
      <c r="K97" s="177" t="s">
        <v>124</v>
      </c>
      <c r="L97" s="40"/>
      <c r="M97" s="182" t="s">
        <v>28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6" t="s">
        <v>125</v>
      </c>
      <c r="AT97" s="186" t="s">
        <v>120</v>
      </c>
      <c r="AU97" s="186" t="s">
        <v>83</v>
      </c>
      <c r="AY97" s="18" t="s">
        <v>118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8" t="s">
        <v>125</v>
      </c>
      <c r="BK97" s="187">
        <f>ROUND(I97*H97,2)</f>
        <v>0</v>
      </c>
      <c r="BL97" s="18" t="s">
        <v>125</v>
      </c>
      <c r="BM97" s="186" t="s">
        <v>140</v>
      </c>
    </row>
    <row r="98" spans="1:65" s="2" customFormat="1" ht="10.199999999999999">
      <c r="A98" s="35"/>
      <c r="B98" s="36"/>
      <c r="C98" s="37"/>
      <c r="D98" s="188" t="s">
        <v>127</v>
      </c>
      <c r="E98" s="37"/>
      <c r="F98" s="189" t="s">
        <v>141</v>
      </c>
      <c r="G98" s="37"/>
      <c r="H98" s="37"/>
      <c r="I98" s="190"/>
      <c r="J98" s="37"/>
      <c r="K98" s="37"/>
      <c r="L98" s="40"/>
      <c r="M98" s="191"/>
      <c r="N98" s="192"/>
      <c r="O98" s="66"/>
      <c r="P98" s="66"/>
      <c r="Q98" s="66"/>
      <c r="R98" s="66"/>
      <c r="S98" s="66"/>
      <c r="T98" s="6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127</v>
      </c>
      <c r="AU98" s="18" t="s">
        <v>83</v>
      </c>
    </row>
    <row r="99" spans="1:65" s="2" customFormat="1" ht="76.8">
      <c r="A99" s="35"/>
      <c r="B99" s="36"/>
      <c r="C99" s="37"/>
      <c r="D99" s="188" t="s">
        <v>129</v>
      </c>
      <c r="E99" s="37"/>
      <c r="F99" s="193" t="s">
        <v>130</v>
      </c>
      <c r="G99" s="37"/>
      <c r="H99" s="37"/>
      <c r="I99" s="190"/>
      <c r="J99" s="37"/>
      <c r="K99" s="37"/>
      <c r="L99" s="40"/>
      <c r="M99" s="191"/>
      <c r="N99" s="192"/>
      <c r="O99" s="66"/>
      <c r="P99" s="66"/>
      <c r="Q99" s="66"/>
      <c r="R99" s="66"/>
      <c r="S99" s="66"/>
      <c r="T99" s="6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129</v>
      </c>
      <c r="AU99" s="18" t="s">
        <v>83</v>
      </c>
    </row>
    <row r="100" spans="1:65" s="13" customFormat="1" ht="10.199999999999999">
      <c r="B100" s="194"/>
      <c r="C100" s="195"/>
      <c r="D100" s="188" t="s">
        <v>131</v>
      </c>
      <c r="E100" s="196" t="s">
        <v>28</v>
      </c>
      <c r="F100" s="197" t="s">
        <v>142</v>
      </c>
      <c r="G100" s="195"/>
      <c r="H100" s="196" t="s">
        <v>28</v>
      </c>
      <c r="I100" s="198"/>
      <c r="J100" s="195"/>
      <c r="K100" s="195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131</v>
      </c>
      <c r="AU100" s="203" t="s">
        <v>83</v>
      </c>
      <c r="AV100" s="13" t="s">
        <v>81</v>
      </c>
      <c r="AW100" s="13" t="s">
        <v>34</v>
      </c>
      <c r="AX100" s="13" t="s">
        <v>73</v>
      </c>
      <c r="AY100" s="203" t="s">
        <v>118</v>
      </c>
    </row>
    <row r="101" spans="1:65" s="13" customFormat="1" ht="10.199999999999999">
      <c r="B101" s="194"/>
      <c r="C101" s="195"/>
      <c r="D101" s="188" t="s">
        <v>131</v>
      </c>
      <c r="E101" s="196" t="s">
        <v>28</v>
      </c>
      <c r="F101" s="197" t="s">
        <v>143</v>
      </c>
      <c r="G101" s="195"/>
      <c r="H101" s="196" t="s">
        <v>28</v>
      </c>
      <c r="I101" s="198"/>
      <c r="J101" s="195"/>
      <c r="K101" s="195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131</v>
      </c>
      <c r="AU101" s="203" t="s">
        <v>83</v>
      </c>
      <c r="AV101" s="13" t="s">
        <v>81</v>
      </c>
      <c r="AW101" s="13" t="s">
        <v>34</v>
      </c>
      <c r="AX101" s="13" t="s">
        <v>73</v>
      </c>
      <c r="AY101" s="203" t="s">
        <v>118</v>
      </c>
    </row>
    <row r="102" spans="1:65" s="14" customFormat="1" ht="10.199999999999999">
      <c r="B102" s="204"/>
      <c r="C102" s="205"/>
      <c r="D102" s="188" t="s">
        <v>131</v>
      </c>
      <c r="E102" s="206" t="s">
        <v>28</v>
      </c>
      <c r="F102" s="207" t="s">
        <v>144</v>
      </c>
      <c r="G102" s="205"/>
      <c r="H102" s="208">
        <v>0.26400000000000001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131</v>
      </c>
      <c r="AU102" s="214" t="s">
        <v>83</v>
      </c>
      <c r="AV102" s="14" t="s">
        <v>83</v>
      </c>
      <c r="AW102" s="14" t="s">
        <v>34</v>
      </c>
      <c r="AX102" s="14" t="s">
        <v>73</v>
      </c>
      <c r="AY102" s="214" t="s">
        <v>118</v>
      </c>
    </row>
    <row r="103" spans="1:65" s="13" customFormat="1" ht="10.199999999999999">
      <c r="B103" s="194"/>
      <c r="C103" s="195"/>
      <c r="D103" s="188" t="s">
        <v>131</v>
      </c>
      <c r="E103" s="196" t="s">
        <v>28</v>
      </c>
      <c r="F103" s="197" t="s">
        <v>145</v>
      </c>
      <c r="G103" s="195"/>
      <c r="H103" s="196" t="s">
        <v>28</v>
      </c>
      <c r="I103" s="198"/>
      <c r="J103" s="195"/>
      <c r="K103" s="195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131</v>
      </c>
      <c r="AU103" s="203" t="s">
        <v>83</v>
      </c>
      <c r="AV103" s="13" t="s">
        <v>81</v>
      </c>
      <c r="AW103" s="13" t="s">
        <v>34</v>
      </c>
      <c r="AX103" s="13" t="s">
        <v>73</v>
      </c>
      <c r="AY103" s="203" t="s">
        <v>118</v>
      </c>
    </row>
    <row r="104" spans="1:65" s="14" customFormat="1" ht="10.199999999999999">
      <c r="B104" s="204"/>
      <c r="C104" s="205"/>
      <c r="D104" s="188" t="s">
        <v>131</v>
      </c>
      <c r="E104" s="206" t="s">
        <v>28</v>
      </c>
      <c r="F104" s="207" t="s">
        <v>146</v>
      </c>
      <c r="G104" s="205"/>
      <c r="H104" s="208">
        <v>0.19800000000000001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131</v>
      </c>
      <c r="AU104" s="214" t="s">
        <v>83</v>
      </c>
      <c r="AV104" s="14" t="s">
        <v>83</v>
      </c>
      <c r="AW104" s="14" t="s">
        <v>34</v>
      </c>
      <c r="AX104" s="14" t="s">
        <v>73</v>
      </c>
      <c r="AY104" s="214" t="s">
        <v>118</v>
      </c>
    </row>
    <row r="105" spans="1:65" s="15" customFormat="1" ht="10.199999999999999">
      <c r="B105" s="215"/>
      <c r="C105" s="216"/>
      <c r="D105" s="188" t="s">
        <v>131</v>
      </c>
      <c r="E105" s="217" t="s">
        <v>28</v>
      </c>
      <c r="F105" s="218" t="s">
        <v>137</v>
      </c>
      <c r="G105" s="216"/>
      <c r="H105" s="219">
        <v>0.46200000000000002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131</v>
      </c>
      <c r="AU105" s="225" t="s">
        <v>83</v>
      </c>
      <c r="AV105" s="15" t="s">
        <v>125</v>
      </c>
      <c r="AW105" s="15" t="s">
        <v>34</v>
      </c>
      <c r="AX105" s="15" t="s">
        <v>81</v>
      </c>
      <c r="AY105" s="225" t="s">
        <v>118</v>
      </c>
    </row>
    <row r="106" spans="1:65" s="2" customFormat="1" ht="16.5" customHeight="1">
      <c r="A106" s="35"/>
      <c r="B106" s="36"/>
      <c r="C106" s="175" t="s">
        <v>147</v>
      </c>
      <c r="D106" s="175" t="s">
        <v>120</v>
      </c>
      <c r="E106" s="176" t="s">
        <v>148</v>
      </c>
      <c r="F106" s="177" t="s">
        <v>149</v>
      </c>
      <c r="G106" s="178" t="s">
        <v>150</v>
      </c>
      <c r="H106" s="179">
        <v>40</v>
      </c>
      <c r="I106" s="180"/>
      <c r="J106" s="181">
        <f>ROUND(I106*H106,2)</f>
        <v>0</v>
      </c>
      <c r="K106" s="177" t="s">
        <v>124</v>
      </c>
      <c r="L106" s="40"/>
      <c r="M106" s="182" t="s">
        <v>28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6" t="s">
        <v>125</v>
      </c>
      <c r="AT106" s="186" t="s">
        <v>120</v>
      </c>
      <c r="AU106" s="186" t="s">
        <v>83</v>
      </c>
      <c r="AY106" s="18" t="s">
        <v>118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125</v>
      </c>
      <c r="BK106" s="187">
        <f>ROUND(I106*H106,2)</f>
        <v>0</v>
      </c>
      <c r="BL106" s="18" t="s">
        <v>125</v>
      </c>
      <c r="BM106" s="186" t="s">
        <v>151</v>
      </c>
    </row>
    <row r="107" spans="1:65" s="2" customFormat="1" ht="19.2">
      <c r="A107" s="35"/>
      <c r="B107" s="36"/>
      <c r="C107" s="37"/>
      <c r="D107" s="188" t="s">
        <v>127</v>
      </c>
      <c r="E107" s="37"/>
      <c r="F107" s="189" t="s">
        <v>152</v>
      </c>
      <c r="G107" s="37"/>
      <c r="H107" s="37"/>
      <c r="I107" s="190"/>
      <c r="J107" s="37"/>
      <c r="K107" s="37"/>
      <c r="L107" s="40"/>
      <c r="M107" s="191"/>
      <c r="N107" s="192"/>
      <c r="O107" s="66"/>
      <c r="P107" s="66"/>
      <c r="Q107" s="66"/>
      <c r="R107" s="66"/>
      <c r="S107" s="66"/>
      <c r="T107" s="6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127</v>
      </c>
      <c r="AU107" s="18" t="s">
        <v>83</v>
      </c>
    </row>
    <row r="108" spans="1:65" s="2" customFormat="1" ht="124.8">
      <c r="A108" s="35"/>
      <c r="B108" s="36"/>
      <c r="C108" s="37"/>
      <c r="D108" s="188" t="s">
        <v>129</v>
      </c>
      <c r="E108" s="37"/>
      <c r="F108" s="193" t="s">
        <v>153</v>
      </c>
      <c r="G108" s="37"/>
      <c r="H108" s="37"/>
      <c r="I108" s="190"/>
      <c r="J108" s="37"/>
      <c r="K108" s="37"/>
      <c r="L108" s="40"/>
      <c r="M108" s="191"/>
      <c r="N108" s="192"/>
      <c r="O108" s="66"/>
      <c r="P108" s="66"/>
      <c r="Q108" s="66"/>
      <c r="R108" s="66"/>
      <c r="S108" s="66"/>
      <c r="T108" s="6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129</v>
      </c>
      <c r="AU108" s="18" t="s">
        <v>83</v>
      </c>
    </row>
    <row r="109" spans="1:65" s="13" customFormat="1" ht="10.199999999999999">
      <c r="B109" s="194"/>
      <c r="C109" s="195"/>
      <c r="D109" s="188" t="s">
        <v>131</v>
      </c>
      <c r="E109" s="196" t="s">
        <v>28</v>
      </c>
      <c r="F109" s="197" t="s">
        <v>154</v>
      </c>
      <c r="G109" s="195"/>
      <c r="H109" s="196" t="s">
        <v>28</v>
      </c>
      <c r="I109" s="198"/>
      <c r="J109" s="195"/>
      <c r="K109" s="195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131</v>
      </c>
      <c r="AU109" s="203" t="s">
        <v>83</v>
      </c>
      <c r="AV109" s="13" t="s">
        <v>81</v>
      </c>
      <c r="AW109" s="13" t="s">
        <v>34</v>
      </c>
      <c r="AX109" s="13" t="s">
        <v>73</v>
      </c>
      <c r="AY109" s="203" t="s">
        <v>118</v>
      </c>
    </row>
    <row r="110" spans="1:65" s="14" customFormat="1" ht="10.199999999999999">
      <c r="B110" s="204"/>
      <c r="C110" s="205"/>
      <c r="D110" s="188" t="s">
        <v>131</v>
      </c>
      <c r="E110" s="206" t="s">
        <v>28</v>
      </c>
      <c r="F110" s="207" t="s">
        <v>155</v>
      </c>
      <c r="G110" s="205"/>
      <c r="H110" s="208">
        <v>40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131</v>
      </c>
      <c r="AU110" s="214" t="s">
        <v>83</v>
      </c>
      <c r="AV110" s="14" t="s">
        <v>83</v>
      </c>
      <c r="AW110" s="14" t="s">
        <v>34</v>
      </c>
      <c r="AX110" s="14" t="s">
        <v>81</v>
      </c>
      <c r="AY110" s="214" t="s">
        <v>118</v>
      </c>
    </row>
    <row r="111" spans="1:65" s="2" customFormat="1" ht="16.5" customHeight="1">
      <c r="A111" s="35"/>
      <c r="B111" s="36"/>
      <c r="C111" s="175" t="s">
        <v>125</v>
      </c>
      <c r="D111" s="175" t="s">
        <v>120</v>
      </c>
      <c r="E111" s="176" t="s">
        <v>156</v>
      </c>
      <c r="F111" s="177" t="s">
        <v>157</v>
      </c>
      <c r="G111" s="178" t="s">
        <v>150</v>
      </c>
      <c r="H111" s="179">
        <v>40</v>
      </c>
      <c r="I111" s="180"/>
      <c r="J111" s="181">
        <f>ROUND(I111*H111,2)</f>
        <v>0</v>
      </c>
      <c r="K111" s="177" t="s">
        <v>124</v>
      </c>
      <c r="L111" s="40"/>
      <c r="M111" s="182" t="s">
        <v>28</v>
      </c>
      <c r="N111" s="183" t="s">
        <v>46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125</v>
      </c>
      <c r="AT111" s="186" t="s">
        <v>120</v>
      </c>
      <c r="AU111" s="186" t="s">
        <v>83</v>
      </c>
      <c r="AY111" s="18" t="s">
        <v>118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125</v>
      </c>
      <c r="BK111" s="187">
        <f>ROUND(I111*H111,2)</f>
        <v>0</v>
      </c>
      <c r="BL111" s="18" t="s">
        <v>125</v>
      </c>
      <c r="BM111" s="186" t="s">
        <v>158</v>
      </c>
    </row>
    <row r="112" spans="1:65" s="2" customFormat="1" ht="10.199999999999999">
      <c r="A112" s="35"/>
      <c r="B112" s="36"/>
      <c r="C112" s="37"/>
      <c r="D112" s="188" t="s">
        <v>127</v>
      </c>
      <c r="E112" s="37"/>
      <c r="F112" s="189" t="s">
        <v>159</v>
      </c>
      <c r="G112" s="37"/>
      <c r="H112" s="37"/>
      <c r="I112" s="190"/>
      <c r="J112" s="37"/>
      <c r="K112" s="37"/>
      <c r="L112" s="40"/>
      <c r="M112" s="191"/>
      <c r="N112" s="192"/>
      <c r="O112" s="66"/>
      <c r="P112" s="66"/>
      <c r="Q112" s="66"/>
      <c r="R112" s="66"/>
      <c r="S112" s="66"/>
      <c r="T112" s="6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127</v>
      </c>
      <c r="AU112" s="18" t="s">
        <v>83</v>
      </c>
    </row>
    <row r="113" spans="1:65" s="2" customFormat="1" ht="96">
      <c r="A113" s="35"/>
      <c r="B113" s="36"/>
      <c r="C113" s="37"/>
      <c r="D113" s="188" t="s">
        <v>129</v>
      </c>
      <c r="E113" s="37"/>
      <c r="F113" s="193" t="s">
        <v>160</v>
      </c>
      <c r="G113" s="37"/>
      <c r="H113" s="37"/>
      <c r="I113" s="190"/>
      <c r="J113" s="37"/>
      <c r="K113" s="37"/>
      <c r="L113" s="40"/>
      <c r="M113" s="191"/>
      <c r="N113" s="192"/>
      <c r="O113" s="66"/>
      <c r="P113" s="66"/>
      <c r="Q113" s="66"/>
      <c r="R113" s="66"/>
      <c r="S113" s="66"/>
      <c r="T113" s="6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129</v>
      </c>
      <c r="AU113" s="18" t="s">
        <v>83</v>
      </c>
    </row>
    <row r="114" spans="1:65" s="13" customFormat="1" ht="10.199999999999999">
      <c r="B114" s="194"/>
      <c r="C114" s="195"/>
      <c r="D114" s="188" t="s">
        <v>131</v>
      </c>
      <c r="E114" s="196" t="s">
        <v>28</v>
      </c>
      <c r="F114" s="197" t="s">
        <v>161</v>
      </c>
      <c r="G114" s="195"/>
      <c r="H114" s="196" t="s">
        <v>28</v>
      </c>
      <c r="I114" s="198"/>
      <c r="J114" s="195"/>
      <c r="K114" s="195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131</v>
      </c>
      <c r="AU114" s="203" t="s">
        <v>83</v>
      </c>
      <c r="AV114" s="13" t="s">
        <v>81</v>
      </c>
      <c r="AW114" s="13" t="s">
        <v>34</v>
      </c>
      <c r="AX114" s="13" t="s">
        <v>73</v>
      </c>
      <c r="AY114" s="203" t="s">
        <v>118</v>
      </c>
    </row>
    <row r="115" spans="1:65" s="14" customFormat="1" ht="10.199999999999999">
      <c r="B115" s="204"/>
      <c r="C115" s="205"/>
      <c r="D115" s="188" t="s">
        <v>131</v>
      </c>
      <c r="E115" s="206" t="s">
        <v>28</v>
      </c>
      <c r="F115" s="207" t="s">
        <v>155</v>
      </c>
      <c r="G115" s="205"/>
      <c r="H115" s="208">
        <v>40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131</v>
      </c>
      <c r="AU115" s="214" t="s">
        <v>83</v>
      </c>
      <c r="AV115" s="14" t="s">
        <v>83</v>
      </c>
      <c r="AW115" s="14" t="s">
        <v>34</v>
      </c>
      <c r="AX115" s="14" t="s">
        <v>81</v>
      </c>
      <c r="AY115" s="214" t="s">
        <v>118</v>
      </c>
    </row>
    <row r="116" spans="1:65" s="2" customFormat="1" ht="16.5" customHeight="1">
      <c r="A116" s="35"/>
      <c r="B116" s="36"/>
      <c r="C116" s="175" t="s">
        <v>162</v>
      </c>
      <c r="D116" s="175" t="s">
        <v>120</v>
      </c>
      <c r="E116" s="176" t="s">
        <v>163</v>
      </c>
      <c r="F116" s="177" t="s">
        <v>164</v>
      </c>
      <c r="G116" s="178" t="s">
        <v>165</v>
      </c>
      <c r="H116" s="179">
        <v>12</v>
      </c>
      <c r="I116" s="180"/>
      <c r="J116" s="181">
        <f>ROUND(I116*H116,2)</f>
        <v>0</v>
      </c>
      <c r="K116" s="177" t="s">
        <v>124</v>
      </c>
      <c r="L116" s="40"/>
      <c r="M116" s="182" t="s">
        <v>28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6" t="s">
        <v>125</v>
      </c>
      <c r="AT116" s="186" t="s">
        <v>120</v>
      </c>
      <c r="AU116" s="186" t="s">
        <v>83</v>
      </c>
      <c r="AY116" s="18" t="s">
        <v>118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125</v>
      </c>
      <c r="BK116" s="187">
        <f>ROUND(I116*H116,2)</f>
        <v>0</v>
      </c>
      <c r="BL116" s="18" t="s">
        <v>125</v>
      </c>
      <c r="BM116" s="186" t="s">
        <v>166</v>
      </c>
    </row>
    <row r="117" spans="1:65" s="2" customFormat="1" ht="10.199999999999999">
      <c r="A117" s="35"/>
      <c r="B117" s="36"/>
      <c r="C117" s="37"/>
      <c r="D117" s="188" t="s">
        <v>127</v>
      </c>
      <c r="E117" s="37"/>
      <c r="F117" s="189" t="s">
        <v>167</v>
      </c>
      <c r="G117" s="37"/>
      <c r="H117" s="37"/>
      <c r="I117" s="190"/>
      <c r="J117" s="37"/>
      <c r="K117" s="37"/>
      <c r="L117" s="40"/>
      <c r="M117" s="191"/>
      <c r="N117" s="192"/>
      <c r="O117" s="66"/>
      <c r="P117" s="66"/>
      <c r="Q117" s="66"/>
      <c r="R117" s="66"/>
      <c r="S117" s="66"/>
      <c r="T117" s="6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127</v>
      </c>
      <c r="AU117" s="18" t="s">
        <v>83</v>
      </c>
    </row>
    <row r="118" spans="1:65" s="2" customFormat="1" ht="96">
      <c r="A118" s="35"/>
      <c r="B118" s="36"/>
      <c r="C118" s="37"/>
      <c r="D118" s="188" t="s">
        <v>129</v>
      </c>
      <c r="E118" s="37"/>
      <c r="F118" s="193" t="s">
        <v>168</v>
      </c>
      <c r="G118" s="37"/>
      <c r="H118" s="37"/>
      <c r="I118" s="190"/>
      <c r="J118" s="37"/>
      <c r="K118" s="37"/>
      <c r="L118" s="40"/>
      <c r="M118" s="191"/>
      <c r="N118" s="192"/>
      <c r="O118" s="66"/>
      <c r="P118" s="66"/>
      <c r="Q118" s="66"/>
      <c r="R118" s="66"/>
      <c r="S118" s="66"/>
      <c r="T118" s="6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129</v>
      </c>
      <c r="AU118" s="18" t="s">
        <v>83</v>
      </c>
    </row>
    <row r="119" spans="1:65" s="13" customFormat="1" ht="10.199999999999999">
      <c r="B119" s="194"/>
      <c r="C119" s="195"/>
      <c r="D119" s="188" t="s">
        <v>131</v>
      </c>
      <c r="E119" s="196" t="s">
        <v>28</v>
      </c>
      <c r="F119" s="197" t="s">
        <v>169</v>
      </c>
      <c r="G119" s="195"/>
      <c r="H119" s="196" t="s">
        <v>28</v>
      </c>
      <c r="I119" s="198"/>
      <c r="J119" s="195"/>
      <c r="K119" s="195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131</v>
      </c>
      <c r="AU119" s="203" t="s">
        <v>83</v>
      </c>
      <c r="AV119" s="13" t="s">
        <v>81</v>
      </c>
      <c r="AW119" s="13" t="s">
        <v>34</v>
      </c>
      <c r="AX119" s="13" t="s">
        <v>73</v>
      </c>
      <c r="AY119" s="203" t="s">
        <v>118</v>
      </c>
    </row>
    <row r="120" spans="1:65" s="14" customFormat="1" ht="10.199999999999999">
      <c r="B120" s="204"/>
      <c r="C120" s="205"/>
      <c r="D120" s="188" t="s">
        <v>131</v>
      </c>
      <c r="E120" s="206" t="s">
        <v>28</v>
      </c>
      <c r="F120" s="207" t="s">
        <v>170</v>
      </c>
      <c r="G120" s="205"/>
      <c r="H120" s="208">
        <v>12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131</v>
      </c>
      <c r="AU120" s="214" t="s">
        <v>83</v>
      </c>
      <c r="AV120" s="14" t="s">
        <v>83</v>
      </c>
      <c r="AW120" s="14" t="s">
        <v>34</v>
      </c>
      <c r="AX120" s="14" t="s">
        <v>81</v>
      </c>
      <c r="AY120" s="214" t="s">
        <v>118</v>
      </c>
    </row>
    <row r="121" spans="1:65" s="2" customFormat="1" ht="16.5" customHeight="1">
      <c r="A121" s="35"/>
      <c r="B121" s="36"/>
      <c r="C121" s="175" t="s">
        <v>171</v>
      </c>
      <c r="D121" s="175" t="s">
        <v>120</v>
      </c>
      <c r="E121" s="176" t="s">
        <v>172</v>
      </c>
      <c r="F121" s="177" t="s">
        <v>173</v>
      </c>
      <c r="G121" s="178" t="s">
        <v>165</v>
      </c>
      <c r="H121" s="179">
        <v>49</v>
      </c>
      <c r="I121" s="180"/>
      <c r="J121" s="181">
        <f>ROUND(I121*H121,2)</f>
        <v>0</v>
      </c>
      <c r="K121" s="177" t="s">
        <v>124</v>
      </c>
      <c r="L121" s="40"/>
      <c r="M121" s="182" t="s">
        <v>28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6" t="s">
        <v>125</v>
      </c>
      <c r="AT121" s="186" t="s">
        <v>120</v>
      </c>
      <c r="AU121" s="186" t="s">
        <v>83</v>
      </c>
      <c r="AY121" s="18" t="s">
        <v>118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125</v>
      </c>
      <c r="BK121" s="187">
        <f>ROUND(I121*H121,2)</f>
        <v>0</v>
      </c>
      <c r="BL121" s="18" t="s">
        <v>125</v>
      </c>
      <c r="BM121" s="186" t="s">
        <v>174</v>
      </c>
    </row>
    <row r="122" spans="1:65" s="2" customFormat="1" ht="10.199999999999999">
      <c r="A122" s="35"/>
      <c r="B122" s="36"/>
      <c r="C122" s="37"/>
      <c r="D122" s="188" t="s">
        <v>127</v>
      </c>
      <c r="E122" s="37"/>
      <c r="F122" s="189" t="s">
        <v>175</v>
      </c>
      <c r="G122" s="37"/>
      <c r="H122" s="37"/>
      <c r="I122" s="190"/>
      <c r="J122" s="37"/>
      <c r="K122" s="37"/>
      <c r="L122" s="40"/>
      <c r="M122" s="191"/>
      <c r="N122" s="192"/>
      <c r="O122" s="66"/>
      <c r="P122" s="66"/>
      <c r="Q122" s="66"/>
      <c r="R122" s="66"/>
      <c r="S122" s="66"/>
      <c r="T122" s="6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127</v>
      </c>
      <c r="AU122" s="18" t="s">
        <v>83</v>
      </c>
    </row>
    <row r="123" spans="1:65" s="2" customFormat="1" ht="96">
      <c r="A123" s="35"/>
      <c r="B123" s="36"/>
      <c r="C123" s="37"/>
      <c r="D123" s="188" t="s">
        <v>129</v>
      </c>
      <c r="E123" s="37"/>
      <c r="F123" s="193" t="s">
        <v>168</v>
      </c>
      <c r="G123" s="37"/>
      <c r="H123" s="37"/>
      <c r="I123" s="190"/>
      <c r="J123" s="37"/>
      <c r="K123" s="37"/>
      <c r="L123" s="40"/>
      <c r="M123" s="191"/>
      <c r="N123" s="192"/>
      <c r="O123" s="66"/>
      <c r="P123" s="66"/>
      <c r="Q123" s="66"/>
      <c r="R123" s="66"/>
      <c r="S123" s="66"/>
      <c r="T123" s="6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129</v>
      </c>
      <c r="AU123" s="18" t="s">
        <v>83</v>
      </c>
    </row>
    <row r="124" spans="1:65" s="13" customFormat="1" ht="10.199999999999999">
      <c r="B124" s="194"/>
      <c r="C124" s="195"/>
      <c r="D124" s="188" t="s">
        <v>131</v>
      </c>
      <c r="E124" s="196" t="s">
        <v>28</v>
      </c>
      <c r="F124" s="197" t="s">
        <v>176</v>
      </c>
      <c r="G124" s="195"/>
      <c r="H124" s="196" t="s">
        <v>28</v>
      </c>
      <c r="I124" s="198"/>
      <c r="J124" s="195"/>
      <c r="K124" s="195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131</v>
      </c>
      <c r="AU124" s="203" t="s">
        <v>83</v>
      </c>
      <c r="AV124" s="13" t="s">
        <v>81</v>
      </c>
      <c r="AW124" s="13" t="s">
        <v>34</v>
      </c>
      <c r="AX124" s="13" t="s">
        <v>73</v>
      </c>
      <c r="AY124" s="203" t="s">
        <v>118</v>
      </c>
    </row>
    <row r="125" spans="1:65" s="14" customFormat="1" ht="10.199999999999999">
      <c r="B125" s="204"/>
      <c r="C125" s="205"/>
      <c r="D125" s="188" t="s">
        <v>131</v>
      </c>
      <c r="E125" s="206" t="s">
        <v>28</v>
      </c>
      <c r="F125" s="207" t="s">
        <v>177</v>
      </c>
      <c r="G125" s="205"/>
      <c r="H125" s="208">
        <v>49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131</v>
      </c>
      <c r="AU125" s="214" t="s">
        <v>83</v>
      </c>
      <c r="AV125" s="14" t="s">
        <v>83</v>
      </c>
      <c r="AW125" s="14" t="s">
        <v>34</v>
      </c>
      <c r="AX125" s="14" t="s">
        <v>81</v>
      </c>
      <c r="AY125" s="214" t="s">
        <v>118</v>
      </c>
    </row>
    <row r="126" spans="1:65" s="2" customFormat="1" ht="16.5" customHeight="1">
      <c r="A126" s="35"/>
      <c r="B126" s="36"/>
      <c r="C126" s="175" t="s">
        <v>178</v>
      </c>
      <c r="D126" s="175" t="s">
        <v>120</v>
      </c>
      <c r="E126" s="176" t="s">
        <v>179</v>
      </c>
      <c r="F126" s="177" t="s">
        <v>180</v>
      </c>
      <c r="G126" s="178" t="s">
        <v>181</v>
      </c>
      <c r="H126" s="179">
        <v>6</v>
      </c>
      <c r="I126" s="180"/>
      <c r="J126" s="181">
        <f>ROUND(I126*H126,2)</f>
        <v>0</v>
      </c>
      <c r="K126" s="177" t="s">
        <v>28</v>
      </c>
      <c r="L126" s="40"/>
      <c r="M126" s="182" t="s">
        <v>28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6" t="s">
        <v>125</v>
      </c>
      <c r="AT126" s="186" t="s">
        <v>120</v>
      </c>
      <c r="AU126" s="186" t="s">
        <v>83</v>
      </c>
      <c r="AY126" s="18" t="s">
        <v>118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125</v>
      </c>
      <c r="BK126" s="187">
        <f>ROUND(I126*H126,2)</f>
        <v>0</v>
      </c>
      <c r="BL126" s="18" t="s">
        <v>125</v>
      </c>
      <c r="BM126" s="186" t="s">
        <v>182</v>
      </c>
    </row>
    <row r="127" spans="1:65" s="2" customFormat="1" ht="10.199999999999999">
      <c r="A127" s="35"/>
      <c r="B127" s="36"/>
      <c r="C127" s="37"/>
      <c r="D127" s="188" t="s">
        <v>127</v>
      </c>
      <c r="E127" s="37"/>
      <c r="F127" s="189" t="s">
        <v>180</v>
      </c>
      <c r="G127" s="37"/>
      <c r="H127" s="37"/>
      <c r="I127" s="190"/>
      <c r="J127" s="37"/>
      <c r="K127" s="37"/>
      <c r="L127" s="40"/>
      <c r="M127" s="191"/>
      <c r="N127" s="192"/>
      <c r="O127" s="66"/>
      <c r="P127" s="66"/>
      <c r="Q127" s="66"/>
      <c r="R127" s="66"/>
      <c r="S127" s="66"/>
      <c r="T127" s="6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127</v>
      </c>
      <c r="AU127" s="18" t="s">
        <v>83</v>
      </c>
    </row>
    <row r="128" spans="1:65" s="13" customFormat="1" ht="20.399999999999999">
      <c r="B128" s="194"/>
      <c r="C128" s="195"/>
      <c r="D128" s="188" t="s">
        <v>131</v>
      </c>
      <c r="E128" s="196" t="s">
        <v>28</v>
      </c>
      <c r="F128" s="197" t="s">
        <v>183</v>
      </c>
      <c r="G128" s="195"/>
      <c r="H128" s="196" t="s">
        <v>28</v>
      </c>
      <c r="I128" s="198"/>
      <c r="J128" s="195"/>
      <c r="K128" s="195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131</v>
      </c>
      <c r="AU128" s="203" t="s">
        <v>83</v>
      </c>
      <c r="AV128" s="13" t="s">
        <v>81</v>
      </c>
      <c r="AW128" s="13" t="s">
        <v>34</v>
      </c>
      <c r="AX128" s="13" t="s">
        <v>73</v>
      </c>
      <c r="AY128" s="203" t="s">
        <v>118</v>
      </c>
    </row>
    <row r="129" spans="1:65" s="14" customFormat="1" ht="10.199999999999999">
      <c r="B129" s="204"/>
      <c r="C129" s="205"/>
      <c r="D129" s="188" t="s">
        <v>131</v>
      </c>
      <c r="E129" s="206" t="s">
        <v>28</v>
      </c>
      <c r="F129" s="207" t="s">
        <v>184</v>
      </c>
      <c r="G129" s="205"/>
      <c r="H129" s="208">
        <v>6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131</v>
      </c>
      <c r="AU129" s="214" t="s">
        <v>83</v>
      </c>
      <c r="AV129" s="14" t="s">
        <v>83</v>
      </c>
      <c r="AW129" s="14" t="s">
        <v>34</v>
      </c>
      <c r="AX129" s="14" t="s">
        <v>81</v>
      </c>
      <c r="AY129" s="214" t="s">
        <v>118</v>
      </c>
    </row>
    <row r="130" spans="1:65" s="2" customFormat="1" ht="16.5" customHeight="1">
      <c r="A130" s="35"/>
      <c r="B130" s="36"/>
      <c r="C130" s="175" t="s">
        <v>185</v>
      </c>
      <c r="D130" s="175" t="s">
        <v>120</v>
      </c>
      <c r="E130" s="176" t="s">
        <v>186</v>
      </c>
      <c r="F130" s="177" t="s">
        <v>187</v>
      </c>
      <c r="G130" s="178" t="s">
        <v>181</v>
      </c>
      <c r="H130" s="179">
        <v>1.5</v>
      </c>
      <c r="I130" s="180"/>
      <c r="J130" s="181">
        <f>ROUND(I130*H130,2)</f>
        <v>0</v>
      </c>
      <c r="K130" s="177" t="s">
        <v>124</v>
      </c>
      <c r="L130" s="40"/>
      <c r="M130" s="182" t="s">
        <v>28</v>
      </c>
      <c r="N130" s="183" t="s">
        <v>46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6" t="s">
        <v>125</v>
      </c>
      <c r="AT130" s="186" t="s">
        <v>120</v>
      </c>
      <c r="AU130" s="186" t="s">
        <v>83</v>
      </c>
      <c r="AY130" s="18" t="s">
        <v>118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8" t="s">
        <v>125</v>
      </c>
      <c r="BK130" s="187">
        <f>ROUND(I130*H130,2)</f>
        <v>0</v>
      </c>
      <c r="BL130" s="18" t="s">
        <v>125</v>
      </c>
      <c r="BM130" s="186" t="s">
        <v>188</v>
      </c>
    </row>
    <row r="131" spans="1:65" s="2" customFormat="1" ht="10.199999999999999">
      <c r="A131" s="35"/>
      <c r="B131" s="36"/>
      <c r="C131" s="37"/>
      <c r="D131" s="188" t="s">
        <v>127</v>
      </c>
      <c r="E131" s="37"/>
      <c r="F131" s="189" t="s">
        <v>189</v>
      </c>
      <c r="G131" s="37"/>
      <c r="H131" s="37"/>
      <c r="I131" s="190"/>
      <c r="J131" s="37"/>
      <c r="K131" s="37"/>
      <c r="L131" s="40"/>
      <c r="M131" s="191"/>
      <c r="N131" s="192"/>
      <c r="O131" s="66"/>
      <c r="P131" s="66"/>
      <c r="Q131" s="66"/>
      <c r="R131" s="66"/>
      <c r="S131" s="66"/>
      <c r="T131" s="6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127</v>
      </c>
      <c r="AU131" s="18" t="s">
        <v>83</v>
      </c>
    </row>
    <row r="132" spans="1:65" s="2" customFormat="1" ht="67.2">
      <c r="A132" s="35"/>
      <c r="B132" s="36"/>
      <c r="C132" s="37"/>
      <c r="D132" s="188" t="s">
        <v>129</v>
      </c>
      <c r="E132" s="37"/>
      <c r="F132" s="193" t="s">
        <v>190</v>
      </c>
      <c r="G132" s="37"/>
      <c r="H132" s="37"/>
      <c r="I132" s="190"/>
      <c r="J132" s="37"/>
      <c r="K132" s="37"/>
      <c r="L132" s="40"/>
      <c r="M132" s="191"/>
      <c r="N132" s="192"/>
      <c r="O132" s="66"/>
      <c r="P132" s="66"/>
      <c r="Q132" s="66"/>
      <c r="R132" s="66"/>
      <c r="S132" s="66"/>
      <c r="T132" s="6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129</v>
      </c>
      <c r="AU132" s="18" t="s">
        <v>83</v>
      </c>
    </row>
    <row r="133" spans="1:65" s="13" customFormat="1" ht="20.399999999999999">
      <c r="B133" s="194"/>
      <c r="C133" s="195"/>
      <c r="D133" s="188" t="s">
        <v>131</v>
      </c>
      <c r="E133" s="196" t="s">
        <v>28</v>
      </c>
      <c r="F133" s="197" t="s">
        <v>191</v>
      </c>
      <c r="G133" s="195"/>
      <c r="H133" s="196" t="s">
        <v>28</v>
      </c>
      <c r="I133" s="198"/>
      <c r="J133" s="195"/>
      <c r="K133" s="195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131</v>
      </c>
      <c r="AU133" s="203" t="s">
        <v>83</v>
      </c>
      <c r="AV133" s="13" t="s">
        <v>81</v>
      </c>
      <c r="AW133" s="13" t="s">
        <v>34</v>
      </c>
      <c r="AX133" s="13" t="s">
        <v>73</v>
      </c>
      <c r="AY133" s="203" t="s">
        <v>118</v>
      </c>
    </row>
    <row r="134" spans="1:65" s="14" customFormat="1" ht="10.199999999999999">
      <c r="B134" s="204"/>
      <c r="C134" s="205"/>
      <c r="D134" s="188" t="s">
        <v>131</v>
      </c>
      <c r="E134" s="206" t="s">
        <v>28</v>
      </c>
      <c r="F134" s="207" t="s">
        <v>192</v>
      </c>
      <c r="G134" s="205"/>
      <c r="H134" s="208">
        <v>1.5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131</v>
      </c>
      <c r="AU134" s="214" t="s">
        <v>83</v>
      </c>
      <c r="AV134" s="14" t="s">
        <v>83</v>
      </c>
      <c r="AW134" s="14" t="s">
        <v>34</v>
      </c>
      <c r="AX134" s="14" t="s">
        <v>81</v>
      </c>
      <c r="AY134" s="214" t="s">
        <v>118</v>
      </c>
    </row>
    <row r="135" spans="1:65" s="2" customFormat="1" ht="16.5" customHeight="1">
      <c r="A135" s="35"/>
      <c r="B135" s="36"/>
      <c r="C135" s="175" t="s">
        <v>193</v>
      </c>
      <c r="D135" s="175" t="s">
        <v>120</v>
      </c>
      <c r="E135" s="176" t="s">
        <v>194</v>
      </c>
      <c r="F135" s="177" t="s">
        <v>195</v>
      </c>
      <c r="G135" s="178" t="s">
        <v>196</v>
      </c>
      <c r="H135" s="179">
        <v>8</v>
      </c>
      <c r="I135" s="180"/>
      <c r="J135" s="181">
        <f>ROUND(I135*H135,2)</f>
        <v>0</v>
      </c>
      <c r="K135" s="177" t="s">
        <v>124</v>
      </c>
      <c r="L135" s="40"/>
      <c r="M135" s="182" t="s">
        <v>28</v>
      </c>
      <c r="N135" s="183" t="s">
        <v>46</v>
      </c>
      <c r="O135" s="66"/>
      <c r="P135" s="184">
        <f>O135*H135</f>
        <v>0</v>
      </c>
      <c r="Q135" s="184">
        <v>3.2634E-5</v>
      </c>
      <c r="R135" s="184">
        <f>Q135*H135</f>
        <v>2.61072E-4</v>
      </c>
      <c r="S135" s="184">
        <v>0</v>
      </c>
      <c r="T135" s="18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6" t="s">
        <v>125</v>
      </c>
      <c r="AT135" s="186" t="s">
        <v>120</v>
      </c>
      <c r="AU135" s="186" t="s">
        <v>83</v>
      </c>
      <c r="AY135" s="18" t="s">
        <v>118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8" t="s">
        <v>125</v>
      </c>
      <c r="BK135" s="187">
        <f>ROUND(I135*H135,2)</f>
        <v>0</v>
      </c>
      <c r="BL135" s="18" t="s">
        <v>125</v>
      </c>
      <c r="BM135" s="186" t="s">
        <v>197</v>
      </c>
    </row>
    <row r="136" spans="1:65" s="2" customFormat="1" ht="10.199999999999999">
      <c r="A136" s="35"/>
      <c r="B136" s="36"/>
      <c r="C136" s="37"/>
      <c r="D136" s="188" t="s">
        <v>127</v>
      </c>
      <c r="E136" s="37"/>
      <c r="F136" s="189" t="s">
        <v>198</v>
      </c>
      <c r="G136" s="37"/>
      <c r="H136" s="37"/>
      <c r="I136" s="190"/>
      <c r="J136" s="37"/>
      <c r="K136" s="37"/>
      <c r="L136" s="40"/>
      <c r="M136" s="191"/>
      <c r="N136" s="192"/>
      <c r="O136" s="66"/>
      <c r="P136" s="66"/>
      <c r="Q136" s="66"/>
      <c r="R136" s="66"/>
      <c r="S136" s="66"/>
      <c r="T136" s="6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127</v>
      </c>
      <c r="AU136" s="18" t="s">
        <v>83</v>
      </c>
    </row>
    <row r="137" spans="1:65" s="2" customFormat="1" ht="192">
      <c r="A137" s="35"/>
      <c r="B137" s="36"/>
      <c r="C137" s="37"/>
      <c r="D137" s="188" t="s">
        <v>129</v>
      </c>
      <c r="E137" s="37"/>
      <c r="F137" s="193" t="s">
        <v>199</v>
      </c>
      <c r="G137" s="37"/>
      <c r="H137" s="37"/>
      <c r="I137" s="190"/>
      <c r="J137" s="37"/>
      <c r="K137" s="37"/>
      <c r="L137" s="40"/>
      <c r="M137" s="191"/>
      <c r="N137" s="192"/>
      <c r="O137" s="66"/>
      <c r="P137" s="66"/>
      <c r="Q137" s="66"/>
      <c r="R137" s="66"/>
      <c r="S137" s="66"/>
      <c r="T137" s="6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129</v>
      </c>
      <c r="AU137" s="18" t="s">
        <v>83</v>
      </c>
    </row>
    <row r="138" spans="1:65" s="13" customFormat="1" ht="10.199999999999999">
      <c r="B138" s="194"/>
      <c r="C138" s="195"/>
      <c r="D138" s="188" t="s">
        <v>131</v>
      </c>
      <c r="E138" s="196" t="s">
        <v>28</v>
      </c>
      <c r="F138" s="197" t="s">
        <v>200</v>
      </c>
      <c r="G138" s="195"/>
      <c r="H138" s="196" t="s">
        <v>28</v>
      </c>
      <c r="I138" s="198"/>
      <c r="J138" s="195"/>
      <c r="K138" s="195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131</v>
      </c>
      <c r="AU138" s="203" t="s">
        <v>83</v>
      </c>
      <c r="AV138" s="13" t="s">
        <v>81</v>
      </c>
      <c r="AW138" s="13" t="s">
        <v>34</v>
      </c>
      <c r="AX138" s="13" t="s">
        <v>73</v>
      </c>
      <c r="AY138" s="203" t="s">
        <v>118</v>
      </c>
    </row>
    <row r="139" spans="1:65" s="14" customFormat="1" ht="10.199999999999999">
      <c r="B139" s="204"/>
      <c r="C139" s="205"/>
      <c r="D139" s="188" t="s">
        <v>131</v>
      </c>
      <c r="E139" s="206" t="s">
        <v>28</v>
      </c>
      <c r="F139" s="207" t="s">
        <v>201</v>
      </c>
      <c r="G139" s="205"/>
      <c r="H139" s="208">
        <v>8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131</v>
      </c>
      <c r="AU139" s="214" t="s">
        <v>83</v>
      </c>
      <c r="AV139" s="14" t="s">
        <v>83</v>
      </c>
      <c r="AW139" s="14" t="s">
        <v>34</v>
      </c>
      <c r="AX139" s="14" t="s">
        <v>81</v>
      </c>
      <c r="AY139" s="214" t="s">
        <v>118</v>
      </c>
    </row>
    <row r="140" spans="1:65" s="2" customFormat="1" ht="16.5" customHeight="1">
      <c r="A140" s="35"/>
      <c r="B140" s="36"/>
      <c r="C140" s="175" t="s">
        <v>202</v>
      </c>
      <c r="D140" s="175" t="s">
        <v>120</v>
      </c>
      <c r="E140" s="176" t="s">
        <v>203</v>
      </c>
      <c r="F140" s="177" t="s">
        <v>204</v>
      </c>
      <c r="G140" s="178" t="s">
        <v>150</v>
      </c>
      <c r="H140" s="179">
        <v>1256</v>
      </c>
      <c r="I140" s="180"/>
      <c r="J140" s="181">
        <f>ROUND(I140*H140,2)</f>
        <v>0</v>
      </c>
      <c r="K140" s="177" t="s">
        <v>124</v>
      </c>
      <c r="L140" s="40"/>
      <c r="M140" s="182" t="s">
        <v>28</v>
      </c>
      <c r="N140" s="183" t="s">
        <v>46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125</v>
      </c>
      <c r="AT140" s="186" t="s">
        <v>120</v>
      </c>
      <c r="AU140" s="186" t="s">
        <v>83</v>
      </c>
      <c r="AY140" s="18" t="s">
        <v>118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125</v>
      </c>
      <c r="BK140" s="187">
        <f>ROUND(I140*H140,2)</f>
        <v>0</v>
      </c>
      <c r="BL140" s="18" t="s">
        <v>125</v>
      </c>
      <c r="BM140" s="186" t="s">
        <v>205</v>
      </c>
    </row>
    <row r="141" spans="1:65" s="2" customFormat="1" ht="10.199999999999999">
      <c r="A141" s="35"/>
      <c r="B141" s="36"/>
      <c r="C141" s="37"/>
      <c r="D141" s="188" t="s">
        <v>127</v>
      </c>
      <c r="E141" s="37"/>
      <c r="F141" s="189" t="s">
        <v>206</v>
      </c>
      <c r="G141" s="37"/>
      <c r="H141" s="37"/>
      <c r="I141" s="190"/>
      <c r="J141" s="37"/>
      <c r="K141" s="37"/>
      <c r="L141" s="40"/>
      <c r="M141" s="191"/>
      <c r="N141" s="192"/>
      <c r="O141" s="66"/>
      <c r="P141" s="66"/>
      <c r="Q141" s="66"/>
      <c r="R141" s="66"/>
      <c r="S141" s="66"/>
      <c r="T141" s="6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127</v>
      </c>
      <c r="AU141" s="18" t="s">
        <v>83</v>
      </c>
    </row>
    <row r="142" spans="1:65" s="2" customFormat="1" ht="86.4">
      <c r="A142" s="35"/>
      <c r="B142" s="36"/>
      <c r="C142" s="37"/>
      <c r="D142" s="188" t="s">
        <v>129</v>
      </c>
      <c r="E142" s="37"/>
      <c r="F142" s="193" t="s">
        <v>207</v>
      </c>
      <c r="G142" s="37"/>
      <c r="H142" s="37"/>
      <c r="I142" s="190"/>
      <c r="J142" s="37"/>
      <c r="K142" s="37"/>
      <c r="L142" s="40"/>
      <c r="M142" s="191"/>
      <c r="N142" s="192"/>
      <c r="O142" s="66"/>
      <c r="P142" s="66"/>
      <c r="Q142" s="66"/>
      <c r="R142" s="66"/>
      <c r="S142" s="66"/>
      <c r="T142" s="6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129</v>
      </c>
      <c r="AU142" s="18" t="s">
        <v>83</v>
      </c>
    </row>
    <row r="143" spans="1:65" s="13" customFormat="1" ht="10.199999999999999">
      <c r="B143" s="194"/>
      <c r="C143" s="195"/>
      <c r="D143" s="188" t="s">
        <v>131</v>
      </c>
      <c r="E143" s="196" t="s">
        <v>28</v>
      </c>
      <c r="F143" s="197" t="s">
        <v>208</v>
      </c>
      <c r="G143" s="195"/>
      <c r="H143" s="196" t="s">
        <v>28</v>
      </c>
      <c r="I143" s="198"/>
      <c r="J143" s="195"/>
      <c r="K143" s="195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131</v>
      </c>
      <c r="AU143" s="203" t="s">
        <v>83</v>
      </c>
      <c r="AV143" s="13" t="s">
        <v>81</v>
      </c>
      <c r="AW143" s="13" t="s">
        <v>34</v>
      </c>
      <c r="AX143" s="13" t="s">
        <v>73</v>
      </c>
      <c r="AY143" s="203" t="s">
        <v>118</v>
      </c>
    </row>
    <row r="144" spans="1:65" s="14" customFormat="1" ht="10.199999999999999">
      <c r="B144" s="204"/>
      <c r="C144" s="205"/>
      <c r="D144" s="188" t="s">
        <v>131</v>
      </c>
      <c r="E144" s="206" t="s">
        <v>28</v>
      </c>
      <c r="F144" s="207" t="s">
        <v>209</v>
      </c>
      <c r="G144" s="205"/>
      <c r="H144" s="208">
        <v>1256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131</v>
      </c>
      <c r="AU144" s="214" t="s">
        <v>83</v>
      </c>
      <c r="AV144" s="14" t="s">
        <v>83</v>
      </c>
      <c r="AW144" s="14" t="s">
        <v>34</v>
      </c>
      <c r="AX144" s="14" t="s">
        <v>81</v>
      </c>
      <c r="AY144" s="214" t="s">
        <v>118</v>
      </c>
    </row>
    <row r="145" spans="1:65" s="2" customFormat="1" ht="16.5" customHeight="1">
      <c r="A145" s="35"/>
      <c r="B145" s="36"/>
      <c r="C145" s="175" t="s">
        <v>210</v>
      </c>
      <c r="D145" s="175" t="s">
        <v>120</v>
      </c>
      <c r="E145" s="176" t="s">
        <v>211</v>
      </c>
      <c r="F145" s="177" t="s">
        <v>212</v>
      </c>
      <c r="G145" s="178" t="s">
        <v>181</v>
      </c>
      <c r="H145" s="179">
        <v>1952.4</v>
      </c>
      <c r="I145" s="180"/>
      <c r="J145" s="181">
        <f>ROUND(I145*H145,2)</f>
        <v>0</v>
      </c>
      <c r="K145" s="177" t="s">
        <v>124</v>
      </c>
      <c r="L145" s="40"/>
      <c r="M145" s="182" t="s">
        <v>28</v>
      </c>
      <c r="N145" s="183" t="s">
        <v>46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6" t="s">
        <v>125</v>
      </c>
      <c r="AT145" s="186" t="s">
        <v>120</v>
      </c>
      <c r="AU145" s="186" t="s">
        <v>83</v>
      </c>
      <c r="AY145" s="18" t="s">
        <v>118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8" t="s">
        <v>125</v>
      </c>
      <c r="BK145" s="187">
        <f>ROUND(I145*H145,2)</f>
        <v>0</v>
      </c>
      <c r="BL145" s="18" t="s">
        <v>125</v>
      </c>
      <c r="BM145" s="186" t="s">
        <v>213</v>
      </c>
    </row>
    <row r="146" spans="1:65" s="2" customFormat="1" ht="19.2">
      <c r="A146" s="35"/>
      <c r="B146" s="36"/>
      <c r="C146" s="37"/>
      <c r="D146" s="188" t="s">
        <v>127</v>
      </c>
      <c r="E146" s="37"/>
      <c r="F146" s="189" t="s">
        <v>214</v>
      </c>
      <c r="G146" s="37"/>
      <c r="H146" s="37"/>
      <c r="I146" s="190"/>
      <c r="J146" s="37"/>
      <c r="K146" s="37"/>
      <c r="L146" s="40"/>
      <c r="M146" s="191"/>
      <c r="N146" s="192"/>
      <c r="O146" s="66"/>
      <c r="P146" s="66"/>
      <c r="Q146" s="66"/>
      <c r="R146" s="66"/>
      <c r="S146" s="66"/>
      <c r="T146" s="6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127</v>
      </c>
      <c r="AU146" s="18" t="s">
        <v>83</v>
      </c>
    </row>
    <row r="147" spans="1:65" s="2" customFormat="1" ht="48">
      <c r="A147" s="35"/>
      <c r="B147" s="36"/>
      <c r="C147" s="37"/>
      <c r="D147" s="188" t="s">
        <v>129</v>
      </c>
      <c r="E147" s="37"/>
      <c r="F147" s="193" t="s">
        <v>215</v>
      </c>
      <c r="G147" s="37"/>
      <c r="H147" s="37"/>
      <c r="I147" s="190"/>
      <c r="J147" s="37"/>
      <c r="K147" s="37"/>
      <c r="L147" s="40"/>
      <c r="M147" s="191"/>
      <c r="N147" s="192"/>
      <c r="O147" s="66"/>
      <c r="P147" s="66"/>
      <c r="Q147" s="66"/>
      <c r="R147" s="66"/>
      <c r="S147" s="66"/>
      <c r="T147" s="6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129</v>
      </c>
      <c r="AU147" s="18" t="s">
        <v>83</v>
      </c>
    </row>
    <row r="148" spans="1:65" s="13" customFormat="1" ht="10.199999999999999">
      <c r="B148" s="194"/>
      <c r="C148" s="195"/>
      <c r="D148" s="188" t="s">
        <v>131</v>
      </c>
      <c r="E148" s="196" t="s">
        <v>28</v>
      </c>
      <c r="F148" s="197" t="s">
        <v>216</v>
      </c>
      <c r="G148" s="195"/>
      <c r="H148" s="196" t="s">
        <v>28</v>
      </c>
      <c r="I148" s="198"/>
      <c r="J148" s="195"/>
      <c r="K148" s="195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131</v>
      </c>
      <c r="AU148" s="203" t="s">
        <v>83</v>
      </c>
      <c r="AV148" s="13" t="s">
        <v>81</v>
      </c>
      <c r="AW148" s="13" t="s">
        <v>34</v>
      </c>
      <c r="AX148" s="13" t="s">
        <v>73</v>
      </c>
      <c r="AY148" s="203" t="s">
        <v>118</v>
      </c>
    </row>
    <row r="149" spans="1:65" s="13" customFormat="1" ht="20.399999999999999">
      <c r="B149" s="194"/>
      <c r="C149" s="195"/>
      <c r="D149" s="188" t="s">
        <v>131</v>
      </c>
      <c r="E149" s="196" t="s">
        <v>28</v>
      </c>
      <c r="F149" s="197" t="s">
        <v>217</v>
      </c>
      <c r="G149" s="195"/>
      <c r="H149" s="196" t="s">
        <v>28</v>
      </c>
      <c r="I149" s="198"/>
      <c r="J149" s="195"/>
      <c r="K149" s="195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131</v>
      </c>
      <c r="AU149" s="203" t="s">
        <v>83</v>
      </c>
      <c r="AV149" s="13" t="s">
        <v>81</v>
      </c>
      <c r="AW149" s="13" t="s">
        <v>34</v>
      </c>
      <c r="AX149" s="13" t="s">
        <v>73</v>
      </c>
      <c r="AY149" s="203" t="s">
        <v>118</v>
      </c>
    </row>
    <row r="150" spans="1:65" s="14" customFormat="1" ht="10.199999999999999">
      <c r="B150" s="204"/>
      <c r="C150" s="205"/>
      <c r="D150" s="188" t="s">
        <v>131</v>
      </c>
      <c r="E150" s="206" t="s">
        <v>28</v>
      </c>
      <c r="F150" s="207" t="s">
        <v>218</v>
      </c>
      <c r="G150" s="205"/>
      <c r="H150" s="208">
        <v>1952.4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131</v>
      </c>
      <c r="AU150" s="214" t="s">
        <v>83</v>
      </c>
      <c r="AV150" s="14" t="s">
        <v>83</v>
      </c>
      <c r="AW150" s="14" t="s">
        <v>34</v>
      </c>
      <c r="AX150" s="14" t="s">
        <v>81</v>
      </c>
      <c r="AY150" s="214" t="s">
        <v>118</v>
      </c>
    </row>
    <row r="151" spans="1:65" s="2" customFormat="1" ht="16.5" customHeight="1">
      <c r="A151" s="35"/>
      <c r="B151" s="36"/>
      <c r="C151" s="175" t="s">
        <v>170</v>
      </c>
      <c r="D151" s="175" t="s">
        <v>120</v>
      </c>
      <c r="E151" s="176" t="s">
        <v>219</v>
      </c>
      <c r="F151" s="177" t="s">
        <v>220</v>
      </c>
      <c r="G151" s="178" t="s">
        <v>181</v>
      </c>
      <c r="H151" s="179">
        <v>543.30600000000004</v>
      </c>
      <c r="I151" s="180"/>
      <c r="J151" s="181">
        <f>ROUND(I151*H151,2)</f>
        <v>0</v>
      </c>
      <c r="K151" s="177" t="s">
        <v>124</v>
      </c>
      <c r="L151" s="40"/>
      <c r="M151" s="182" t="s">
        <v>28</v>
      </c>
      <c r="N151" s="183" t="s">
        <v>46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125</v>
      </c>
      <c r="AT151" s="186" t="s">
        <v>120</v>
      </c>
      <c r="AU151" s="186" t="s">
        <v>83</v>
      </c>
      <c r="AY151" s="18" t="s">
        <v>118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8" t="s">
        <v>125</v>
      </c>
      <c r="BK151" s="187">
        <f>ROUND(I151*H151,2)</f>
        <v>0</v>
      </c>
      <c r="BL151" s="18" t="s">
        <v>125</v>
      </c>
      <c r="BM151" s="186" t="s">
        <v>221</v>
      </c>
    </row>
    <row r="152" spans="1:65" s="2" customFormat="1" ht="19.2">
      <c r="A152" s="35"/>
      <c r="B152" s="36"/>
      <c r="C152" s="37"/>
      <c r="D152" s="188" t="s">
        <v>127</v>
      </c>
      <c r="E152" s="37"/>
      <c r="F152" s="189" t="s">
        <v>222</v>
      </c>
      <c r="G152" s="37"/>
      <c r="H152" s="37"/>
      <c r="I152" s="190"/>
      <c r="J152" s="37"/>
      <c r="K152" s="37"/>
      <c r="L152" s="40"/>
      <c r="M152" s="191"/>
      <c r="N152" s="192"/>
      <c r="O152" s="66"/>
      <c r="P152" s="66"/>
      <c r="Q152" s="66"/>
      <c r="R152" s="66"/>
      <c r="S152" s="66"/>
      <c r="T152" s="6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127</v>
      </c>
      <c r="AU152" s="18" t="s">
        <v>83</v>
      </c>
    </row>
    <row r="153" spans="1:65" s="2" customFormat="1" ht="57.6">
      <c r="A153" s="35"/>
      <c r="B153" s="36"/>
      <c r="C153" s="37"/>
      <c r="D153" s="188" t="s">
        <v>129</v>
      </c>
      <c r="E153" s="37"/>
      <c r="F153" s="193" t="s">
        <v>223</v>
      </c>
      <c r="G153" s="37"/>
      <c r="H153" s="37"/>
      <c r="I153" s="190"/>
      <c r="J153" s="37"/>
      <c r="K153" s="37"/>
      <c r="L153" s="40"/>
      <c r="M153" s="191"/>
      <c r="N153" s="192"/>
      <c r="O153" s="66"/>
      <c r="P153" s="66"/>
      <c r="Q153" s="66"/>
      <c r="R153" s="66"/>
      <c r="S153" s="66"/>
      <c r="T153" s="6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129</v>
      </c>
      <c r="AU153" s="18" t="s">
        <v>83</v>
      </c>
    </row>
    <row r="154" spans="1:65" s="13" customFormat="1" ht="10.199999999999999">
      <c r="B154" s="194"/>
      <c r="C154" s="195"/>
      <c r="D154" s="188" t="s">
        <v>131</v>
      </c>
      <c r="E154" s="196" t="s">
        <v>28</v>
      </c>
      <c r="F154" s="197" t="s">
        <v>224</v>
      </c>
      <c r="G154" s="195"/>
      <c r="H154" s="196" t="s">
        <v>28</v>
      </c>
      <c r="I154" s="198"/>
      <c r="J154" s="195"/>
      <c r="K154" s="195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131</v>
      </c>
      <c r="AU154" s="203" t="s">
        <v>83</v>
      </c>
      <c r="AV154" s="13" t="s">
        <v>81</v>
      </c>
      <c r="AW154" s="13" t="s">
        <v>34</v>
      </c>
      <c r="AX154" s="13" t="s">
        <v>73</v>
      </c>
      <c r="AY154" s="203" t="s">
        <v>118</v>
      </c>
    </row>
    <row r="155" spans="1:65" s="14" customFormat="1" ht="10.199999999999999">
      <c r="B155" s="204"/>
      <c r="C155" s="205"/>
      <c r="D155" s="188" t="s">
        <v>131</v>
      </c>
      <c r="E155" s="206" t="s">
        <v>28</v>
      </c>
      <c r="F155" s="207" t="s">
        <v>225</v>
      </c>
      <c r="G155" s="205"/>
      <c r="H155" s="208">
        <v>143.554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131</v>
      </c>
      <c r="AU155" s="214" t="s">
        <v>83</v>
      </c>
      <c r="AV155" s="14" t="s">
        <v>83</v>
      </c>
      <c r="AW155" s="14" t="s">
        <v>34</v>
      </c>
      <c r="AX155" s="14" t="s">
        <v>73</v>
      </c>
      <c r="AY155" s="214" t="s">
        <v>118</v>
      </c>
    </row>
    <row r="156" spans="1:65" s="13" customFormat="1" ht="10.199999999999999">
      <c r="B156" s="194"/>
      <c r="C156" s="195"/>
      <c r="D156" s="188" t="s">
        <v>131</v>
      </c>
      <c r="E156" s="196" t="s">
        <v>28</v>
      </c>
      <c r="F156" s="197" t="s">
        <v>226</v>
      </c>
      <c r="G156" s="195"/>
      <c r="H156" s="196" t="s">
        <v>28</v>
      </c>
      <c r="I156" s="198"/>
      <c r="J156" s="195"/>
      <c r="K156" s="195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131</v>
      </c>
      <c r="AU156" s="203" t="s">
        <v>83</v>
      </c>
      <c r="AV156" s="13" t="s">
        <v>81</v>
      </c>
      <c r="AW156" s="13" t="s">
        <v>34</v>
      </c>
      <c r="AX156" s="13" t="s">
        <v>73</v>
      </c>
      <c r="AY156" s="203" t="s">
        <v>118</v>
      </c>
    </row>
    <row r="157" spans="1:65" s="14" customFormat="1" ht="10.199999999999999">
      <c r="B157" s="204"/>
      <c r="C157" s="205"/>
      <c r="D157" s="188" t="s">
        <v>131</v>
      </c>
      <c r="E157" s="206" t="s">
        <v>28</v>
      </c>
      <c r="F157" s="207" t="s">
        <v>227</v>
      </c>
      <c r="G157" s="205"/>
      <c r="H157" s="208">
        <v>331.928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131</v>
      </c>
      <c r="AU157" s="214" t="s">
        <v>83</v>
      </c>
      <c r="AV157" s="14" t="s">
        <v>83</v>
      </c>
      <c r="AW157" s="14" t="s">
        <v>34</v>
      </c>
      <c r="AX157" s="14" t="s">
        <v>73</v>
      </c>
      <c r="AY157" s="214" t="s">
        <v>118</v>
      </c>
    </row>
    <row r="158" spans="1:65" s="13" customFormat="1" ht="10.199999999999999">
      <c r="B158" s="194"/>
      <c r="C158" s="195"/>
      <c r="D158" s="188" t="s">
        <v>131</v>
      </c>
      <c r="E158" s="196" t="s">
        <v>28</v>
      </c>
      <c r="F158" s="197" t="s">
        <v>228</v>
      </c>
      <c r="G158" s="195"/>
      <c r="H158" s="196" t="s">
        <v>28</v>
      </c>
      <c r="I158" s="198"/>
      <c r="J158" s="195"/>
      <c r="K158" s="195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131</v>
      </c>
      <c r="AU158" s="203" t="s">
        <v>83</v>
      </c>
      <c r="AV158" s="13" t="s">
        <v>81</v>
      </c>
      <c r="AW158" s="13" t="s">
        <v>34</v>
      </c>
      <c r="AX158" s="13" t="s">
        <v>73</v>
      </c>
      <c r="AY158" s="203" t="s">
        <v>118</v>
      </c>
    </row>
    <row r="159" spans="1:65" s="14" customFormat="1" ht="10.199999999999999">
      <c r="B159" s="204"/>
      <c r="C159" s="205"/>
      <c r="D159" s="188" t="s">
        <v>131</v>
      </c>
      <c r="E159" s="206" t="s">
        <v>28</v>
      </c>
      <c r="F159" s="207" t="s">
        <v>229</v>
      </c>
      <c r="G159" s="205"/>
      <c r="H159" s="208">
        <v>67.823999999999998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131</v>
      </c>
      <c r="AU159" s="214" t="s">
        <v>83</v>
      </c>
      <c r="AV159" s="14" t="s">
        <v>83</v>
      </c>
      <c r="AW159" s="14" t="s">
        <v>34</v>
      </c>
      <c r="AX159" s="14" t="s">
        <v>73</v>
      </c>
      <c r="AY159" s="214" t="s">
        <v>118</v>
      </c>
    </row>
    <row r="160" spans="1:65" s="15" customFormat="1" ht="10.199999999999999">
      <c r="B160" s="215"/>
      <c r="C160" s="216"/>
      <c r="D160" s="188" t="s">
        <v>131</v>
      </c>
      <c r="E160" s="217" t="s">
        <v>28</v>
      </c>
      <c r="F160" s="218" t="s">
        <v>137</v>
      </c>
      <c r="G160" s="216"/>
      <c r="H160" s="219">
        <v>543.30600000000004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131</v>
      </c>
      <c r="AU160" s="225" t="s">
        <v>83</v>
      </c>
      <c r="AV160" s="15" t="s">
        <v>125</v>
      </c>
      <c r="AW160" s="15" t="s">
        <v>34</v>
      </c>
      <c r="AX160" s="15" t="s">
        <v>81</v>
      </c>
      <c r="AY160" s="225" t="s">
        <v>118</v>
      </c>
    </row>
    <row r="161" spans="1:65" s="2" customFormat="1" ht="16.5" customHeight="1">
      <c r="A161" s="35"/>
      <c r="B161" s="36"/>
      <c r="C161" s="175" t="s">
        <v>230</v>
      </c>
      <c r="D161" s="175" t="s">
        <v>120</v>
      </c>
      <c r="E161" s="176" t="s">
        <v>231</v>
      </c>
      <c r="F161" s="177" t="s">
        <v>232</v>
      </c>
      <c r="G161" s="178" t="s">
        <v>181</v>
      </c>
      <c r="H161" s="179">
        <v>609.08000000000004</v>
      </c>
      <c r="I161" s="180"/>
      <c r="J161" s="181">
        <f>ROUND(I161*H161,2)</f>
        <v>0</v>
      </c>
      <c r="K161" s="177" t="s">
        <v>124</v>
      </c>
      <c r="L161" s="40"/>
      <c r="M161" s="182" t="s">
        <v>28</v>
      </c>
      <c r="N161" s="183" t="s">
        <v>46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6" t="s">
        <v>125</v>
      </c>
      <c r="AT161" s="186" t="s">
        <v>120</v>
      </c>
      <c r="AU161" s="186" t="s">
        <v>83</v>
      </c>
      <c r="AY161" s="18" t="s">
        <v>118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8" t="s">
        <v>125</v>
      </c>
      <c r="BK161" s="187">
        <f>ROUND(I161*H161,2)</f>
        <v>0</v>
      </c>
      <c r="BL161" s="18" t="s">
        <v>125</v>
      </c>
      <c r="BM161" s="186" t="s">
        <v>233</v>
      </c>
    </row>
    <row r="162" spans="1:65" s="2" customFormat="1" ht="19.2">
      <c r="A162" s="35"/>
      <c r="B162" s="36"/>
      <c r="C162" s="37"/>
      <c r="D162" s="188" t="s">
        <v>127</v>
      </c>
      <c r="E162" s="37"/>
      <c r="F162" s="189" t="s">
        <v>234</v>
      </c>
      <c r="G162" s="37"/>
      <c r="H162" s="37"/>
      <c r="I162" s="190"/>
      <c r="J162" s="37"/>
      <c r="K162" s="37"/>
      <c r="L162" s="40"/>
      <c r="M162" s="191"/>
      <c r="N162" s="192"/>
      <c r="O162" s="66"/>
      <c r="P162" s="66"/>
      <c r="Q162" s="66"/>
      <c r="R162" s="66"/>
      <c r="S162" s="66"/>
      <c r="T162" s="6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127</v>
      </c>
      <c r="AU162" s="18" t="s">
        <v>83</v>
      </c>
    </row>
    <row r="163" spans="1:65" s="2" customFormat="1" ht="57.6">
      <c r="A163" s="35"/>
      <c r="B163" s="36"/>
      <c r="C163" s="37"/>
      <c r="D163" s="188" t="s">
        <v>129</v>
      </c>
      <c r="E163" s="37"/>
      <c r="F163" s="193" t="s">
        <v>223</v>
      </c>
      <c r="G163" s="37"/>
      <c r="H163" s="37"/>
      <c r="I163" s="190"/>
      <c r="J163" s="37"/>
      <c r="K163" s="37"/>
      <c r="L163" s="40"/>
      <c r="M163" s="191"/>
      <c r="N163" s="192"/>
      <c r="O163" s="66"/>
      <c r="P163" s="66"/>
      <c r="Q163" s="66"/>
      <c r="R163" s="66"/>
      <c r="S163" s="66"/>
      <c r="T163" s="6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129</v>
      </c>
      <c r="AU163" s="18" t="s">
        <v>83</v>
      </c>
    </row>
    <row r="164" spans="1:65" s="13" customFormat="1" ht="20.399999999999999">
      <c r="B164" s="194"/>
      <c r="C164" s="195"/>
      <c r="D164" s="188" t="s">
        <v>131</v>
      </c>
      <c r="E164" s="196" t="s">
        <v>28</v>
      </c>
      <c r="F164" s="197" t="s">
        <v>235</v>
      </c>
      <c r="G164" s="195"/>
      <c r="H164" s="196" t="s">
        <v>28</v>
      </c>
      <c r="I164" s="198"/>
      <c r="J164" s="195"/>
      <c r="K164" s="195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131</v>
      </c>
      <c r="AU164" s="203" t="s">
        <v>83</v>
      </c>
      <c r="AV164" s="13" t="s">
        <v>81</v>
      </c>
      <c r="AW164" s="13" t="s">
        <v>34</v>
      </c>
      <c r="AX164" s="13" t="s">
        <v>73</v>
      </c>
      <c r="AY164" s="203" t="s">
        <v>118</v>
      </c>
    </row>
    <row r="165" spans="1:65" s="14" customFormat="1" ht="10.199999999999999">
      <c r="B165" s="204"/>
      <c r="C165" s="205"/>
      <c r="D165" s="188" t="s">
        <v>131</v>
      </c>
      <c r="E165" s="206" t="s">
        <v>28</v>
      </c>
      <c r="F165" s="207" t="s">
        <v>236</v>
      </c>
      <c r="G165" s="205"/>
      <c r="H165" s="208">
        <v>410.84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131</v>
      </c>
      <c r="AU165" s="214" t="s">
        <v>83</v>
      </c>
      <c r="AV165" s="14" t="s">
        <v>83</v>
      </c>
      <c r="AW165" s="14" t="s">
        <v>34</v>
      </c>
      <c r="AX165" s="14" t="s">
        <v>73</v>
      </c>
      <c r="AY165" s="214" t="s">
        <v>118</v>
      </c>
    </row>
    <row r="166" spans="1:65" s="13" customFormat="1" ht="10.199999999999999">
      <c r="B166" s="194"/>
      <c r="C166" s="195"/>
      <c r="D166" s="188" t="s">
        <v>131</v>
      </c>
      <c r="E166" s="196" t="s">
        <v>28</v>
      </c>
      <c r="F166" s="197" t="s">
        <v>237</v>
      </c>
      <c r="G166" s="195"/>
      <c r="H166" s="196" t="s">
        <v>28</v>
      </c>
      <c r="I166" s="198"/>
      <c r="J166" s="195"/>
      <c r="K166" s="195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131</v>
      </c>
      <c r="AU166" s="203" t="s">
        <v>83</v>
      </c>
      <c r="AV166" s="13" t="s">
        <v>81</v>
      </c>
      <c r="AW166" s="13" t="s">
        <v>34</v>
      </c>
      <c r="AX166" s="13" t="s">
        <v>73</v>
      </c>
      <c r="AY166" s="203" t="s">
        <v>118</v>
      </c>
    </row>
    <row r="167" spans="1:65" s="14" customFormat="1" ht="10.199999999999999">
      <c r="B167" s="204"/>
      <c r="C167" s="205"/>
      <c r="D167" s="188" t="s">
        <v>131</v>
      </c>
      <c r="E167" s="206" t="s">
        <v>28</v>
      </c>
      <c r="F167" s="207" t="s">
        <v>238</v>
      </c>
      <c r="G167" s="205"/>
      <c r="H167" s="208">
        <v>198.24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131</v>
      </c>
      <c r="AU167" s="214" t="s">
        <v>83</v>
      </c>
      <c r="AV167" s="14" t="s">
        <v>83</v>
      </c>
      <c r="AW167" s="14" t="s">
        <v>34</v>
      </c>
      <c r="AX167" s="14" t="s">
        <v>73</v>
      </c>
      <c r="AY167" s="214" t="s">
        <v>118</v>
      </c>
    </row>
    <row r="168" spans="1:65" s="15" customFormat="1" ht="10.199999999999999">
      <c r="B168" s="215"/>
      <c r="C168" s="216"/>
      <c r="D168" s="188" t="s">
        <v>131</v>
      </c>
      <c r="E168" s="217" t="s">
        <v>28</v>
      </c>
      <c r="F168" s="218" t="s">
        <v>137</v>
      </c>
      <c r="G168" s="216"/>
      <c r="H168" s="219">
        <v>609.08000000000004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131</v>
      </c>
      <c r="AU168" s="225" t="s">
        <v>83</v>
      </c>
      <c r="AV168" s="15" t="s">
        <v>125</v>
      </c>
      <c r="AW168" s="15" t="s">
        <v>34</v>
      </c>
      <c r="AX168" s="15" t="s">
        <v>81</v>
      </c>
      <c r="AY168" s="225" t="s">
        <v>118</v>
      </c>
    </row>
    <row r="169" spans="1:65" s="2" customFormat="1" ht="16.5" customHeight="1">
      <c r="A169" s="35"/>
      <c r="B169" s="36"/>
      <c r="C169" s="175" t="s">
        <v>239</v>
      </c>
      <c r="D169" s="175" t="s">
        <v>120</v>
      </c>
      <c r="E169" s="176" t="s">
        <v>240</v>
      </c>
      <c r="F169" s="177" t="s">
        <v>241</v>
      </c>
      <c r="G169" s="178" t="s">
        <v>181</v>
      </c>
      <c r="H169" s="179">
        <v>1368.7070000000001</v>
      </c>
      <c r="I169" s="180"/>
      <c r="J169" s="181">
        <f>ROUND(I169*H169,2)</f>
        <v>0</v>
      </c>
      <c r="K169" s="177" t="s">
        <v>124</v>
      </c>
      <c r="L169" s="40"/>
      <c r="M169" s="182" t="s">
        <v>28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6" t="s">
        <v>125</v>
      </c>
      <c r="AT169" s="186" t="s">
        <v>120</v>
      </c>
      <c r="AU169" s="186" t="s">
        <v>83</v>
      </c>
      <c r="AY169" s="18" t="s">
        <v>118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8" t="s">
        <v>125</v>
      </c>
      <c r="BK169" s="187">
        <f>ROUND(I169*H169,2)</f>
        <v>0</v>
      </c>
      <c r="BL169" s="18" t="s">
        <v>125</v>
      </c>
      <c r="BM169" s="186" t="s">
        <v>242</v>
      </c>
    </row>
    <row r="170" spans="1:65" s="2" customFormat="1" ht="19.2">
      <c r="A170" s="35"/>
      <c r="B170" s="36"/>
      <c r="C170" s="37"/>
      <c r="D170" s="188" t="s">
        <v>127</v>
      </c>
      <c r="E170" s="37"/>
      <c r="F170" s="189" t="s">
        <v>243</v>
      </c>
      <c r="G170" s="37"/>
      <c r="H170" s="37"/>
      <c r="I170" s="190"/>
      <c r="J170" s="37"/>
      <c r="K170" s="37"/>
      <c r="L170" s="40"/>
      <c r="M170" s="191"/>
      <c r="N170" s="192"/>
      <c r="O170" s="66"/>
      <c r="P170" s="66"/>
      <c r="Q170" s="66"/>
      <c r="R170" s="66"/>
      <c r="S170" s="66"/>
      <c r="T170" s="6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127</v>
      </c>
      <c r="AU170" s="18" t="s">
        <v>83</v>
      </c>
    </row>
    <row r="171" spans="1:65" s="2" customFormat="1" ht="57.6">
      <c r="A171" s="35"/>
      <c r="B171" s="36"/>
      <c r="C171" s="37"/>
      <c r="D171" s="188" t="s">
        <v>129</v>
      </c>
      <c r="E171" s="37"/>
      <c r="F171" s="193" t="s">
        <v>223</v>
      </c>
      <c r="G171" s="37"/>
      <c r="H171" s="37"/>
      <c r="I171" s="190"/>
      <c r="J171" s="37"/>
      <c r="K171" s="37"/>
      <c r="L171" s="40"/>
      <c r="M171" s="191"/>
      <c r="N171" s="192"/>
      <c r="O171" s="66"/>
      <c r="P171" s="66"/>
      <c r="Q171" s="66"/>
      <c r="R171" s="66"/>
      <c r="S171" s="66"/>
      <c r="T171" s="6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129</v>
      </c>
      <c r="AU171" s="18" t="s">
        <v>83</v>
      </c>
    </row>
    <row r="172" spans="1:65" s="13" customFormat="1" ht="20.399999999999999">
      <c r="B172" s="194"/>
      <c r="C172" s="195"/>
      <c r="D172" s="188" t="s">
        <v>131</v>
      </c>
      <c r="E172" s="196" t="s">
        <v>28</v>
      </c>
      <c r="F172" s="197" t="s">
        <v>244</v>
      </c>
      <c r="G172" s="195"/>
      <c r="H172" s="196" t="s">
        <v>28</v>
      </c>
      <c r="I172" s="198"/>
      <c r="J172" s="195"/>
      <c r="K172" s="195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131</v>
      </c>
      <c r="AU172" s="203" t="s">
        <v>83</v>
      </c>
      <c r="AV172" s="13" t="s">
        <v>81</v>
      </c>
      <c r="AW172" s="13" t="s">
        <v>34</v>
      </c>
      <c r="AX172" s="13" t="s">
        <v>73</v>
      </c>
      <c r="AY172" s="203" t="s">
        <v>118</v>
      </c>
    </row>
    <row r="173" spans="1:65" s="13" customFormat="1" ht="20.399999999999999">
      <c r="B173" s="194"/>
      <c r="C173" s="195"/>
      <c r="D173" s="188" t="s">
        <v>131</v>
      </c>
      <c r="E173" s="196" t="s">
        <v>28</v>
      </c>
      <c r="F173" s="197" t="s">
        <v>245</v>
      </c>
      <c r="G173" s="195"/>
      <c r="H173" s="196" t="s">
        <v>28</v>
      </c>
      <c r="I173" s="198"/>
      <c r="J173" s="195"/>
      <c r="K173" s="195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131</v>
      </c>
      <c r="AU173" s="203" t="s">
        <v>83</v>
      </c>
      <c r="AV173" s="13" t="s">
        <v>81</v>
      </c>
      <c r="AW173" s="13" t="s">
        <v>34</v>
      </c>
      <c r="AX173" s="13" t="s">
        <v>73</v>
      </c>
      <c r="AY173" s="203" t="s">
        <v>118</v>
      </c>
    </row>
    <row r="174" spans="1:65" s="14" customFormat="1" ht="10.199999999999999">
      <c r="B174" s="204"/>
      <c r="C174" s="205"/>
      <c r="D174" s="188" t="s">
        <v>131</v>
      </c>
      <c r="E174" s="206" t="s">
        <v>28</v>
      </c>
      <c r="F174" s="207" t="s">
        <v>246</v>
      </c>
      <c r="G174" s="205"/>
      <c r="H174" s="208">
        <v>1368.7070000000001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131</v>
      </c>
      <c r="AU174" s="214" t="s">
        <v>83</v>
      </c>
      <c r="AV174" s="14" t="s">
        <v>83</v>
      </c>
      <c r="AW174" s="14" t="s">
        <v>34</v>
      </c>
      <c r="AX174" s="14" t="s">
        <v>81</v>
      </c>
      <c r="AY174" s="214" t="s">
        <v>118</v>
      </c>
    </row>
    <row r="175" spans="1:65" s="2" customFormat="1" ht="16.5" customHeight="1">
      <c r="A175" s="35"/>
      <c r="B175" s="36"/>
      <c r="C175" s="175" t="s">
        <v>8</v>
      </c>
      <c r="D175" s="175" t="s">
        <v>120</v>
      </c>
      <c r="E175" s="176" t="s">
        <v>247</v>
      </c>
      <c r="F175" s="177" t="s">
        <v>248</v>
      </c>
      <c r="G175" s="178" t="s">
        <v>181</v>
      </c>
      <c r="H175" s="179">
        <v>125.6</v>
      </c>
      <c r="I175" s="180"/>
      <c r="J175" s="181">
        <f>ROUND(I175*H175,2)</f>
        <v>0</v>
      </c>
      <c r="K175" s="177" t="s">
        <v>124</v>
      </c>
      <c r="L175" s="40"/>
      <c r="M175" s="182" t="s">
        <v>28</v>
      </c>
      <c r="N175" s="183" t="s">
        <v>46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6" t="s">
        <v>125</v>
      </c>
      <c r="AT175" s="186" t="s">
        <v>120</v>
      </c>
      <c r="AU175" s="186" t="s">
        <v>83</v>
      </c>
      <c r="AY175" s="18" t="s">
        <v>118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8" t="s">
        <v>125</v>
      </c>
      <c r="BK175" s="187">
        <f>ROUND(I175*H175,2)</f>
        <v>0</v>
      </c>
      <c r="BL175" s="18" t="s">
        <v>125</v>
      </c>
      <c r="BM175" s="186" t="s">
        <v>249</v>
      </c>
    </row>
    <row r="176" spans="1:65" s="2" customFormat="1" ht="19.2">
      <c r="A176" s="35"/>
      <c r="B176" s="36"/>
      <c r="C176" s="37"/>
      <c r="D176" s="188" t="s">
        <v>127</v>
      </c>
      <c r="E176" s="37"/>
      <c r="F176" s="189" t="s">
        <v>250</v>
      </c>
      <c r="G176" s="37"/>
      <c r="H176" s="37"/>
      <c r="I176" s="190"/>
      <c r="J176" s="37"/>
      <c r="K176" s="37"/>
      <c r="L176" s="40"/>
      <c r="M176" s="191"/>
      <c r="N176" s="192"/>
      <c r="O176" s="66"/>
      <c r="P176" s="66"/>
      <c r="Q176" s="66"/>
      <c r="R176" s="66"/>
      <c r="S176" s="66"/>
      <c r="T176" s="6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127</v>
      </c>
      <c r="AU176" s="18" t="s">
        <v>83</v>
      </c>
    </row>
    <row r="177" spans="1:65" s="2" customFormat="1" ht="57.6">
      <c r="A177" s="35"/>
      <c r="B177" s="36"/>
      <c r="C177" s="37"/>
      <c r="D177" s="188" t="s">
        <v>129</v>
      </c>
      <c r="E177" s="37"/>
      <c r="F177" s="193" t="s">
        <v>223</v>
      </c>
      <c r="G177" s="37"/>
      <c r="H177" s="37"/>
      <c r="I177" s="190"/>
      <c r="J177" s="37"/>
      <c r="K177" s="37"/>
      <c r="L177" s="40"/>
      <c r="M177" s="191"/>
      <c r="N177" s="192"/>
      <c r="O177" s="66"/>
      <c r="P177" s="66"/>
      <c r="Q177" s="66"/>
      <c r="R177" s="66"/>
      <c r="S177" s="66"/>
      <c r="T177" s="67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129</v>
      </c>
      <c r="AU177" s="18" t="s">
        <v>83</v>
      </c>
    </row>
    <row r="178" spans="1:65" s="13" customFormat="1" ht="20.399999999999999">
      <c r="B178" s="194"/>
      <c r="C178" s="195"/>
      <c r="D178" s="188" t="s">
        <v>131</v>
      </c>
      <c r="E178" s="196" t="s">
        <v>28</v>
      </c>
      <c r="F178" s="197" t="s">
        <v>251</v>
      </c>
      <c r="G178" s="195"/>
      <c r="H178" s="196" t="s">
        <v>28</v>
      </c>
      <c r="I178" s="198"/>
      <c r="J178" s="195"/>
      <c r="K178" s="195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131</v>
      </c>
      <c r="AU178" s="203" t="s">
        <v>83</v>
      </c>
      <c r="AV178" s="13" t="s">
        <v>81</v>
      </c>
      <c r="AW178" s="13" t="s">
        <v>34</v>
      </c>
      <c r="AX178" s="13" t="s">
        <v>73</v>
      </c>
      <c r="AY178" s="203" t="s">
        <v>118</v>
      </c>
    </row>
    <row r="179" spans="1:65" s="14" customFormat="1" ht="10.199999999999999">
      <c r="B179" s="204"/>
      <c r="C179" s="205"/>
      <c r="D179" s="188" t="s">
        <v>131</v>
      </c>
      <c r="E179" s="206" t="s">
        <v>28</v>
      </c>
      <c r="F179" s="207" t="s">
        <v>252</v>
      </c>
      <c r="G179" s="205"/>
      <c r="H179" s="208">
        <v>125.6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131</v>
      </c>
      <c r="AU179" s="214" t="s">
        <v>83</v>
      </c>
      <c r="AV179" s="14" t="s">
        <v>83</v>
      </c>
      <c r="AW179" s="14" t="s">
        <v>34</v>
      </c>
      <c r="AX179" s="14" t="s">
        <v>81</v>
      </c>
      <c r="AY179" s="214" t="s">
        <v>118</v>
      </c>
    </row>
    <row r="180" spans="1:65" s="2" customFormat="1" ht="16.5" customHeight="1">
      <c r="A180" s="35"/>
      <c r="B180" s="36"/>
      <c r="C180" s="175" t="s">
        <v>253</v>
      </c>
      <c r="D180" s="175" t="s">
        <v>120</v>
      </c>
      <c r="E180" s="176" t="s">
        <v>254</v>
      </c>
      <c r="F180" s="177" t="s">
        <v>255</v>
      </c>
      <c r="G180" s="178" t="s">
        <v>181</v>
      </c>
      <c r="H180" s="179">
        <v>271.65300000000002</v>
      </c>
      <c r="I180" s="180"/>
      <c r="J180" s="181">
        <f>ROUND(I180*H180,2)</f>
        <v>0</v>
      </c>
      <c r="K180" s="177" t="s">
        <v>28</v>
      </c>
      <c r="L180" s="40"/>
      <c r="M180" s="182" t="s">
        <v>28</v>
      </c>
      <c r="N180" s="183" t="s">
        <v>46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6" t="s">
        <v>125</v>
      </c>
      <c r="AT180" s="186" t="s">
        <v>120</v>
      </c>
      <c r="AU180" s="186" t="s">
        <v>83</v>
      </c>
      <c r="AY180" s="18" t="s">
        <v>118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8" t="s">
        <v>125</v>
      </c>
      <c r="BK180" s="187">
        <f>ROUND(I180*H180,2)</f>
        <v>0</v>
      </c>
      <c r="BL180" s="18" t="s">
        <v>125</v>
      </c>
      <c r="BM180" s="186" t="s">
        <v>256</v>
      </c>
    </row>
    <row r="181" spans="1:65" s="2" customFormat="1" ht="19.2">
      <c r="A181" s="35"/>
      <c r="B181" s="36"/>
      <c r="C181" s="37"/>
      <c r="D181" s="188" t="s">
        <v>127</v>
      </c>
      <c r="E181" s="37"/>
      <c r="F181" s="189" t="s">
        <v>257</v>
      </c>
      <c r="G181" s="37"/>
      <c r="H181" s="37"/>
      <c r="I181" s="190"/>
      <c r="J181" s="37"/>
      <c r="K181" s="37"/>
      <c r="L181" s="40"/>
      <c r="M181" s="191"/>
      <c r="N181" s="192"/>
      <c r="O181" s="66"/>
      <c r="P181" s="66"/>
      <c r="Q181" s="66"/>
      <c r="R181" s="66"/>
      <c r="S181" s="66"/>
      <c r="T181" s="6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127</v>
      </c>
      <c r="AU181" s="18" t="s">
        <v>83</v>
      </c>
    </row>
    <row r="182" spans="1:65" s="2" customFormat="1" ht="86.4">
      <c r="A182" s="35"/>
      <c r="B182" s="36"/>
      <c r="C182" s="37"/>
      <c r="D182" s="188" t="s">
        <v>129</v>
      </c>
      <c r="E182" s="37"/>
      <c r="F182" s="193" t="s">
        <v>258</v>
      </c>
      <c r="G182" s="37"/>
      <c r="H182" s="37"/>
      <c r="I182" s="190"/>
      <c r="J182" s="37"/>
      <c r="K182" s="37"/>
      <c r="L182" s="40"/>
      <c r="M182" s="191"/>
      <c r="N182" s="192"/>
      <c r="O182" s="66"/>
      <c r="P182" s="66"/>
      <c r="Q182" s="66"/>
      <c r="R182" s="66"/>
      <c r="S182" s="66"/>
      <c r="T182" s="6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129</v>
      </c>
      <c r="AU182" s="18" t="s">
        <v>83</v>
      </c>
    </row>
    <row r="183" spans="1:65" s="13" customFormat="1" ht="10.199999999999999">
      <c r="B183" s="194"/>
      <c r="C183" s="195"/>
      <c r="D183" s="188" t="s">
        <v>131</v>
      </c>
      <c r="E183" s="196" t="s">
        <v>28</v>
      </c>
      <c r="F183" s="197" t="s">
        <v>259</v>
      </c>
      <c r="G183" s="195"/>
      <c r="H183" s="196" t="s">
        <v>28</v>
      </c>
      <c r="I183" s="198"/>
      <c r="J183" s="195"/>
      <c r="K183" s="195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131</v>
      </c>
      <c r="AU183" s="203" t="s">
        <v>83</v>
      </c>
      <c r="AV183" s="13" t="s">
        <v>81</v>
      </c>
      <c r="AW183" s="13" t="s">
        <v>34</v>
      </c>
      <c r="AX183" s="13" t="s">
        <v>73</v>
      </c>
      <c r="AY183" s="203" t="s">
        <v>118</v>
      </c>
    </row>
    <row r="184" spans="1:65" s="13" customFormat="1" ht="10.199999999999999">
      <c r="B184" s="194"/>
      <c r="C184" s="195"/>
      <c r="D184" s="188" t="s">
        <v>131</v>
      </c>
      <c r="E184" s="196" t="s">
        <v>28</v>
      </c>
      <c r="F184" s="197" t="s">
        <v>224</v>
      </c>
      <c r="G184" s="195"/>
      <c r="H184" s="196" t="s">
        <v>28</v>
      </c>
      <c r="I184" s="198"/>
      <c r="J184" s="195"/>
      <c r="K184" s="195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131</v>
      </c>
      <c r="AU184" s="203" t="s">
        <v>83</v>
      </c>
      <c r="AV184" s="13" t="s">
        <v>81</v>
      </c>
      <c r="AW184" s="13" t="s">
        <v>34</v>
      </c>
      <c r="AX184" s="13" t="s">
        <v>73</v>
      </c>
      <c r="AY184" s="203" t="s">
        <v>118</v>
      </c>
    </row>
    <row r="185" spans="1:65" s="14" customFormat="1" ht="10.199999999999999">
      <c r="B185" s="204"/>
      <c r="C185" s="205"/>
      <c r="D185" s="188" t="s">
        <v>131</v>
      </c>
      <c r="E185" s="206" t="s">
        <v>28</v>
      </c>
      <c r="F185" s="207" t="s">
        <v>260</v>
      </c>
      <c r="G185" s="205"/>
      <c r="H185" s="208">
        <v>71.777000000000001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131</v>
      </c>
      <c r="AU185" s="214" t="s">
        <v>83</v>
      </c>
      <c r="AV185" s="14" t="s">
        <v>83</v>
      </c>
      <c r="AW185" s="14" t="s">
        <v>34</v>
      </c>
      <c r="AX185" s="14" t="s">
        <v>73</v>
      </c>
      <c r="AY185" s="214" t="s">
        <v>118</v>
      </c>
    </row>
    <row r="186" spans="1:65" s="13" customFormat="1" ht="10.199999999999999">
      <c r="B186" s="194"/>
      <c r="C186" s="195"/>
      <c r="D186" s="188" t="s">
        <v>131</v>
      </c>
      <c r="E186" s="196" t="s">
        <v>28</v>
      </c>
      <c r="F186" s="197" t="s">
        <v>226</v>
      </c>
      <c r="G186" s="195"/>
      <c r="H186" s="196" t="s">
        <v>28</v>
      </c>
      <c r="I186" s="198"/>
      <c r="J186" s="195"/>
      <c r="K186" s="195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131</v>
      </c>
      <c r="AU186" s="203" t="s">
        <v>83</v>
      </c>
      <c r="AV186" s="13" t="s">
        <v>81</v>
      </c>
      <c r="AW186" s="13" t="s">
        <v>34</v>
      </c>
      <c r="AX186" s="13" t="s">
        <v>73</v>
      </c>
      <c r="AY186" s="203" t="s">
        <v>118</v>
      </c>
    </row>
    <row r="187" spans="1:65" s="14" customFormat="1" ht="10.199999999999999">
      <c r="B187" s="204"/>
      <c r="C187" s="205"/>
      <c r="D187" s="188" t="s">
        <v>131</v>
      </c>
      <c r="E187" s="206" t="s">
        <v>28</v>
      </c>
      <c r="F187" s="207" t="s">
        <v>261</v>
      </c>
      <c r="G187" s="205"/>
      <c r="H187" s="208">
        <v>165.964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131</v>
      </c>
      <c r="AU187" s="214" t="s">
        <v>83</v>
      </c>
      <c r="AV187" s="14" t="s">
        <v>83</v>
      </c>
      <c r="AW187" s="14" t="s">
        <v>34</v>
      </c>
      <c r="AX187" s="14" t="s">
        <v>73</v>
      </c>
      <c r="AY187" s="214" t="s">
        <v>118</v>
      </c>
    </row>
    <row r="188" spans="1:65" s="13" customFormat="1" ht="10.199999999999999">
      <c r="B188" s="194"/>
      <c r="C188" s="195"/>
      <c r="D188" s="188" t="s">
        <v>131</v>
      </c>
      <c r="E188" s="196" t="s">
        <v>28</v>
      </c>
      <c r="F188" s="197" t="s">
        <v>228</v>
      </c>
      <c r="G188" s="195"/>
      <c r="H188" s="196" t="s">
        <v>28</v>
      </c>
      <c r="I188" s="198"/>
      <c r="J188" s="195"/>
      <c r="K188" s="195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131</v>
      </c>
      <c r="AU188" s="203" t="s">
        <v>83</v>
      </c>
      <c r="AV188" s="13" t="s">
        <v>81</v>
      </c>
      <c r="AW188" s="13" t="s">
        <v>34</v>
      </c>
      <c r="AX188" s="13" t="s">
        <v>73</v>
      </c>
      <c r="AY188" s="203" t="s">
        <v>118</v>
      </c>
    </row>
    <row r="189" spans="1:65" s="14" customFormat="1" ht="10.199999999999999">
      <c r="B189" s="204"/>
      <c r="C189" s="205"/>
      <c r="D189" s="188" t="s">
        <v>131</v>
      </c>
      <c r="E189" s="206" t="s">
        <v>28</v>
      </c>
      <c r="F189" s="207" t="s">
        <v>262</v>
      </c>
      <c r="G189" s="205"/>
      <c r="H189" s="208">
        <v>33.911999999999999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131</v>
      </c>
      <c r="AU189" s="214" t="s">
        <v>83</v>
      </c>
      <c r="AV189" s="14" t="s">
        <v>83</v>
      </c>
      <c r="AW189" s="14" t="s">
        <v>34</v>
      </c>
      <c r="AX189" s="14" t="s">
        <v>73</v>
      </c>
      <c r="AY189" s="214" t="s">
        <v>118</v>
      </c>
    </row>
    <row r="190" spans="1:65" s="15" customFormat="1" ht="10.199999999999999">
      <c r="B190" s="215"/>
      <c r="C190" s="216"/>
      <c r="D190" s="188" t="s">
        <v>131</v>
      </c>
      <c r="E190" s="217" t="s">
        <v>28</v>
      </c>
      <c r="F190" s="218" t="s">
        <v>137</v>
      </c>
      <c r="G190" s="216"/>
      <c r="H190" s="219">
        <v>271.65300000000002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131</v>
      </c>
      <c r="AU190" s="225" t="s">
        <v>83</v>
      </c>
      <c r="AV190" s="15" t="s">
        <v>125</v>
      </c>
      <c r="AW190" s="15" t="s">
        <v>34</v>
      </c>
      <c r="AX190" s="15" t="s">
        <v>81</v>
      </c>
      <c r="AY190" s="225" t="s">
        <v>118</v>
      </c>
    </row>
    <row r="191" spans="1:65" s="2" customFormat="1" ht="16.5" customHeight="1">
      <c r="A191" s="35"/>
      <c r="B191" s="36"/>
      <c r="C191" s="175" t="s">
        <v>263</v>
      </c>
      <c r="D191" s="175" t="s">
        <v>120</v>
      </c>
      <c r="E191" s="176" t="s">
        <v>264</v>
      </c>
      <c r="F191" s="177" t="s">
        <v>265</v>
      </c>
      <c r="G191" s="178" t="s">
        <v>181</v>
      </c>
      <c r="H191" s="179">
        <v>304.54000000000002</v>
      </c>
      <c r="I191" s="180"/>
      <c r="J191" s="181">
        <f>ROUND(I191*H191,2)</f>
        <v>0</v>
      </c>
      <c r="K191" s="177" t="s">
        <v>124</v>
      </c>
      <c r="L191" s="40"/>
      <c r="M191" s="182" t="s">
        <v>28</v>
      </c>
      <c r="N191" s="183" t="s">
        <v>46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6" t="s">
        <v>125</v>
      </c>
      <c r="AT191" s="186" t="s">
        <v>120</v>
      </c>
      <c r="AU191" s="186" t="s">
        <v>83</v>
      </c>
      <c r="AY191" s="18" t="s">
        <v>118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8" t="s">
        <v>125</v>
      </c>
      <c r="BK191" s="187">
        <f>ROUND(I191*H191,2)</f>
        <v>0</v>
      </c>
      <c r="BL191" s="18" t="s">
        <v>125</v>
      </c>
      <c r="BM191" s="186" t="s">
        <v>266</v>
      </c>
    </row>
    <row r="192" spans="1:65" s="2" customFormat="1" ht="19.2">
      <c r="A192" s="35"/>
      <c r="B192" s="36"/>
      <c r="C192" s="37"/>
      <c r="D192" s="188" t="s">
        <v>127</v>
      </c>
      <c r="E192" s="37"/>
      <c r="F192" s="189" t="s">
        <v>267</v>
      </c>
      <c r="G192" s="37"/>
      <c r="H192" s="37"/>
      <c r="I192" s="190"/>
      <c r="J192" s="37"/>
      <c r="K192" s="37"/>
      <c r="L192" s="40"/>
      <c r="M192" s="191"/>
      <c r="N192" s="192"/>
      <c r="O192" s="66"/>
      <c r="P192" s="66"/>
      <c r="Q192" s="66"/>
      <c r="R192" s="66"/>
      <c r="S192" s="66"/>
      <c r="T192" s="67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127</v>
      </c>
      <c r="AU192" s="18" t="s">
        <v>83</v>
      </c>
    </row>
    <row r="193" spans="1:65" s="2" customFormat="1" ht="86.4">
      <c r="A193" s="35"/>
      <c r="B193" s="36"/>
      <c r="C193" s="37"/>
      <c r="D193" s="188" t="s">
        <v>129</v>
      </c>
      <c r="E193" s="37"/>
      <c r="F193" s="193" t="s">
        <v>258</v>
      </c>
      <c r="G193" s="37"/>
      <c r="H193" s="37"/>
      <c r="I193" s="190"/>
      <c r="J193" s="37"/>
      <c r="K193" s="37"/>
      <c r="L193" s="40"/>
      <c r="M193" s="191"/>
      <c r="N193" s="192"/>
      <c r="O193" s="66"/>
      <c r="P193" s="66"/>
      <c r="Q193" s="66"/>
      <c r="R193" s="66"/>
      <c r="S193" s="66"/>
      <c r="T193" s="6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129</v>
      </c>
      <c r="AU193" s="18" t="s">
        <v>83</v>
      </c>
    </row>
    <row r="194" spans="1:65" s="13" customFormat="1" ht="10.199999999999999">
      <c r="B194" s="194"/>
      <c r="C194" s="195"/>
      <c r="D194" s="188" t="s">
        <v>131</v>
      </c>
      <c r="E194" s="196" t="s">
        <v>28</v>
      </c>
      <c r="F194" s="197" t="s">
        <v>259</v>
      </c>
      <c r="G194" s="195"/>
      <c r="H194" s="196" t="s">
        <v>28</v>
      </c>
      <c r="I194" s="198"/>
      <c r="J194" s="195"/>
      <c r="K194" s="195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131</v>
      </c>
      <c r="AU194" s="203" t="s">
        <v>83</v>
      </c>
      <c r="AV194" s="13" t="s">
        <v>81</v>
      </c>
      <c r="AW194" s="13" t="s">
        <v>34</v>
      </c>
      <c r="AX194" s="13" t="s">
        <v>73</v>
      </c>
      <c r="AY194" s="203" t="s">
        <v>118</v>
      </c>
    </row>
    <row r="195" spans="1:65" s="13" customFormat="1" ht="10.199999999999999">
      <c r="B195" s="194"/>
      <c r="C195" s="195"/>
      <c r="D195" s="188" t="s">
        <v>131</v>
      </c>
      <c r="E195" s="196" t="s">
        <v>28</v>
      </c>
      <c r="F195" s="197" t="s">
        <v>268</v>
      </c>
      <c r="G195" s="195"/>
      <c r="H195" s="196" t="s">
        <v>28</v>
      </c>
      <c r="I195" s="198"/>
      <c r="J195" s="195"/>
      <c r="K195" s="195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131</v>
      </c>
      <c r="AU195" s="203" t="s">
        <v>83</v>
      </c>
      <c r="AV195" s="13" t="s">
        <v>81</v>
      </c>
      <c r="AW195" s="13" t="s">
        <v>34</v>
      </c>
      <c r="AX195" s="13" t="s">
        <v>73</v>
      </c>
      <c r="AY195" s="203" t="s">
        <v>118</v>
      </c>
    </row>
    <row r="196" spans="1:65" s="14" customFormat="1" ht="10.199999999999999">
      <c r="B196" s="204"/>
      <c r="C196" s="205"/>
      <c r="D196" s="188" t="s">
        <v>131</v>
      </c>
      <c r="E196" s="206" t="s">
        <v>28</v>
      </c>
      <c r="F196" s="207" t="s">
        <v>269</v>
      </c>
      <c r="G196" s="205"/>
      <c r="H196" s="208">
        <v>205.42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131</v>
      </c>
      <c r="AU196" s="214" t="s">
        <v>83</v>
      </c>
      <c r="AV196" s="14" t="s">
        <v>83</v>
      </c>
      <c r="AW196" s="14" t="s">
        <v>34</v>
      </c>
      <c r="AX196" s="14" t="s">
        <v>73</v>
      </c>
      <c r="AY196" s="214" t="s">
        <v>118</v>
      </c>
    </row>
    <row r="197" spans="1:65" s="13" customFormat="1" ht="10.199999999999999">
      <c r="B197" s="194"/>
      <c r="C197" s="195"/>
      <c r="D197" s="188" t="s">
        <v>131</v>
      </c>
      <c r="E197" s="196" t="s">
        <v>28</v>
      </c>
      <c r="F197" s="197" t="s">
        <v>237</v>
      </c>
      <c r="G197" s="195"/>
      <c r="H197" s="196" t="s">
        <v>28</v>
      </c>
      <c r="I197" s="198"/>
      <c r="J197" s="195"/>
      <c r="K197" s="195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131</v>
      </c>
      <c r="AU197" s="203" t="s">
        <v>83</v>
      </c>
      <c r="AV197" s="13" t="s">
        <v>81</v>
      </c>
      <c r="AW197" s="13" t="s">
        <v>34</v>
      </c>
      <c r="AX197" s="13" t="s">
        <v>73</v>
      </c>
      <c r="AY197" s="203" t="s">
        <v>118</v>
      </c>
    </row>
    <row r="198" spans="1:65" s="14" customFormat="1" ht="10.199999999999999">
      <c r="B198" s="204"/>
      <c r="C198" s="205"/>
      <c r="D198" s="188" t="s">
        <v>131</v>
      </c>
      <c r="E198" s="206" t="s">
        <v>28</v>
      </c>
      <c r="F198" s="207" t="s">
        <v>270</v>
      </c>
      <c r="G198" s="205"/>
      <c r="H198" s="208">
        <v>99.12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131</v>
      </c>
      <c r="AU198" s="214" t="s">
        <v>83</v>
      </c>
      <c r="AV198" s="14" t="s">
        <v>83</v>
      </c>
      <c r="AW198" s="14" t="s">
        <v>34</v>
      </c>
      <c r="AX198" s="14" t="s">
        <v>73</v>
      </c>
      <c r="AY198" s="214" t="s">
        <v>118</v>
      </c>
    </row>
    <row r="199" spans="1:65" s="15" customFormat="1" ht="10.199999999999999">
      <c r="B199" s="215"/>
      <c r="C199" s="216"/>
      <c r="D199" s="188" t="s">
        <v>131</v>
      </c>
      <c r="E199" s="217" t="s">
        <v>28</v>
      </c>
      <c r="F199" s="218" t="s">
        <v>137</v>
      </c>
      <c r="G199" s="216"/>
      <c r="H199" s="219">
        <v>304.54000000000002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131</v>
      </c>
      <c r="AU199" s="225" t="s">
        <v>83</v>
      </c>
      <c r="AV199" s="15" t="s">
        <v>125</v>
      </c>
      <c r="AW199" s="15" t="s">
        <v>34</v>
      </c>
      <c r="AX199" s="15" t="s">
        <v>81</v>
      </c>
      <c r="AY199" s="225" t="s">
        <v>118</v>
      </c>
    </row>
    <row r="200" spans="1:65" s="2" customFormat="1" ht="16.5" customHeight="1">
      <c r="A200" s="35"/>
      <c r="B200" s="36"/>
      <c r="C200" s="175" t="s">
        <v>271</v>
      </c>
      <c r="D200" s="175" t="s">
        <v>120</v>
      </c>
      <c r="E200" s="176" t="s">
        <v>272</v>
      </c>
      <c r="F200" s="177" t="s">
        <v>273</v>
      </c>
      <c r="G200" s="178" t="s">
        <v>181</v>
      </c>
      <c r="H200" s="179">
        <v>2451.5300000000002</v>
      </c>
      <c r="I200" s="180"/>
      <c r="J200" s="181">
        <f>ROUND(I200*H200,2)</f>
        <v>0</v>
      </c>
      <c r="K200" s="177" t="s">
        <v>124</v>
      </c>
      <c r="L200" s="40"/>
      <c r="M200" s="182" t="s">
        <v>28</v>
      </c>
      <c r="N200" s="183" t="s">
        <v>46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6" t="s">
        <v>125</v>
      </c>
      <c r="AT200" s="186" t="s">
        <v>120</v>
      </c>
      <c r="AU200" s="186" t="s">
        <v>83</v>
      </c>
      <c r="AY200" s="18" t="s">
        <v>118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8" t="s">
        <v>125</v>
      </c>
      <c r="BK200" s="187">
        <f>ROUND(I200*H200,2)</f>
        <v>0</v>
      </c>
      <c r="BL200" s="18" t="s">
        <v>125</v>
      </c>
      <c r="BM200" s="186" t="s">
        <v>274</v>
      </c>
    </row>
    <row r="201" spans="1:65" s="2" customFormat="1" ht="19.2">
      <c r="A201" s="35"/>
      <c r="B201" s="36"/>
      <c r="C201" s="37"/>
      <c r="D201" s="188" t="s">
        <v>127</v>
      </c>
      <c r="E201" s="37"/>
      <c r="F201" s="189" t="s">
        <v>275</v>
      </c>
      <c r="G201" s="37"/>
      <c r="H201" s="37"/>
      <c r="I201" s="190"/>
      <c r="J201" s="37"/>
      <c r="K201" s="37"/>
      <c r="L201" s="40"/>
      <c r="M201" s="191"/>
      <c r="N201" s="192"/>
      <c r="O201" s="66"/>
      <c r="P201" s="66"/>
      <c r="Q201" s="66"/>
      <c r="R201" s="66"/>
      <c r="S201" s="66"/>
      <c r="T201" s="6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127</v>
      </c>
      <c r="AU201" s="18" t="s">
        <v>83</v>
      </c>
    </row>
    <row r="202" spans="1:65" s="2" customFormat="1" ht="48">
      <c r="A202" s="35"/>
      <c r="B202" s="36"/>
      <c r="C202" s="37"/>
      <c r="D202" s="188" t="s">
        <v>129</v>
      </c>
      <c r="E202" s="37"/>
      <c r="F202" s="193" t="s">
        <v>276</v>
      </c>
      <c r="G202" s="37"/>
      <c r="H202" s="37"/>
      <c r="I202" s="190"/>
      <c r="J202" s="37"/>
      <c r="K202" s="37"/>
      <c r="L202" s="40"/>
      <c r="M202" s="191"/>
      <c r="N202" s="192"/>
      <c r="O202" s="66"/>
      <c r="P202" s="66"/>
      <c r="Q202" s="66"/>
      <c r="R202" s="66"/>
      <c r="S202" s="66"/>
      <c r="T202" s="67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129</v>
      </c>
      <c r="AU202" s="18" t="s">
        <v>83</v>
      </c>
    </row>
    <row r="203" spans="1:65" s="13" customFormat="1" ht="10.199999999999999">
      <c r="B203" s="194"/>
      <c r="C203" s="195"/>
      <c r="D203" s="188" t="s">
        <v>131</v>
      </c>
      <c r="E203" s="196" t="s">
        <v>28</v>
      </c>
      <c r="F203" s="197" t="s">
        <v>277</v>
      </c>
      <c r="G203" s="195"/>
      <c r="H203" s="196" t="s">
        <v>28</v>
      </c>
      <c r="I203" s="198"/>
      <c r="J203" s="195"/>
      <c r="K203" s="195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131</v>
      </c>
      <c r="AU203" s="203" t="s">
        <v>83</v>
      </c>
      <c r="AV203" s="13" t="s">
        <v>81</v>
      </c>
      <c r="AW203" s="13" t="s">
        <v>34</v>
      </c>
      <c r="AX203" s="13" t="s">
        <v>73</v>
      </c>
      <c r="AY203" s="203" t="s">
        <v>118</v>
      </c>
    </row>
    <row r="204" spans="1:65" s="13" customFormat="1" ht="10.199999999999999">
      <c r="B204" s="194"/>
      <c r="C204" s="195"/>
      <c r="D204" s="188" t="s">
        <v>131</v>
      </c>
      <c r="E204" s="196" t="s">
        <v>28</v>
      </c>
      <c r="F204" s="197" t="s">
        <v>278</v>
      </c>
      <c r="G204" s="195"/>
      <c r="H204" s="196" t="s">
        <v>28</v>
      </c>
      <c r="I204" s="198"/>
      <c r="J204" s="195"/>
      <c r="K204" s="195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131</v>
      </c>
      <c r="AU204" s="203" t="s">
        <v>83</v>
      </c>
      <c r="AV204" s="13" t="s">
        <v>81</v>
      </c>
      <c r="AW204" s="13" t="s">
        <v>34</v>
      </c>
      <c r="AX204" s="13" t="s">
        <v>73</v>
      </c>
      <c r="AY204" s="203" t="s">
        <v>118</v>
      </c>
    </row>
    <row r="205" spans="1:65" s="14" customFormat="1" ht="10.199999999999999">
      <c r="B205" s="204"/>
      <c r="C205" s="205"/>
      <c r="D205" s="188" t="s">
        <v>131</v>
      </c>
      <c r="E205" s="206" t="s">
        <v>28</v>
      </c>
      <c r="F205" s="207" t="s">
        <v>279</v>
      </c>
      <c r="G205" s="205"/>
      <c r="H205" s="208">
        <v>2246.11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131</v>
      </c>
      <c r="AU205" s="214" t="s">
        <v>83</v>
      </c>
      <c r="AV205" s="14" t="s">
        <v>83</v>
      </c>
      <c r="AW205" s="14" t="s">
        <v>34</v>
      </c>
      <c r="AX205" s="14" t="s">
        <v>73</v>
      </c>
      <c r="AY205" s="214" t="s">
        <v>118</v>
      </c>
    </row>
    <row r="206" spans="1:65" s="13" customFormat="1" ht="10.199999999999999">
      <c r="B206" s="194"/>
      <c r="C206" s="195"/>
      <c r="D206" s="188" t="s">
        <v>131</v>
      </c>
      <c r="E206" s="196" t="s">
        <v>28</v>
      </c>
      <c r="F206" s="197" t="s">
        <v>280</v>
      </c>
      <c r="G206" s="195"/>
      <c r="H206" s="196" t="s">
        <v>28</v>
      </c>
      <c r="I206" s="198"/>
      <c r="J206" s="195"/>
      <c r="K206" s="195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131</v>
      </c>
      <c r="AU206" s="203" t="s">
        <v>83</v>
      </c>
      <c r="AV206" s="13" t="s">
        <v>81</v>
      </c>
      <c r="AW206" s="13" t="s">
        <v>34</v>
      </c>
      <c r="AX206" s="13" t="s">
        <v>73</v>
      </c>
      <c r="AY206" s="203" t="s">
        <v>118</v>
      </c>
    </row>
    <row r="207" spans="1:65" s="14" customFormat="1" ht="10.199999999999999">
      <c r="B207" s="204"/>
      <c r="C207" s="205"/>
      <c r="D207" s="188" t="s">
        <v>131</v>
      </c>
      <c r="E207" s="206" t="s">
        <v>28</v>
      </c>
      <c r="F207" s="207" t="s">
        <v>269</v>
      </c>
      <c r="G207" s="205"/>
      <c r="H207" s="208">
        <v>205.42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131</v>
      </c>
      <c r="AU207" s="214" t="s">
        <v>83</v>
      </c>
      <c r="AV207" s="14" t="s">
        <v>83</v>
      </c>
      <c r="AW207" s="14" t="s">
        <v>34</v>
      </c>
      <c r="AX207" s="14" t="s">
        <v>73</v>
      </c>
      <c r="AY207" s="214" t="s">
        <v>118</v>
      </c>
    </row>
    <row r="208" spans="1:65" s="15" customFormat="1" ht="10.199999999999999">
      <c r="B208" s="215"/>
      <c r="C208" s="216"/>
      <c r="D208" s="188" t="s">
        <v>131</v>
      </c>
      <c r="E208" s="217" t="s">
        <v>28</v>
      </c>
      <c r="F208" s="218" t="s">
        <v>137</v>
      </c>
      <c r="G208" s="216"/>
      <c r="H208" s="219">
        <v>2451.5300000000002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131</v>
      </c>
      <c r="AU208" s="225" t="s">
        <v>83</v>
      </c>
      <c r="AV208" s="15" t="s">
        <v>125</v>
      </c>
      <c r="AW208" s="15" t="s">
        <v>34</v>
      </c>
      <c r="AX208" s="15" t="s">
        <v>81</v>
      </c>
      <c r="AY208" s="225" t="s">
        <v>118</v>
      </c>
    </row>
    <row r="209" spans="1:65" s="2" customFormat="1" ht="16.5" customHeight="1">
      <c r="A209" s="35"/>
      <c r="B209" s="36"/>
      <c r="C209" s="226" t="s">
        <v>281</v>
      </c>
      <c r="D209" s="226" t="s">
        <v>282</v>
      </c>
      <c r="E209" s="227" t="s">
        <v>283</v>
      </c>
      <c r="F209" s="228" t="s">
        <v>284</v>
      </c>
      <c r="G209" s="229" t="s">
        <v>181</v>
      </c>
      <c r="H209" s="230">
        <v>2246.11</v>
      </c>
      <c r="I209" s="231"/>
      <c r="J209" s="232">
        <f>ROUND(I209*H209,2)</f>
        <v>0</v>
      </c>
      <c r="K209" s="228" t="s">
        <v>28</v>
      </c>
      <c r="L209" s="233"/>
      <c r="M209" s="234" t="s">
        <v>28</v>
      </c>
      <c r="N209" s="235" t="s">
        <v>46</v>
      </c>
      <c r="O209" s="66"/>
      <c r="P209" s="184">
        <f>O209*H209</f>
        <v>0</v>
      </c>
      <c r="Q209" s="184">
        <v>1</v>
      </c>
      <c r="R209" s="184">
        <f>Q209*H209</f>
        <v>2246.11</v>
      </c>
      <c r="S209" s="184">
        <v>0</v>
      </c>
      <c r="T209" s="18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6" t="s">
        <v>185</v>
      </c>
      <c r="AT209" s="186" t="s">
        <v>282</v>
      </c>
      <c r="AU209" s="186" t="s">
        <v>83</v>
      </c>
      <c r="AY209" s="18" t="s">
        <v>118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8" t="s">
        <v>125</v>
      </c>
      <c r="BK209" s="187">
        <f>ROUND(I209*H209,2)</f>
        <v>0</v>
      </c>
      <c r="BL209" s="18" t="s">
        <v>125</v>
      </c>
      <c r="BM209" s="186" t="s">
        <v>285</v>
      </c>
    </row>
    <row r="210" spans="1:65" s="2" customFormat="1" ht="10.199999999999999">
      <c r="A210" s="35"/>
      <c r="B210" s="36"/>
      <c r="C210" s="37"/>
      <c r="D210" s="188" t="s">
        <v>127</v>
      </c>
      <c r="E210" s="37"/>
      <c r="F210" s="189" t="s">
        <v>284</v>
      </c>
      <c r="G210" s="37"/>
      <c r="H210" s="37"/>
      <c r="I210" s="190"/>
      <c r="J210" s="37"/>
      <c r="K210" s="37"/>
      <c r="L210" s="40"/>
      <c r="M210" s="191"/>
      <c r="N210" s="192"/>
      <c r="O210" s="66"/>
      <c r="P210" s="66"/>
      <c r="Q210" s="66"/>
      <c r="R210" s="66"/>
      <c r="S210" s="66"/>
      <c r="T210" s="6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127</v>
      </c>
      <c r="AU210" s="18" t="s">
        <v>83</v>
      </c>
    </row>
    <row r="211" spans="1:65" s="13" customFormat="1" ht="10.199999999999999">
      <c r="B211" s="194"/>
      <c r="C211" s="195"/>
      <c r="D211" s="188" t="s">
        <v>131</v>
      </c>
      <c r="E211" s="196" t="s">
        <v>28</v>
      </c>
      <c r="F211" s="197" t="s">
        <v>286</v>
      </c>
      <c r="G211" s="195"/>
      <c r="H211" s="196" t="s">
        <v>28</v>
      </c>
      <c r="I211" s="198"/>
      <c r="J211" s="195"/>
      <c r="K211" s="195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131</v>
      </c>
      <c r="AU211" s="203" t="s">
        <v>83</v>
      </c>
      <c r="AV211" s="13" t="s">
        <v>81</v>
      </c>
      <c r="AW211" s="13" t="s">
        <v>34</v>
      </c>
      <c r="AX211" s="13" t="s">
        <v>73</v>
      </c>
      <c r="AY211" s="203" t="s">
        <v>118</v>
      </c>
    </row>
    <row r="212" spans="1:65" s="14" customFormat="1" ht="10.199999999999999">
      <c r="B212" s="204"/>
      <c r="C212" s="205"/>
      <c r="D212" s="188" t="s">
        <v>131</v>
      </c>
      <c r="E212" s="206" t="s">
        <v>28</v>
      </c>
      <c r="F212" s="207" t="s">
        <v>279</v>
      </c>
      <c r="G212" s="205"/>
      <c r="H212" s="208">
        <v>2246.11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131</v>
      </c>
      <c r="AU212" s="214" t="s">
        <v>83</v>
      </c>
      <c r="AV212" s="14" t="s">
        <v>83</v>
      </c>
      <c r="AW212" s="14" t="s">
        <v>34</v>
      </c>
      <c r="AX212" s="14" t="s">
        <v>81</v>
      </c>
      <c r="AY212" s="214" t="s">
        <v>118</v>
      </c>
    </row>
    <row r="213" spans="1:65" s="2" customFormat="1" ht="16.5" customHeight="1">
      <c r="A213" s="35"/>
      <c r="B213" s="36"/>
      <c r="C213" s="175" t="s">
        <v>287</v>
      </c>
      <c r="D213" s="175" t="s">
        <v>120</v>
      </c>
      <c r="E213" s="176" t="s">
        <v>288</v>
      </c>
      <c r="F213" s="177" t="s">
        <v>289</v>
      </c>
      <c r="G213" s="178" t="s">
        <v>181</v>
      </c>
      <c r="H213" s="179">
        <v>99.12</v>
      </c>
      <c r="I213" s="180"/>
      <c r="J213" s="181">
        <f>ROUND(I213*H213,2)</f>
        <v>0</v>
      </c>
      <c r="K213" s="177" t="s">
        <v>124</v>
      </c>
      <c r="L213" s="40"/>
      <c r="M213" s="182" t="s">
        <v>28</v>
      </c>
      <c r="N213" s="183" t="s">
        <v>46</v>
      </c>
      <c r="O213" s="66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6" t="s">
        <v>125</v>
      </c>
      <c r="AT213" s="186" t="s">
        <v>120</v>
      </c>
      <c r="AU213" s="186" t="s">
        <v>83</v>
      </c>
      <c r="AY213" s="18" t="s">
        <v>118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8" t="s">
        <v>125</v>
      </c>
      <c r="BK213" s="187">
        <f>ROUND(I213*H213,2)</f>
        <v>0</v>
      </c>
      <c r="BL213" s="18" t="s">
        <v>125</v>
      </c>
      <c r="BM213" s="186" t="s">
        <v>290</v>
      </c>
    </row>
    <row r="214" spans="1:65" s="2" customFormat="1" ht="19.2">
      <c r="A214" s="35"/>
      <c r="B214" s="36"/>
      <c r="C214" s="37"/>
      <c r="D214" s="188" t="s">
        <v>127</v>
      </c>
      <c r="E214" s="37"/>
      <c r="F214" s="189" t="s">
        <v>291</v>
      </c>
      <c r="G214" s="37"/>
      <c r="H214" s="37"/>
      <c r="I214" s="190"/>
      <c r="J214" s="37"/>
      <c r="K214" s="37"/>
      <c r="L214" s="40"/>
      <c r="M214" s="191"/>
      <c r="N214" s="192"/>
      <c r="O214" s="66"/>
      <c r="P214" s="66"/>
      <c r="Q214" s="66"/>
      <c r="R214" s="66"/>
      <c r="S214" s="66"/>
      <c r="T214" s="67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127</v>
      </c>
      <c r="AU214" s="18" t="s">
        <v>83</v>
      </c>
    </row>
    <row r="215" spans="1:65" s="2" customFormat="1" ht="144">
      <c r="A215" s="35"/>
      <c r="B215" s="36"/>
      <c r="C215" s="37"/>
      <c r="D215" s="188" t="s">
        <v>129</v>
      </c>
      <c r="E215" s="37"/>
      <c r="F215" s="193" t="s">
        <v>292</v>
      </c>
      <c r="G215" s="37"/>
      <c r="H215" s="37"/>
      <c r="I215" s="190"/>
      <c r="J215" s="37"/>
      <c r="K215" s="37"/>
      <c r="L215" s="40"/>
      <c r="M215" s="191"/>
      <c r="N215" s="192"/>
      <c r="O215" s="66"/>
      <c r="P215" s="66"/>
      <c r="Q215" s="66"/>
      <c r="R215" s="66"/>
      <c r="S215" s="66"/>
      <c r="T215" s="67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129</v>
      </c>
      <c r="AU215" s="18" t="s">
        <v>83</v>
      </c>
    </row>
    <row r="216" spans="1:65" s="13" customFormat="1" ht="10.199999999999999">
      <c r="B216" s="194"/>
      <c r="C216" s="195"/>
      <c r="D216" s="188" t="s">
        <v>131</v>
      </c>
      <c r="E216" s="196" t="s">
        <v>28</v>
      </c>
      <c r="F216" s="197" t="s">
        <v>293</v>
      </c>
      <c r="G216" s="195"/>
      <c r="H216" s="196" t="s">
        <v>28</v>
      </c>
      <c r="I216" s="198"/>
      <c r="J216" s="195"/>
      <c r="K216" s="195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131</v>
      </c>
      <c r="AU216" s="203" t="s">
        <v>83</v>
      </c>
      <c r="AV216" s="13" t="s">
        <v>81</v>
      </c>
      <c r="AW216" s="13" t="s">
        <v>34</v>
      </c>
      <c r="AX216" s="13" t="s">
        <v>73</v>
      </c>
      <c r="AY216" s="203" t="s">
        <v>118</v>
      </c>
    </row>
    <row r="217" spans="1:65" s="14" customFormat="1" ht="10.199999999999999">
      <c r="B217" s="204"/>
      <c r="C217" s="205"/>
      <c r="D217" s="188" t="s">
        <v>131</v>
      </c>
      <c r="E217" s="206" t="s">
        <v>28</v>
      </c>
      <c r="F217" s="207" t="s">
        <v>270</v>
      </c>
      <c r="G217" s="205"/>
      <c r="H217" s="208">
        <v>99.12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131</v>
      </c>
      <c r="AU217" s="214" t="s">
        <v>83</v>
      </c>
      <c r="AV217" s="14" t="s">
        <v>83</v>
      </c>
      <c r="AW217" s="14" t="s">
        <v>34</v>
      </c>
      <c r="AX217" s="14" t="s">
        <v>81</v>
      </c>
      <c r="AY217" s="214" t="s">
        <v>118</v>
      </c>
    </row>
    <row r="218" spans="1:65" s="2" customFormat="1" ht="16.5" customHeight="1">
      <c r="A218" s="35"/>
      <c r="B218" s="36"/>
      <c r="C218" s="175" t="s">
        <v>7</v>
      </c>
      <c r="D218" s="175" t="s">
        <v>120</v>
      </c>
      <c r="E218" s="176" t="s">
        <v>294</v>
      </c>
      <c r="F218" s="177" t="s">
        <v>295</v>
      </c>
      <c r="G218" s="178" t="s">
        <v>181</v>
      </c>
      <c r="H218" s="179">
        <v>1368.7070000000001</v>
      </c>
      <c r="I218" s="180"/>
      <c r="J218" s="181">
        <f>ROUND(I218*H218,2)</f>
        <v>0</v>
      </c>
      <c r="K218" s="177" t="s">
        <v>124</v>
      </c>
      <c r="L218" s="40"/>
      <c r="M218" s="182" t="s">
        <v>28</v>
      </c>
      <c r="N218" s="183" t="s">
        <v>46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6" t="s">
        <v>125</v>
      </c>
      <c r="AT218" s="186" t="s">
        <v>120</v>
      </c>
      <c r="AU218" s="186" t="s">
        <v>83</v>
      </c>
      <c r="AY218" s="18" t="s">
        <v>118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8" t="s">
        <v>125</v>
      </c>
      <c r="BK218" s="187">
        <f>ROUND(I218*H218,2)</f>
        <v>0</v>
      </c>
      <c r="BL218" s="18" t="s">
        <v>125</v>
      </c>
      <c r="BM218" s="186" t="s">
        <v>296</v>
      </c>
    </row>
    <row r="219" spans="1:65" s="2" customFormat="1" ht="10.199999999999999">
      <c r="A219" s="35"/>
      <c r="B219" s="36"/>
      <c r="C219" s="37"/>
      <c r="D219" s="188" t="s">
        <v>127</v>
      </c>
      <c r="E219" s="37"/>
      <c r="F219" s="189" t="s">
        <v>297</v>
      </c>
      <c r="G219" s="37"/>
      <c r="H219" s="37"/>
      <c r="I219" s="190"/>
      <c r="J219" s="37"/>
      <c r="K219" s="37"/>
      <c r="L219" s="40"/>
      <c r="M219" s="191"/>
      <c r="N219" s="192"/>
      <c r="O219" s="66"/>
      <c r="P219" s="66"/>
      <c r="Q219" s="66"/>
      <c r="R219" s="66"/>
      <c r="S219" s="66"/>
      <c r="T219" s="67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127</v>
      </c>
      <c r="AU219" s="18" t="s">
        <v>83</v>
      </c>
    </row>
    <row r="220" spans="1:65" s="2" customFormat="1" ht="105.6">
      <c r="A220" s="35"/>
      <c r="B220" s="36"/>
      <c r="C220" s="37"/>
      <c r="D220" s="188" t="s">
        <v>129</v>
      </c>
      <c r="E220" s="37"/>
      <c r="F220" s="193" t="s">
        <v>298</v>
      </c>
      <c r="G220" s="37"/>
      <c r="H220" s="37"/>
      <c r="I220" s="190"/>
      <c r="J220" s="37"/>
      <c r="K220" s="37"/>
      <c r="L220" s="40"/>
      <c r="M220" s="191"/>
      <c r="N220" s="192"/>
      <c r="O220" s="66"/>
      <c r="P220" s="66"/>
      <c r="Q220" s="66"/>
      <c r="R220" s="66"/>
      <c r="S220" s="66"/>
      <c r="T220" s="6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129</v>
      </c>
      <c r="AU220" s="18" t="s">
        <v>83</v>
      </c>
    </row>
    <row r="221" spans="1:65" s="13" customFormat="1" ht="10.199999999999999">
      <c r="B221" s="194"/>
      <c r="C221" s="195"/>
      <c r="D221" s="188" t="s">
        <v>131</v>
      </c>
      <c r="E221" s="196" t="s">
        <v>28</v>
      </c>
      <c r="F221" s="197" t="s">
        <v>299</v>
      </c>
      <c r="G221" s="195"/>
      <c r="H221" s="196" t="s">
        <v>28</v>
      </c>
      <c r="I221" s="198"/>
      <c r="J221" s="195"/>
      <c r="K221" s="195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131</v>
      </c>
      <c r="AU221" s="203" t="s">
        <v>83</v>
      </c>
      <c r="AV221" s="13" t="s">
        <v>81</v>
      </c>
      <c r="AW221" s="13" t="s">
        <v>34</v>
      </c>
      <c r="AX221" s="13" t="s">
        <v>73</v>
      </c>
      <c r="AY221" s="203" t="s">
        <v>118</v>
      </c>
    </row>
    <row r="222" spans="1:65" s="13" customFormat="1" ht="20.399999999999999">
      <c r="B222" s="194"/>
      <c r="C222" s="195"/>
      <c r="D222" s="188" t="s">
        <v>131</v>
      </c>
      <c r="E222" s="196" t="s">
        <v>28</v>
      </c>
      <c r="F222" s="197" t="s">
        <v>245</v>
      </c>
      <c r="G222" s="195"/>
      <c r="H222" s="196" t="s">
        <v>28</v>
      </c>
      <c r="I222" s="198"/>
      <c r="J222" s="195"/>
      <c r="K222" s="195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131</v>
      </c>
      <c r="AU222" s="203" t="s">
        <v>83</v>
      </c>
      <c r="AV222" s="13" t="s">
        <v>81</v>
      </c>
      <c r="AW222" s="13" t="s">
        <v>34</v>
      </c>
      <c r="AX222" s="13" t="s">
        <v>73</v>
      </c>
      <c r="AY222" s="203" t="s">
        <v>118</v>
      </c>
    </row>
    <row r="223" spans="1:65" s="14" customFormat="1" ht="10.199999999999999">
      <c r="B223" s="204"/>
      <c r="C223" s="205"/>
      <c r="D223" s="188" t="s">
        <v>131</v>
      </c>
      <c r="E223" s="206" t="s">
        <v>28</v>
      </c>
      <c r="F223" s="207" t="s">
        <v>246</v>
      </c>
      <c r="G223" s="205"/>
      <c r="H223" s="208">
        <v>1368.7070000000001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131</v>
      </c>
      <c r="AU223" s="214" t="s">
        <v>83</v>
      </c>
      <c r="AV223" s="14" t="s">
        <v>83</v>
      </c>
      <c r="AW223" s="14" t="s">
        <v>34</v>
      </c>
      <c r="AX223" s="14" t="s">
        <v>81</v>
      </c>
      <c r="AY223" s="214" t="s">
        <v>118</v>
      </c>
    </row>
    <row r="224" spans="1:65" s="2" customFormat="1" ht="16.5" customHeight="1">
      <c r="A224" s="35"/>
      <c r="B224" s="36"/>
      <c r="C224" s="175" t="s">
        <v>300</v>
      </c>
      <c r="D224" s="175" t="s">
        <v>120</v>
      </c>
      <c r="E224" s="176" t="s">
        <v>301</v>
      </c>
      <c r="F224" s="177" t="s">
        <v>295</v>
      </c>
      <c r="G224" s="178" t="s">
        <v>181</v>
      </c>
      <c r="H224" s="179">
        <v>125.6</v>
      </c>
      <c r="I224" s="180"/>
      <c r="J224" s="181">
        <f>ROUND(I224*H224,2)</f>
        <v>0</v>
      </c>
      <c r="K224" s="177" t="s">
        <v>28</v>
      </c>
      <c r="L224" s="40"/>
      <c r="M224" s="182" t="s">
        <v>28</v>
      </c>
      <c r="N224" s="183" t="s">
        <v>46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6" t="s">
        <v>125</v>
      </c>
      <c r="AT224" s="186" t="s">
        <v>120</v>
      </c>
      <c r="AU224" s="186" t="s">
        <v>83</v>
      </c>
      <c r="AY224" s="18" t="s">
        <v>118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8" t="s">
        <v>125</v>
      </c>
      <c r="BK224" s="187">
        <f>ROUND(I224*H224,2)</f>
        <v>0</v>
      </c>
      <c r="BL224" s="18" t="s">
        <v>125</v>
      </c>
      <c r="BM224" s="186" t="s">
        <v>302</v>
      </c>
    </row>
    <row r="225" spans="1:65" s="2" customFormat="1" ht="10.199999999999999">
      <c r="A225" s="35"/>
      <c r="B225" s="36"/>
      <c r="C225" s="37"/>
      <c r="D225" s="188" t="s">
        <v>127</v>
      </c>
      <c r="E225" s="37"/>
      <c r="F225" s="189" t="s">
        <v>297</v>
      </c>
      <c r="G225" s="37"/>
      <c r="H225" s="37"/>
      <c r="I225" s="190"/>
      <c r="J225" s="37"/>
      <c r="K225" s="37"/>
      <c r="L225" s="40"/>
      <c r="M225" s="191"/>
      <c r="N225" s="192"/>
      <c r="O225" s="66"/>
      <c r="P225" s="66"/>
      <c r="Q225" s="66"/>
      <c r="R225" s="66"/>
      <c r="S225" s="66"/>
      <c r="T225" s="67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127</v>
      </c>
      <c r="AU225" s="18" t="s">
        <v>83</v>
      </c>
    </row>
    <row r="226" spans="1:65" s="2" customFormat="1" ht="105.6">
      <c r="A226" s="35"/>
      <c r="B226" s="36"/>
      <c r="C226" s="37"/>
      <c r="D226" s="188" t="s">
        <v>129</v>
      </c>
      <c r="E226" s="37"/>
      <c r="F226" s="193" t="s">
        <v>298</v>
      </c>
      <c r="G226" s="37"/>
      <c r="H226" s="37"/>
      <c r="I226" s="190"/>
      <c r="J226" s="37"/>
      <c r="K226" s="37"/>
      <c r="L226" s="40"/>
      <c r="M226" s="191"/>
      <c r="N226" s="192"/>
      <c r="O226" s="66"/>
      <c r="P226" s="66"/>
      <c r="Q226" s="66"/>
      <c r="R226" s="66"/>
      <c r="S226" s="66"/>
      <c r="T226" s="6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129</v>
      </c>
      <c r="AU226" s="18" t="s">
        <v>83</v>
      </c>
    </row>
    <row r="227" spans="1:65" s="13" customFormat="1" ht="10.199999999999999">
      <c r="B227" s="194"/>
      <c r="C227" s="195"/>
      <c r="D227" s="188" t="s">
        <v>131</v>
      </c>
      <c r="E227" s="196" t="s">
        <v>28</v>
      </c>
      <c r="F227" s="197" t="s">
        <v>303</v>
      </c>
      <c r="G227" s="195"/>
      <c r="H227" s="196" t="s">
        <v>28</v>
      </c>
      <c r="I227" s="198"/>
      <c r="J227" s="195"/>
      <c r="K227" s="195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131</v>
      </c>
      <c r="AU227" s="203" t="s">
        <v>83</v>
      </c>
      <c r="AV227" s="13" t="s">
        <v>81</v>
      </c>
      <c r="AW227" s="13" t="s">
        <v>34</v>
      </c>
      <c r="AX227" s="13" t="s">
        <v>73</v>
      </c>
      <c r="AY227" s="203" t="s">
        <v>118</v>
      </c>
    </row>
    <row r="228" spans="1:65" s="14" customFormat="1" ht="10.199999999999999">
      <c r="B228" s="204"/>
      <c r="C228" s="205"/>
      <c r="D228" s="188" t="s">
        <v>131</v>
      </c>
      <c r="E228" s="206" t="s">
        <v>28</v>
      </c>
      <c r="F228" s="207" t="s">
        <v>252</v>
      </c>
      <c r="G228" s="205"/>
      <c r="H228" s="208">
        <v>125.6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131</v>
      </c>
      <c r="AU228" s="214" t="s">
        <v>83</v>
      </c>
      <c r="AV228" s="14" t="s">
        <v>83</v>
      </c>
      <c r="AW228" s="14" t="s">
        <v>34</v>
      </c>
      <c r="AX228" s="14" t="s">
        <v>81</v>
      </c>
      <c r="AY228" s="214" t="s">
        <v>118</v>
      </c>
    </row>
    <row r="229" spans="1:65" s="2" customFormat="1" ht="16.5" customHeight="1">
      <c r="A229" s="35"/>
      <c r="B229" s="36"/>
      <c r="C229" s="175" t="s">
        <v>304</v>
      </c>
      <c r="D229" s="175" t="s">
        <v>120</v>
      </c>
      <c r="E229" s="176" t="s">
        <v>305</v>
      </c>
      <c r="F229" s="177" t="s">
        <v>306</v>
      </c>
      <c r="G229" s="178" t="s">
        <v>150</v>
      </c>
      <c r="H229" s="179">
        <v>1673.78</v>
      </c>
      <c r="I229" s="180"/>
      <c r="J229" s="181">
        <f>ROUND(I229*H229,2)</f>
        <v>0</v>
      </c>
      <c r="K229" s="177" t="s">
        <v>124</v>
      </c>
      <c r="L229" s="40"/>
      <c r="M229" s="182" t="s">
        <v>28</v>
      </c>
      <c r="N229" s="183" t="s">
        <v>46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6" t="s">
        <v>125</v>
      </c>
      <c r="AT229" s="186" t="s">
        <v>120</v>
      </c>
      <c r="AU229" s="186" t="s">
        <v>83</v>
      </c>
      <c r="AY229" s="18" t="s">
        <v>118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8" t="s">
        <v>125</v>
      </c>
      <c r="BK229" s="187">
        <f>ROUND(I229*H229,2)</f>
        <v>0</v>
      </c>
      <c r="BL229" s="18" t="s">
        <v>125</v>
      </c>
      <c r="BM229" s="186" t="s">
        <v>307</v>
      </c>
    </row>
    <row r="230" spans="1:65" s="2" customFormat="1" ht="19.2">
      <c r="A230" s="35"/>
      <c r="B230" s="36"/>
      <c r="C230" s="37"/>
      <c r="D230" s="188" t="s">
        <v>127</v>
      </c>
      <c r="E230" s="37"/>
      <c r="F230" s="189" t="s">
        <v>308</v>
      </c>
      <c r="G230" s="37"/>
      <c r="H230" s="37"/>
      <c r="I230" s="190"/>
      <c r="J230" s="37"/>
      <c r="K230" s="37"/>
      <c r="L230" s="40"/>
      <c r="M230" s="191"/>
      <c r="N230" s="192"/>
      <c r="O230" s="66"/>
      <c r="P230" s="66"/>
      <c r="Q230" s="66"/>
      <c r="R230" s="66"/>
      <c r="S230" s="66"/>
      <c r="T230" s="67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127</v>
      </c>
      <c r="AU230" s="18" t="s">
        <v>83</v>
      </c>
    </row>
    <row r="231" spans="1:65" s="2" customFormat="1" ht="105.6">
      <c r="A231" s="35"/>
      <c r="B231" s="36"/>
      <c r="C231" s="37"/>
      <c r="D231" s="188" t="s">
        <v>129</v>
      </c>
      <c r="E231" s="37"/>
      <c r="F231" s="193" t="s">
        <v>309</v>
      </c>
      <c r="G231" s="37"/>
      <c r="H231" s="37"/>
      <c r="I231" s="190"/>
      <c r="J231" s="37"/>
      <c r="K231" s="37"/>
      <c r="L231" s="40"/>
      <c r="M231" s="191"/>
      <c r="N231" s="192"/>
      <c r="O231" s="66"/>
      <c r="P231" s="66"/>
      <c r="Q231" s="66"/>
      <c r="R231" s="66"/>
      <c r="S231" s="66"/>
      <c r="T231" s="67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129</v>
      </c>
      <c r="AU231" s="18" t="s">
        <v>83</v>
      </c>
    </row>
    <row r="232" spans="1:65" s="13" customFormat="1" ht="10.199999999999999">
      <c r="B232" s="194"/>
      <c r="C232" s="195"/>
      <c r="D232" s="188" t="s">
        <v>131</v>
      </c>
      <c r="E232" s="196" t="s">
        <v>28</v>
      </c>
      <c r="F232" s="197" t="s">
        <v>310</v>
      </c>
      <c r="G232" s="195"/>
      <c r="H232" s="196" t="s">
        <v>28</v>
      </c>
      <c r="I232" s="198"/>
      <c r="J232" s="195"/>
      <c r="K232" s="195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131</v>
      </c>
      <c r="AU232" s="203" t="s">
        <v>83</v>
      </c>
      <c r="AV232" s="13" t="s">
        <v>81</v>
      </c>
      <c r="AW232" s="13" t="s">
        <v>34</v>
      </c>
      <c r="AX232" s="13" t="s">
        <v>73</v>
      </c>
      <c r="AY232" s="203" t="s">
        <v>118</v>
      </c>
    </row>
    <row r="233" spans="1:65" s="14" customFormat="1" ht="10.199999999999999">
      <c r="B233" s="204"/>
      <c r="C233" s="205"/>
      <c r="D233" s="188" t="s">
        <v>131</v>
      </c>
      <c r="E233" s="206" t="s">
        <v>28</v>
      </c>
      <c r="F233" s="207" t="s">
        <v>311</v>
      </c>
      <c r="G233" s="205"/>
      <c r="H233" s="208">
        <v>1673.78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131</v>
      </c>
      <c r="AU233" s="214" t="s">
        <v>83</v>
      </c>
      <c r="AV233" s="14" t="s">
        <v>83</v>
      </c>
      <c r="AW233" s="14" t="s">
        <v>34</v>
      </c>
      <c r="AX233" s="14" t="s">
        <v>81</v>
      </c>
      <c r="AY233" s="214" t="s">
        <v>118</v>
      </c>
    </row>
    <row r="234" spans="1:65" s="2" customFormat="1" ht="16.5" customHeight="1">
      <c r="A234" s="35"/>
      <c r="B234" s="36"/>
      <c r="C234" s="175" t="s">
        <v>312</v>
      </c>
      <c r="D234" s="175" t="s">
        <v>120</v>
      </c>
      <c r="E234" s="176" t="s">
        <v>313</v>
      </c>
      <c r="F234" s="177" t="s">
        <v>314</v>
      </c>
      <c r="G234" s="178" t="s">
        <v>150</v>
      </c>
      <c r="H234" s="179">
        <v>2420.69</v>
      </c>
      <c r="I234" s="180"/>
      <c r="J234" s="181">
        <f>ROUND(I234*H234,2)</f>
        <v>0</v>
      </c>
      <c r="K234" s="177" t="s">
        <v>124</v>
      </c>
      <c r="L234" s="40"/>
      <c r="M234" s="182" t="s">
        <v>28</v>
      </c>
      <c r="N234" s="183" t="s">
        <v>46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6" t="s">
        <v>125</v>
      </c>
      <c r="AT234" s="186" t="s">
        <v>120</v>
      </c>
      <c r="AU234" s="186" t="s">
        <v>83</v>
      </c>
      <c r="AY234" s="18" t="s">
        <v>118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8" t="s">
        <v>125</v>
      </c>
      <c r="BK234" s="187">
        <f>ROUND(I234*H234,2)</f>
        <v>0</v>
      </c>
      <c r="BL234" s="18" t="s">
        <v>125</v>
      </c>
      <c r="BM234" s="186" t="s">
        <v>315</v>
      </c>
    </row>
    <row r="235" spans="1:65" s="2" customFormat="1" ht="10.199999999999999">
      <c r="A235" s="35"/>
      <c r="B235" s="36"/>
      <c r="C235" s="37"/>
      <c r="D235" s="188" t="s">
        <v>127</v>
      </c>
      <c r="E235" s="37"/>
      <c r="F235" s="189" t="s">
        <v>316</v>
      </c>
      <c r="G235" s="37"/>
      <c r="H235" s="37"/>
      <c r="I235" s="190"/>
      <c r="J235" s="37"/>
      <c r="K235" s="37"/>
      <c r="L235" s="40"/>
      <c r="M235" s="191"/>
      <c r="N235" s="192"/>
      <c r="O235" s="66"/>
      <c r="P235" s="66"/>
      <c r="Q235" s="66"/>
      <c r="R235" s="66"/>
      <c r="S235" s="66"/>
      <c r="T235" s="6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127</v>
      </c>
      <c r="AU235" s="18" t="s">
        <v>83</v>
      </c>
    </row>
    <row r="236" spans="1:65" s="2" customFormat="1" ht="105.6">
      <c r="A236" s="35"/>
      <c r="B236" s="36"/>
      <c r="C236" s="37"/>
      <c r="D236" s="188" t="s">
        <v>129</v>
      </c>
      <c r="E236" s="37"/>
      <c r="F236" s="193" t="s">
        <v>309</v>
      </c>
      <c r="G236" s="37"/>
      <c r="H236" s="37"/>
      <c r="I236" s="190"/>
      <c r="J236" s="37"/>
      <c r="K236" s="37"/>
      <c r="L236" s="40"/>
      <c r="M236" s="191"/>
      <c r="N236" s="192"/>
      <c r="O236" s="66"/>
      <c r="P236" s="66"/>
      <c r="Q236" s="66"/>
      <c r="R236" s="66"/>
      <c r="S236" s="66"/>
      <c r="T236" s="6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129</v>
      </c>
      <c r="AU236" s="18" t="s">
        <v>83</v>
      </c>
    </row>
    <row r="237" spans="1:65" s="13" customFormat="1" ht="10.199999999999999">
      <c r="B237" s="194"/>
      <c r="C237" s="195"/>
      <c r="D237" s="188" t="s">
        <v>131</v>
      </c>
      <c r="E237" s="196" t="s">
        <v>28</v>
      </c>
      <c r="F237" s="197" t="s">
        <v>317</v>
      </c>
      <c r="G237" s="195"/>
      <c r="H237" s="196" t="s">
        <v>28</v>
      </c>
      <c r="I237" s="198"/>
      <c r="J237" s="195"/>
      <c r="K237" s="195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131</v>
      </c>
      <c r="AU237" s="203" t="s">
        <v>83</v>
      </c>
      <c r="AV237" s="13" t="s">
        <v>81</v>
      </c>
      <c r="AW237" s="13" t="s">
        <v>34</v>
      </c>
      <c r="AX237" s="13" t="s">
        <v>73</v>
      </c>
      <c r="AY237" s="203" t="s">
        <v>118</v>
      </c>
    </row>
    <row r="238" spans="1:65" s="14" customFormat="1" ht="10.199999999999999">
      <c r="B238" s="204"/>
      <c r="C238" s="205"/>
      <c r="D238" s="188" t="s">
        <v>131</v>
      </c>
      <c r="E238" s="206" t="s">
        <v>28</v>
      </c>
      <c r="F238" s="207" t="s">
        <v>318</v>
      </c>
      <c r="G238" s="205"/>
      <c r="H238" s="208">
        <v>2420.69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131</v>
      </c>
      <c r="AU238" s="214" t="s">
        <v>83</v>
      </c>
      <c r="AV238" s="14" t="s">
        <v>83</v>
      </c>
      <c r="AW238" s="14" t="s">
        <v>34</v>
      </c>
      <c r="AX238" s="14" t="s">
        <v>81</v>
      </c>
      <c r="AY238" s="214" t="s">
        <v>118</v>
      </c>
    </row>
    <row r="239" spans="1:65" s="2" customFormat="1" ht="16.5" customHeight="1">
      <c r="A239" s="35"/>
      <c r="B239" s="36"/>
      <c r="C239" s="226" t="s">
        <v>319</v>
      </c>
      <c r="D239" s="226" t="s">
        <v>282</v>
      </c>
      <c r="E239" s="227" t="s">
        <v>320</v>
      </c>
      <c r="F239" s="228" t="s">
        <v>321</v>
      </c>
      <c r="G239" s="229" t="s">
        <v>322</v>
      </c>
      <c r="H239" s="230">
        <v>126.51900000000001</v>
      </c>
      <c r="I239" s="231"/>
      <c r="J239" s="232">
        <f>ROUND(I239*H239,2)</f>
        <v>0</v>
      </c>
      <c r="K239" s="228" t="s">
        <v>124</v>
      </c>
      <c r="L239" s="233"/>
      <c r="M239" s="234" t="s">
        <v>28</v>
      </c>
      <c r="N239" s="235" t="s">
        <v>46</v>
      </c>
      <c r="O239" s="66"/>
      <c r="P239" s="184">
        <f>O239*H239</f>
        <v>0</v>
      </c>
      <c r="Q239" s="184">
        <v>1E-3</v>
      </c>
      <c r="R239" s="184">
        <f>Q239*H239</f>
        <v>0.12651900000000002</v>
      </c>
      <c r="S239" s="184">
        <v>0</v>
      </c>
      <c r="T239" s="18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6" t="s">
        <v>185</v>
      </c>
      <c r="AT239" s="186" t="s">
        <v>282</v>
      </c>
      <c r="AU239" s="186" t="s">
        <v>83</v>
      </c>
      <c r="AY239" s="18" t="s">
        <v>118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8" t="s">
        <v>125</v>
      </c>
      <c r="BK239" s="187">
        <f>ROUND(I239*H239,2)</f>
        <v>0</v>
      </c>
      <c r="BL239" s="18" t="s">
        <v>125</v>
      </c>
      <c r="BM239" s="186" t="s">
        <v>323</v>
      </c>
    </row>
    <row r="240" spans="1:65" s="2" customFormat="1" ht="10.199999999999999">
      <c r="A240" s="35"/>
      <c r="B240" s="36"/>
      <c r="C240" s="37"/>
      <c r="D240" s="188" t="s">
        <v>127</v>
      </c>
      <c r="E240" s="37"/>
      <c r="F240" s="189" t="s">
        <v>321</v>
      </c>
      <c r="G240" s="37"/>
      <c r="H240" s="37"/>
      <c r="I240" s="190"/>
      <c r="J240" s="37"/>
      <c r="K240" s="37"/>
      <c r="L240" s="40"/>
      <c r="M240" s="191"/>
      <c r="N240" s="192"/>
      <c r="O240" s="66"/>
      <c r="P240" s="66"/>
      <c r="Q240" s="66"/>
      <c r="R240" s="66"/>
      <c r="S240" s="66"/>
      <c r="T240" s="6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127</v>
      </c>
      <c r="AU240" s="18" t="s">
        <v>83</v>
      </c>
    </row>
    <row r="241" spans="1:65" s="13" customFormat="1" ht="10.199999999999999">
      <c r="B241" s="194"/>
      <c r="C241" s="195"/>
      <c r="D241" s="188" t="s">
        <v>131</v>
      </c>
      <c r="E241" s="196" t="s">
        <v>28</v>
      </c>
      <c r="F241" s="197" t="s">
        <v>324</v>
      </c>
      <c r="G241" s="195"/>
      <c r="H241" s="196" t="s">
        <v>28</v>
      </c>
      <c r="I241" s="198"/>
      <c r="J241" s="195"/>
      <c r="K241" s="195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131</v>
      </c>
      <c r="AU241" s="203" t="s">
        <v>83</v>
      </c>
      <c r="AV241" s="13" t="s">
        <v>81</v>
      </c>
      <c r="AW241" s="13" t="s">
        <v>34</v>
      </c>
      <c r="AX241" s="13" t="s">
        <v>73</v>
      </c>
      <c r="AY241" s="203" t="s">
        <v>118</v>
      </c>
    </row>
    <row r="242" spans="1:65" s="14" customFormat="1" ht="10.199999999999999">
      <c r="B242" s="204"/>
      <c r="C242" s="205"/>
      <c r="D242" s="188" t="s">
        <v>131</v>
      </c>
      <c r="E242" s="206" t="s">
        <v>28</v>
      </c>
      <c r="F242" s="207" t="s">
        <v>325</v>
      </c>
      <c r="G242" s="205"/>
      <c r="H242" s="208">
        <v>126.51900000000001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131</v>
      </c>
      <c r="AU242" s="214" t="s">
        <v>83</v>
      </c>
      <c r="AV242" s="14" t="s">
        <v>83</v>
      </c>
      <c r="AW242" s="14" t="s">
        <v>34</v>
      </c>
      <c r="AX242" s="14" t="s">
        <v>81</v>
      </c>
      <c r="AY242" s="214" t="s">
        <v>118</v>
      </c>
    </row>
    <row r="243" spans="1:65" s="2" customFormat="1" ht="16.5" customHeight="1">
      <c r="A243" s="35"/>
      <c r="B243" s="36"/>
      <c r="C243" s="175" t="s">
        <v>326</v>
      </c>
      <c r="D243" s="175" t="s">
        <v>120</v>
      </c>
      <c r="E243" s="176" t="s">
        <v>327</v>
      </c>
      <c r="F243" s="177" t="s">
        <v>328</v>
      </c>
      <c r="G243" s="178" t="s">
        <v>150</v>
      </c>
      <c r="H243" s="179">
        <v>4461.45</v>
      </c>
      <c r="I243" s="180"/>
      <c r="J243" s="181">
        <f>ROUND(I243*H243,2)</f>
        <v>0</v>
      </c>
      <c r="K243" s="177" t="s">
        <v>124</v>
      </c>
      <c r="L243" s="40"/>
      <c r="M243" s="182" t="s">
        <v>28</v>
      </c>
      <c r="N243" s="183" t="s">
        <v>46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6" t="s">
        <v>125</v>
      </c>
      <c r="AT243" s="186" t="s">
        <v>120</v>
      </c>
      <c r="AU243" s="186" t="s">
        <v>83</v>
      </c>
      <c r="AY243" s="18" t="s">
        <v>118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8" t="s">
        <v>125</v>
      </c>
      <c r="BK243" s="187">
        <f>ROUND(I243*H243,2)</f>
        <v>0</v>
      </c>
      <c r="BL243" s="18" t="s">
        <v>125</v>
      </c>
      <c r="BM243" s="186" t="s">
        <v>329</v>
      </c>
    </row>
    <row r="244" spans="1:65" s="2" customFormat="1" ht="10.199999999999999">
      <c r="A244" s="35"/>
      <c r="B244" s="36"/>
      <c r="C244" s="37"/>
      <c r="D244" s="188" t="s">
        <v>127</v>
      </c>
      <c r="E244" s="37"/>
      <c r="F244" s="189" t="s">
        <v>330</v>
      </c>
      <c r="G244" s="37"/>
      <c r="H244" s="37"/>
      <c r="I244" s="190"/>
      <c r="J244" s="37"/>
      <c r="K244" s="37"/>
      <c r="L244" s="40"/>
      <c r="M244" s="191"/>
      <c r="N244" s="192"/>
      <c r="O244" s="66"/>
      <c r="P244" s="66"/>
      <c r="Q244" s="66"/>
      <c r="R244" s="66"/>
      <c r="S244" s="66"/>
      <c r="T244" s="67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127</v>
      </c>
      <c r="AU244" s="18" t="s">
        <v>83</v>
      </c>
    </row>
    <row r="245" spans="1:65" s="2" customFormat="1" ht="96">
      <c r="A245" s="35"/>
      <c r="B245" s="36"/>
      <c r="C245" s="37"/>
      <c r="D245" s="188" t="s">
        <v>129</v>
      </c>
      <c r="E245" s="37"/>
      <c r="F245" s="193" t="s">
        <v>331</v>
      </c>
      <c r="G245" s="37"/>
      <c r="H245" s="37"/>
      <c r="I245" s="190"/>
      <c r="J245" s="37"/>
      <c r="K245" s="37"/>
      <c r="L245" s="40"/>
      <c r="M245" s="191"/>
      <c r="N245" s="192"/>
      <c r="O245" s="66"/>
      <c r="P245" s="66"/>
      <c r="Q245" s="66"/>
      <c r="R245" s="66"/>
      <c r="S245" s="66"/>
      <c r="T245" s="67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129</v>
      </c>
      <c r="AU245" s="18" t="s">
        <v>83</v>
      </c>
    </row>
    <row r="246" spans="1:65" s="13" customFormat="1" ht="10.199999999999999">
      <c r="B246" s="194"/>
      <c r="C246" s="195"/>
      <c r="D246" s="188" t="s">
        <v>131</v>
      </c>
      <c r="E246" s="196" t="s">
        <v>28</v>
      </c>
      <c r="F246" s="197" t="s">
        <v>332</v>
      </c>
      <c r="G246" s="195"/>
      <c r="H246" s="196" t="s">
        <v>28</v>
      </c>
      <c r="I246" s="198"/>
      <c r="J246" s="195"/>
      <c r="K246" s="195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131</v>
      </c>
      <c r="AU246" s="203" t="s">
        <v>83</v>
      </c>
      <c r="AV246" s="13" t="s">
        <v>81</v>
      </c>
      <c r="AW246" s="13" t="s">
        <v>34</v>
      </c>
      <c r="AX246" s="13" t="s">
        <v>73</v>
      </c>
      <c r="AY246" s="203" t="s">
        <v>118</v>
      </c>
    </row>
    <row r="247" spans="1:65" s="14" customFormat="1" ht="10.199999999999999">
      <c r="B247" s="204"/>
      <c r="C247" s="205"/>
      <c r="D247" s="188" t="s">
        <v>131</v>
      </c>
      <c r="E247" s="206" t="s">
        <v>28</v>
      </c>
      <c r="F247" s="207" t="s">
        <v>333</v>
      </c>
      <c r="G247" s="205"/>
      <c r="H247" s="208">
        <v>4461.45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131</v>
      </c>
      <c r="AU247" s="214" t="s">
        <v>83</v>
      </c>
      <c r="AV247" s="14" t="s">
        <v>83</v>
      </c>
      <c r="AW247" s="14" t="s">
        <v>34</v>
      </c>
      <c r="AX247" s="14" t="s">
        <v>81</v>
      </c>
      <c r="AY247" s="214" t="s">
        <v>118</v>
      </c>
    </row>
    <row r="248" spans="1:65" s="2" customFormat="1" ht="16.5" customHeight="1">
      <c r="A248" s="35"/>
      <c r="B248" s="36"/>
      <c r="C248" s="175" t="s">
        <v>334</v>
      </c>
      <c r="D248" s="175" t="s">
        <v>120</v>
      </c>
      <c r="E248" s="176" t="s">
        <v>335</v>
      </c>
      <c r="F248" s="177" t="s">
        <v>336</v>
      </c>
      <c r="G248" s="178" t="s">
        <v>150</v>
      </c>
      <c r="H248" s="179">
        <v>1628.73</v>
      </c>
      <c r="I248" s="180"/>
      <c r="J248" s="181">
        <f>ROUND(I248*H248,2)</f>
        <v>0</v>
      </c>
      <c r="K248" s="177" t="s">
        <v>124</v>
      </c>
      <c r="L248" s="40"/>
      <c r="M248" s="182" t="s">
        <v>28</v>
      </c>
      <c r="N248" s="183" t="s">
        <v>46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6" t="s">
        <v>125</v>
      </c>
      <c r="AT248" s="186" t="s">
        <v>120</v>
      </c>
      <c r="AU248" s="186" t="s">
        <v>83</v>
      </c>
      <c r="AY248" s="18" t="s">
        <v>118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8" t="s">
        <v>125</v>
      </c>
      <c r="BK248" s="187">
        <f>ROUND(I248*H248,2)</f>
        <v>0</v>
      </c>
      <c r="BL248" s="18" t="s">
        <v>125</v>
      </c>
      <c r="BM248" s="186" t="s">
        <v>337</v>
      </c>
    </row>
    <row r="249" spans="1:65" s="2" customFormat="1" ht="19.2">
      <c r="A249" s="35"/>
      <c r="B249" s="36"/>
      <c r="C249" s="37"/>
      <c r="D249" s="188" t="s">
        <v>127</v>
      </c>
      <c r="E249" s="37"/>
      <c r="F249" s="189" t="s">
        <v>338</v>
      </c>
      <c r="G249" s="37"/>
      <c r="H249" s="37"/>
      <c r="I249" s="190"/>
      <c r="J249" s="37"/>
      <c r="K249" s="37"/>
      <c r="L249" s="40"/>
      <c r="M249" s="191"/>
      <c r="N249" s="192"/>
      <c r="O249" s="66"/>
      <c r="P249" s="66"/>
      <c r="Q249" s="66"/>
      <c r="R249" s="66"/>
      <c r="S249" s="66"/>
      <c r="T249" s="67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127</v>
      </c>
      <c r="AU249" s="18" t="s">
        <v>83</v>
      </c>
    </row>
    <row r="250" spans="1:65" s="2" customFormat="1" ht="48">
      <c r="A250" s="35"/>
      <c r="B250" s="36"/>
      <c r="C250" s="37"/>
      <c r="D250" s="188" t="s">
        <v>129</v>
      </c>
      <c r="E250" s="37"/>
      <c r="F250" s="193" t="s">
        <v>339</v>
      </c>
      <c r="G250" s="37"/>
      <c r="H250" s="37"/>
      <c r="I250" s="190"/>
      <c r="J250" s="37"/>
      <c r="K250" s="37"/>
      <c r="L250" s="40"/>
      <c r="M250" s="191"/>
      <c r="N250" s="192"/>
      <c r="O250" s="66"/>
      <c r="P250" s="66"/>
      <c r="Q250" s="66"/>
      <c r="R250" s="66"/>
      <c r="S250" s="66"/>
      <c r="T250" s="6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129</v>
      </c>
      <c r="AU250" s="18" t="s">
        <v>83</v>
      </c>
    </row>
    <row r="251" spans="1:65" s="13" customFormat="1" ht="10.199999999999999">
      <c r="B251" s="194"/>
      <c r="C251" s="195"/>
      <c r="D251" s="188" t="s">
        <v>131</v>
      </c>
      <c r="E251" s="196" t="s">
        <v>28</v>
      </c>
      <c r="F251" s="197" t="s">
        <v>317</v>
      </c>
      <c r="G251" s="195"/>
      <c r="H251" s="196" t="s">
        <v>28</v>
      </c>
      <c r="I251" s="198"/>
      <c r="J251" s="195"/>
      <c r="K251" s="195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131</v>
      </c>
      <c r="AU251" s="203" t="s">
        <v>83</v>
      </c>
      <c r="AV251" s="13" t="s">
        <v>81</v>
      </c>
      <c r="AW251" s="13" t="s">
        <v>34</v>
      </c>
      <c r="AX251" s="13" t="s">
        <v>73</v>
      </c>
      <c r="AY251" s="203" t="s">
        <v>118</v>
      </c>
    </row>
    <row r="252" spans="1:65" s="14" customFormat="1" ht="10.199999999999999">
      <c r="B252" s="204"/>
      <c r="C252" s="205"/>
      <c r="D252" s="188" t="s">
        <v>131</v>
      </c>
      <c r="E252" s="206" t="s">
        <v>28</v>
      </c>
      <c r="F252" s="207" t="s">
        <v>340</v>
      </c>
      <c r="G252" s="205"/>
      <c r="H252" s="208">
        <v>1628.73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131</v>
      </c>
      <c r="AU252" s="214" t="s">
        <v>83</v>
      </c>
      <c r="AV252" s="14" t="s">
        <v>83</v>
      </c>
      <c r="AW252" s="14" t="s">
        <v>34</v>
      </c>
      <c r="AX252" s="14" t="s">
        <v>81</v>
      </c>
      <c r="AY252" s="214" t="s">
        <v>118</v>
      </c>
    </row>
    <row r="253" spans="1:65" s="2" customFormat="1" ht="16.5" customHeight="1">
      <c r="A253" s="35"/>
      <c r="B253" s="36"/>
      <c r="C253" s="175" t="s">
        <v>341</v>
      </c>
      <c r="D253" s="175" t="s">
        <v>120</v>
      </c>
      <c r="E253" s="176" t="s">
        <v>342</v>
      </c>
      <c r="F253" s="177" t="s">
        <v>343</v>
      </c>
      <c r="G253" s="178" t="s">
        <v>150</v>
      </c>
      <c r="H253" s="179">
        <v>1991.21</v>
      </c>
      <c r="I253" s="180"/>
      <c r="J253" s="181">
        <f>ROUND(I253*H253,2)</f>
        <v>0</v>
      </c>
      <c r="K253" s="177" t="s">
        <v>124</v>
      </c>
      <c r="L253" s="40"/>
      <c r="M253" s="182" t="s">
        <v>28</v>
      </c>
      <c r="N253" s="183" t="s">
        <v>46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6" t="s">
        <v>125</v>
      </c>
      <c r="AT253" s="186" t="s">
        <v>120</v>
      </c>
      <c r="AU253" s="186" t="s">
        <v>83</v>
      </c>
      <c r="AY253" s="18" t="s">
        <v>118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8" t="s">
        <v>125</v>
      </c>
      <c r="BK253" s="187">
        <f>ROUND(I253*H253,2)</f>
        <v>0</v>
      </c>
      <c r="BL253" s="18" t="s">
        <v>125</v>
      </c>
      <c r="BM253" s="186" t="s">
        <v>344</v>
      </c>
    </row>
    <row r="254" spans="1:65" s="2" customFormat="1" ht="19.2">
      <c r="A254" s="35"/>
      <c r="B254" s="36"/>
      <c r="C254" s="37"/>
      <c r="D254" s="188" t="s">
        <v>127</v>
      </c>
      <c r="E254" s="37"/>
      <c r="F254" s="189" t="s">
        <v>345</v>
      </c>
      <c r="G254" s="37"/>
      <c r="H254" s="37"/>
      <c r="I254" s="190"/>
      <c r="J254" s="37"/>
      <c r="K254" s="37"/>
      <c r="L254" s="40"/>
      <c r="M254" s="191"/>
      <c r="N254" s="192"/>
      <c r="O254" s="66"/>
      <c r="P254" s="66"/>
      <c r="Q254" s="66"/>
      <c r="R254" s="66"/>
      <c r="S254" s="66"/>
      <c r="T254" s="6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127</v>
      </c>
      <c r="AU254" s="18" t="s">
        <v>83</v>
      </c>
    </row>
    <row r="255" spans="1:65" s="2" customFormat="1" ht="48">
      <c r="A255" s="35"/>
      <c r="B255" s="36"/>
      <c r="C255" s="37"/>
      <c r="D255" s="188" t="s">
        <v>129</v>
      </c>
      <c r="E255" s="37"/>
      <c r="F255" s="193" t="s">
        <v>339</v>
      </c>
      <c r="G255" s="37"/>
      <c r="H255" s="37"/>
      <c r="I255" s="190"/>
      <c r="J255" s="37"/>
      <c r="K255" s="37"/>
      <c r="L255" s="40"/>
      <c r="M255" s="191"/>
      <c r="N255" s="192"/>
      <c r="O255" s="66"/>
      <c r="P255" s="66"/>
      <c r="Q255" s="66"/>
      <c r="R255" s="66"/>
      <c r="S255" s="66"/>
      <c r="T255" s="6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129</v>
      </c>
      <c r="AU255" s="18" t="s">
        <v>83</v>
      </c>
    </row>
    <row r="256" spans="1:65" s="13" customFormat="1" ht="10.199999999999999">
      <c r="B256" s="194"/>
      <c r="C256" s="195"/>
      <c r="D256" s="188" t="s">
        <v>131</v>
      </c>
      <c r="E256" s="196" t="s">
        <v>28</v>
      </c>
      <c r="F256" s="197" t="s">
        <v>317</v>
      </c>
      <c r="G256" s="195"/>
      <c r="H256" s="196" t="s">
        <v>28</v>
      </c>
      <c r="I256" s="198"/>
      <c r="J256" s="195"/>
      <c r="K256" s="195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131</v>
      </c>
      <c r="AU256" s="203" t="s">
        <v>83</v>
      </c>
      <c r="AV256" s="13" t="s">
        <v>81</v>
      </c>
      <c r="AW256" s="13" t="s">
        <v>34</v>
      </c>
      <c r="AX256" s="13" t="s">
        <v>73</v>
      </c>
      <c r="AY256" s="203" t="s">
        <v>118</v>
      </c>
    </row>
    <row r="257" spans="1:65" s="14" customFormat="1" ht="10.199999999999999">
      <c r="B257" s="204"/>
      <c r="C257" s="205"/>
      <c r="D257" s="188" t="s">
        <v>131</v>
      </c>
      <c r="E257" s="206" t="s">
        <v>28</v>
      </c>
      <c r="F257" s="207" t="s">
        <v>346</v>
      </c>
      <c r="G257" s="205"/>
      <c r="H257" s="208">
        <v>1991.21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131</v>
      </c>
      <c r="AU257" s="214" t="s">
        <v>83</v>
      </c>
      <c r="AV257" s="14" t="s">
        <v>83</v>
      </c>
      <c r="AW257" s="14" t="s">
        <v>34</v>
      </c>
      <c r="AX257" s="14" t="s">
        <v>81</v>
      </c>
      <c r="AY257" s="214" t="s">
        <v>118</v>
      </c>
    </row>
    <row r="258" spans="1:65" s="2" customFormat="1" ht="21.75" customHeight="1">
      <c r="A258" s="35"/>
      <c r="B258" s="36"/>
      <c r="C258" s="175" t="s">
        <v>347</v>
      </c>
      <c r="D258" s="175" t="s">
        <v>120</v>
      </c>
      <c r="E258" s="176" t="s">
        <v>348</v>
      </c>
      <c r="F258" s="177" t="s">
        <v>349</v>
      </c>
      <c r="G258" s="178" t="s">
        <v>150</v>
      </c>
      <c r="H258" s="179">
        <v>847.8</v>
      </c>
      <c r="I258" s="180"/>
      <c r="J258" s="181">
        <f>ROUND(I258*H258,2)</f>
        <v>0</v>
      </c>
      <c r="K258" s="177" t="s">
        <v>124</v>
      </c>
      <c r="L258" s="40"/>
      <c r="M258" s="182" t="s">
        <v>28</v>
      </c>
      <c r="N258" s="183" t="s">
        <v>46</v>
      </c>
      <c r="O258" s="66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6" t="s">
        <v>125</v>
      </c>
      <c r="AT258" s="186" t="s">
        <v>120</v>
      </c>
      <c r="AU258" s="186" t="s">
        <v>83</v>
      </c>
      <c r="AY258" s="18" t="s">
        <v>118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8" t="s">
        <v>125</v>
      </c>
      <c r="BK258" s="187">
        <f>ROUND(I258*H258,2)</f>
        <v>0</v>
      </c>
      <c r="BL258" s="18" t="s">
        <v>125</v>
      </c>
      <c r="BM258" s="186" t="s">
        <v>350</v>
      </c>
    </row>
    <row r="259" spans="1:65" s="2" customFormat="1" ht="19.2">
      <c r="A259" s="35"/>
      <c r="B259" s="36"/>
      <c r="C259" s="37"/>
      <c r="D259" s="188" t="s">
        <v>127</v>
      </c>
      <c r="E259" s="37"/>
      <c r="F259" s="189" t="s">
        <v>351</v>
      </c>
      <c r="G259" s="37"/>
      <c r="H259" s="37"/>
      <c r="I259" s="190"/>
      <c r="J259" s="37"/>
      <c r="K259" s="37"/>
      <c r="L259" s="40"/>
      <c r="M259" s="191"/>
      <c r="N259" s="192"/>
      <c r="O259" s="66"/>
      <c r="P259" s="66"/>
      <c r="Q259" s="66"/>
      <c r="R259" s="66"/>
      <c r="S259" s="66"/>
      <c r="T259" s="6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127</v>
      </c>
      <c r="AU259" s="18" t="s">
        <v>83</v>
      </c>
    </row>
    <row r="260" spans="1:65" s="2" customFormat="1" ht="48">
      <c r="A260" s="35"/>
      <c r="B260" s="36"/>
      <c r="C260" s="37"/>
      <c r="D260" s="188" t="s">
        <v>129</v>
      </c>
      <c r="E260" s="37"/>
      <c r="F260" s="193" t="s">
        <v>352</v>
      </c>
      <c r="G260" s="37"/>
      <c r="H260" s="37"/>
      <c r="I260" s="190"/>
      <c r="J260" s="37"/>
      <c r="K260" s="37"/>
      <c r="L260" s="40"/>
      <c r="M260" s="191"/>
      <c r="N260" s="192"/>
      <c r="O260" s="66"/>
      <c r="P260" s="66"/>
      <c r="Q260" s="66"/>
      <c r="R260" s="66"/>
      <c r="S260" s="66"/>
      <c r="T260" s="67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129</v>
      </c>
      <c r="AU260" s="18" t="s">
        <v>83</v>
      </c>
    </row>
    <row r="261" spans="1:65" s="13" customFormat="1" ht="10.199999999999999">
      <c r="B261" s="194"/>
      <c r="C261" s="195"/>
      <c r="D261" s="188" t="s">
        <v>131</v>
      </c>
      <c r="E261" s="196" t="s">
        <v>28</v>
      </c>
      <c r="F261" s="197" t="s">
        <v>216</v>
      </c>
      <c r="G261" s="195"/>
      <c r="H261" s="196" t="s">
        <v>28</v>
      </c>
      <c r="I261" s="198"/>
      <c r="J261" s="195"/>
      <c r="K261" s="195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131</v>
      </c>
      <c r="AU261" s="203" t="s">
        <v>83</v>
      </c>
      <c r="AV261" s="13" t="s">
        <v>81</v>
      </c>
      <c r="AW261" s="13" t="s">
        <v>34</v>
      </c>
      <c r="AX261" s="13" t="s">
        <v>73</v>
      </c>
      <c r="AY261" s="203" t="s">
        <v>118</v>
      </c>
    </row>
    <row r="262" spans="1:65" s="13" customFormat="1" ht="10.199999999999999">
      <c r="B262" s="194"/>
      <c r="C262" s="195"/>
      <c r="D262" s="188" t="s">
        <v>131</v>
      </c>
      <c r="E262" s="196" t="s">
        <v>28</v>
      </c>
      <c r="F262" s="197" t="s">
        <v>353</v>
      </c>
      <c r="G262" s="195"/>
      <c r="H262" s="196" t="s">
        <v>28</v>
      </c>
      <c r="I262" s="198"/>
      <c r="J262" s="195"/>
      <c r="K262" s="195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131</v>
      </c>
      <c r="AU262" s="203" t="s">
        <v>83</v>
      </c>
      <c r="AV262" s="13" t="s">
        <v>81</v>
      </c>
      <c r="AW262" s="13" t="s">
        <v>34</v>
      </c>
      <c r="AX262" s="13" t="s">
        <v>73</v>
      </c>
      <c r="AY262" s="203" t="s">
        <v>118</v>
      </c>
    </row>
    <row r="263" spans="1:65" s="14" customFormat="1" ht="10.199999999999999">
      <c r="B263" s="204"/>
      <c r="C263" s="205"/>
      <c r="D263" s="188" t="s">
        <v>131</v>
      </c>
      <c r="E263" s="206" t="s">
        <v>28</v>
      </c>
      <c r="F263" s="207" t="s">
        <v>354</v>
      </c>
      <c r="G263" s="205"/>
      <c r="H263" s="208">
        <v>847.8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131</v>
      </c>
      <c r="AU263" s="214" t="s">
        <v>83</v>
      </c>
      <c r="AV263" s="14" t="s">
        <v>83</v>
      </c>
      <c r="AW263" s="14" t="s">
        <v>34</v>
      </c>
      <c r="AX263" s="14" t="s">
        <v>81</v>
      </c>
      <c r="AY263" s="214" t="s">
        <v>118</v>
      </c>
    </row>
    <row r="264" spans="1:65" s="2" customFormat="1" ht="16.5" customHeight="1">
      <c r="A264" s="35"/>
      <c r="B264" s="36"/>
      <c r="C264" s="175" t="s">
        <v>355</v>
      </c>
      <c r="D264" s="175" t="s">
        <v>120</v>
      </c>
      <c r="E264" s="176" t="s">
        <v>356</v>
      </c>
      <c r="F264" s="177" t="s">
        <v>357</v>
      </c>
      <c r="G264" s="178" t="s">
        <v>150</v>
      </c>
      <c r="H264" s="179">
        <v>1547.59</v>
      </c>
      <c r="I264" s="180"/>
      <c r="J264" s="181">
        <f>ROUND(I264*H264,2)</f>
        <v>0</v>
      </c>
      <c r="K264" s="177" t="s">
        <v>124</v>
      </c>
      <c r="L264" s="40"/>
      <c r="M264" s="182" t="s">
        <v>28</v>
      </c>
      <c r="N264" s="183" t="s">
        <v>46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6" t="s">
        <v>125</v>
      </c>
      <c r="AT264" s="186" t="s">
        <v>120</v>
      </c>
      <c r="AU264" s="186" t="s">
        <v>83</v>
      </c>
      <c r="AY264" s="18" t="s">
        <v>118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8" t="s">
        <v>125</v>
      </c>
      <c r="BK264" s="187">
        <f>ROUND(I264*H264,2)</f>
        <v>0</v>
      </c>
      <c r="BL264" s="18" t="s">
        <v>125</v>
      </c>
      <c r="BM264" s="186" t="s">
        <v>358</v>
      </c>
    </row>
    <row r="265" spans="1:65" s="2" customFormat="1" ht="10.199999999999999">
      <c r="A265" s="35"/>
      <c r="B265" s="36"/>
      <c r="C265" s="37"/>
      <c r="D265" s="188" t="s">
        <v>127</v>
      </c>
      <c r="E265" s="37"/>
      <c r="F265" s="189" t="s">
        <v>359</v>
      </c>
      <c r="G265" s="37"/>
      <c r="H265" s="37"/>
      <c r="I265" s="190"/>
      <c r="J265" s="37"/>
      <c r="K265" s="37"/>
      <c r="L265" s="40"/>
      <c r="M265" s="191"/>
      <c r="N265" s="192"/>
      <c r="O265" s="66"/>
      <c r="P265" s="66"/>
      <c r="Q265" s="66"/>
      <c r="R265" s="66"/>
      <c r="S265" s="66"/>
      <c r="T265" s="6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127</v>
      </c>
      <c r="AU265" s="18" t="s">
        <v>83</v>
      </c>
    </row>
    <row r="266" spans="1:65" s="2" customFormat="1" ht="48">
      <c r="A266" s="35"/>
      <c r="B266" s="36"/>
      <c r="C266" s="37"/>
      <c r="D266" s="188" t="s">
        <v>129</v>
      </c>
      <c r="E266" s="37"/>
      <c r="F266" s="193" t="s">
        <v>352</v>
      </c>
      <c r="G266" s="37"/>
      <c r="H266" s="37"/>
      <c r="I266" s="190"/>
      <c r="J266" s="37"/>
      <c r="K266" s="37"/>
      <c r="L266" s="40"/>
      <c r="M266" s="191"/>
      <c r="N266" s="192"/>
      <c r="O266" s="66"/>
      <c r="P266" s="66"/>
      <c r="Q266" s="66"/>
      <c r="R266" s="66"/>
      <c r="S266" s="66"/>
      <c r="T266" s="67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129</v>
      </c>
      <c r="AU266" s="18" t="s">
        <v>83</v>
      </c>
    </row>
    <row r="267" spans="1:65" s="13" customFormat="1" ht="10.199999999999999">
      <c r="B267" s="194"/>
      <c r="C267" s="195"/>
      <c r="D267" s="188" t="s">
        <v>131</v>
      </c>
      <c r="E267" s="196" t="s">
        <v>28</v>
      </c>
      <c r="F267" s="197" t="s">
        <v>360</v>
      </c>
      <c r="G267" s="195"/>
      <c r="H267" s="196" t="s">
        <v>28</v>
      </c>
      <c r="I267" s="198"/>
      <c r="J267" s="195"/>
      <c r="K267" s="195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131</v>
      </c>
      <c r="AU267" s="203" t="s">
        <v>83</v>
      </c>
      <c r="AV267" s="13" t="s">
        <v>81</v>
      </c>
      <c r="AW267" s="13" t="s">
        <v>34</v>
      </c>
      <c r="AX267" s="13" t="s">
        <v>73</v>
      </c>
      <c r="AY267" s="203" t="s">
        <v>118</v>
      </c>
    </row>
    <row r="268" spans="1:65" s="13" customFormat="1" ht="10.199999999999999">
      <c r="B268" s="194"/>
      <c r="C268" s="195"/>
      <c r="D268" s="188" t="s">
        <v>131</v>
      </c>
      <c r="E268" s="196" t="s">
        <v>28</v>
      </c>
      <c r="F268" s="197" t="s">
        <v>361</v>
      </c>
      <c r="G268" s="195"/>
      <c r="H268" s="196" t="s">
        <v>28</v>
      </c>
      <c r="I268" s="198"/>
      <c r="J268" s="195"/>
      <c r="K268" s="195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131</v>
      </c>
      <c r="AU268" s="203" t="s">
        <v>83</v>
      </c>
      <c r="AV268" s="13" t="s">
        <v>81</v>
      </c>
      <c r="AW268" s="13" t="s">
        <v>34</v>
      </c>
      <c r="AX268" s="13" t="s">
        <v>73</v>
      </c>
      <c r="AY268" s="203" t="s">
        <v>118</v>
      </c>
    </row>
    <row r="269" spans="1:65" s="14" customFormat="1" ht="10.199999999999999">
      <c r="B269" s="204"/>
      <c r="C269" s="205"/>
      <c r="D269" s="188" t="s">
        <v>131</v>
      </c>
      <c r="E269" s="206" t="s">
        <v>28</v>
      </c>
      <c r="F269" s="207" t="s">
        <v>362</v>
      </c>
      <c r="G269" s="205"/>
      <c r="H269" s="208">
        <v>717.77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131</v>
      </c>
      <c r="AU269" s="214" t="s">
        <v>83</v>
      </c>
      <c r="AV269" s="14" t="s">
        <v>83</v>
      </c>
      <c r="AW269" s="14" t="s">
        <v>34</v>
      </c>
      <c r="AX269" s="14" t="s">
        <v>73</v>
      </c>
      <c r="AY269" s="214" t="s">
        <v>118</v>
      </c>
    </row>
    <row r="270" spans="1:65" s="13" customFormat="1" ht="10.199999999999999">
      <c r="B270" s="194"/>
      <c r="C270" s="195"/>
      <c r="D270" s="188" t="s">
        <v>131</v>
      </c>
      <c r="E270" s="196" t="s">
        <v>28</v>
      </c>
      <c r="F270" s="197" t="s">
        <v>363</v>
      </c>
      <c r="G270" s="195"/>
      <c r="H270" s="196" t="s">
        <v>28</v>
      </c>
      <c r="I270" s="198"/>
      <c r="J270" s="195"/>
      <c r="K270" s="195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131</v>
      </c>
      <c r="AU270" s="203" t="s">
        <v>83</v>
      </c>
      <c r="AV270" s="13" t="s">
        <v>81</v>
      </c>
      <c r="AW270" s="13" t="s">
        <v>34</v>
      </c>
      <c r="AX270" s="13" t="s">
        <v>73</v>
      </c>
      <c r="AY270" s="203" t="s">
        <v>118</v>
      </c>
    </row>
    <row r="271" spans="1:65" s="14" customFormat="1" ht="10.199999999999999">
      <c r="B271" s="204"/>
      <c r="C271" s="205"/>
      <c r="D271" s="188" t="s">
        <v>131</v>
      </c>
      <c r="E271" s="206" t="s">
        <v>28</v>
      </c>
      <c r="F271" s="207" t="s">
        <v>364</v>
      </c>
      <c r="G271" s="205"/>
      <c r="H271" s="208">
        <v>829.82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131</v>
      </c>
      <c r="AU271" s="214" t="s">
        <v>83</v>
      </c>
      <c r="AV271" s="14" t="s">
        <v>83</v>
      </c>
      <c r="AW271" s="14" t="s">
        <v>34</v>
      </c>
      <c r="AX271" s="14" t="s">
        <v>73</v>
      </c>
      <c r="AY271" s="214" t="s">
        <v>118</v>
      </c>
    </row>
    <row r="272" spans="1:65" s="15" customFormat="1" ht="10.199999999999999">
      <c r="B272" s="215"/>
      <c r="C272" s="216"/>
      <c r="D272" s="188" t="s">
        <v>131</v>
      </c>
      <c r="E272" s="217" t="s">
        <v>28</v>
      </c>
      <c r="F272" s="218" t="s">
        <v>137</v>
      </c>
      <c r="G272" s="216"/>
      <c r="H272" s="219">
        <v>1547.59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131</v>
      </c>
      <c r="AU272" s="225" t="s">
        <v>83</v>
      </c>
      <c r="AV272" s="15" t="s">
        <v>125</v>
      </c>
      <c r="AW272" s="15" t="s">
        <v>34</v>
      </c>
      <c r="AX272" s="15" t="s">
        <v>81</v>
      </c>
      <c r="AY272" s="225" t="s">
        <v>118</v>
      </c>
    </row>
    <row r="273" spans="1:65" s="2" customFormat="1" ht="16.5" customHeight="1">
      <c r="A273" s="35"/>
      <c r="B273" s="36"/>
      <c r="C273" s="175" t="s">
        <v>365</v>
      </c>
      <c r="D273" s="175" t="s">
        <v>120</v>
      </c>
      <c r="E273" s="176" t="s">
        <v>366</v>
      </c>
      <c r="F273" s="177" t="s">
        <v>367</v>
      </c>
      <c r="G273" s="178" t="s">
        <v>368</v>
      </c>
      <c r="H273" s="179">
        <v>23.1</v>
      </c>
      <c r="I273" s="180"/>
      <c r="J273" s="181">
        <f>ROUND(I273*H273,2)</f>
        <v>0</v>
      </c>
      <c r="K273" s="177" t="s">
        <v>124</v>
      </c>
      <c r="L273" s="40"/>
      <c r="M273" s="182" t="s">
        <v>28</v>
      </c>
      <c r="N273" s="183" t="s">
        <v>46</v>
      </c>
      <c r="O273" s="66"/>
      <c r="P273" s="184">
        <f>O273*H273</f>
        <v>0</v>
      </c>
      <c r="Q273" s="184">
        <v>0</v>
      </c>
      <c r="R273" s="184">
        <f>Q273*H273</f>
        <v>0</v>
      </c>
      <c r="S273" s="184">
        <v>0</v>
      </c>
      <c r="T273" s="18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6" t="s">
        <v>125</v>
      </c>
      <c r="AT273" s="186" t="s">
        <v>120</v>
      </c>
      <c r="AU273" s="186" t="s">
        <v>83</v>
      </c>
      <c r="AY273" s="18" t="s">
        <v>118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8" t="s">
        <v>125</v>
      </c>
      <c r="BK273" s="187">
        <f>ROUND(I273*H273,2)</f>
        <v>0</v>
      </c>
      <c r="BL273" s="18" t="s">
        <v>125</v>
      </c>
      <c r="BM273" s="186" t="s">
        <v>369</v>
      </c>
    </row>
    <row r="274" spans="1:65" s="2" customFormat="1" ht="19.2">
      <c r="A274" s="35"/>
      <c r="B274" s="36"/>
      <c r="C274" s="37"/>
      <c r="D274" s="188" t="s">
        <v>127</v>
      </c>
      <c r="E274" s="37"/>
      <c r="F274" s="189" t="s">
        <v>370</v>
      </c>
      <c r="G274" s="37"/>
      <c r="H274" s="37"/>
      <c r="I274" s="190"/>
      <c r="J274" s="37"/>
      <c r="K274" s="37"/>
      <c r="L274" s="40"/>
      <c r="M274" s="191"/>
      <c r="N274" s="192"/>
      <c r="O274" s="66"/>
      <c r="P274" s="66"/>
      <c r="Q274" s="66"/>
      <c r="R274" s="66"/>
      <c r="S274" s="66"/>
      <c r="T274" s="6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127</v>
      </c>
      <c r="AU274" s="18" t="s">
        <v>83</v>
      </c>
    </row>
    <row r="275" spans="1:65" s="13" customFormat="1" ht="10.199999999999999">
      <c r="B275" s="194"/>
      <c r="C275" s="195"/>
      <c r="D275" s="188" t="s">
        <v>131</v>
      </c>
      <c r="E275" s="196" t="s">
        <v>28</v>
      </c>
      <c r="F275" s="197" t="s">
        <v>371</v>
      </c>
      <c r="G275" s="195"/>
      <c r="H275" s="196" t="s">
        <v>28</v>
      </c>
      <c r="I275" s="198"/>
      <c r="J275" s="195"/>
      <c r="K275" s="195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131</v>
      </c>
      <c r="AU275" s="203" t="s">
        <v>83</v>
      </c>
      <c r="AV275" s="13" t="s">
        <v>81</v>
      </c>
      <c r="AW275" s="13" t="s">
        <v>34</v>
      </c>
      <c r="AX275" s="13" t="s">
        <v>73</v>
      </c>
      <c r="AY275" s="203" t="s">
        <v>118</v>
      </c>
    </row>
    <row r="276" spans="1:65" s="13" customFormat="1" ht="10.199999999999999">
      <c r="B276" s="194"/>
      <c r="C276" s="195"/>
      <c r="D276" s="188" t="s">
        <v>131</v>
      </c>
      <c r="E276" s="196" t="s">
        <v>28</v>
      </c>
      <c r="F276" s="197" t="s">
        <v>133</v>
      </c>
      <c r="G276" s="195"/>
      <c r="H276" s="196" t="s">
        <v>28</v>
      </c>
      <c r="I276" s="198"/>
      <c r="J276" s="195"/>
      <c r="K276" s="195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131</v>
      </c>
      <c r="AU276" s="203" t="s">
        <v>83</v>
      </c>
      <c r="AV276" s="13" t="s">
        <v>81</v>
      </c>
      <c r="AW276" s="13" t="s">
        <v>34</v>
      </c>
      <c r="AX276" s="13" t="s">
        <v>73</v>
      </c>
      <c r="AY276" s="203" t="s">
        <v>118</v>
      </c>
    </row>
    <row r="277" spans="1:65" s="14" customFormat="1" ht="10.199999999999999">
      <c r="B277" s="204"/>
      <c r="C277" s="205"/>
      <c r="D277" s="188" t="s">
        <v>131</v>
      </c>
      <c r="E277" s="206" t="s">
        <v>28</v>
      </c>
      <c r="F277" s="207" t="s">
        <v>372</v>
      </c>
      <c r="G277" s="205"/>
      <c r="H277" s="208">
        <v>3.3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131</v>
      </c>
      <c r="AU277" s="214" t="s">
        <v>83</v>
      </c>
      <c r="AV277" s="14" t="s">
        <v>83</v>
      </c>
      <c r="AW277" s="14" t="s">
        <v>34</v>
      </c>
      <c r="AX277" s="14" t="s">
        <v>73</v>
      </c>
      <c r="AY277" s="214" t="s">
        <v>118</v>
      </c>
    </row>
    <row r="278" spans="1:65" s="13" customFormat="1" ht="10.199999999999999">
      <c r="B278" s="194"/>
      <c r="C278" s="195"/>
      <c r="D278" s="188" t="s">
        <v>131</v>
      </c>
      <c r="E278" s="196" t="s">
        <v>28</v>
      </c>
      <c r="F278" s="197" t="s">
        <v>135</v>
      </c>
      <c r="G278" s="195"/>
      <c r="H278" s="196" t="s">
        <v>28</v>
      </c>
      <c r="I278" s="198"/>
      <c r="J278" s="195"/>
      <c r="K278" s="195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131</v>
      </c>
      <c r="AU278" s="203" t="s">
        <v>83</v>
      </c>
      <c r="AV278" s="13" t="s">
        <v>81</v>
      </c>
      <c r="AW278" s="13" t="s">
        <v>34</v>
      </c>
      <c r="AX278" s="13" t="s">
        <v>73</v>
      </c>
      <c r="AY278" s="203" t="s">
        <v>118</v>
      </c>
    </row>
    <row r="279" spans="1:65" s="14" customFormat="1" ht="10.199999999999999">
      <c r="B279" s="204"/>
      <c r="C279" s="205"/>
      <c r="D279" s="188" t="s">
        <v>131</v>
      </c>
      <c r="E279" s="206" t="s">
        <v>28</v>
      </c>
      <c r="F279" s="207" t="s">
        <v>373</v>
      </c>
      <c r="G279" s="205"/>
      <c r="H279" s="208">
        <v>1.32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131</v>
      </c>
      <c r="AU279" s="214" t="s">
        <v>83</v>
      </c>
      <c r="AV279" s="14" t="s">
        <v>83</v>
      </c>
      <c r="AW279" s="14" t="s">
        <v>34</v>
      </c>
      <c r="AX279" s="14" t="s">
        <v>73</v>
      </c>
      <c r="AY279" s="214" t="s">
        <v>118</v>
      </c>
    </row>
    <row r="280" spans="1:65" s="13" customFormat="1" ht="10.199999999999999">
      <c r="B280" s="194"/>
      <c r="C280" s="195"/>
      <c r="D280" s="188" t="s">
        <v>131</v>
      </c>
      <c r="E280" s="196" t="s">
        <v>28</v>
      </c>
      <c r="F280" s="197" t="s">
        <v>143</v>
      </c>
      <c r="G280" s="195"/>
      <c r="H280" s="196" t="s">
        <v>28</v>
      </c>
      <c r="I280" s="198"/>
      <c r="J280" s="195"/>
      <c r="K280" s="195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131</v>
      </c>
      <c r="AU280" s="203" t="s">
        <v>83</v>
      </c>
      <c r="AV280" s="13" t="s">
        <v>81</v>
      </c>
      <c r="AW280" s="13" t="s">
        <v>34</v>
      </c>
      <c r="AX280" s="13" t="s">
        <v>73</v>
      </c>
      <c r="AY280" s="203" t="s">
        <v>118</v>
      </c>
    </row>
    <row r="281" spans="1:65" s="14" customFormat="1" ht="10.199999999999999">
      <c r="B281" s="204"/>
      <c r="C281" s="205"/>
      <c r="D281" s="188" t="s">
        <v>131</v>
      </c>
      <c r="E281" s="206" t="s">
        <v>28</v>
      </c>
      <c r="F281" s="207" t="s">
        <v>374</v>
      </c>
      <c r="G281" s="205"/>
      <c r="H281" s="208">
        <v>10.56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131</v>
      </c>
      <c r="AU281" s="214" t="s">
        <v>83</v>
      </c>
      <c r="AV281" s="14" t="s">
        <v>83</v>
      </c>
      <c r="AW281" s="14" t="s">
        <v>34</v>
      </c>
      <c r="AX281" s="14" t="s">
        <v>73</v>
      </c>
      <c r="AY281" s="214" t="s">
        <v>118</v>
      </c>
    </row>
    <row r="282" spans="1:65" s="13" customFormat="1" ht="10.199999999999999">
      <c r="B282" s="194"/>
      <c r="C282" s="195"/>
      <c r="D282" s="188" t="s">
        <v>131</v>
      </c>
      <c r="E282" s="196" t="s">
        <v>28</v>
      </c>
      <c r="F282" s="197" t="s">
        <v>145</v>
      </c>
      <c r="G282" s="195"/>
      <c r="H282" s="196" t="s">
        <v>28</v>
      </c>
      <c r="I282" s="198"/>
      <c r="J282" s="195"/>
      <c r="K282" s="195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131</v>
      </c>
      <c r="AU282" s="203" t="s">
        <v>83</v>
      </c>
      <c r="AV282" s="13" t="s">
        <v>81</v>
      </c>
      <c r="AW282" s="13" t="s">
        <v>34</v>
      </c>
      <c r="AX282" s="13" t="s">
        <v>73</v>
      </c>
      <c r="AY282" s="203" t="s">
        <v>118</v>
      </c>
    </row>
    <row r="283" spans="1:65" s="14" customFormat="1" ht="10.199999999999999">
      <c r="B283" s="204"/>
      <c r="C283" s="205"/>
      <c r="D283" s="188" t="s">
        <v>131</v>
      </c>
      <c r="E283" s="206" t="s">
        <v>28</v>
      </c>
      <c r="F283" s="207" t="s">
        <v>375</v>
      </c>
      <c r="G283" s="205"/>
      <c r="H283" s="208">
        <v>7.92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131</v>
      </c>
      <c r="AU283" s="214" t="s">
        <v>83</v>
      </c>
      <c r="AV283" s="14" t="s">
        <v>83</v>
      </c>
      <c r="AW283" s="14" t="s">
        <v>34</v>
      </c>
      <c r="AX283" s="14" t="s">
        <v>73</v>
      </c>
      <c r="AY283" s="214" t="s">
        <v>118</v>
      </c>
    </row>
    <row r="284" spans="1:65" s="15" customFormat="1" ht="10.199999999999999">
      <c r="B284" s="215"/>
      <c r="C284" s="216"/>
      <c r="D284" s="188" t="s">
        <v>131</v>
      </c>
      <c r="E284" s="217" t="s">
        <v>28</v>
      </c>
      <c r="F284" s="218" t="s">
        <v>137</v>
      </c>
      <c r="G284" s="216"/>
      <c r="H284" s="219">
        <v>23.1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131</v>
      </c>
      <c r="AU284" s="225" t="s">
        <v>83</v>
      </c>
      <c r="AV284" s="15" t="s">
        <v>125</v>
      </c>
      <c r="AW284" s="15" t="s">
        <v>34</v>
      </c>
      <c r="AX284" s="15" t="s">
        <v>81</v>
      </c>
      <c r="AY284" s="225" t="s">
        <v>118</v>
      </c>
    </row>
    <row r="285" spans="1:65" s="2" customFormat="1" ht="16.5" customHeight="1">
      <c r="A285" s="35"/>
      <c r="B285" s="36"/>
      <c r="C285" s="175" t="s">
        <v>376</v>
      </c>
      <c r="D285" s="175" t="s">
        <v>120</v>
      </c>
      <c r="E285" s="176" t="s">
        <v>377</v>
      </c>
      <c r="F285" s="177" t="s">
        <v>378</v>
      </c>
      <c r="G285" s="178" t="s">
        <v>368</v>
      </c>
      <c r="H285" s="179">
        <v>184.8</v>
      </c>
      <c r="I285" s="180"/>
      <c r="J285" s="181">
        <f>ROUND(I285*H285,2)</f>
        <v>0</v>
      </c>
      <c r="K285" s="177" t="s">
        <v>124</v>
      </c>
      <c r="L285" s="40"/>
      <c r="M285" s="182" t="s">
        <v>28</v>
      </c>
      <c r="N285" s="183" t="s">
        <v>46</v>
      </c>
      <c r="O285" s="66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6" t="s">
        <v>125</v>
      </c>
      <c r="AT285" s="186" t="s">
        <v>120</v>
      </c>
      <c r="AU285" s="186" t="s">
        <v>83</v>
      </c>
      <c r="AY285" s="18" t="s">
        <v>118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8" t="s">
        <v>125</v>
      </c>
      <c r="BK285" s="187">
        <f>ROUND(I285*H285,2)</f>
        <v>0</v>
      </c>
      <c r="BL285" s="18" t="s">
        <v>125</v>
      </c>
      <c r="BM285" s="186" t="s">
        <v>379</v>
      </c>
    </row>
    <row r="286" spans="1:65" s="2" customFormat="1" ht="19.2">
      <c r="A286" s="35"/>
      <c r="B286" s="36"/>
      <c r="C286" s="37"/>
      <c r="D286" s="188" t="s">
        <v>127</v>
      </c>
      <c r="E286" s="37"/>
      <c r="F286" s="189" t="s">
        <v>380</v>
      </c>
      <c r="G286" s="37"/>
      <c r="H286" s="37"/>
      <c r="I286" s="190"/>
      <c r="J286" s="37"/>
      <c r="K286" s="37"/>
      <c r="L286" s="40"/>
      <c r="M286" s="191"/>
      <c r="N286" s="192"/>
      <c r="O286" s="66"/>
      <c r="P286" s="66"/>
      <c r="Q286" s="66"/>
      <c r="R286" s="66"/>
      <c r="S286" s="66"/>
      <c r="T286" s="67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127</v>
      </c>
      <c r="AU286" s="18" t="s">
        <v>83</v>
      </c>
    </row>
    <row r="287" spans="1:65" s="13" customFormat="1" ht="10.199999999999999">
      <c r="B287" s="194"/>
      <c r="C287" s="195"/>
      <c r="D287" s="188" t="s">
        <v>131</v>
      </c>
      <c r="E287" s="196" t="s">
        <v>28</v>
      </c>
      <c r="F287" s="197" t="s">
        <v>381</v>
      </c>
      <c r="G287" s="195"/>
      <c r="H287" s="196" t="s">
        <v>28</v>
      </c>
      <c r="I287" s="198"/>
      <c r="J287" s="195"/>
      <c r="K287" s="195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131</v>
      </c>
      <c r="AU287" s="203" t="s">
        <v>83</v>
      </c>
      <c r="AV287" s="13" t="s">
        <v>81</v>
      </c>
      <c r="AW287" s="13" t="s">
        <v>34</v>
      </c>
      <c r="AX287" s="13" t="s">
        <v>73</v>
      </c>
      <c r="AY287" s="203" t="s">
        <v>118</v>
      </c>
    </row>
    <row r="288" spans="1:65" s="14" customFormat="1" ht="10.199999999999999">
      <c r="B288" s="204"/>
      <c r="C288" s="205"/>
      <c r="D288" s="188" t="s">
        <v>131</v>
      </c>
      <c r="E288" s="206" t="s">
        <v>28</v>
      </c>
      <c r="F288" s="207" t="s">
        <v>382</v>
      </c>
      <c r="G288" s="205"/>
      <c r="H288" s="208">
        <v>184.8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131</v>
      </c>
      <c r="AU288" s="214" t="s">
        <v>83</v>
      </c>
      <c r="AV288" s="14" t="s">
        <v>83</v>
      </c>
      <c r="AW288" s="14" t="s">
        <v>34</v>
      </c>
      <c r="AX288" s="14" t="s">
        <v>81</v>
      </c>
      <c r="AY288" s="214" t="s">
        <v>118</v>
      </c>
    </row>
    <row r="289" spans="1:65" s="2" customFormat="1" ht="16.5" customHeight="1">
      <c r="A289" s="35"/>
      <c r="B289" s="36"/>
      <c r="C289" s="175" t="s">
        <v>383</v>
      </c>
      <c r="D289" s="175" t="s">
        <v>120</v>
      </c>
      <c r="E289" s="176" t="s">
        <v>384</v>
      </c>
      <c r="F289" s="177" t="s">
        <v>385</v>
      </c>
      <c r="G289" s="178" t="s">
        <v>165</v>
      </c>
      <c r="H289" s="179">
        <v>1</v>
      </c>
      <c r="I289" s="180"/>
      <c r="J289" s="181">
        <f>ROUND(I289*H289,2)</f>
        <v>0</v>
      </c>
      <c r="K289" s="177" t="s">
        <v>124</v>
      </c>
      <c r="L289" s="40"/>
      <c r="M289" s="182" t="s">
        <v>28</v>
      </c>
      <c r="N289" s="183" t="s">
        <v>46</v>
      </c>
      <c r="O289" s="66"/>
      <c r="P289" s="184">
        <f>O289*H289</f>
        <v>0</v>
      </c>
      <c r="Q289" s="184">
        <v>1.28123E-2</v>
      </c>
      <c r="R289" s="184">
        <f>Q289*H289</f>
        <v>1.28123E-2</v>
      </c>
      <c r="S289" s="184">
        <v>0</v>
      </c>
      <c r="T289" s="18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6" t="s">
        <v>125</v>
      </c>
      <c r="AT289" s="186" t="s">
        <v>120</v>
      </c>
      <c r="AU289" s="186" t="s">
        <v>83</v>
      </c>
      <c r="AY289" s="18" t="s">
        <v>118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8" t="s">
        <v>125</v>
      </c>
      <c r="BK289" s="187">
        <f>ROUND(I289*H289,2)</f>
        <v>0</v>
      </c>
      <c r="BL289" s="18" t="s">
        <v>125</v>
      </c>
      <c r="BM289" s="186" t="s">
        <v>386</v>
      </c>
    </row>
    <row r="290" spans="1:65" s="2" customFormat="1" ht="19.2">
      <c r="A290" s="35"/>
      <c r="B290" s="36"/>
      <c r="C290" s="37"/>
      <c r="D290" s="188" t="s">
        <v>127</v>
      </c>
      <c r="E290" s="37"/>
      <c r="F290" s="189" t="s">
        <v>387</v>
      </c>
      <c r="G290" s="37"/>
      <c r="H290" s="37"/>
      <c r="I290" s="190"/>
      <c r="J290" s="37"/>
      <c r="K290" s="37"/>
      <c r="L290" s="40"/>
      <c r="M290" s="191"/>
      <c r="N290" s="192"/>
      <c r="O290" s="66"/>
      <c r="P290" s="66"/>
      <c r="Q290" s="66"/>
      <c r="R290" s="66"/>
      <c r="S290" s="66"/>
      <c r="T290" s="67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127</v>
      </c>
      <c r="AU290" s="18" t="s">
        <v>83</v>
      </c>
    </row>
    <row r="291" spans="1:65" s="13" customFormat="1" ht="10.199999999999999">
      <c r="B291" s="194"/>
      <c r="C291" s="195"/>
      <c r="D291" s="188" t="s">
        <v>131</v>
      </c>
      <c r="E291" s="196" t="s">
        <v>28</v>
      </c>
      <c r="F291" s="197" t="s">
        <v>388</v>
      </c>
      <c r="G291" s="195"/>
      <c r="H291" s="196" t="s">
        <v>28</v>
      </c>
      <c r="I291" s="198"/>
      <c r="J291" s="195"/>
      <c r="K291" s="195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131</v>
      </c>
      <c r="AU291" s="203" t="s">
        <v>83</v>
      </c>
      <c r="AV291" s="13" t="s">
        <v>81</v>
      </c>
      <c r="AW291" s="13" t="s">
        <v>34</v>
      </c>
      <c r="AX291" s="13" t="s">
        <v>73</v>
      </c>
      <c r="AY291" s="203" t="s">
        <v>118</v>
      </c>
    </row>
    <row r="292" spans="1:65" s="14" customFormat="1" ht="10.199999999999999">
      <c r="B292" s="204"/>
      <c r="C292" s="205"/>
      <c r="D292" s="188" t="s">
        <v>131</v>
      </c>
      <c r="E292" s="206" t="s">
        <v>28</v>
      </c>
      <c r="F292" s="207" t="s">
        <v>81</v>
      </c>
      <c r="G292" s="205"/>
      <c r="H292" s="208">
        <v>1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131</v>
      </c>
      <c r="AU292" s="214" t="s">
        <v>83</v>
      </c>
      <c r="AV292" s="14" t="s">
        <v>83</v>
      </c>
      <c r="AW292" s="14" t="s">
        <v>34</v>
      </c>
      <c r="AX292" s="14" t="s">
        <v>81</v>
      </c>
      <c r="AY292" s="214" t="s">
        <v>118</v>
      </c>
    </row>
    <row r="293" spans="1:65" s="2" customFormat="1" ht="16.5" customHeight="1">
      <c r="A293" s="35"/>
      <c r="B293" s="36"/>
      <c r="C293" s="175" t="s">
        <v>389</v>
      </c>
      <c r="D293" s="175" t="s">
        <v>120</v>
      </c>
      <c r="E293" s="176" t="s">
        <v>390</v>
      </c>
      <c r="F293" s="177" t="s">
        <v>391</v>
      </c>
      <c r="G293" s="178" t="s">
        <v>165</v>
      </c>
      <c r="H293" s="179">
        <v>2</v>
      </c>
      <c r="I293" s="180"/>
      <c r="J293" s="181">
        <f>ROUND(I293*H293,2)</f>
        <v>0</v>
      </c>
      <c r="K293" s="177" t="s">
        <v>124</v>
      </c>
      <c r="L293" s="40"/>
      <c r="M293" s="182" t="s">
        <v>28</v>
      </c>
      <c r="N293" s="183" t="s">
        <v>46</v>
      </c>
      <c r="O293" s="66"/>
      <c r="P293" s="184">
        <f>O293*H293</f>
        <v>0</v>
      </c>
      <c r="Q293" s="184">
        <v>2.1351999999999999E-2</v>
      </c>
      <c r="R293" s="184">
        <f>Q293*H293</f>
        <v>4.2703999999999999E-2</v>
      </c>
      <c r="S293" s="184">
        <v>0</v>
      </c>
      <c r="T293" s="18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6" t="s">
        <v>125</v>
      </c>
      <c r="AT293" s="186" t="s">
        <v>120</v>
      </c>
      <c r="AU293" s="186" t="s">
        <v>83</v>
      </c>
      <c r="AY293" s="18" t="s">
        <v>118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8" t="s">
        <v>125</v>
      </c>
      <c r="BK293" s="187">
        <f>ROUND(I293*H293,2)</f>
        <v>0</v>
      </c>
      <c r="BL293" s="18" t="s">
        <v>125</v>
      </c>
      <c r="BM293" s="186" t="s">
        <v>392</v>
      </c>
    </row>
    <row r="294" spans="1:65" s="2" customFormat="1" ht="19.2">
      <c r="A294" s="35"/>
      <c r="B294" s="36"/>
      <c r="C294" s="37"/>
      <c r="D294" s="188" t="s">
        <v>127</v>
      </c>
      <c r="E294" s="37"/>
      <c r="F294" s="189" t="s">
        <v>393</v>
      </c>
      <c r="G294" s="37"/>
      <c r="H294" s="37"/>
      <c r="I294" s="190"/>
      <c r="J294" s="37"/>
      <c r="K294" s="37"/>
      <c r="L294" s="40"/>
      <c r="M294" s="191"/>
      <c r="N294" s="192"/>
      <c r="O294" s="66"/>
      <c r="P294" s="66"/>
      <c r="Q294" s="66"/>
      <c r="R294" s="66"/>
      <c r="S294" s="66"/>
      <c r="T294" s="6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127</v>
      </c>
      <c r="AU294" s="18" t="s">
        <v>83</v>
      </c>
    </row>
    <row r="295" spans="1:65" s="13" customFormat="1" ht="10.199999999999999">
      <c r="B295" s="194"/>
      <c r="C295" s="195"/>
      <c r="D295" s="188" t="s">
        <v>131</v>
      </c>
      <c r="E295" s="196" t="s">
        <v>28</v>
      </c>
      <c r="F295" s="197" t="s">
        <v>394</v>
      </c>
      <c r="G295" s="195"/>
      <c r="H295" s="196" t="s">
        <v>28</v>
      </c>
      <c r="I295" s="198"/>
      <c r="J295" s="195"/>
      <c r="K295" s="195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131</v>
      </c>
      <c r="AU295" s="203" t="s">
        <v>83</v>
      </c>
      <c r="AV295" s="13" t="s">
        <v>81</v>
      </c>
      <c r="AW295" s="13" t="s">
        <v>34</v>
      </c>
      <c r="AX295" s="13" t="s">
        <v>73</v>
      </c>
      <c r="AY295" s="203" t="s">
        <v>118</v>
      </c>
    </row>
    <row r="296" spans="1:65" s="14" customFormat="1" ht="10.199999999999999">
      <c r="B296" s="204"/>
      <c r="C296" s="205"/>
      <c r="D296" s="188" t="s">
        <v>131</v>
      </c>
      <c r="E296" s="206" t="s">
        <v>28</v>
      </c>
      <c r="F296" s="207" t="s">
        <v>83</v>
      </c>
      <c r="G296" s="205"/>
      <c r="H296" s="208">
        <v>2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131</v>
      </c>
      <c r="AU296" s="214" t="s">
        <v>83</v>
      </c>
      <c r="AV296" s="14" t="s">
        <v>83</v>
      </c>
      <c r="AW296" s="14" t="s">
        <v>34</v>
      </c>
      <c r="AX296" s="14" t="s">
        <v>81</v>
      </c>
      <c r="AY296" s="214" t="s">
        <v>118</v>
      </c>
    </row>
    <row r="297" spans="1:65" s="2" customFormat="1" ht="16.5" customHeight="1">
      <c r="A297" s="35"/>
      <c r="B297" s="36"/>
      <c r="C297" s="175" t="s">
        <v>395</v>
      </c>
      <c r="D297" s="175" t="s">
        <v>120</v>
      </c>
      <c r="E297" s="176" t="s">
        <v>396</v>
      </c>
      <c r="F297" s="177" t="s">
        <v>397</v>
      </c>
      <c r="G297" s="178" t="s">
        <v>165</v>
      </c>
      <c r="H297" s="179">
        <v>1</v>
      </c>
      <c r="I297" s="180"/>
      <c r="J297" s="181">
        <f>ROUND(I297*H297,2)</f>
        <v>0</v>
      </c>
      <c r="K297" s="177" t="s">
        <v>124</v>
      </c>
      <c r="L297" s="40"/>
      <c r="M297" s="182" t="s">
        <v>28</v>
      </c>
      <c r="N297" s="183" t="s">
        <v>46</v>
      </c>
      <c r="O297" s="66"/>
      <c r="P297" s="184">
        <f>O297*H297</f>
        <v>0</v>
      </c>
      <c r="Q297" s="184">
        <v>2.98917E-2</v>
      </c>
      <c r="R297" s="184">
        <f>Q297*H297</f>
        <v>2.98917E-2</v>
      </c>
      <c r="S297" s="184">
        <v>0</v>
      </c>
      <c r="T297" s="18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6" t="s">
        <v>125</v>
      </c>
      <c r="AT297" s="186" t="s">
        <v>120</v>
      </c>
      <c r="AU297" s="186" t="s">
        <v>83</v>
      </c>
      <c r="AY297" s="18" t="s">
        <v>118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8" t="s">
        <v>125</v>
      </c>
      <c r="BK297" s="187">
        <f>ROUND(I297*H297,2)</f>
        <v>0</v>
      </c>
      <c r="BL297" s="18" t="s">
        <v>125</v>
      </c>
      <c r="BM297" s="186" t="s">
        <v>398</v>
      </c>
    </row>
    <row r="298" spans="1:65" s="2" customFormat="1" ht="19.2">
      <c r="A298" s="35"/>
      <c r="B298" s="36"/>
      <c r="C298" s="37"/>
      <c r="D298" s="188" t="s">
        <v>127</v>
      </c>
      <c r="E298" s="37"/>
      <c r="F298" s="189" t="s">
        <v>399</v>
      </c>
      <c r="G298" s="37"/>
      <c r="H298" s="37"/>
      <c r="I298" s="190"/>
      <c r="J298" s="37"/>
      <c r="K298" s="37"/>
      <c r="L298" s="40"/>
      <c r="M298" s="191"/>
      <c r="N298" s="192"/>
      <c r="O298" s="66"/>
      <c r="P298" s="66"/>
      <c r="Q298" s="66"/>
      <c r="R298" s="66"/>
      <c r="S298" s="66"/>
      <c r="T298" s="67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127</v>
      </c>
      <c r="AU298" s="18" t="s">
        <v>83</v>
      </c>
    </row>
    <row r="299" spans="1:65" s="13" customFormat="1" ht="10.199999999999999">
      <c r="B299" s="194"/>
      <c r="C299" s="195"/>
      <c r="D299" s="188" t="s">
        <v>131</v>
      </c>
      <c r="E299" s="196" t="s">
        <v>28</v>
      </c>
      <c r="F299" s="197" t="s">
        <v>394</v>
      </c>
      <c r="G299" s="195"/>
      <c r="H299" s="196" t="s">
        <v>28</v>
      </c>
      <c r="I299" s="198"/>
      <c r="J299" s="195"/>
      <c r="K299" s="195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131</v>
      </c>
      <c r="AU299" s="203" t="s">
        <v>83</v>
      </c>
      <c r="AV299" s="13" t="s">
        <v>81</v>
      </c>
      <c r="AW299" s="13" t="s">
        <v>34</v>
      </c>
      <c r="AX299" s="13" t="s">
        <v>73</v>
      </c>
      <c r="AY299" s="203" t="s">
        <v>118</v>
      </c>
    </row>
    <row r="300" spans="1:65" s="14" customFormat="1" ht="10.199999999999999">
      <c r="B300" s="204"/>
      <c r="C300" s="205"/>
      <c r="D300" s="188" t="s">
        <v>131</v>
      </c>
      <c r="E300" s="206" t="s">
        <v>28</v>
      </c>
      <c r="F300" s="207" t="s">
        <v>81</v>
      </c>
      <c r="G300" s="205"/>
      <c r="H300" s="208">
        <v>1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131</v>
      </c>
      <c r="AU300" s="214" t="s">
        <v>83</v>
      </c>
      <c r="AV300" s="14" t="s">
        <v>83</v>
      </c>
      <c r="AW300" s="14" t="s">
        <v>34</v>
      </c>
      <c r="AX300" s="14" t="s">
        <v>81</v>
      </c>
      <c r="AY300" s="214" t="s">
        <v>118</v>
      </c>
    </row>
    <row r="301" spans="1:65" s="2" customFormat="1" ht="16.5" customHeight="1">
      <c r="A301" s="35"/>
      <c r="B301" s="36"/>
      <c r="C301" s="175" t="s">
        <v>400</v>
      </c>
      <c r="D301" s="175" t="s">
        <v>120</v>
      </c>
      <c r="E301" s="176" t="s">
        <v>401</v>
      </c>
      <c r="F301" s="177" t="s">
        <v>402</v>
      </c>
      <c r="G301" s="178" t="s">
        <v>123</v>
      </c>
      <c r="H301" s="179">
        <v>0.57799999999999996</v>
      </c>
      <c r="I301" s="180"/>
      <c r="J301" s="181">
        <f>ROUND(I301*H301,2)</f>
        <v>0</v>
      </c>
      <c r="K301" s="177" t="s">
        <v>124</v>
      </c>
      <c r="L301" s="40"/>
      <c r="M301" s="182" t="s">
        <v>28</v>
      </c>
      <c r="N301" s="183" t="s">
        <v>46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6" t="s">
        <v>125</v>
      </c>
      <c r="AT301" s="186" t="s">
        <v>120</v>
      </c>
      <c r="AU301" s="186" t="s">
        <v>83</v>
      </c>
      <c r="AY301" s="18" t="s">
        <v>118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8" t="s">
        <v>125</v>
      </c>
      <c r="BK301" s="187">
        <f>ROUND(I301*H301,2)</f>
        <v>0</v>
      </c>
      <c r="BL301" s="18" t="s">
        <v>125</v>
      </c>
      <c r="BM301" s="186" t="s">
        <v>403</v>
      </c>
    </row>
    <row r="302" spans="1:65" s="2" customFormat="1" ht="10.199999999999999">
      <c r="A302" s="35"/>
      <c r="B302" s="36"/>
      <c r="C302" s="37"/>
      <c r="D302" s="188" t="s">
        <v>127</v>
      </c>
      <c r="E302" s="37"/>
      <c r="F302" s="189" t="s">
        <v>404</v>
      </c>
      <c r="G302" s="37"/>
      <c r="H302" s="37"/>
      <c r="I302" s="190"/>
      <c r="J302" s="37"/>
      <c r="K302" s="37"/>
      <c r="L302" s="40"/>
      <c r="M302" s="191"/>
      <c r="N302" s="192"/>
      <c r="O302" s="66"/>
      <c r="P302" s="66"/>
      <c r="Q302" s="66"/>
      <c r="R302" s="66"/>
      <c r="S302" s="66"/>
      <c r="T302" s="67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127</v>
      </c>
      <c r="AU302" s="18" t="s">
        <v>83</v>
      </c>
    </row>
    <row r="303" spans="1:65" s="2" customFormat="1" ht="86.4">
      <c r="A303" s="35"/>
      <c r="B303" s="36"/>
      <c r="C303" s="37"/>
      <c r="D303" s="188" t="s">
        <v>129</v>
      </c>
      <c r="E303" s="37"/>
      <c r="F303" s="193" t="s">
        <v>405</v>
      </c>
      <c r="G303" s="37"/>
      <c r="H303" s="37"/>
      <c r="I303" s="190"/>
      <c r="J303" s="37"/>
      <c r="K303" s="37"/>
      <c r="L303" s="40"/>
      <c r="M303" s="191"/>
      <c r="N303" s="192"/>
      <c r="O303" s="66"/>
      <c r="P303" s="66"/>
      <c r="Q303" s="66"/>
      <c r="R303" s="66"/>
      <c r="S303" s="66"/>
      <c r="T303" s="67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129</v>
      </c>
      <c r="AU303" s="18" t="s">
        <v>83</v>
      </c>
    </row>
    <row r="304" spans="1:65" s="13" customFormat="1" ht="10.199999999999999">
      <c r="B304" s="194"/>
      <c r="C304" s="195"/>
      <c r="D304" s="188" t="s">
        <v>131</v>
      </c>
      <c r="E304" s="196" t="s">
        <v>28</v>
      </c>
      <c r="F304" s="197" t="s">
        <v>406</v>
      </c>
      <c r="G304" s="195"/>
      <c r="H304" s="196" t="s">
        <v>28</v>
      </c>
      <c r="I304" s="198"/>
      <c r="J304" s="195"/>
      <c r="K304" s="195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131</v>
      </c>
      <c r="AU304" s="203" t="s">
        <v>83</v>
      </c>
      <c r="AV304" s="13" t="s">
        <v>81</v>
      </c>
      <c r="AW304" s="13" t="s">
        <v>34</v>
      </c>
      <c r="AX304" s="13" t="s">
        <v>73</v>
      </c>
      <c r="AY304" s="203" t="s">
        <v>118</v>
      </c>
    </row>
    <row r="305" spans="1:65" s="13" customFormat="1" ht="10.199999999999999">
      <c r="B305" s="194"/>
      <c r="C305" s="195"/>
      <c r="D305" s="188" t="s">
        <v>131</v>
      </c>
      <c r="E305" s="196" t="s">
        <v>28</v>
      </c>
      <c r="F305" s="197" t="s">
        <v>133</v>
      </c>
      <c r="G305" s="195"/>
      <c r="H305" s="196" t="s">
        <v>28</v>
      </c>
      <c r="I305" s="198"/>
      <c r="J305" s="195"/>
      <c r="K305" s="195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131</v>
      </c>
      <c r="AU305" s="203" t="s">
        <v>83</v>
      </c>
      <c r="AV305" s="13" t="s">
        <v>81</v>
      </c>
      <c r="AW305" s="13" t="s">
        <v>34</v>
      </c>
      <c r="AX305" s="13" t="s">
        <v>73</v>
      </c>
      <c r="AY305" s="203" t="s">
        <v>118</v>
      </c>
    </row>
    <row r="306" spans="1:65" s="14" customFormat="1" ht="10.199999999999999">
      <c r="B306" s="204"/>
      <c r="C306" s="205"/>
      <c r="D306" s="188" t="s">
        <v>131</v>
      </c>
      <c r="E306" s="206" t="s">
        <v>28</v>
      </c>
      <c r="F306" s="207" t="s">
        <v>134</v>
      </c>
      <c r="G306" s="205"/>
      <c r="H306" s="208">
        <v>8.3000000000000004E-2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131</v>
      </c>
      <c r="AU306" s="214" t="s">
        <v>83</v>
      </c>
      <c r="AV306" s="14" t="s">
        <v>83</v>
      </c>
      <c r="AW306" s="14" t="s">
        <v>34</v>
      </c>
      <c r="AX306" s="14" t="s">
        <v>73</v>
      </c>
      <c r="AY306" s="214" t="s">
        <v>118</v>
      </c>
    </row>
    <row r="307" spans="1:65" s="13" customFormat="1" ht="10.199999999999999">
      <c r="B307" s="194"/>
      <c r="C307" s="195"/>
      <c r="D307" s="188" t="s">
        <v>131</v>
      </c>
      <c r="E307" s="196" t="s">
        <v>28</v>
      </c>
      <c r="F307" s="197" t="s">
        <v>135</v>
      </c>
      <c r="G307" s="195"/>
      <c r="H307" s="196" t="s">
        <v>28</v>
      </c>
      <c r="I307" s="198"/>
      <c r="J307" s="195"/>
      <c r="K307" s="195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131</v>
      </c>
      <c r="AU307" s="203" t="s">
        <v>83</v>
      </c>
      <c r="AV307" s="13" t="s">
        <v>81</v>
      </c>
      <c r="AW307" s="13" t="s">
        <v>34</v>
      </c>
      <c r="AX307" s="13" t="s">
        <v>73</v>
      </c>
      <c r="AY307" s="203" t="s">
        <v>118</v>
      </c>
    </row>
    <row r="308" spans="1:65" s="14" customFormat="1" ht="10.199999999999999">
      <c r="B308" s="204"/>
      <c r="C308" s="205"/>
      <c r="D308" s="188" t="s">
        <v>131</v>
      </c>
      <c r="E308" s="206" t="s">
        <v>28</v>
      </c>
      <c r="F308" s="207" t="s">
        <v>136</v>
      </c>
      <c r="G308" s="205"/>
      <c r="H308" s="208">
        <v>3.3000000000000002E-2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131</v>
      </c>
      <c r="AU308" s="214" t="s">
        <v>83</v>
      </c>
      <c r="AV308" s="14" t="s">
        <v>83</v>
      </c>
      <c r="AW308" s="14" t="s">
        <v>34</v>
      </c>
      <c r="AX308" s="14" t="s">
        <v>73</v>
      </c>
      <c r="AY308" s="214" t="s">
        <v>118</v>
      </c>
    </row>
    <row r="309" spans="1:65" s="13" customFormat="1" ht="10.199999999999999">
      <c r="B309" s="194"/>
      <c r="C309" s="195"/>
      <c r="D309" s="188" t="s">
        <v>131</v>
      </c>
      <c r="E309" s="196" t="s">
        <v>28</v>
      </c>
      <c r="F309" s="197" t="s">
        <v>143</v>
      </c>
      <c r="G309" s="195"/>
      <c r="H309" s="196" t="s">
        <v>28</v>
      </c>
      <c r="I309" s="198"/>
      <c r="J309" s="195"/>
      <c r="K309" s="195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131</v>
      </c>
      <c r="AU309" s="203" t="s">
        <v>83</v>
      </c>
      <c r="AV309" s="13" t="s">
        <v>81</v>
      </c>
      <c r="AW309" s="13" t="s">
        <v>34</v>
      </c>
      <c r="AX309" s="13" t="s">
        <v>73</v>
      </c>
      <c r="AY309" s="203" t="s">
        <v>118</v>
      </c>
    </row>
    <row r="310" spans="1:65" s="14" customFormat="1" ht="10.199999999999999">
      <c r="B310" s="204"/>
      <c r="C310" s="205"/>
      <c r="D310" s="188" t="s">
        <v>131</v>
      </c>
      <c r="E310" s="206" t="s">
        <v>28</v>
      </c>
      <c r="F310" s="207" t="s">
        <v>144</v>
      </c>
      <c r="G310" s="205"/>
      <c r="H310" s="208">
        <v>0.26400000000000001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131</v>
      </c>
      <c r="AU310" s="214" t="s">
        <v>83</v>
      </c>
      <c r="AV310" s="14" t="s">
        <v>83</v>
      </c>
      <c r="AW310" s="14" t="s">
        <v>34</v>
      </c>
      <c r="AX310" s="14" t="s">
        <v>73</v>
      </c>
      <c r="AY310" s="214" t="s">
        <v>118</v>
      </c>
    </row>
    <row r="311" spans="1:65" s="13" customFormat="1" ht="10.199999999999999">
      <c r="B311" s="194"/>
      <c r="C311" s="195"/>
      <c r="D311" s="188" t="s">
        <v>131</v>
      </c>
      <c r="E311" s="196" t="s">
        <v>28</v>
      </c>
      <c r="F311" s="197" t="s">
        <v>145</v>
      </c>
      <c r="G311" s="195"/>
      <c r="H311" s="196" t="s">
        <v>28</v>
      </c>
      <c r="I311" s="198"/>
      <c r="J311" s="195"/>
      <c r="K311" s="195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131</v>
      </c>
      <c r="AU311" s="203" t="s">
        <v>83</v>
      </c>
      <c r="AV311" s="13" t="s">
        <v>81</v>
      </c>
      <c r="AW311" s="13" t="s">
        <v>34</v>
      </c>
      <c r="AX311" s="13" t="s">
        <v>73</v>
      </c>
      <c r="AY311" s="203" t="s">
        <v>118</v>
      </c>
    </row>
    <row r="312" spans="1:65" s="14" customFormat="1" ht="10.199999999999999">
      <c r="B312" s="204"/>
      <c r="C312" s="205"/>
      <c r="D312" s="188" t="s">
        <v>131</v>
      </c>
      <c r="E312" s="206" t="s">
        <v>28</v>
      </c>
      <c r="F312" s="207" t="s">
        <v>146</v>
      </c>
      <c r="G312" s="205"/>
      <c r="H312" s="208">
        <v>0.19800000000000001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131</v>
      </c>
      <c r="AU312" s="214" t="s">
        <v>83</v>
      </c>
      <c r="AV312" s="14" t="s">
        <v>83</v>
      </c>
      <c r="AW312" s="14" t="s">
        <v>34</v>
      </c>
      <c r="AX312" s="14" t="s">
        <v>73</v>
      </c>
      <c r="AY312" s="214" t="s">
        <v>118</v>
      </c>
    </row>
    <row r="313" spans="1:65" s="15" customFormat="1" ht="10.199999999999999">
      <c r="B313" s="215"/>
      <c r="C313" s="216"/>
      <c r="D313" s="188" t="s">
        <v>131</v>
      </c>
      <c r="E313" s="217" t="s">
        <v>28</v>
      </c>
      <c r="F313" s="218" t="s">
        <v>137</v>
      </c>
      <c r="G313" s="216"/>
      <c r="H313" s="219">
        <v>0.57799999999999996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131</v>
      </c>
      <c r="AU313" s="225" t="s">
        <v>83</v>
      </c>
      <c r="AV313" s="15" t="s">
        <v>125</v>
      </c>
      <c r="AW313" s="15" t="s">
        <v>34</v>
      </c>
      <c r="AX313" s="15" t="s">
        <v>81</v>
      </c>
      <c r="AY313" s="225" t="s">
        <v>118</v>
      </c>
    </row>
    <row r="314" spans="1:65" s="12" customFormat="1" ht="22.8" customHeight="1">
      <c r="B314" s="159"/>
      <c r="C314" s="160"/>
      <c r="D314" s="161" t="s">
        <v>72</v>
      </c>
      <c r="E314" s="173" t="s">
        <v>83</v>
      </c>
      <c r="F314" s="173" t="s">
        <v>407</v>
      </c>
      <c r="G314" s="160"/>
      <c r="H314" s="160"/>
      <c r="I314" s="163"/>
      <c r="J314" s="174">
        <f>BK314</f>
        <v>0</v>
      </c>
      <c r="K314" s="160"/>
      <c r="L314" s="165"/>
      <c r="M314" s="166"/>
      <c r="N314" s="167"/>
      <c r="O314" s="167"/>
      <c r="P314" s="168">
        <f>SUM(P315:P346)</f>
        <v>0</v>
      </c>
      <c r="Q314" s="167"/>
      <c r="R314" s="168">
        <f>SUM(R315:R346)</f>
        <v>664.98617909999996</v>
      </c>
      <c r="S314" s="167"/>
      <c r="T314" s="169">
        <f>SUM(T315:T346)</f>
        <v>0</v>
      </c>
      <c r="AR314" s="170" t="s">
        <v>81</v>
      </c>
      <c r="AT314" s="171" t="s">
        <v>72</v>
      </c>
      <c r="AU314" s="171" t="s">
        <v>81</v>
      </c>
      <c r="AY314" s="170" t="s">
        <v>118</v>
      </c>
      <c r="BK314" s="172">
        <f>SUM(BK315:BK346)</f>
        <v>0</v>
      </c>
    </row>
    <row r="315" spans="1:65" s="2" customFormat="1" ht="16.5" customHeight="1">
      <c r="A315" s="35"/>
      <c r="B315" s="36"/>
      <c r="C315" s="175" t="s">
        <v>408</v>
      </c>
      <c r="D315" s="175" t="s">
        <v>120</v>
      </c>
      <c r="E315" s="176" t="s">
        <v>409</v>
      </c>
      <c r="F315" s="177" t="s">
        <v>410</v>
      </c>
      <c r="G315" s="178" t="s">
        <v>150</v>
      </c>
      <c r="H315" s="179">
        <v>2670.47</v>
      </c>
      <c r="I315" s="180"/>
      <c r="J315" s="181">
        <f>ROUND(I315*H315,2)</f>
        <v>0</v>
      </c>
      <c r="K315" s="177" t="s">
        <v>124</v>
      </c>
      <c r="L315" s="40"/>
      <c r="M315" s="182" t="s">
        <v>28</v>
      </c>
      <c r="N315" s="183" t="s">
        <v>46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6" t="s">
        <v>125</v>
      </c>
      <c r="AT315" s="186" t="s">
        <v>120</v>
      </c>
      <c r="AU315" s="186" t="s">
        <v>83</v>
      </c>
      <c r="AY315" s="18" t="s">
        <v>118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8" t="s">
        <v>125</v>
      </c>
      <c r="BK315" s="187">
        <f>ROUND(I315*H315,2)</f>
        <v>0</v>
      </c>
      <c r="BL315" s="18" t="s">
        <v>125</v>
      </c>
      <c r="BM315" s="186" t="s">
        <v>411</v>
      </c>
    </row>
    <row r="316" spans="1:65" s="2" customFormat="1" ht="10.199999999999999">
      <c r="A316" s="35"/>
      <c r="B316" s="36"/>
      <c r="C316" s="37"/>
      <c r="D316" s="188" t="s">
        <v>127</v>
      </c>
      <c r="E316" s="37"/>
      <c r="F316" s="189" t="s">
        <v>412</v>
      </c>
      <c r="G316" s="37"/>
      <c r="H316" s="37"/>
      <c r="I316" s="190"/>
      <c r="J316" s="37"/>
      <c r="K316" s="37"/>
      <c r="L316" s="40"/>
      <c r="M316" s="191"/>
      <c r="N316" s="192"/>
      <c r="O316" s="66"/>
      <c r="P316" s="66"/>
      <c r="Q316" s="66"/>
      <c r="R316" s="66"/>
      <c r="S316" s="66"/>
      <c r="T316" s="67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127</v>
      </c>
      <c r="AU316" s="18" t="s">
        <v>83</v>
      </c>
    </row>
    <row r="317" spans="1:65" s="2" customFormat="1" ht="57.6">
      <c r="A317" s="35"/>
      <c r="B317" s="36"/>
      <c r="C317" s="37"/>
      <c r="D317" s="188" t="s">
        <v>129</v>
      </c>
      <c r="E317" s="37"/>
      <c r="F317" s="193" t="s">
        <v>413</v>
      </c>
      <c r="G317" s="37"/>
      <c r="H317" s="37"/>
      <c r="I317" s="190"/>
      <c r="J317" s="37"/>
      <c r="K317" s="37"/>
      <c r="L317" s="40"/>
      <c r="M317" s="191"/>
      <c r="N317" s="192"/>
      <c r="O317" s="66"/>
      <c r="P317" s="66"/>
      <c r="Q317" s="66"/>
      <c r="R317" s="66"/>
      <c r="S317" s="66"/>
      <c r="T317" s="6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129</v>
      </c>
      <c r="AU317" s="18" t="s">
        <v>83</v>
      </c>
    </row>
    <row r="318" spans="1:65" s="13" customFormat="1" ht="10.199999999999999">
      <c r="B318" s="194"/>
      <c r="C318" s="195"/>
      <c r="D318" s="188" t="s">
        <v>131</v>
      </c>
      <c r="E318" s="196" t="s">
        <v>28</v>
      </c>
      <c r="F318" s="197" t="s">
        <v>414</v>
      </c>
      <c r="G318" s="195"/>
      <c r="H318" s="196" t="s">
        <v>28</v>
      </c>
      <c r="I318" s="198"/>
      <c r="J318" s="195"/>
      <c r="K318" s="195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131</v>
      </c>
      <c r="AU318" s="203" t="s">
        <v>83</v>
      </c>
      <c r="AV318" s="13" t="s">
        <v>81</v>
      </c>
      <c r="AW318" s="13" t="s">
        <v>34</v>
      </c>
      <c r="AX318" s="13" t="s">
        <v>73</v>
      </c>
      <c r="AY318" s="203" t="s">
        <v>118</v>
      </c>
    </row>
    <row r="319" spans="1:65" s="13" customFormat="1" ht="10.199999999999999">
      <c r="B319" s="194"/>
      <c r="C319" s="195"/>
      <c r="D319" s="188" t="s">
        <v>131</v>
      </c>
      <c r="E319" s="196" t="s">
        <v>28</v>
      </c>
      <c r="F319" s="197" t="s">
        <v>415</v>
      </c>
      <c r="G319" s="195"/>
      <c r="H319" s="196" t="s">
        <v>28</v>
      </c>
      <c r="I319" s="198"/>
      <c r="J319" s="195"/>
      <c r="K319" s="195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131</v>
      </c>
      <c r="AU319" s="203" t="s">
        <v>83</v>
      </c>
      <c r="AV319" s="13" t="s">
        <v>81</v>
      </c>
      <c r="AW319" s="13" t="s">
        <v>34</v>
      </c>
      <c r="AX319" s="13" t="s">
        <v>73</v>
      </c>
      <c r="AY319" s="203" t="s">
        <v>118</v>
      </c>
    </row>
    <row r="320" spans="1:65" s="14" customFormat="1" ht="10.199999999999999">
      <c r="B320" s="204"/>
      <c r="C320" s="205"/>
      <c r="D320" s="188" t="s">
        <v>131</v>
      </c>
      <c r="E320" s="206" t="s">
        <v>28</v>
      </c>
      <c r="F320" s="207" t="s">
        <v>416</v>
      </c>
      <c r="G320" s="205"/>
      <c r="H320" s="208">
        <v>1555.77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131</v>
      </c>
      <c r="AU320" s="214" t="s">
        <v>83</v>
      </c>
      <c r="AV320" s="14" t="s">
        <v>83</v>
      </c>
      <c r="AW320" s="14" t="s">
        <v>34</v>
      </c>
      <c r="AX320" s="14" t="s">
        <v>73</v>
      </c>
      <c r="AY320" s="214" t="s">
        <v>118</v>
      </c>
    </row>
    <row r="321" spans="1:65" s="13" customFormat="1" ht="10.199999999999999">
      <c r="B321" s="194"/>
      <c r="C321" s="195"/>
      <c r="D321" s="188" t="s">
        <v>131</v>
      </c>
      <c r="E321" s="196" t="s">
        <v>28</v>
      </c>
      <c r="F321" s="197" t="s">
        <v>417</v>
      </c>
      <c r="G321" s="195"/>
      <c r="H321" s="196" t="s">
        <v>28</v>
      </c>
      <c r="I321" s="198"/>
      <c r="J321" s="195"/>
      <c r="K321" s="195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131</v>
      </c>
      <c r="AU321" s="203" t="s">
        <v>83</v>
      </c>
      <c r="AV321" s="13" t="s">
        <v>81</v>
      </c>
      <c r="AW321" s="13" t="s">
        <v>34</v>
      </c>
      <c r="AX321" s="13" t="s">
        <v>73</v>
      </c>
      <c r="AY321" s="203" t="s">
        <v>118</v>
      </c>
    </row>
    <row r="322" spans="1:65" s="14" customFormat="1" ht="10.199999999999999">
      <c r="B322" s="204"/>
      <c r="C322" s="205"/>
      <c r="D322" s="188" t="s">
        <v>131</v>
      </c>
      <c r="E322" s="206" t="s">
        <v>28</v>
      </c>
      <c r="F322" s="207" t="s">
        <v>418</v>
      </c>
      <c r="G322" s="205"/>
      <c r="H322" s="208">
        <v>1114.7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131</v>
      </c>
      <c r="AU322" s="214" t="s">
        <v>83</v>
      </c>
      <c r="AV322" s="14" t="s">
        <v>83</v>
      </c>
      <c r="AW322" s="14" t="s">
        <v>34</v>
      </c>
      <c r="AX322" s="14" t="s">
        <v>73</v>
      </c>
      <c r="AY322" s="214" t="s">
        <v>118</v>
      </c>
    </row>
    <row r="323" spans="1:65" s="15" customFormat="1" ht="10.199999999999999">
      <c r="B323" s="215"/>
      <c r="C323" s="216"/>
      <c r="D323" s="188" t="s">
        <v>131</v>
      </c>
      <c r="E323" s="217" t="s">
        <v>28</v>
      </c>
      <c r="F323" s="218" t="s">
        <v>137</v>
      </c>
      <c r="G323" s="216"/>
      <c r="H323" s="219">
        <v>2670.47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131</v>
      </c>
      <c r="AU323" s="225" t="s">
        <v>83</v>
      </c>
      <c r="AV323" s="15" t="s">
        <v>125</v>
      </c>
      <c r="AW323" s="15" t="s">
        <v>34</v>
      </c>
      <c r="AX323" s="15" t="s">
        <v>81</v>
      </c>
      <c r="AY323" s="225" t="s">
        <v>118</v>
      </c>
    </row>
    <row r="324" spans="1:65" s="2" customFormat="1" ht="16.5" customHeight="1">
      <c r="A324" s="35"/>
      <c r="B324" s="36"/>
      <c r="C324" s="226" t="s">
        <v>419</v>
      </c>
      <c r="D324" s="226" t="s">
        <v>282</v>
      </c>
      <c r="E324" s="227" t="s">
        <v>420</v>
      </c>
      <c r="F324" s="228" t="s">
        <v>421</v>
      </c>
      <c r="G324" s="229" t="s">
        <v>150</v>
      </c>
      <c r="H324" s="230">
        <v>3071.0410000000002</v>
      </c>
      <c r="I324" s="231"/>
      <c r="J324" s="232">
        <f>ROUND(I324*H324,2)</f>
        <v>0</v>
      </c>
      <c r="K324" s="228" t="s">
        <v>124</v>
      </c>
      <c r="L324" s="233"/>
      <c r="M324" s="234" t="s">
        <v>28</v>
      </c>
      <c r="N324" s="235" t="s">
        <v>46</v>
      </c>
      <c r="O324" s="66"/>
      <c r="P324" s="184">
        <f>O324*H324</f>
        <v>0</v>
      </c>
      <c r="Q324" s="184">
        <v>2.9999999999999997E-4</v>
      </c>
      <c r="R324" s="184">
        <f>Q324*H324</f>
        <v>0.92131229999999997</v>
      </c>
      <c r="S324" s="184">
        <v>0</v>
      </c>
      <c r="T324" s="18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6" t="s">
        <v>185</v>
      </c>
      <c r="AT324" s="186" t="s">
        <v>282</v>
      </c>
      <c r="AU324" s="186" t="s">
        <v>83</v>
      </c>
      <c r="AY324" s="18" t="s">
        <v>118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8" t="s">
        <v>125</v>
      </c>
      <c r="BK324" s="187">
        <f>ROUND(I324*H324,2)</f>
        <v>0</v>
      </c>
      <c r="BL324" s="18" t="s">
        <v>125</v>
      </c>
      <c r="BM324" s="186" t="s">
        <v>422</v>
      </c>
    </row>
    <row r="325" spans="1:65" s="2" customFormat="1" ht="10.199999999999999">
      <c r="A325" s="35"/>
      <c r="B325" s="36"/>
      <c r="C325" s="37"/>
      <c r="D325" s="188" t="s">
        <v>127</v>
      </c>
      <c r="E325" s="37"/>
      <c r="F325" s="189" t="s">
        <v>421</v>
      </c>
      <c r="G325" s="37"/>
      <c r="H325" s="37"/>
      <c r="I325" s="190"/>
      <c r="J325" s="37"/>
      <c r="K325" s="37"/>
      <c r="L325" s="40"/>
      <c r="M325" s="191"/>
      <c r="N325" s="192"/>
      <c r="O325" s="66"/>
      <c r="P325" s="66"/>
      <c r="Q325" s="66"/>
      <c r="R325" s="66"/>
      <c r="S325" s="66"/>
      <c r="T325" s="67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127</v>
      </c>
      <c r="AU325" s="18" t="s">
        <v>83</v>
      </c>
    </row>
    <row r="326" spans="1:65" s="14" customFormat="1" ht="10.199999999999999">
      <c r="B326" s="204"/>
      <c r="C326" s="205"/>
      <c r="D326" s="188" t="s">
        <v>131</v>
      </c>
      <c r="E326" s="205"/>
      <c r="F326" s="207" t="s">
        <v>423</v>
      </c>
      <c r="G326" s="205"/>
      <c r="H326" s="208">
        <v>3071.0410000000002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131</v>
      </c>
      <c r="AU326" s="214" t="s">
        <v>83</v>
      </c>
      <c r="AV326" s="14" t="s">
        <v>83</v>
      </c>
      <c r="AW326" s="14" t="s">
        <v>4</v>
      </c>
      <c r="AX326" s="14" t="s">
        <v>81</v>
      </c>
      <c r="AY326" s="214" t="s">
        <v>118</v>
      </c>
    </row>
    <row r="327" spans="1:65" s="2" customFormat="1" ht="16.5" customHeight="1">
      <c r="A327" s="35"/>
      <c r="B327" s="36"/>
      <c r="C327" s="175" t="s">
        <v>424</v>
      </c>
      <c r="D327" s="175" t="s">
        <v>120</v>
      </c>
      <c r="E327" s="176" t="s">
        <v>425</v>
      </c>
      <c r="F327" s="177" t="s">
        <v>426</v>
      </c>
      <c r="G327" s="178" t="s">
        <v>150</v>
      </c>
      <c r="H327" s="179">
        <v>1555.77</v>
      </c>
      <c r="I327" s="180"/>
      <c r="J327" s="181">
        <f>ROUND(I327*H327,2)</f>
        <v>0</v>
      </c>
      <c r="K327" s="177" t="s">
        <v>124</v>
      </c>
      <c r="L327" s="40"/>
      <c r="M327" s="182" t="s">
        <v>28</v>
      </c>
      <c r="N327" s="183" t="s">
        <v>46</v>
      </c>
      <c r="O327" s="66"/>
      <c r="P327" s="184">
        <f>O327*H327</f>
        <v>0</v>
      </c>
      <c r="Q327" s="184">
        <v>4.4000000000000002E-4</v>
      </c>
      <c r="R327" s="184">
        <f>Q327*H327</f>
        <v>0.6845388</v>
      </c>
      <c r="S327" s="184">
        <v>0</v>
      </c>
      <c r="T327" s="18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6" t="s">
        <v>125</v>
      </c>
      <c r="AT327" s="186" t="s">
        <v>120</v>
      </c>
      <c r="AU327" s="186" t="s">
        <v>83</v>
      </c>
      <c r="AY327" s="18" t="s">
        <v>118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8" t="s">
        <v>125</v>
      </c>
      <c r="BK327" s="187">
        <f>ROUND(I327*H327,2)</f>
        <v>0</v>
      </c>
      <c r="BL327" s="18" t="s">
        <v>125</v>
      </c>
      <c r="BM327" s="186" t="s">
        <v>427</v>
      </c>
    </row>
    <row r="328" spans="1:65" s="2" customFormat="1" ht="10.199999999999999">
      <c r="A328" s="35"/>
      <c r="B328" s="36"/>
      <c r="C328" s="37"/>
      <c r="D328" s="188" t="s">
        <v>127</v>
      </c>
      <c r="E328" s="37"/>
      <c r="F328" s="189" t="s">
        <v>428</v>
      </c>
      <c r="G328" s="37"/>
      <c r="H328" s="37"/>
      <c r="I328" s="190"/>
      <c r="J328" s="37"/>
      <c r="K328" s="37"/>
      <c r="L328" s="40"/>
      <c r="M328" s="191"/>
      <c r="N328" s="192"/>
      <c r="O328" s="66"/>
      <c r="P328" s="66"/>
      <c r="Q328" s="66"/>
      <c r="R328" s="66"/>
      <c r="S328" s="66"/>
      <c r="T328" s="67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127</v>
      </c>
      <c r="AU328" s="18" t="s">
        <v>83</v>
      </c>
    </row>
    <row r="329" spans="1:65" s="2" customFormat="1" ht="76.8">
      <c r="A329" s="35"/>
      <c r="B329" s="36"/>
      <c r="C329" s="37"/>
      <c r="D329" s="188" t="s">
        <v>129</v>
      </c>
      <c r="E329" s="37"/>
      <c r="F329" s="193" t="s">
        <v>429</v>
      </c>
      <c r="G329" s="37"/>
      <c r="H329" s="37"/>
      <c r="I329" s="190"/>
      <c r="J329" s="37"/>
      <c r="K329" s="37"/>
      <c r="L329" s="40"/>
      <c r="M329" s="191"/>
      <c r="N329" s="192"/>
      <c r="O329" s="66"/>
      <c r="P329" s="66"/>
      <c r="Q329" s="66"/>
      <c r="R329" s="66"/>
      <c r="S329" s="66"/>
      <c r="T329" s="67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129</v>
      </c>
      <c r="AU329" s="18" t="s">
        <v>83</v>
      </c>
    </row>
    <row r="330" spans="1:65" s="13" customFormat="1" ht="10.199999999999999">
      <c r="B330" s="194"/>
      <c r="C330" s="195"/>
      <c r="D330" s="188" t="s">
        <v>131</v>
      </c>
      <c r="E330" s="196" t="s">
        <v>28</v>
      </c>
      <c r="F330" s="197" t="s">
        <v>430</v>
      </c>
      <c r="G330" s="195"/>
      <c r="H330" s="196" t="s">
        <v>28</v>
      </c>
      <c r="I330" s="198"/>
      <c r="J330" s="195"/>
      <c r="K330" s="195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131</v>
      </c>
      <c r="AU330" s="203" t="s">
        <v>83</v>
      </c>
      <c r="AV330" s="13" t="s">
        <v>81</v>
      </c>
      <c r="AW330" s="13" t="s">
        <v>34</v>
      </c>
      <c r="AX330" s="13" t="s">
        <v>73</v>
      </c>
      <c r="AY330" s="203" t="s">
        <v>118</v>
      </c>
    </row>
    <row r="331" spans="1:65" s="13" customFormat="1" ht="10.199999999999999">
      <c r="B331" s="194"/>
      <c r="C331" s="195"/>
      <c r="D331" s="188" t="s">
        <v>131</v>
      </c>
      <c r="E331" s="196" t="s">
        <v>28</v>
      </c>
      <c r="F331" s="197" t="s">
        <v>415</v>
      </c>
      <c r="G331" s="195"/>
      <c r="H331" s="196" t="s">
        <v>28</v>
      </c>
      <c r="I331" s="198"/>
      <c r="J331" s="195"/>
      <c r="K331" s="195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131</v>
      </c>
      <c r="AU331" s="203" t="s">
        <v>83</v>
      </c>
      <c r="AV331" s="13" t="s">
        <v>81</v>
      </c>
      <c r="AW331" s="13" t="s">
        <v>34</v>
      </c>
      <c r="AX331" s="13" t="s">
        <v>73</v>
      </c>
      <c r="AY331" s="203" t="s">
        <v>118</v>
      </c>
    </row>
    <row r="332" spans="1:65" s="14" customFormat="1" ht="10.199999999999999">
      <c r="B332" s="204"/>
      <c r="C332" s="205"/>
      <c r="D332" s="188" t="s">
        <v>131</v>
      </c>
      <c r="E332" s="206" t="s">
        <v>28</v>
      </c>
      <c r="F332" s="207" t="s">
        <v>416</v>
      </c>
      <c r="G332" s="205"/>
      <c r="H332" s="208">
        <v>1555.77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131</v>
      </c>
      <c r="AU332" s="214" t="s">
        <v>83</v>
      </c>
      <c r="AV332" s="14" t="s">
        <v>83</v>
      </c>
      <c r="AW332" s="14" t="s">
        <v>34</v>
      </c>
      <c r="AX332" s="14" t="s">
        <v>81</v>
      </c>
      <c r="AY332" s="214" t="s">
        <v>118</v>
      </c>
    </row>
    <row r="333" spans="1:65" s="2" customFormat="1" ht="16.5" customHeight="1">
      <c r="A333" s="35"/>
      <c r="B333" s="36"/>
      <c r="C333" s="226" t="s">
        <v>431</v>
      </c>
      <c r="D333" s="226" t="s">
        <v>282</v>
      </c>
      <c r="E333" s="227" t="s">
        <v>432</v>
      </c>
      <c r="F333" s="228" t="s">
        <v>433</v>
      </c>
      <c r="G333" s="229" t="s">
        <v>150</v>
      </c>
      <c r="H333" s="230">
        <v>1711.347</v>
      </c>
      <c r="I333" s="231"/>
      <c r="J333" s="232">
        <f>ROUND(I333*H333,2)</f>
        <v>0</v>
      </c>
      <c r="K333" s="228" t="s">
        <v>124</v>
      </c>
      <c r="L333" s="233"/>
      <c r="M333" s="234" t="s">
        <v>28</v>
      </c>
      <c r="N333" s="235" t="s">
        <v>46</v>
      </c>
      <c r="O333" s="66"/>
      <c r="P333" s="184">
        <f>O333*H333</f>
        <v>0</v>
      </c>
      <c r="Q333" s="184">
        <v>2.4E-2</v>
      </c>
      <c r="R333" s="184">
        <f>Q333*H333</f>
        <v>41.072327999999999</v>
      </c>
      <c r="S333" s="184">
        <v>0</v>
      </c>
      <c r="T333" s="185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6" t="s">
        <v>185</v>
      </c>
      <c r="AT333" s="186" t="s">
        <v>282</v>
      </c>
      <c r="AU333" s="186" t="s">
        <v>83</v>
      </c>
      <c r="AY333" s="18" t="s">
        <v>118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8" t="s">
        <v>125</v>
      </c>
      <c r="BK333" s="187">
        <f>ROUND(I333*H333,2)</f>
        <v>0</v>
      </c>
      <c r="BL333" s="18" t="s">
        <v>125</v>
      </c>
      <c r="BM333" s="186" t="s">
        <v>434</v>
      </c>
    </row>
    <row r="334" spans="1:65" s="2" customFormat="1" ht="10.199999999999999">
      <c r="A334" s="35"/>
      <c r="B334" s="36"/>
      <c r="C334" s="37"/>
      <c r="D334" s="188" t="s">
        <v>127</v>
      </c>
      <c r="E334" s="37"/>
      <c r="F334" s="189" t="s">
        <v>433</v>
      </c>
      <c r="G334" s="37"/>
      <c r="H334" s="37"/>
      <c r="I334" s="190"/>
      <c r="J334" s="37"/>
      <c r="K334" s="37"/>
      <c r="L334" s="40"/>
      <c r="M334" s="191"/>
      <c r="N334" s="192"/>
      <c r="O334" s="66"/>
      <c r="P334" s="66"/>
      <c r="Q334" s="66"/>
      <c r="R334" s="66"/>
      <c r="S334" s="66"/>
      <c r="T334" s="67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127</v>
      </c>
      <c r="AU334" s="18" t="s">
        <v>83</v>
      </c>
    </row>
    <row r="335" spans="1:65" s="14" customFormat="1" ht="10.199999999999999">
      <c r="B335" s="204"/>
      <c r="C335" s="205"/>
      <c r="D335" s="188" t="s">
        <v>131</v>
      </c>
      <c r="E335" s="205"/>
      <c r="F335" s="207" t="s">
        <v>435</v>
      </c>
      <c r="G335" s="205"/>
      <c r="H335" s="208">
        <v>1711.347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131</v>
      </c>
      <c r="AU335" s="214" t="s">
        <v>83</v>
      </c>
      <c r="AV335" s="14" t="s">
        <v>83</v>
      </c>
      <c r="AW335" s="14" t="s">
        <v>4</v>
      </c>
      <c r="AX335" s="14" t="s">
        <v>81</v>
      </c>
      <c r="AY335" s="214" t="s">
        <v>118</v>
      </c>
    </row>
    <row r="336" spans="1:65" s="2" customFormat="1" ht="16.5" customHeight="1">
      <c r="A336" s="35"/>
      <c r="B336" s="36"/>
      <c r="C336" s="175" t="s">
        <v>436</v>
      </c>
      <c r="D336" s="175" t="s">
        <v>120</v>
      </c>
      <c r="E336" s="176" t="s">
        <v>437</v>
      </c>
      <c r="F336" s="177" t="s">
        <v>438</v>
      </c>
      <c r="G336" s="178" t="s">
        <v>150</v>
      </c>
      <c r="H336" s="179">
        <v>1555.77</v>
      </c>
      <c r="I336" s="180"/>
      <c r="J336" s="181">
        <f>ROUND(I336*H336,2)</f>
        <v>0</v>
      </c>
      <c r="K336" s="177" t="s">
        <v>124</v>
      </c>
      <c r="L336" s="40"/>
      <c r="M336" s="182" t="s">
        <v>28</v>
      </c>
      <c r="N336" s="183" t="s">
        <v>46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6" t="s">
        <v>125</v>
      </c>
      <c r="AT336" s="186" t="s">
        <v>120</v>
      </c>
      <c r="AU336" s="186" t="s">
        <v>83</v>
      </c>
      <c r="AY336" s="18" t="s">
        <v>118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8" t="s">
        <v>125</v>
      </c>
      <c r="BK336" s="187">
        <f>ROUND(I336*H336,2)</f>
        <v>0</v>
      </c>
      <c r="BL336" s="18" t="s">
        <v>125</v>
      </c>
      <c r="BM336" s="186" t="s">
        <v>439</v>
      </c>
    </row>
    <row r="337" spans="1:65" s="2" customFormat="1" ht="10.199999999999999">
      <c r="A337" s="35"/>
      <c r="B337" s="36"/>
      <c r="C337" s="37"/>
      <c r="D337" s="188" t="s">
        <v>127</v>
      </c>
      <c r="E337" s="37"/>
      <c r="F337" s="189" t="s">
        <v>440</v>
      </c>
      <c r="G337" s="37"/>
      <c r="H337" s="37"/>
      <c r="I337" s="190"/>
      <c r="J337" s="37"/>
      <c r="K337" s="37"/>
      <c r="L337" s="40"/>
      <c r="M337" s="191"/>
      <c r="N337" s="192"/>
      <c r="O337" s="66"/>
      <c r="P337" s="66"/>
      <c r="Q337" s="66"/>
      <c r="R337" s="66"/>
      <c r="S337" s="66"/>
      <c r="T337" s="67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127</v>
      </c>
      <c r="AU337" s="18" t="s">
        <v>83</v>
      </c>
    </row>
    <row r="338" spans="1:65" s="2" customFormat="1" ht="76.8">
      <c r="A338" s="35"/>
      <c r="B338" s="36"/>
      <c r="C338" s="37"/>
      <c r="D338" s="188" t="s">
        <v>129</v>
      </c>
      <c r="E338" s="37"/>
      <c r="F338" s="193" t="s">
        <v>441</v>
      </c>
      <c r="G338" s="37"/>
      <c r="H338" s="37"/>
      <c r="I338" s="190"/>
      <c r="J338" s="37"/>
      <c r="K338" s="37"/>
      <c r="L338" s="40"/>
      <c r="M338" s="191"/>
      <c r="N338" s="192"/>
      <c r="O338" s="66"/>
      <c r="P338" s="66"/>
      <c r="Q338" s="66"/>
      <c r="R338" s="66"/>
      <c r="S338" s="66"/>
      <c r="T338" s="67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129</v>
      </c>
      <c r="AU338" s="18" t="s">
        <v>83</v>
      </c>
    </row>
    <row r="339" spans="1:65" s="13" customFormat="1" ht="10.199999999999999">
      <c r="B339" s="194"/>
      <c r="C339" s="195"/>
      <c r="D339" s="188" t="s">
        <v>131</v>
      </c>
      <c r="E339" s="196" t="s">
        <v>28</v>
      </c>
      <c r="F339" s="197" t="s">
        <v>442</v>
      </c>
      <c r="G339" s="195"/>
      <c r="H339" s="196" t="s">
        <v>28</v>
      </c>
      <c r="I339" s="198"/>
      <c r="J339" s="195"/>
      <c r="K339" s="195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131</v>
      </c>
      <c r="AU339" s="203" t="s">
        <v>83</v>
      </c>
      <c r="AV339" s="13" t="s">
        <v>81</v>
      </c>
      <c r="AW339" s="13" t="s">
        <v>34</v>
      </c>
      <c r="AX339" s="13" t="s">
        <v>73</v>
      </c>
      <c r="AY339" s="203" t="s">
        <v>118</v>
      </c>
    </row>
    <row r="340" spans="1:65" s="13" customFormat="1" ht="10.199999999999999">
      <c r="B340" s="194"/>
      <c r="C340" s="195"/>
      <c r="D340" s="188" t="s">
        <v>131</v>
      </c>
      <c r="E340" s="196" t="s">
        <v>28</v>
      </c>
      <c r="F340" s="197" t="s">
        <v>415</v>
      </c>
      <c r="G340" s="195"/>
      <c r="H340" s="196" t="s">
        <v>28</v>
      </c>
      <c r="I340" s="198"/>
      <c r="J340" s="195"/>
      <c r="K340" s="195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131</v>
      </c>
      <c r="AU340" s="203" t="s">
        <v>83</v>
      </c>
      <c r="AV340" s="13" t="s">
        <v>81</v>
      </c>
      <c r="AW340" s="13" t="s">
        <v>34</v>
      </c>
      <c r="AX340" s="13" t="s">
        <v>73</v>
      </c>
      <c r="AY340" s="203" t="s">
        <v>118</v>
      </c>
    </row>
    <row r="341" spans="1:65" s="14" customFormat="1" ht="10.199999999999999">
      <c r="B341" s="204"/>
      <c r="C341" s="205"/>
      <c r="D341" s="188" t="s">
        <v>131</v>
      </c>
      <c r="E341" s="206" t="s">
        <v>28</v>
      </c>
      <c r="F341" s="207" t="s">
        <v>416</v>
      </c>
      <c r="G341" s="205"/>
      <c r="H341" s="208">
        <v>1555.77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131</v>
      </c>
      <c r="AU341" s="214" t="s">
        <v>83</v>
      </c>
      <c r="AV341" s="14" t="s">
        <v>83</v>
      </c>
      <c r="AW341" s="14" t="s">
        <v>34</v>
      </c>
      <c r="AX341" s="14" t="s">
        <v>81</v>
      </c>
      <c r="AY341" s="214" t="s">
        <v>118</v>
      </c>
    </row>
    <row r="342" spans="1:65" s="2" customFormat="1" ht="16.5" customHeight="1">
      <c r="A342" s="35"/>
      <c r="B342" s="36"/>
      <c r="C342" s="226" t="s">
        <v>443</v>
      </c>
      <c r="D342" s="226" t="s">
        <v>282</v>
      </c>
      <c r="E342" s="227" t="s">
        <v>444</v>
      </c>
      <c r="F342" s="228" t="s">
        <v>445</v>
      </c>
      <c r="G342" s="229" t="s">
        <v>368</v>
      </c>
      <c r="H342" s="230">
        <v>622.30799999999999</v>
      </c>
      <c r="I342" s="231"/>
      <c r="J342" s="232">
        <f>ROUND(I342*H342,2)</f>
        <v>0</v>
      </c>
      <c r="K342" s="228" t="s">
        <v>124</v>
      </c>
      <c r="L342" s="233"/>
      <c r="M342" s="234" t="s">
        <v>28</v>
      </c>
      <c r="N342" s="235" t="s">
        <v>46</v>
      </c>
      <c r="O342" s="66"/>
      <c r="P342" s="184">
        <f>O342*H342</f>
        <v>0</v>
      </c>
      <c r="Q342" s="184">
        <v>1</v>
      </c>
      <c r="R342" s="184">
        <f>Q342*H342</f>
        <v>622.30799999999999</v>
      </c>
      <c r="S342" s="184">
        <v>0</v>
      </c>
      <c r="T342" s="185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6" t="s">
        <v>185</v>
      </c>
      <c r="AT342" s="186" t="s">
        <v>282</v>
      </c>
      <c r="AU342" s="186" t="s">
        <v>83</v>
      </c>
      <c r="AY342" s="18" t="s">
        <v>118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8" t="s">
        <v>125</v>
      </c>
      <c r="BK342" s="187">
        <f>ROUND(I342*H342,2)</f>
        <v>0</v>
      </c>
      <c r="BL342" s="18" t="s">
        <v>125</v>
      </c>
      <c r="BM342" s="186" t="s">
        <v>446</v>
      </c>
    </row>
    <row r="343" spans="1:65" s="2" customFormat="1" ht="10.199999999999999">
      <c r="A343" s="35"/>
      <c r="B343" s="36"/>
      <c r="C343" s="37"/>
      <c r="D343" s="188" t="s">
        <v>127</v>
      </c>
      <c r="E343" s="37"/>
      <c r="F343" s="189" t="s">
        <v>445</v>
      </c>
      <c r="G343" s="37"/>
      <c r="H343" s="37"/>
      <c r="I343" s="190"/>
      <c r="J343" s="37"/>
      <c r="K343" s="37"/>
      <c r="L343" s="40"/>
      <c r="M343" s="191"/>
      <c r="N343" s="192"/>
      <c r="O343" s="66"/>
      <c r="P343" s="66"/>
      <c r="Q343" s="66"/>
      <c r="R343" s="66"/>
      <c r="S343" s="66"/>
      <c r="T343" s="67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127</v>
      </c>
      <c r="AU343" s="18" t="s">
        <v>83</v>
      </c>
    </row>
    <row r="344" spans="1:65" s="13" customFormat="1" ht="10.199999999999999">
      <c r="B344" s="194"/>
      <c r="C344" s="195"/>
      <c r="D344" s="188" t="s">
        <v>131</v>
      </c>
      <c r="E344" s="196" t="s">
        <v>28</v>
      </c>
      <c r="F344" s="197" t="s">
        <v>447</v>
      </c>
      <c r="G344" s="195"/>
      <c r="H344" s="196" t="s">
        <v>28</v>
      </c>
      <c r="I344" s="198"/>
      <c r="J344" s="195"/>
      <c r="K344" s="195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131</v>
      </c>
      <c r="AU344" s="203" t="s">
        <v>83</v>
      </c>
      <c r="AV344" s="13" t="s">
        <v>81</v>
      </c>
      <c r="AW344" s="13" t="s">
        <v>34</v>
      </c>
      <c r="AX344" s="13" t="s">
        <v>73</v>
      </c>
      <c r="AY344" s="203" t="s">
        <v>118</v>
      </c>
    </row>
    <row r="345" spans="1:65" s="13" customFormat="1" ht="10.199999999999999">
      <c r="B345" s="194"/>
      <c r="C345" s="195"/>
      <c r="D345" s="188" t="s">
        <v>131</v>
      </c>
      <c r="E345" s="196" t="s">
        <v>28</v>
      </c>
      <c r="F345" s="197" t="s">
        <v>415</v>
      </c>
      <c r="G345" s="195"/>
      <c r="H345" s="196" t="s">
        <v>28</v>
      </c>
      <c r="I345" s="198"/>
      <c r="J345" s="195"/>
      <c r="K345" s="195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131</v>
      </c>
      <c r="AU345" s="203" t="s">
        <v>83</v>
      </c>
      <c r="AV345" s="13" t="s">
        <v>81</v>
      </c>
      <c r="AW345" s="13" t="s">
        <v>34</v>
      </c>
      <c r="AX345" s="13" t="s">
        <v>73</v>
      </c>
      <c r="AY345" s="203" t="s">
        <v>118</v>
      </c>
    </row>
    <row r="346" spans="1:65" s="14" customFormat="1" ht="10.199999999999999">
      <c r="B346" s="204"/>
      <c r="C346" s="205"/>
      <c r="D346" s="188" t="s">
        <v>131</v>
      </c>
      <c r="E346" s="206" t="s">
        <v>28</v>
      </c>
      <c r="F346" s="207" t="s">
        <v>448</v>
      </c>
      <c r="G346" s="205"/>
      <c r="H346" s="208">
        <v>622.30799999999999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131</v>
      </c>
      <c r="AU346" s="214" t="s">
        <v>83</v>
      </c>
      <c r="AV346" s="14" t="s">
        <v>83</v>
      </c>
      <c r="AW346" s="14" t="s">
        <v>34</v>
      </c>
      <c r="AX346" s="14" t="s">
        <v>81</v>
      </c>
      <c r="AY346" s="214" t="s">
        <v>118</v>
      </c>
    </row>
    <row r="347" spans="1:65" s="12" customFormat="1" ht="22.8" customHeight="1">
      <c r="B347" s="159"/>
      <c r="C347" s="160"/>
      <c r="D347" s="161" t="s">
        <v>72</v>
      </c>
      <c r="E347" s="173" t="s">
        <v>162</v>
      </c>
      <c r="F347" s="173" t="s">
        <v>449</v>
      </c>
      <c r="G347" s="160"/>
      <c r="H347" s="160"/>
      <c r="I347" s="163"/>
      <c r="J347" s="174">
        <f>BK347</f>
        <v>0</v>
      </c>
      <c r="K347" s="160"/>
      <c r="L347" s="165"/>
      <c r="M347" s="166"/>
      <c r="N347" s="167"/>
      <c r="O347" s="167"/>
      <c r="P347" s="168">
        <f>SUM(P348:P355)</f>
        <v>0</v>
      </c>
      <c r="Q347" s="167"/>
      <c r="R347" s="168">
        <f>SUM(R348:R355)</f>
        <v>0</v>
      </c>
      <c r="S347" s="167"/>
      <c r="T347" s="169">
        <f>SUM(T348:T355)</f>
        <v>0</v>
      </c>
      <c r="AR347" s="170" t="s">
        <v>81</v>
      </c>
      <c r="AT347" s="171" t="s">
        <v>72</v>
      </c>
      <c r="AU347" s="171" t="s">
        <v>81</v>
      </c>
      <c r="AY347" s="170" t="s">
        <v>118</v>
      </c>
      <c r="BK347" s="172">
        <f>SUM(BK348:BK355)</f>
        <v>0</v>
      </c>
    </row>
    <row r="348" spans="1:65" s="2" customFormat="1" ht="16.5" customHeight="1">
      <c r="A348" s="35"/>
      <c r="B348" s="36"/>
      <c r="C348" s="175" t="s">
        <v>450</v>
      </c>
      <c r="D348" s="175" t="s">
        <v>120</v>
      </c>
      <c r="E348" s="176" t="s">
        <v>451</v>
      </c>
      <c r="F348" s="177" t="s">
        <v>452</v>
      </c>
      <c r="G348" s="178" t="s">
        <v>150</v>
      </c>
      <c r="H348" s="179">
        <v>847.8</v>
      </c>
      <c r="I348" s="180"/>
      <c r="J348" s="181">
        <f>ROUND(I348*H348,2)</f>
        <v>0</v>
      </c>
      <c r="K348" s="177" t="s">
        <v>124</v>
      </c>
      <c r="L348" s="40"/>
      <c r="M348" s="182" t="s">
        <v>28</v>
      </c>
      <c r="N348" s="183" t="s">
        <v>46</v>
      </c>
      <c r="O348" s="66"/>
      <c r="P348" s="184">
        <f>O348*H348</f>
        <v>0</v>
      </c>
      <c r="Q348" s="184">
        <v>0</v>
      </c>
      <c r="R348" s="184">
        <f>Q348*H348</f>
        <v>0</v>
      </c>
      <c r="S348" s="184">
        <v>0</v>
      </c>
      <c r="T348" s="185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6" t="s">
        <v>125</v>
      </c>
      <c r="AT348" s="186" t="s">
        <v>120</v>
      </c>
      <c r="AU348" s="186" t="s">
        <v>83</v>
      </c>
      <c r="AY348" s="18" t="s">
        <v>118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8" t="s">
        <v>125</v>
      </c>
      <c r="BK348" s="187">
        <f>ROUND(I348*H348,2)</f>
        <v>0</v>
      </c>
      <c r="BL348" s="18" t="s">
        <v>125</v>
      </c>
      <c r="BM348" s="186" t="s">
        <v>453</v>
      </c>
    </row>
    <row r="349" spans="1:65" s="2" customFormat="1" ht="10.199999999999999">
      <c r="A349" s="35"/>
      <c r="B349" s="36"/>
      <c r="C349" s="37"/>
      <c r="D349" s="188" t="s">
        <v>127</v>
      </c>
      <c r="E349" s="37"/>
      <c r="F349" s="189" t="s">
        <v>454</v>
      </c>
      <c r="G349" s="37"/>
      <c r="H349" s="37"/>
      <c r="I349" s="190"/>
      <c r="J349" s="37"/>
      <c r="K349" s="37"/>
      <c r="L349" s="40"/>
      <c r="M349" s="191"/>
      <c r="N349" s="192"/>
      <c r="O349" s="66"/>
      <c r="P349" s="66"/>
      <c r="Q349" s="66"/>
      <c r="R349" s="66"/>
      <c r="S349" s="66"/>
      <c r="T349" s="67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127</v>
      </c>
      <c r="AU349" s="18" t="s">
        <v>83</v>
      </c>
    </row>
    <row r="350" spans="1:65" s="13" customFormat="1" ht="10.199999999999999">
      <c r="B350" s="194"/>
      <c r="C350" s="195"/>
      <c r="D350" s="188" t="s">
        <v>131</v>
      </c>
      <c r="E350" s="196" t="s">
        <v>28</v>
      </c>
      <c r="F350" s="197" t="s">
        <v>455</v>
      </c>
      <c r="G350" s="195"/>
      <c r="H350" s="196" t="s">
        <v>28</v>
      </c>
      <c r="I350" s="198"/>
      <c r="J350" s="195"/>
      <c r="K350" s="195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131</v>
      </c>
      <c r="AU350" s="203" t="s">
        <v>83</v>
      </c>
      <c r="AV350" s="13" t="s">
        <v>81</v>
      </c>
      <c r="AW350" s="13" t="s">
        <v>34</v>
      </c>
      <c r="AX350" s="13" t="s">
        <v>73</v>
      </c>
      <c r="AY350" s="203" t="s">
        <v>118</v>
      </c>
    </row>
    <row r="351" spans="1:65" s="14" customFormat="1" ht="10.199999999999999">
      <c r="B351" s="204"/>
      <c r="C351" s="205"/>
      <c r="D351" s="188" t="s">
        <v>131</v>
      </c>
      <c r="E351" s="206" t="s">
        <v>28</v>
      </c>
      <c r="F351" s="207" t="s">
        <v>354</v>
      </c>
      <c r="G351" s="205"/>
      <c r="H351" s="208">
        <v>847.8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131</v>
      </c>
      <c r="AU351" s="214" t="s">
        <v>83</v>
      </c>
      <c r="AV351" s="14" t="s">
        <v>83</v>
      </c>
      <c r="AW351" s="14" t="s">
        <v>34</v>
      </c>
      <c r="AX351" s="14" t="s">
        <v>81</v>
      </c>
      <c r="AY351" s="214" t="s">
        <v>118</v>
      </c>
    </row>
    <row r="352" spans="1:65" s="2" customFormat="1" ht="16.5" customHeight="1">
      <c r="A352" s="35"/>
      <c r="B352" s="36"/>
      <c r="C352" s="175" t="s">
        <v>456</v>
      </c>
      <c r="D352" s="175" t="s">
        <v>120</v>
      </c>
      <c r="E352" s="176" t="s">
        <v>457</v>
      </c>
      <c r="F352" s="177" t="s">
        <v>458</v>
      </c>
      <c r="G352" s="178" t="s">
        <v>150</v>
      </c>
      <c r="H352" s="179">
        <v>1004.8</v>
      </c>
      <c r="I352" s="180"/>
      <c r="J352" s="181">
        <f>ROUND(I352*H352,2)</f>
        <v>0</v>
      </c>
      <c r="K352" s="177" t="s">
        <v>124</v>
      </c>
      <c r="L352" s="40"/>
      <c r="M352" s="182" t="s">
        <v>28</v>
      </c>
      <c r="N352" s="183" t="s">
        <v>46</v>
      </c>
      <c r="O352" s="66"/>
      <c r="P352" s="184">
        <f>O352*H352</f>
        <v>0</v>
      </c>
      <c r="Q352" s="184">
        <v>0</v>
      </c>
      <c r="R352" s="184">
        <f>Q352*H352</f>
        <v>0</v>
      </c>
      <c r="S352" s="184">
        <v>0</v>
      </c>
      <c r="T352" s="18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6" t="s">
        <v>125</v>
      </c>
      <c r="AT352" s="186" t="s">
        <v>120</v>
      </c>
      <c r="AU352" s="186" t="s">
        <v>83</v>
      </c>
      <c r="AY352" s="18" t="s">
        <v>118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8" t="s">
        <v>125</v>
      </c>
      <c r="BK352" s="187">
        <f>ROUND(I352*H352,2)</f>
        <v>0</v>
      </c>
      <c r="BL352" s="18" t="s">
        <v>125</v>
      </c>
      <c r="BM352" s="186" t="s">
        <v>459</v>
      </c>
    </row>
    <row r="353" spans="1:65" s="2" customFormat="1" ht="10.199999999999999">
      <c r="A353" s="35"/>
      <c r="B353" s="36"/>
      <c r="C353" s="37"/>
      <c r="D353" s="188" t="s">
        <v>127</v>
      </c>
      <c r="E353" s="37"/>
      <c r="F353" s="189" t="s">
        <v>460</v>
      </c>
      <c r="G353" s="37"/>
      <c r="H353" s="37"/>
      <c r="I353" s="190"/>
      <c r="J353" s="37"/>
      <c r="K353" s="37"/>
      <c r="L353" s="40"/>
      <c r="M353" s="191"/>
      <c r="N353" s="192"/>
      <c r="O353" s="66"/>
      <c r="P353" s="66"/>
      <c r="Q353" s="66"/>
      <c r="R353" s="66"/>
      <c r="S353" s="66"/>
      <c r="T353" s="67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127</v>
      </c>
      <c r="AU353" s="18" t="s">
        <v>83</v>
      </c>
    </row>
    <row r="354" spans="1:65" s="13" customFormat="1" ht="10.199999999999999">
      <c r="B354" s="194"/>
      <c r="C354" s="195"/>
      <c r="D354" s="188" t="s">
        <v>131</v>
      </c>
      <c r="E354" s="196" t="s">
        <v>28</v>
      </c>
      <c r="F354" s="197" t="s">
        <v>455</v>
      </c>
      <c r="G354" s="195"/>
      <c r="H354" s="196" t="s">
        <v>28</v>
      </c>
      <c r="I354" s="198"/>
      <c r="J354" s="195"/>
      <c r="K354" s="195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131</v>
      </c>
      <c r="AU354" s="203" t="s">
        <v>83</v>
      </c>
      <c r="AV354" s="13" t="s">
        <v>81</v>
      </c>
      <c r="AW354" s="13" t="s">
        <v>34</v>
      </c>
      <c r="AX354" s="13" t="s">
        <v>73</v>
      </c>
      <c r="AY354" s="203" t="s">
        <v>118</v>
      </c>
    </row>
    <row r="355" spans="1:65" s="14" customFormat="1" ht="10.199999999999999">
      <c r="B355" s="204"/>
      <c r="C355" s="205"/>
      <c r="D355" s="188" t="s">
        <v>131</v>
      </c>
      <c r="E355" s="206" t="s">
        <v>28</v>
      </c>
      <c r="F355" s="207" t="s">
        <v>461</v>
      </c>
      <c r="G355" s="205"/>
      <c r="H355" s="208">
        <v>1004.8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131</v>
      </c>
      <c r="AU355" s="214" t="s">
        <v>83</v>
      </c>
      <c r="AV355" s="14" t="s">
        <v>83</v>
      </c>
      <c r="AW355" s="14" t="s">
        <v>34</v>
      </c>
      <c r="AX355" s="14" t="s">
        <v>81</v>
      </c>
      <c r="AY355" s="214" t="s">
        <v>118</v>
      </c>
    </row>
    <row r="356" spans="1:65" s="12" customFormat="1" ht="22.8" customHeight="1">
      <c r="B356" s="159"/>
      <c r="C356" s="160"/>
      <c r="D356" s="161" t="s">
        <v>72</v>
      </c>
      <c r="E356" s="173" t="s">
        <v>462</v>
      </c>
      <c r="F356" s="173" t="s">
        <v>463</v>
      </c>
      <c r="G356" s="160"/>
      <c r="H356" s="160"/>
      <c r="I356" s="163"/>
      <c r="J356" s="174">
        <f>BK356</f>
        <v>0</v>
      </c>
      <c r="K356" s="160"/>
      <c r="L356" s="165"/>
      <c r="M356" s="166"/>
      <c r="N356" s="167"/>
      <c r="O356" s="167"/>
      <c r="P356" s="168">
        <f>SUM(P357:P378)</f>
        <v>0</v>
      </c>
      <c r="Q356" s="167"/>
      <c r="R356" s="168">
        <f>SUM(R357:R378)</f>
        <v>0</v>
      </c>
      <c r="S356" s="167"/>
      <c r="T356" s="169">
        <f>SUM(T357:T378)</f>
        <v>0</v>
      </c>
      <c r="AR356" s="170" t="s">
        <v>81</v>
      </c>
      <c r="AT356" s="171" t="s">
        <v>72</v>
      </c>
      <c r="AU356" s="171" t="s">
        <v>81</v>
      </c>
      <c r="AY356" s="170" t="s">
        <v>118</v>
      </c>
      <c r="BK356" s="172">
        <f>SUM(BK357:BK378)</f>
        <v>0</v>
      </c>
    </row>
    <row r="357" spans="1:65" s="2" customFormat="1" ht="16.5" customHeight="1">
      <c r="A357" s="35"/>
      <c r="B357" s="36"/>
      <c r="C357" s="175" t="s">
        <v>464</v>
      </c>
      <c r="D357" s="175" t="s">
        <v>120</v>
      </c>
      <c r="E357" s="176" t="s">
        <v>465</v>
      </c>
      <c r="F357" s="177" t="s">
        <v>466</v>
      </c>
      <c r="G357" s="178" t="s">
        <v>368</v>
      </c>
      <c r="H357" s="179">
        <v>23.1</v>
      </c>
      <c r="I357" s="180"/>
      <c r="J357" s="181">
        <f>ROUND(I357*H357,2)</f>
        <v>0</v>
      </c>
      <c r="K357" s="177" t="s">
        <v>28</v>
      </c>
      <c r="L357" s="40"/>
      <c r="M357" s="182" t="s">
        <v>28</v>
      </c>
      <c r="N357" s="183" t="s">
        <v>46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6" t="s">
        <v>125</v>
      </c>
      <c r="AT357" s="186" t="s">
        <v>120</v>
      </c>
      <c r="AU357" s="186" t="s">
        <v>83</v>
      </c>
      <c r="AY357" s="18" t="s">
        <v>118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8" t="s">
        <v>125</v>
      </c>
      <c r="BK357" s="187">
        <f>ROUND(I357*H357,2)</f>
        <v>0</v>
      </c>
      <c r="BL357" s="18" t="s">
        <v>125</v>
      </c>
      <c r="BM357" s="186" t="s">
        <v>467</v>
      </c>
    </row>
    <row r="358" spans="1:65" s="2" customFormat="1" ht="10.199999999999999">
      <c r="A358" s="35"/>
      <c r="B358" s="36"/>
      <c r="C358" s="37"/>
      <c r="D358" s="188" t="s">
        <v>127</v>
      </c>
      <c r="E358" s="37"/>
      <c r="F358" s="189" t="s">
        <v>466</v>
      </c>
      <c r="G358" s="37"/>
      <c r="H358" s="37"/>
      <c r="I358" s="190"/>
      <c r="J358" s="37"/>
      <c r="K358" s="37"/>
      <c r="L358" s="40"/>
      <c r="M358" s="191"/>
      <c r="N358" s="192"/>
      <c r="O358" s="66"/>
      <c r="P358" s="66"/>
      <c r="Q358" s="66"/>
      <c r="R358" s="66"/>
      <c r="S358" s="66"/>
      <c r="T358" s="67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127</v>
      </c>
      <c r="AU358" s="18" t="s">
        <v>83</v>
      </c>
    </row>
    <row r="359" spans="1:65" s="13" customFormat="1" ht="10.199999999999999">
      <c r="B359" s="194"/>
      <c r="C359" s="195"/>
      <c r="D359" s="188" t="s">
        <v>131</v>
      </c>
      <c r="E359" s="196" t="s">
        <v>28</v>
      </c>
      <c r="F359" s="197" t="s">
        <v>468</v>
      </c>
      <c r="G359" s="195"/>
      <c r="H359" s="196" t="s">
        <v>28</v>
      </c>
      <c r="I359" s="198"/>
      <c r="J359" s="195"/>
      <c r="K359" s="195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131</v>
      </c>
      <c r="AU359" s="203" t="s">
        <v>83</v>
      </c>
      <c r="AV359" s="13" t="s">
        <v>81</v>
      </c>
      <c r="AW359" s="13" t="s">
        <v>34</v>
      </c>
      <c r="AX359" s="13" t="s">
        <v>73</v>
      </c>
      <c r="AY359" s="203" t="s">
        <v>118</v>
      </c>
    </row>
    <row r="360" spans="1:65" s="13" customFormat="1" ht="10.199999999999999">
      <c r="B360" s="194"/>
      <c r="C360" s="195"/>
      <c r="D360" s="188" t="s">
        <v>131</v>
      </c>
      <c r="E360" s="196" t="s">
        <v>28</v>
      </c>
      <c r="F360" s="197" t="s">
        <v>133</v>
      </c>
      <c r="G360" s="195"/>
      <c r="H360" s="196" t="s">
        <v>28</v>
      </c>
      <c r="I360" s="198"/>
      <c r="J360" s="195"/>
      <c r="K360" s="195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131</v>
      </c>
      <c r="AU360" s="203" t="s">
        <v>83</v>
      </c>
      <c r="AV360" s="13" t="s">
        <v>81</v>
      </c>
      <c r="AW360" s="13" t="s">
        <v>34</v>
      </c>
      <c r="AX360" s="13" t="s">
        <v>73</v>
      </c>
      <c r="AY360" s="203" t="s">
        <v>118</v>
      </c>
    </row>
    <row r="361" spans="1:65" s="14" customFormat="1" ht="10.199999999999999">
      <c r="B361" s="204"/>
      <c r="C361" s="205"/>
      <c r="D361" s="188" t="s">
        <v>131</v>
      </c>
      <c r="E361" s="206" t="s">
        <v>28</v>
      </c>
      <c r="F361" s="207" t="s">
        <v>372</v>
      </c>
      <c r="G361" s="205"/>
      <c r="H361" s="208">
        <v>3.3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131</v>
      </c>
      <c r="AU361" s="214" t="s">
        <v>83</v>
      </c>
      <c r="AV361" s="14" t="s">
        <v>83</v>
      </c>
      <c r="AW361" s="14" t="s">
        <v>34</v>
      </c>
      <c r="AX361" s="14" t="s">
        <v>73</v>
      </c>
      <c r="AY361" s="214" t="s">
        <v>118</v>
      </c>
    </row>
    <row r="362" spans="1:65" s="13" customFormat="1" ht="10.199999999999999">
      <c r="B362" s="194"/>
      <c r="C362" s="195"/>
      <c r="D362" s="188" t="s">
        <v>131</v>
      </c>
      <c r="E362" s="196" t="s">
        <v>28</v>
      </c>
      <c r="F362" s="197" t="s">
        <v>135</v>
      </c>
      <c r="G362" s="195"/>
      <c r="H362" s="196" t="s">
        <v>28</v>
      </c>
      <c r="I362" s="198"/>
      <c r="J362" s="195"/>
      <c r="K362" s="195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131</v>
      </c>
      <c r="AU362" s="203" t="s">
        <v>83</v>
      </c>
      <c r="AV362" s="13" t="s">
        <v>81</v>
      </c>
      <c r="AW362" s="13" t="s">
        <v>34</v>
      </c>
      <c r="AX362" s="13" t="s">
        <v>73</v>
      </c>
      <c r="AY362" s="203" t="s">
        <v>118</v>
      </c>
    </row>
    <row r="363" spans="1:65" s="14" customFormat="1" ht="10.199999999999999">
      <c r="B363" s="204"/>
      <c r="C363" s="205"/>
      <c r="D363" s="188" t="s">
        <v>131</v>
      </c>
      <c r="E363" s="206" t="s">
        <v>28</v>
      </c>
      <c r="F363" s="207" t="s">
        <v>373</v>
      </c>
      <c r="G363" s="205"/>
      <c r="H363" s="208">
        <v>1.32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131</v>
      </c>
      <c r="AU363" s="214" t="s">
        <v>83</v>
      </c>
      <c r="AV363" s="14" t="s">
        <v>83</v>
      </c>
      <c r="AW363" s="14" t="s">
        <v>34</v>
      </c>
      <c r="AX363" s="14" t="s">
        <v>73</v>
      </c>
      <c r="AY363" s="214" t="s">
        <v>118</v>
      </c>
    </row>
    <row r="364" spans="1:65" s="13" customFormat="1" ht="10.199999999999999">
      <c r="B364" s="194"/>
      <c r="C364" s="195"/>
      <c r="D364" s="188" t="s">
        <v>131</v>
      </c>
      <c r="E364" s="196" t="s">
        <v>28</v>
      </c>
      <c r="F364" s="197" t="s">
        <v>143</v>
      </c>
      <c r="G364" s="195"/>
      <c r="H364" s="196" t="s">
        <v>28</v>
      </c>
      <c r="I364" s="198"/>
      <c r="J364" s="195"/>
      <c r="K364" s="195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131</v>
      </c>
      <c r="AU364" s="203" t="s">
        <v>83</v>
      </c>
      <c r="AV364" s="13" t="s">
        <v>81</v>
      </c>
      <c r="AW364" s="13" t="s">
        <v>34</v>
      </c>
      <c r="AX364" s="13" t="s">
        <v>73</v>
      </c>
      <c r="AY364" s="203" t="s">
        <v>118</v>
      </c>
    </row>
    <row r="365" spans="1:65" s="14" customFormat="1" ht="10.199999999999999">
      <c r="B365" s="204"/>
      <c r="C365" s="205"/>
      <c r="D365" s="188" t="s">
        <v>131</v>
      </c>
      <c r="E365" s="206" t="s">
        <v>28</v>
      </c>
      <c r="F365" s="207" t="s">
        <v>374</v>
      </c>
      <c r="G365" s="205"/>
      <c r="H365" s="208">
        <v>10.56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131</v>
      </c>
      <c r="AU365" s="214" t="s">
        <v>83</v>
      </c>
      <c r="AV365" s="14" t="s">
        <v>83</v>
      </c>
      <c r="AW365" s="14" t="s">
        <v>34</v>
      </c>
      <c r="AX365" s="14" t="s">
        <v>73</v>
      </c>
      <c r="AY365" s="214" t="s">
        <v>118</v>
      </c>
    </row>
    <row r="366" spans="1:65" s="13" customFormat="1" ht="10.199999999999999">
      <c r="B366" s="194"/>
      <c r="C366" s="195"/>
      <c r="D366" s="188" t="s">
        <v>131</v>
      </c>
      <c r="E366" s="196" t="s">
        <v>28</v>
      </c>
      <c r="F366" s="197" t="s">
        <v>145</v>
      </c>
      <c r="G366" s="195"/>
      <c r="H366" s="196" t="s">
        <v>28</v>
      </c>
      <c r="I366" s="198"/>
      <c r="J366" s="195"/>
      <c r="K366" s="195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131</v>
      </c>
      <c r="AU366" s="203" t="s">
        <v>83</v>
      </c>
      <c r="AV366" s="13" t="s">
        <v>81</v>
      </c>
      <c r="AW366" s="13" t="s">
        <v>34</v>
      </c>
      <c r="AX366" s="13" t="s">
        <v>73</v>
      </c>
      <c r="AY366" s="203" t="s">
        <v>118</v>
      </c>
    </row>
    <row r="367" spans="1:65" s="14" customFormat="1" ht="10.199999999999999">
      <c r="B367" s="204"/>
      <c r="C367" s="205"/>
      <c r="D367" s="188" t="s">
        <v>131</v>
      </c>
      <c r="E367" s="206" t="s">
        <v>28</v>
      </c>
      <c r="F367" s="207" t="s">
        <v>375</v>
      </c>
      <c r="G367" s="205"/>
      <c r="H367" s="208">
        <v>7.92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131</v>
      </c>
      <c r="AU367" s="214" t="s">
        <v>83</v>
      </c>
      <c r="AV367" s="14" t="s">
        <v>83</v>
      </c>
      <c r="AW367" s="14" t="s">
        <v>34</v>
      </c>
      <c r="AX367" s="14" t="s">
        <v>73</v>
      </c>
      <c r="AY367" s="214" t="s">
        <v>118</v>
      </c>
    </row>
    <row r="368" spans="1:65" s="15" customFormat="1" ht="10.199999999999999">
      <c r="B368" s="215"/>
      <c r="C368" s="216"/>
      <c r="D368" s="188" t="s">
        <v>131</v>
      </c>
      <c r="E368" s="217" t="s">
        <v>28</v>
      </c>
      <c r="F368" s="218" t="s">
        <v>137</v>
      </c>
      <c r="G368" s="216"/>
      <c r="H368" s="219">
        <v>23.1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131</v>
      </c>
      <c r="AU368" s="225" t="s">
        <v>83</v>
      </c>
      <c r="AV368" s="15" t="s">
        <v>125</v>
      </c>
      <c r="AW368" s="15" t="s">
        <v>34</v>
      </c>
      <c r="AX368" s="15" t="s">
        <v>81</v>
      </c>
      <c r="AY368" s="225" t="s">
        <v>118</v>
      </c>
    </row>
    <row r="369" spans="1:65" s="2" customFormat="1" ht="16.5" customHeight="1">
      <c r="A369" s="35"/>
      <c r="B369" s="36"/>
      <c r="C369" s="175" t="s">
        <v>469</v>
      </c>
      <c r="D369" s="175" t="s">
        <v>120</v>
      </c>
      <c r="E369" s="176" t="s">
        <v>470</v>
      </c>
      <c r="F369" s="177" t="s">
        <v>471</v>
      </c>
      <c r="G369" s="178" t="s">
        <v>368</v>
      </c>
      <c r="H369" s="179">
        <v>66</v>
      </c>
      <c r="I369" s="180"/>
      <c r="J369" s="181">
        <f>ROUND(I369*H369,2)</f>
        <v>0</v>
      </c>
      <c r="K369" s="177" t="s">
        <v>28</v>
      </c>
      <c r="L369" s="40"/>
      <c r="M369" s="182" t="s">
        <v>28</v>
      </c>
      <c r="N369" s="183" t="s">
        <v>46</v>
      </c>
      <c r="O369" s="66"/>
      <c r="P369" s="184">
        <f>O369*H369</f>
        <v>0</v>
      </c>
      <c r="Q369" s="184">
        <v>0</v>
      </c>
      <c r="R369" s="184">
        <f>Q369*H369</f>
        <v>0</v>
      </c>
      <c r="S369" s="184">
        <v>0</v>
      </c>
      <c r="T369" s="185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6" t="s">
        <v>125</v>
      </c>
      <c r="AT369" s="186" t="s">
        <v>120</v>
      </c>
      <c r="AU369" s="186" t="s">
        <v>83</v>
      </c>
      <c r="AY369" s="18" t="s">
        <v>118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8" t="s">
        <v>125</v>
      </c>
      <c r="BK369" s="187">
        <f>ROUND(I369*H369,2)</f>
        <v>0</v>
      </c>
      <c r="BL369" s="18" t="s">
        <v>125</v>
      </c>
      <c r="BM369" s="186" t="s">
        <v>472</v>
      </c>
    </row>
    <row r="370" spans="1:65" s="2" customFormat="1" ht="10.199999999999999">
      <c r="A370" s="35"/>
      <c r="B370" s="36"/>
      <c r="C370" s="37"/>
      <c r="D370" s="188" t="s">
        <v>127</v>
      </c>
      <c r="E370" s="37"/>
      <c r="F370" s="189" t="s">
        <v>471</v>
      </c>
      <c r="G370" s="37"/>
      <c r="H370" s="37"/>
      <c r="I370" s="190"/>
      <c r="J370" s="37"/>
      <c r="K370" s="37"/>
      <c r="L370" s="40"/>
      <c r="M370" s="191"/>
      <c r="N370" s="192"/>
      <c r="O370" s="66"/>
      <c r="P370" s="66"/>
      <c r="Q370" s="66"/>
      <c r="R370" s="66"/>
      <c r="S370" s="66"/>
      <c r="T370" s="67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127</v>
      </c>
      <c r="AU370" s="18" t="s">
        <v>83</v>
      </c>
    </row>
    <row r="371" spans="1:65" s="13" customFormat="1" ht="10.199999999999999">
      <c r="B371" s="194"/>
      <c r="C371" s="195"/>
      <c r="D371" s="188" t="s">
        <v>131</v>
      </c>
      <c r="E371" s="196" t="s">
        <v>28</v>
      </c>
      <c r="F371" s="197" t="s">
        <v>473</v>
      </c>
      <c r="G371" s="195"/>
      <c r="H371" s="196" t="s">
        <v>28</v>
      </c>
      <c r="I371" s="198"/>
      <c r="J371" s="195"/>
      <c r="K371" s="195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131</v>
      </c>
      <c r="AU371" s="203" t="s">
        <v>83</v>
      </c>
      <c r="AV371" s="13" t="s">
        <v>81</v>
      </c>
      <c r="AW371" s="13" t="s">
        <v>34</v>
      </c>
      <c r="AX371" s="13" t="s">
        <v>73</v>
      </c>
      <c r="AY371" s="203" t="s">
        <v>118</v>
      </c>
    </row>
    <row r="372" spans="1:65" s="14" customFormat="1" ht="10.199999999999999">
      <c r="B372" s="204"/>
      <c r="C372" s="205"/>
      <c r="D372" s="188" t="s">
        <v>131</v>
      </c>
      <c r="E372" s="206" t="s">
        <v>28</v>
      </c>
      <c r="F372" s="207" t="s">
        <v>474</v>
      </c>
      <c r="G372" s="205"/>
      <c r="H372" s="208">
        <v>7.2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131</v>
      </c>
      <c r="AU372" s="214" t="s">
        <v>83</v>
      </c>
      <c r="AV372" s="14" t="s">
        <v>83</v>
      </c>
      <c r="AW372" s="14" t="s">
        <v>34</v>
      </c>
      <c r="AX372" s="14" t="s">
        <v>73</v>
      </c>
      <c r="AY372" s="214" t="s">
        <v>118</v>
      </c>
    </row>
    <row r="373" spans="1:65" s="14" customFormat="1" ht="10.199999999999999">
      <c r="B373" s="204"/>
      <c r="C373" s="205"/>
      <c r="D373" s="188" t="s">
        <v>131</v>
      </c>
      <c r="E373" s="206" t="s">
        <v>28</v>
      </c>
      <c r="F373" s="207" t="s">
        <v>475</v>
      </c>
      <c r="G373" s="205"/>
      <c r="H373" s="208">
        <v>58.8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131</v>
      </c>
      <c r="AU373" s="214" t="s">
        <v>83</v>
      </c>
      <c r="AV373" s="14" t="s">
        <v>83</v>
      </c>
      <c r="AW373" s="14" t="s">
        <v>34</v>
      </c>
      <c r="AX373" s="14" t="s">
        <v>73</v>
      </c>
      <c r="AY373" s="214" t="s">
        <v>118</v>
      </c>
    </row>
    <row r="374" spans="1:65" s="15" customFormat="1" ht="10.199999999999999">
      <c r="B374" s="215"/>
      <c r="C374" s="216"/>
      <c r="D374" s="188" t="s">
        <v>131</v>
      </c>
      <c r="E374" s="217" t="s">
        <v>28</v>
      </c>
      <c r="F374" s="218" t="s">
        <v>137</v>
      </c>
      <c r="G374" s="216"/>
      <c r="H374" s="219">
        <v>66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131</v>
      </c>
      <c r="AU374" s="225" t="s">
        <v>83</v>
      </c>
      <c r="AV374" s="15" t="s">
        <v>125</v>
      </c>
      <c r="AW374" s="15" t="s">
        <v>34</v>
      </c>
      <c r="AX374" s="15" t="s">
        <v>81</v>
      </c>
      <c r="AY374" s="225" t="s">
        <v>118</v>
      </c>
    </row>
    <row r="375" spans="1:65" s="2" customFormat="1" ht="16.5" customHeight="1">
      <c r="A375" s="35"/>
      <c r="B375" s="36"/>
      <c r="C375" s="175" t="s">
        <v>476</v>
      </c>
      <c r="D375" s="175" t="s">
        <v>120</v>
      </c>
      <c r="E375" s="176" t="s">
        <v>477</v>
      </c>
      <c r="F375" s="177" t="s">
        <v>478</v>
      </c>
      <c r="G375" s="178" t="s">
        <v>368</v>
      </c>
      <c r="H375" s="179">
        <v>9</v>
      </c>
      <c r="I375" s="180"/>
      <c r="J375" s="181">
        <f>ROUND(I375*H375,2)</f>
        <v>0</v>
      </c>
      <c r="K375" s="177" t="s">
        <v>28</v>
      </c>
      <c r="L375" s="40"/>
      <c r="M375" s="182" t="s">
        <v>28</v>
      </c>
      <c r="N375" s="183" t="s">
        <v>46</v>
      </c>
      <c r="O375" s="66"/>
      <c r="P375" s="184">
        <f>O375*H375</f>
        <v>0</v>
      </c>
      <c r="Q375" s="184">
        <v>0</v>
      </c>
      <c r="R375" s="184">
        <f>Q375*H375</f>
        <v>0</v>
      </c>
      <c r="S375" s="184">
        <v>0</v>
      </c>
      <c r="T375" s="185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6" t="s">
        <v>125</v>
      </c>
      <c r="AT375" s="186" t="s">
        <v>120</v>
      </c>
      <c r="AU375" s="186" t="s">
        <v>83</v>
      </c>
      <c r="AY375" s="18" t="s">
        <v>118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8" t="s">
        <v>125</v>
      </c>
      <c r="BK375" s="187">
        <f>ROUND(I375*H375,2)</f>
        <v>0</v>
      </c>
      <c r="BL375" s="18" t="s">
        <v>125</v>
      </c>
      <c r="BM375" s="186" t="s">
        <v>479</v>
      </c>
    </row>
    <row r="376" spans="1:65" s="2" customFormat="1" ht="10.199999999999999">
      <c r="A376" s="35"/>
      <c r="B376" s="36"/>
      <c r="C376" s="37"/>
      <c r="D376" s="188" t="s">
        <v>127</v>
      </c>
      <c r="E376" s="37"/>
      <c r="F376" s="189" t="s">
        <v>478</v>
      </c>
      <c r="G376" s="37"/>
      <c r="H376" s="37"/>
      <c r="I376" s="190"/>
      <c r="J376" s="37"/>
      <c r="K376" s="37"/>
      <c r="L376" s="40"/>
      <c r="M376" s="191"/>
      <c r="N376" s="192"/>
      <c r="O376" s="66"/>
      <c r="P376" s="66"/>
      <c r="Q376" s="66"/>
      <c r="R376" s="66"/>
      <c r="S376" s="66"/>
      <c r="T376" s="67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127</v>
      </c>
      <c r="AU376" s="18" t="s">
        <v>83</v>
      </c>
    </row>
    <row r="377" spans="1:65" s="13" customFormat="1" ht="10.199999999999999">
      <c r="B377" s="194"/>
      <c r="C377" s="195"/>
      <c r="D377" s="188" t="s">
        <v>131</v>
      </c>
      <c r="E377" s="196" t="s">
        <v>28</v>
      </c>
      <c r="F377" s="197" t="s">
        <v>480</v>
      </c>
      <c r="G377" s="195"/>
      <c r="H377" s="196" t="s">
        <v>28</v>
      </c>
      <c r="I377" s="198"/>
      <c r="J377" s="195"/>
      <c r="K377" s="195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131</v>
      </c>
      <c r="AU377" s="203" t="s">
        <v>83</v>
      </c>
      <c r="AV377" s="13" t="s">
        <v>81</v>
      </c>
      <c r="AW377" s="13" t="s">
        <v>34</v>
      </c>
      <c r="AX377" s="13" t="s">
        <v>73</v>
      </c>
      <c r="AY377" s="203" t="s">
        <v>118</v>
      </c>
    </row>
    <row r="378" spans="1:65" s="14" customFormat="1" ht="10.199999999999999">
      <c r="B378" s="204"/>
      <c r="C378" s="205"/>
      <c r="D378" s="188" t="s">
        <v>131</v>
      </c>
      <c r="E378" s="206" t="s">
        <v>28</v>
      </c>
      <c r="F378" s="207" t="s">
        <v>481</v>
      </c>
      <c r="G378" s="205"/>
      <c r="H378" s="208">
        <v>9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131</v>
      </c>
      <c r="AU378" s="214" t="s">
        <v>83</v>
      </c>
      <c r="AV378" s="14" t="s">
        <v>83</v>
      </c>
      <c r="AW378" s="14" t="s">
        <v>34</v>
      </c>
      <c r="AX378" s="14" t="s">
        <v>81</v>
      </c>
      <c r="AY378" s="214" t="s">
        <v>118</v>
      </c>
    </row>
    <row r="379" spans="1:65" s="12" customFormat="1" ht="22.8" customHeight="1">
      <c r="B379" s="159"/>
      <c r="C379" s="160"/>
      <c r="D379" s="161" t="s">
        <v>72</v>
      </c>
      <c r="E379" s="173" t="s">
        <v>482</v>
      </c>
      <c r="F379" s="173" t="s">
        <v>483</v>
      </c>
      <c r="G379" s="160"/>
      <c r="H379" s="160"/>
      <c r="I379" s="163"/>
      <c r="J379" s="174">
        <f>BK379</f>
        <v>0</v>
      </c>
      <c r="K379" s="160"/>
      <c r="L379" s="165"/>
      <c r="M379" s="166"/>
      <c r="N379" s="167"/>
      <c r="O379" s="167"/>
      <c r="P379" s="168">
        <f>SUM(P380:P382)</f>
        <v>0</v>
      </c>
      <c r="Q379" s="167"/>
      <c r="R379" s="168">
        <f>SUM(R380:R382)</f>
        <v>0</v>
      </c>
      <c r="S379" s="167"/>
      <c r="T379" s="169">
        <f>SUM(T380:T382)</f>
        <v>0</v>
      </c>
      <c r="AR379" s="170" t="s">
        <v>81</v>
      </c>
      <c r="AT379" s="171" t="s">
        <v>72</v>
      </c>
      <c r="AU379" s="171" t="s">
        <v>81</v>
      </c>
      <c r="AY379" s="170" t="s">
        <v>118</v>
      </c>
      <c r="BK379" s="172">
        <f>SUM(BK380:BK382)</f>
        <v>0</v>
      </c>
    </row>
    <row r="380" spans="1:65" s="2" customFormat="1" ht="16.5" customHeight="1">
      <c r="A380" s="35"/>
      <c r="B380" s="36"/>
      <c r="C380" s="175" t="s">
        <v>484</v>
      </c>
      <c r="D380" s="175" t="s">
        <v>120</v>
      </c>
      <c r="E380" s="176" t="s">
        <v>485</v>
      </c>
      <c r="F380" s="177" t="s">
        <v>486</v>
      </c>
      <c r="G380" s="178" t="s">
        <v>368</v>
      </c>
      <c r="H380" s="179">
        <v>2911.308</v>
      </c>
      <c r="I380" s="180"/>
      <c r="J380" s="181">
        <f>ROUND(I380*H380,2)</f>
        <v>0</v>
      </c>
      <c r="K380" s="177" t="s">
        <v>124</v>
      </c>
      <c r="L380" s="40"/>
      <c r="M380" s="182" t="s">
        <v>28</v>
      </c>
      <c r="N380" s="183" t="s">
        <v>46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6" t="s">
        <v>125</v>
      </c>
      <c r="AT380" s="186" t="s">
        <v>120</v>
      </c>
      <c r="AU380" s="186" t="s">
        <v>83</v>
      </c>
      <c r="AY380" s="18" t="s">
        <v>118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8" t="s">
        <v>125</v>
      </c>
      <c r="BK380" s="187">
        <f>ROUND(I380*H380,2)</f>
        <v>0</v>
      </c>
      <c r="BL380" s="18" t="s">
        <v>125</v>
      </c>
      <c r="BM380" s="186" t="s">
        <v>487</v>
      </c>
    </row>
    <row r="381" spans="1:65" s="2" customFormat="1" ht="10.199999999999999">
      <c r="A381" s="35"/>
      <c r="B381" s="36"/>
      <c r="C381" s="37"/>
      <c r="D381" s="188" t="s">
        <v>127</v>
      </c>
      <c r="E381" s="37"/>
      <c r="F381" s="189" t="s">
        <v>488</v>
      </c>
      <c r="G381" s="37"/>
      <c r="H381" s="37"/>
      <c r="I381" s="190"/>
      <c r="J381" s="37"/>
      <c r="K381" s="37"/>
      <c r="L381" s="40"/>
      <c r="M381" s="191"/>
      <c r="N381" s="192"/>
      <c r="O381" s="66"/>
      <c r="P381" s="66"/>
      <c r="Q381" s="66"/>
      <c r="R381" s="66"/>
      <c r="S381" s="66"/>
      <c r="T381" s="67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127</v>
      </c>
      <c r="AU381" s="18" t="s">
        <v>83</v>
      </c>
    </row>
    <row r="382" spans="1:65" s="2" customFormat="1" ht="28.8">
      <c r="A382" s="35"/>
      <c r="B382" s="36"/>
      <c r="C382" s="37"/>
      <c r="D382" s="188" t="s">
        <v>129</v>
      </c>
      <c r="E382" s="37"/>
      <c r="F382" s="193" t="s">
        <v>489</v>
      </c>
      <c r="G382" s="37"/>
      <c r="H382" s="37"/>
      <c r="I382" s="190"/>
      <c r="J382" s="37"/>
      <c r="K382" s="37"/>
      <c r="L382" s="40"/>
      <c r="M382" s="236"/>
      <c r="N382" s="237"/>
      <c r="O382" s="238"/>
      <c r="P382" s="238"/>
      <c r="Q382" s="238"/>
      <c r="R382" s="238"/>
      <c r="S382" s="238"/>
      <c r="T382" s="239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129</v>
      </c>
      <c r="AU382" s="18" t="s">
        <v>83</v>
      </c>
    </row>
    <row r="383" spans="1:65" s="2" customFormat="1" ht="6.9" customHeight="1">
      <c r="A383" s="35"/>
      <c r="B383" s="49"/>
      <c r="C383" s="50"/>
      <c r="D383" s="50"/>
      <c r="E383" s="50"/>
      <c r="F383" s="50"/>
      <c r="G383" s="50"/>
      <c r="H383" s="50"/>
      <c r="I383" s="50"/>
      <c r="J383" s="50"/>
      <c r="K383" s="50"/>
      <c r="L383" s="40"/>
      <c r="M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</row>
  </sheetData>
  <sheetProtection algorithmName="SHA-512" hashValue="aHvf4LcxmhJFikJMeVlflbiaJhmadfcvjTzuANsXUd3DQrRNiP49i9qBqkLVKKOcQVXyfDSAmHXvf2aYLVimcw==" saltValue="yZ1Q3jD6/4CDB3zrBWegQ+Tu6MVGwgn8IGg/JD8IuqTkLXz5jEsCop5WDTUvhHJOHy1Pw/BqnVWEm8NhpD44Eg==" spinCount="100000" sheet="1" objects="1" scenarios="1" formatColumns="0" formatRows="0" autoFilter="0"/>
  <autoFilter ref="C84:K38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87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" customHeight="1">
      <c r="B4" s="21"/>
      <c r="D4" s="105" t="s">
        <v>89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4" t="str">
        <f>'Rekapitulace stavby'!K6</f>
        <v>Mrlina, Vestec, stabilizace ochranné hráze, ř. km 10,950 - 11,280</v>
      </c>
      <c r="F7" s="365"/>
      <c r="G7" s="365"/>
      <c r="H7" s="365"/>
      <c r="L7" s="21"/>
    </row>
    <row r="8" spans="1:46" s="2" customFormat="1" ht="12" customHeight="1">
      <c r="A8" s="35"/>
      <c r="B8" s="40"/>
      <c r="C8" s="35"/>
      <c r="D8" s="107" t="s">
        <v>90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6" t="s">
        <v>490</v>
      </c>
      <c r="F9" s="367"/>
      <c r="G9" s="367"/>
      <c r="H9" s="367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88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19. 3. 2021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8" t="str">
        <f>'Rekapitulace stavby'!E14</f>
        <v>Vyplň údaj</v>
      </c>
      <c r="F18" s="369"/>
      <c r="G18" s="369"/>
      <c r="H18" s="369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70" t="s">
        <v>92</v>
      </c>
      <c r="F27" s="370"/>
      <c r="G27" s="370"/>
      <c r="H27" s="37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ROUND(J84,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ROUND((SUM(BE84:BE164)),  2)</f>
        <v>0</v>
      </c>
      <c r="G33" s="35"/>
      <c r="H33" s="35"/>
      <c r="I33" s="120">
        <v>0.21</v>
      </c>
      <c r="J33" s="119">
        <f>ROUND(((SUM(BE84:BE164))*I33),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ROUND((SUM(BF84:BF164)),  2)</f>
        <v>0</v>
      </c>
      <c r="G34" s="35"/>
      <c r="H34" s="35"/>
      <c r="I34" s="120">
        <v>0.15</v>
      </c>
      <c r="J34" s="119">
        <f>ROUND(((SUM(BF84:BF164))*I34),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ROUND((SUM(BG84:BG164)),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ROUND((SUM(BH84:BH164)),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ROUND((SUM(BI84:BI164)),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93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Mrlina, Vestec, stabilizace ochranné hráze, ř. km 10,950 - 11,280</v>
      </c>
      <c r="F48" s="372"/>
      <c r="G48" s="372"/>
      <c r="H48" s="372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3" t="str">
        <f>E9</f>
        <v>VON.01 - Vedlejší a ostatní náklady</v>
      </c>
      <c r="F50" s="373"/>
      <c r="G50" s="373"/>
      <c r="H50" s="373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Vestec nad Mrlinou</v>
      </c>
      <c r="G52" s="37"/>
      <c r="H52" s="37"/>
      <c r="I52" s="30" t="s">
        <v>24</v>
      </c>
      <c r="J52" s="61" t="str">
        <f>IF(J12="","",J12)</f>
        <v>19. 3. 2021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26</v>
      </c>
      <c r="D54" s="37"/>
      <c r="E54" s="37"/>
      <c r="F54" s="28" t="str">
        <f>E15</f>
        <v>Povodí Labe, státní podnik, OIČ, Hradec Králové</v>
      </c>
      <c r="G54" s="37"/>
      <c r="H54" s="37"/>
      <c r="I54" s="30" t="s">
        <v>33</v>
      </c>
      <c r="J54" s="33" t="str">
        <f>E21</f>
        <v>Povodí Labe, státní podnik,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94</v>
      </c>
      <c r="D57" s="133"/>
      <c r="E57" s="133"/>
      <c r="F57" s="133"/>
      <c r="G57" s="133"/>
      <c r="H57" s="133"/>
      <c r="I57" s="133"/>
      <c r="J57" s="134" t="s">
        <v>95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J84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96</v>
      </c>
    </row>
    <row r="60" spans="1:47" s="9" customFormat="1" ht="24.9" customHeight="1">
      <c r="B60" s="136"/>
      <c r="C60" s="137"/>
      <c r="D60" s="138" t="s">
        <v>491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95" customHeight="1">
      <c r="B61" s="142"/>
      <c r="C61" s="143"/>
      <c r="D61" s="144" t="s">
        <v>492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95" customHeight="1">
      <c r="B62" s="142"/>
      <c r="C62" s="143"/>
      <c r="D62" s="144" t="s">
        <v>493</v>
      </c>
      <c r="E62" s="145"/>
      <c r="F62" s="145"/>
      <c r="G62" s="145"/>
      <c r="H62" s="145"/>
      <c r="I62" s="145"/>
      <c r="J62" s="146">
        <f>J114</f>
        <v>0</v>
      </c>
      <c r="K62" s="143"/>
      <c r="L62" s="147"/>
    </row>
    <row r="63" spans="1:47" s="10" customFormat="1" ht="19.95" customHeight="1">
      <c r="B63" s="142"/>
      <c r="C63" s="143"/>
      <c r="D63" s="144" t="s">
        <v>494</v>
      </c>
      <c r="E63" s="145"/>
      <c r="F63" s="145"/>
      <c r="G63" s="145"/>
      <c r="H63" s="145"/>
      <c r="I63" s="145"/>
      <c r="J63" s="146">
        <f>J123</f>
        <v>0</v>
      </c>
      <c r="K63" s="143"/>
      <c r="L63" s="147"/>
    </row>
    <row r="64" spans="1:47" s="10" customFormat="1" ht="19.95" customHeight="1">
      <c r="B64" s="142"/>
      <c r="C64" s="143"/>
      <c r="D64" s="144" t="s">
        <v>495</v>
      </c>
      <c r="E64" s="145"/>
      <c r="F64" s="145"/>
      <c r="G64" s="145"/>
      <c r="H64" s="145"/>
      <c r="I64" s="145"/>
      <c r="J64" s="146">
        <f>J139</f>
        <v>0</v>
      </c>
      <c r="K64" s="143"/>
      <c r="L64" s="147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" customHeight="1">
      <c r="A66" s="35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" customHeight="1">
      <c r="A70" s="35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" customHeight="1">
      <c r="A71" s="35"/>
      <c r="B71" s="36"/>
      <c r="C71" s="24" t="s">
        <v>103</v>
      </c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1" t="str">
        <f>E7</f>
        <v>Mrlina, Vestec, stabilizace ochranné hráze, ř. km 10,950 - 11,280</v>
      </c>
      <c r="F74" s="372"/>
      <c r="G74" s="372"/>
      <c r="H74" s="372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90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3" t="str">
        <f>E9</f>
        <v>VON.01 - Vedlejší a ostatní náklady</v>
      </c>
      <c r="F76" s="373"/>
      <c r="G76" s="373"/>
      <c r="H76" s="373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22</v>
      </c>
      <c r="D78" s="37"/>
      <c r="E78" s="37"/>
      <c r="F78" s="28" t="str">
        <f>F12</f>
        <v>Vestec nad Mrlinou</v>
      </c>
      <c r="G78" s="37"/>
      <c r="H78" s="37"/>
      <c r="I78" s="30" t="s">
        <v>24</v>
      </c>
      <c r="J78" s="61" t="str">
        <f>IF(J12="","",J12)</f>
        <v>19. 3. 2021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049999999999997" customHeight="1">
      <c r="A80" s="35"/>
      <c r="B80" s="36"/>
      <c r="C80" s="30" t="s">
        <v>26</v>
      </c>
      <c r="D80" s="37"/>
      <c r="E80" s="37"/>
      <c r="F80" s="28" t="str">
        <f>E15</f>
        <v>Povodí Labe, státní podnik, OIČ, Hradec Králové</v>
      </c>
      <c r="G80" s="37"/>
      <c r="H80" s="37"/>
      <c r="I80" s="30" t="s">
        <v>33</v>
      </c>
      <c r="J80" s="33" t="str">
        <f>E21</f>
        <v>Povodí Labe, státní podnik, OIČ, Hradec Králové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15" customHeight="1">
      <c r="A81" s="35"/>
      <c r="B81" s="36"/>
      <c r="C81" s="30" t="s">
        <v>31</v>
      </c>
      <c r="D81" s="37"/>
      <c r="E81" s="37"/>
      <c r="F81" s="28" t="str">
        <f>IF(E18="","",E18)</f>
        <v>Vyplň údaj</v>
      </c>
      <c r="G81" s="37"/>
      <c r="H81" s="37"/>
      <c r="I81" s="30" t="s">
        <v>35</v>
      </c>
      <c r="J81" s="33" t="str">
        <f>E24</f>
        <v>Ing. Eva Morkesová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8"/>
      <c r="B83" s="149"/>
      <c r="C83" s="150" t="s">
        <v>104</v>
      </c>
      <c r="D83" s="151" t="s">
        <v>58</v>
      </c>
      <c r="E83" s="151" t="s">
        <v>54</v>
      </c>
      <c r="F83" s="151" t="s">
        <v>55</v>
      </c>
      <c r="G83" s="151" t="s">
        <v>105</v>
      </c>
      <c r="H83" s="151" t="s">
        <v>106</v>
      </c>
      <c r="I83" s="151" t="s">
        <v>107</v>
      </c>
      <c r="J83" s="151" t="s">
        <v>95</v>
      </c>
      <c r="K83" s="152" t="s">
        <v>108</v>
      </c>
      <c r="L83" s="153"/>
      <c r="M83" s="70" t="s">
        <v>28</v>
      </c>
      <c r="N83" s="71" t="s">
        <v>43</v>
      </c>
      <c r="O83" s="71" t="s">
        <v>109</v>
      </c>
      <c r="P83" s="71" t="s">
        <v>110</v>
      </c>
      <c r="Q83" s="71" t="s">
        <v>111</v>
      </c>
      <c r="R83" s="71" t="s">
        <v>112</v>
      </c>
      <c r="S83" s="71" t="s">
        <v>113</v>
      </c>
      <c r="T83" s="72" t="s">
        <v>114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8" customHeight="1">
      <c r="A84" s="35"/>
      <c r="B84" s="36"/>
      <c r="C84" s="77" t="s">
        <v>115</v>
      </c>
      <c r="D84" s="37"/>
      <c r="E84" s="37"/>
      <c r="F84" s="37"/>
      <c r="G84" s="37"/>
      <c r="H84" s="37"/>
      <c r="I84" s="37"/>
      <c r="J84" s="154">
        <f>BK84</f>
        <v>0</v>
      </c>
      <c r="K84" s="37"/>
      <c r="L84" s="40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72</v>
      </c>
      <c r="AU84" s="18" t="s">
        <v>96</v>
      </c>
      <c r="BK84" s="158">
        <f>BK85</f>
        <v>0</v>
      </c>
    </row>
    <row r="85" spans="1:65" s="12" customFormat="1" ht="25.95" customHeight="1">
      <c r="B85" s="159"/>
      <c r="C85" s="160"/>
      <c r="D85" s="161" t="s">
        <v>72</v>
      </c>
      <c r="E85" s="162" t="s">
        <v>496</v>
      </c>
      <c r="F85" s="162" t="s">
        <v>497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P86+P114+P123+P139</f>
        <v>0</v>
      </c>
      <c r="Q85" s="167"/>
      <c r="R85" s="168">
        <f>R86+R114+R123+R139</f>
        <v>0</v>
      </c>
      <c r="S85" s="167"/>
      <c r="T85" s="169">
        <f>T86+T114+T123+T139</f>
        <v>0</v>
      </c>
      <c r="AR85" s="170" t="s">
        <v>125</v>
      </c>
      <c r="AT85" s="171" t="s">
        <v>72</v>
      </c>
      <c r="AU85" s="171" t="s">
        <v>73</v>
      </c>
      <c r="AY85" s="170" t="s">
        <v>118</v>
      </c>
      <c r="BK85" s="172">
        <f>BK86+BK114+BK123+BK139</f>
        <v>0</v>
      </c>
    </row>
    <row r="86" spans="1:65" s="12" customFormat="1" ht="22.8" customHeight="1">
      <c r="B86" s="159"/>
      <c r="C86" s="160"/>
      <c r="D86" s="161" t="s">
        <v>72</v>
      </c>
      <c r="E86" s="173" t="s">
        <v>498</v>
      </c>
      <c r="F86" s="173" t="s">
        <v>499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SUM(P87:P113)</f>
        <v>0</v>
      </c>
      <c r="Q86" s="167"/>
      <c r="R86" s="168">
        <f>SUM(R87:R113)</f>
        <v>0</v>
      </c>
      <c r="S86" s="167"/>
      <c r="T86" s="169">
        <f>SUM(T87:T113)</f>
        <v>0</v>
      </c>
      <c r="AR86" s="170" t="s">
        <v>125</v>
      </c>
      <c r="AT86" s="171" t="s">
        <v>72</v>
      </c>
      <c r="AU86" s="171" t="s">
        <v>81</v>
      </c>
      <c r="AY86" s="170" t="s">
        <v>118</v>
      </c>
      <c r="BK86" s="172">
        <f>SUM(BK87:BK113)</f>
        <v>0</v>
      </c>
    </row>
    <row r="87" spans="1:65" s="2" customFormat="1" ht="16.5" customHeight="1">
      <c r="A87" s="35"/>
      <c r="B87" s="36"/>
      <c r="C87" s="175" t="s">
        <v>81</v>
      </c>
      <c r="D87" s="175" t="s">
        <v>120</v>
      </c>
      <c r="E87" s="176" t="s">
        <v>500</v>
      </c>
      <c r="F87" s="177" t="s">
        <v>501</v>
      </c>
      <c r="G87" s="178" t="s">
        <v>502</v>
      </c>
      <c r="H87" s="179">
        <v>1</v>
      </c>
      <c r="I87" s="180"/>
      <c r="J87" s="181">
        <f>ROUND(I87*H87,2)</f>
        <v>0</v>
      </c>
      <c r="K87" s="177" t="s">
        <v>28</v>
      </c>
      <c r="L87" s="40"/>
      <c r="M87" s="182" t="s">
        <v>28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6" t="s">
        <v>503</v>
      </c>
      <c r="AT87" s="186" t="s">
        <v>120</v>
      </c>
      <c r="AU87" s="186" t="s">
        <v>83</v>
      </c>
      <c r="AY87" s="18" t="s">
        <v>118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8" t="s">
        <v>125</v>
      </c>
      <c r="BK87" s="187">
        <f>ROUND(I87*H87,2)</f>
        <v>0</v>
      </c>
      <c r="BL87" s="18" t="s">
        <v>503</v>
      </c>
      <c r="BM87" s="186" t="s">
        <v>504</v>
      </c>
    </row>
    <row r="88" spans="1:65" s="2" customFormat="1" ht="10.199999999999999">
      <c r="A88" s="35"/>
      <c r="B88" s="36"/>
      <c r="C88" s="37"/>
      <c r="D88" s="188" t="s">
        <v>127</v>
      </c>
      <c r="E88" s="37"/>
      <c r="F88" s="189" t="s">
        <v>501</v>
      </c>
      <c r="G88" s="37"/>
      <c r="H88" s="37"/>
      <c r="I88" s="190"/>
      <c r="J88" s="37"/>
      <c r="K88" s="37"/>
      <c r="L88" s="40"/>
      <c r="M88" s="191"/>
      <c r="N88" s="192"/>
      <c r="O88" s="66"/>
      <c r="P88" s="66"/>
      <c r="Q88" s="66"/>
      <c r="R88" s="66"/>
      <c r="S88" s="66"/>
      <c r="T88" s="6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127</v>
      </c>
      <c r="AU88" s="18" t="s">
        <v>83</v>
      </c>
    </row>
    <row r="89" spans="1:65" s="13" customFormat="1" ht="10.199999999999999">
      <c r="B89" s="194"/>
      <c r="C89" s="195"/>
      <c r="D89" s="188" t="s">
        <v>131</v>
      </c>
      <c r="E89" s="196" t="s">
        <v>28</v>
      </c>
      <c r="F89" s="197" t="s">
        <v>505</v>
      </c>
      <c r="G89" s="195"/>
      <c r="H89" s="196" t="s">
        <v>28</v>
      </c>
      <c r="I89" s="198"/>
      <c r="J89" s="195"/>
      <c r="K89" s="195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131</v>
      </c>
      <c r="AU89" s="203" t="s">
        <v>83</v>
      </c>
      <c r="AV89" s="13" t="s">
        <v>81</v>
      </c>
      <c r="AW89" s="13" t="s">
        <v>34</v>
      </c>
      <c r="AX89" s="13" t="s">
        <v>73</v>
      </c>
      <c r="AY89" s="203" t="s">
        <v>118</v>
      </c>
    </row>
    <row r="90" spans="1:65" s="13" customFormat="1" ht="10.199999999999999">
      <c r="B90" s="194"/>
      <c r="C90" s="195"/>
      <c r="D90" s="188" t="s">
        <v>131</v>
      </c>
      <c r="E90" s="196" t="s">
        <v>28</v>
      </c>
      <c r="F90" s="197" t="s">
        <v>506</v>
      </c>
      <c r="G90" s="195"/>
      <c r="H90" s="196" t="s">
        <v>28</v>
      </c>
      <c r="I90" s="198"/>
      <c r="J90" s="195"/>
      <c r="K90" s="195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131</v>
      </c>
      <c r="AU90" s="203" t="s">
        <v>83</v>
      </c>
      <c r="AV90" s="13" t="s">
        <v>81</v>
      </c>
      <c r="AW90" s="13" t="s">
        <v>34</v>
      </c>
      <c r="AX90" s="13" t="s">
        <v>73</v>
      </c>
      <c r="AY90" s="203" t="s">
        <v>118</v>
      </c>
    </row>
    <row r="91" spans="1:65" s="13" customFormat="1" ht="10.199999999999999">
      <c r="B91" s="194"/>
      <c r="C91" s="195"/>
      <c r="D91" s="188" t="s">
        <v>131</v>
      </c>
      <c r="E91" s="196" t="s">
        <v>28</v>
      </c>
      <c r="F91" s="197" t="s">
        <v>507</v>
      </c>
      <c r="G91" s="195"/>
      <c r="H91" s="196" t="s">
        <v>28</v>
      </c>
      <c r="I91" s="198"/>
      <c r="J91" s="195"/>
      <c r="K91" s="195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131</v>
      </c>
      <c r="AU91" s="203" t="s">
        <v>83</v>
      </c>
      <c r="AV91" s="13" t="s">
        <v>81</v>
      </c>
      <c r="AW91" s="13" t="s">
        <v>34</v>
      </c>
      <c r="AX91" s="13" t="s">
        <v>73</v>
      </c>
      <c r="AY91" s="203" t="s">
        <v>118</v>
      </c>
    </row>
    <row r="92" spans="1:65" s="13" customFormat="1" ht="10.199999999999999">
      <c r="B92" s="194"/>
      <c r="C92" s="195"/>
      <c r="D92" s="188" t="s">
        <v>131</v>
      </c>
      <c r="E92" s="196" t="s">
        <v>28</v>
      </c>
      <c r="F92" s="197" t="s">
        <v>508</v>
      </c>
      <c r="G92" s="195"/>
      <c r="H92" s="196" t="s">
        <v>28</v>
      </c>
      <c r="I92" s="198"/>
      <c r="J92" s="195"/>
      <c r="K92" s="195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131</v>
      </c>
      <c r="AU92" s="203" t="s">
        <v>83</v>
      </c>
      <c r="AV92" s="13" t="s">
        <v>81</v>
      </c>
      <c r="AW92" s="13" t="s">
        <v>34</v>
      </c>
      <c r="AX92" s="13" t="s">
        <v>73</v>
      </c>
      <c r="AY92" s="203" t="s">
        <v>118</v>
      </c>
    </row>
    <row r="93" spans="1:65" s="13" customFormat="1" ht="10.199999999999999">
      <c r="B93" s="194"/>
      <c r="C93" s="195"/>
      <c r="D93" s="188" t="s">
        <v>131</v>
      </c>
      <c r="E93" s="196" t="s">
        <v>28</v>
      </c>
      <c r="F93" s="197" t="s">
        <v>509</v>
      </c>
      <c r="G93" s="195"/>
      <c r="H93" s="196" t="s">
        <v>28</v>
      </c>
      <c r="I93" s="198"/>
      <c r="J93" s="195"/>
      <c r="K93" s="195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131</v>
      </c>
      <c r="AU93" s="203" t="s">
        <v>83</v>
      </c>
      <c r="AV93" s="13" t="s">
        <v>81</v>
      </c>
      <c r="AW93" s="13" t="s">
        <v>34</v>
      </c>
      <c r="AX93" s="13" t="s">
        <v>73</v>
      </c>
      <c r="AY93" s="203" t="s">
        <v>118</v>
      </c>
    </row>
    <row r="94" spans="1:65" s="13" customFormat="1" ht="10.199999999999999">
      <c r="B94" s="194"/>
      <c r="C94" s="195"/>
      <c r="D94" s="188" t="s">
        <v>131</v>
      </c>
      <c r="E94" s="196" t="s">
        <v>28</v>
      </c>
      <c r="F94" s="197" t="s">
        <v>510</v>
      </c>
      <c r="G94" s="195"/>
      <c r="H94" s="196" t="s">
        <v>28</v>
      </c>
      <c r="I94" s="198"/>
      <c r="J94" s="195"/>
      <c r="K94" s="195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131</v>
      </c>
      <c r="AU94" s="203" t="s">
        <v>83</v>
      </c>
      <c r="AV94" s="13" t="s">
        <v>81</v>
      </c>
      <c r="AW94" s="13" t="s">
        <v>34</v>
      </c>
      <c r="AX94" s="13" t="s">
        <v>73</v>
      </c>
      <c r="AY94" s="203" t="s">
        <v>118</v>
      </c>
    </row>
    <row r="95" spans="1:65" s="13" customFormat="1" ht="20.399999999999999">
      <c r="B95" s="194"/>
      <c r="C95" s="195"/>
      <c r="D95" s="188" t="s">
        <v>131</v>
      </c>
      <c r="E95" s="196" t="s">
        <v>28</v>
      </c>
      <c r="F95" s="197" t="s">
        <v>511</v>
      </c>
      <c r="G95" s="195"/>
      <c r="H95" s="196" t="s">
        <v>28</v>
      </c>
      <c r="I95" s="198"/>
      <c r="J95" s="195"/>
      <c r="K95" s="195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131</v>
      </c>
      <c r="AU95" s="203" t="s">
        <v>83</v>
      </c>
      <c r="AV95" s="13" t="s">
        <v>81</v>
      </c>
      <c r="AW95" s="13" t="s">
        <v>34</v>
      </c>
      <c r="AX95" s="13" t="s">
        <v>73</v>
      </c>
      <c r="AY95" s="203" t="s">
        <v>118</v>
      </c>
    </row>
    <row r="96" spans="1:65" s="13" customFormat="1" ht="10.199999999999999">
      <c r="B96" s="194"/>
      <c r="C96" s="195"/>
      <c r="D96" s="188" t="s">
        <v>131</v>
      </c>
      <c r="E96" s="196" t="s">
        <v>28</v>
      </c>
      <c r="F96" s="197" t="s">
        <v>512</v>
      </c>
      <c r="G96" s="195"/>
      <c r="H96" s="196" t="s">
        <v>28</v>
      </c>
      <c r="I96" s="198"/>
      <c r="J96" s="195"/>
      <c r="K96" s="195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131</v>
      </c>
      <c r="AU96" s="203" t="s">
        <v>83</v>
      </c>
      <c r="AV96" s="13" t="s">
        <v>81</v>
      </c>
      <c r="AW96" s="13" t="s">
        <v>34</v>
      </c>
      <c r="AX96" s="13" t="s">
        <v>73</v>
      </c>
      <c r="AY96" s="203" t="s">
        <v>118</v>
      </c>
    </row>
    <row r="97" spans="1:65" s="13" customFormat="1" ht="20.399999999999999">
      <c r="B97" s="194"/>
      <c r="C97" s="195"/>
      <c r="D97" s="188" t="s">
        <v>131</v>
      </c>
      <c r="E97" s="196" t="s">
        <v>28</v>
      </c>
      <c r="F97" s="197" t="s">
        <v>513</v>
      </c>
      <c r="G97" s="195"/>
      <c r="H97" s="196" t="s">
        <v>28</v>
      </c>
      <c r="I97" s="198"/>
      <c r="J97" s="195"/>
      <c r="K97" s="195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131</v>
      </c>
      <c r="AU97" s="203" t="s">
        <v>83</v>
      </c>
      <c r="AV97" s="13" t="s">
        <v>81</v>
      </c>
      <c r="AW97" s="13" t="s">
        <v>34</v>
      </c>
      <c r="AX97" s="13" t="s">
        <v>73</v>
      </c>
      <c r="AY97" s="203" t="s">
        <v>118</v>
      </c>
    </row>
    <row r="98" spans="1:65" s="13" customFormat="1" ht="10.199999999999999">
      <c r="B98" s="194"/>
      <c r="C98" s="195"/>
      <c r="D98" s="188" t="s">
        <v>131</v>
      </c>
      <c r="E98" s="196" t="s">
        <v>28</v>
      </c>
      <c r="F98" s="197" t="s">
        <v>514</v>
      </c>
      <c r="G98" s="195"/>
      <c r="H98" s="196" t="s">
        <v>28</v>
      </c>
      <c r="I98" s="198"/>
      <c r="J98" s="195"/>
      <c r="K98" s="195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131</v>
      </c>
      <c r="AU98" s="203" t="s">
        <v>83</v>
      </c>
      <c r="AV98" s="13" t="s">
        <v>81</v>
      </c>
      <c r="AW98" s="13" t="s">
        <v>34</v>
      </c>
      <c r="AX98" s="13" t="s">
        <v>73</v>
      </c>
      <c r="AY98" s="203" t="s">
        <v>118</v>
      </c>
    </row>
    <row r="99" spans="1:65" s="13" customFormat="1" ht="20.399999999999999">
      <c r="B99" s="194"/>
      <c r="C99" s="195"/>
      <c r="D99" s="188" t="s">
        <v>131</v>
      </c>
      <c r="E99" s="196" t="s">
        <v>28</v>
      </c>
      <c r="F99" s="197" t="s">
        <v>515</v>
      </c>
      <c r="G99" s="195"/>
      <c r="H99" s="196" t="s">
        <v>28</v>
      </c>
      <c r="I99" s="198"/>
      <c r="J99" s="195"/>
      <c r="K99" s="195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131</v>
      </c>
      <c r="AU99" s="203" t="s">
        <v>83</v>
      </c>
      <c r="AV99" s="13" t="s">
        <v>81</v>
      </c>
      <c r="AW99" s="13" t="s">
        <v>34</v>
      </c>
      <c r="AX99" s="13" t="s">
        <v>73</v>
      </c>
      <c r="AY99" s="203" t="s">
        <v>118</v>
      </c>
    </row>
    <row r="100" spans="1:65" s="14" customFormat="1" ht="10.199999999999999">
      <c r="B100" s="204"/>
      <c r="C100" s="205"/>
      <c r="D100" s="188" t="s">
        <v>131</v>
      </c>
      <c r="E100" s="206" t="s">
        <v>28</v>
      </c>
      <c r="F100" s="207" t="s">
        <v>81</v>
      </c>
      <c r="G100" s="205"/>
      <c r="H100" s="208">
        <v>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131</v>
      </c>
      <c r="AU100" s="214" t="s">
        <v>83</v>
      </c>
      <c r="AV100" s="14" t="s">
        <v>83</v>
      </c>
      <c r="AW100" s="14" t="s">
        <v>34</v>
      </c>
      <c r="AX100" s="14" t="s">
        <v>81</v>
      </c>
      <c r="AY100" s="214" t="s">
        <v>118</v>
      </c>
    </row>
    <row r="101" spans="1:65" s="2" customFormat="1" ht="16.5" customHeight="1">
      <c r="A101" s="35"/>
      <c r="B101" s="36"/>
      <c r="C101" s="175" t="s">
        <v>83</v>
      </c>
      <c r="D101" s="175" t="s">
        <v>120</v>
      </c>
      <c r="E101" s="176" t="s">
        <v>516</v>
      </c>
      <c r="F101" s="177" t="s">
        <v>517</v>
      </c>
      <c r="G101" s="178" t="s">
        <v>502</v>
      </c>
      <c r="H101" s="179">
        <v>1</v>
      </c>
      <c r="I101" s="180"/>
      <c r="J101" s="181">
        <f>ROUND(I101*H101,2)</f>
        <v>0</v>
      </c>
      <c r="K101" s="177" t="s">
        <v>28</v>
      </c>
      <c r="L101" s="40"/>
      <c r="M101" s="182" t="s">
        <v>28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6" t="s">
        <v>503</v>
      </c>
      <c r="AT101" s="186" t="s">
        <v>120</v>
      </c>
      <c r="AU101" s="186" t="s">
        <v>83</v>
      </c>
      <c r="AY101" s="18" t="s">
        <v>118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8" t="s">
        <v>125</v>
      </c>
      <c r="BK101" s="187">
        <f>ROUND(I101*H101,2)</f>
        <v>0</v>
      </c>
      <c r="BL101" s="18" t="s">
        <v>503</v>
      </c>
      <c r="BM101" s="186" t="s">
        <v>518</v>
      </c>
    </row>
    <row r="102" spans="1:65" s="2" customFormat="1" ht="38.4">
      <c r="A102" s="35"/>
      <c r="B102" s="36"/>
      <c r="C102" s="37"/>
      <c r="D102" s="188" t="s">
        <v>127</v>
      </c>
      <c r="E102" s="37"/>
      <c r="F102" s="189" t="s">
        <v>519</v>
      </c>
      <c r="G102" s="37"/>
      <c r="H102" s="37"/>
      <c r="I102" s="190"/>
      <c r="J102" s="37"/>
      <c r="K102" s="37"/>
      <c r="L102" s="40"/>
      <c r="M102" s="191"/>
      <c r="N102" s="192"/>
      <c r="O102" s="66"/>
      <c r="P102" s="66"/>
      <c r="Q102" s="66"/>
      <c r="R102" s="66"/>
      <c r="S102" s="66"/>
      <c r="T102" s="6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127</v>
      </c>
      <c r="AU102" s="18" t="s">
        <v>83</v>
      </c>
    </row>
    <row r="103" spans="1:65" s="13" customFormat="1" ht="20.399999999999999">
      <c r="B103" s="194"/>
      <c r="C103" s="195"/>
      <c r="D103" s="188" t="s">
        <v>131</v>
      </c>
      <c r="E103" s="196" t="s">
        <v>28</v>
      </c>
      <c r="F103" s="197" t="s">
        <v>520</v>
      </c>
      <c r="G103" s="195"/>
      <c r="H103" s="196" t="s">
        <v>28</v>
      </c>
      <c r="I103" s="198"/>
      <c r="J103" s="195"/>
      <c r="K103" s="195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131</v>
      </c>
      <c r="AU103" s="203" t="s">
        <v>83</v>
      </c>
      <c r="AV103" s="13" t="s">
        <v>81</v>
      </c>
      <c r="AW103" s="13" t="s">
        <v>34</v>
      </c>
      <c r="AX103" s="13" t="s">
        <v>73</v>
      </c>
      <c r="AY103" s="203" t="s">
        <v>118</v>
      </c>
    </row>
    <row r="104" spans="1:65" s="13" customFormat="1" ht="10.199999999999999">
      <c r="B104" s="194"/>
      <c r="C104" s="195"/>
      <c r="D104" s="188" t="s">
        <v>131</v>
      </c>
      <c r="E104" s="196" t="s">
        <v>28</v>
      </c>
      <c r="F104" s="197" t="s">
        <v>521</v>
      </c>
      <c r="G104" s="195"/>
      <c r="H104" s="196" t="s">
        <v>28</v>
      </c>
      <c r="I104" s="198"/>
      <c r="J104" s="195"/>
      <c r="K104" s="195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131</v>
      </c>
      <c r="AU104" s="203" t="s">
        <v>83</v>
      </c>
      <c r="AV104" s="13" t="s">
        <v>81</v>
      </c>
      <c r="AW104" s="13" t="s">
        <v>34</v>
      </c>
      <c r="AX104" s="13" t="s">
        <v>73</v>
      </c>
      <c r="AY104" s="203" t="s">
        <v>118</v>
      </c>
    </row>
    <row r="105" spans="1:65" s="13" customFormat="1" ht="10.199999999999999">
      <c r="B105" s="194"/>
      <c r="C105" s="195"/>
      <c r="D105" s="188" t="s">
        <v>131</v>
      </c>
      <c r="E105" s="196" t="s">
        <v>28</v>
      </c>
      <c r="F105" s="197" t="s">
        <v>522</v>
      </c>
      <c r="G105" s="195"/>
      <c r="H105" s="196" t="s">
        <v>28</v>
      </c>
      <c r="I105" s="198"/>
      <c r="J105" s="195"/>
      <c r="K105" s="195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131</v>
      </c>
      <c r="AU105" s="203" t="s">
        <v>83</v>
      </c>
      <c r="AV105" s="13" t="s">
        <v>81</v>
      </c>
      <c r="AW105" s="13" t="s">
        <v>34</v>
      </c>
      <c r="AX105" s="13" t="s">
        <v>73</v>
      </c>
      <c r="AY105" s="203" t="s">
        <v>118</v>
      </c>
    </row>
    <row r="106" spans="1:65" s="13" customFormat="1" ht="10.199999999999999">
      <c r="B106" s="194"/>
      <c r="C106" s="195"/>
      <c r="D106" s="188" t="s">
        <v>131</v>
      </c>
      <c r="E106" s="196" t="s">
        <v>28</v>
      </c>
      <c r="F106" s="197" t="s">
        <v>523</v>
      </c>
      <c r="G106" s="195"/>
      <c r="H106" s="196" t="s">
        <v>28</v>
      </c>
      <c r="I106" s="198"/>
      <c r="J106" s="195"/>
      <c r="K106" s="195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131</v>
      </c>
      <c r="AU106" s="203" t="s">
        <v>83</v>
      </c>
      <c r="AV106" s="13" t="s">
        <v>81</v>
      </c>
      <c r="AW106" s="13" t="s">
        <v>34</v>
      </c>
      <c r="AX106" s="13" t="s">
        <v>73</v>
      </c>
      <c r="AY106" s="203" t="s">
        <v>118</v>
      </c>
    </row>
    <row r="107" spans="1:65" s="14" customFormat="1" ht="10.199999999999999">
      <c r="B107" s="204"/>
      <c r="C107" s="205"/>
      <c r="D107" s="188" t="s">
        <v>131</v>
      </c>
      <c r="E107" s="206" t="s">
        <v>28</v>
      </c>
      <c r="F107" s="207" t="s">
        <v>81</v>
      </c>
      <c r="G107" s="205"/>
      <c r="H107" s="208">
        <v>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131</v>
      </c>
      <c r="AU107" s="214" t="s">
        <v>83</v>
      </c>
      <c r="AV107" s="14" t="s">
        <v>83</v>
      </c>
      <c r="AW107" s="14" t="s">
        <v>34</v>
      </c>
      <c r="AX107" s="14" t="s">
        <v>81</v>
      </c>
      <c r="AY107" s="214" t="s">
        <v>118</v>
      </c>
    </row>
    <row r="108" spans="1:65" s="2" customFormat="1" ht="16.5" customHeight="1">
      <c r="A108" s="35"/>
      <c r="B108" s="36"/>
      <c r="C108" s="175" t="s">
        <v>147</v>
      </c>
      <c r="D108" s="175" t="s">
        <v>120</v>
      </c>
      <c r="E108" s="176" t="s">
        <v>524</v>
      </c>
      <c r="F108" s="177" t="s">
        <v>525</v>
      </c>
      <c r="G108" s="178" t="s">
        <v>502</v>
      </c>
      <c r="H108" s="179">
        <v>1</v>
      </c>
      <c r="I108" s="180"/>
      <c r="J108" s="181">
        <f>ROUND(I108*H108,2)</f>
        <v>0</v>
      </c>
      <c r="K108" s="177" t="s">
        <v>28</v>
      </c>
      <c r="L108" s="40"/>
      <c r="M108" s="182" t="s">
        <v>28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6" t="s">
        <v>503</v>
      </c>
      <c r="AT108" s="186" t="s">
        <v>120</v>
      </c>
      <c r="AU108" s="186" t="s">
        <v>83</v>
      </c>
      <c r="AY108" s="18" t="s">
        <v>118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" t="s">
        <v>125</v>
      </c>
      <c r="BK108" s="187">
        <f>ROUND(I108*H108,2)</f>
        <v>0</v>
      </c>
      <c r="BL108" s="18" t="s">
        <v>503</v>
      </c>
      <c r="BM108" s="186" t="s">
        <v>526</v>
      </c>
    </row>
    <row r="109" spans="1:65" s="2" customFormat="1" ht="10.199999999999999">
      <c r="A109" s="35"/>
      <c r="B109" s="36"/>
      <c r="C109" s="37"/>
      <c r="D109" s="188" t="s">
        <v>127</v>
      </c>
      <c r="E109" s="37"/>
      <c r="F109" s="189" t="s">
        <v>525</v>
      </c>
      <c r="G109" s="37"/>
      <c r="H109" s="37"/>
      <c r="I109" s="190"/>
      <c r="J109" s="37"/>
      <c r="K109" s="37"/>
      <c r="L109" s="40"/>
      <c r="M109" s="191"/>
      <c r="N109" s="192"/>
      <c r="O109" s="66"/>
      <c r="P109" s="66"/>
      <c r="Q109" s="66"/>
      <c r="R109" s="66"/>
      <c r="S109" s="66"/>
      <c r="T109" s="67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127</v>
      </c>
      <c r="AU109" s="18" t="s">
        <v>83</v>
      </c>
    </row>
    <row r="110" spans="1:65" s="13" customFormat="1" ht="20.399999999999999">
      <c r="B110" s="194"/>
      <c r="C110" s="195"/>
      <c r="D110" s="188" t="s">
        <v>131</v>
      </c>
      <c r="E110" s="196" t="s">
        <v>28</v>
      </c>
      <c r="F110" s="197" t="s">
        <v>527</v>
      </c>
      <c r="G110" s="195"/>
      <c r="H110" s="196" t="s">
        <v>28</v>
      </c>
      <c r="I110" s="198"/>
      <c r="J110" s="195"/>
      <c r="K110" s="195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131</v>
      </c>
      <c r="AU110" s="203" t="s">
        <v>83</v>
      </c>
      <c r="AV110" s="13" t="s">
        <v>81</v>
      </c>
      <c r="AW110" s="13" t="s">
        <v>34</v>
      </c>
      <c r="AX110" s="13" t="s">
        <v>73</v>
      </c>
      <c r="AY110" s="203" t="s">
        <v>118</v>
      </c>
    </row>
    <row r="111" spans="1:65" s="13" customFormat="1" ht="10.199999999999999">
      <c r="B111" s="194"/>
      <c r="C111" s="195"/>
      <c r="D111" s="188" t="s">
        <v>131</v>
      </c>
      <c r="E111" s="196" t="s">
        <v>28</v>
      </c>
      <c r="F111" s="197" t="s">
        <v>528</v>
      </c>
      <c r="G111" s="195"/>
      <c r="H111" s="196" t="s">
        <v>28</v>
      </c>
      <c r="I111" s="198"/>
      <c r="J111" s="195"/>
      <c r="K111" s="195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131</v>
      </c>
      <c r="AU111" s="203" t="s">
        <v>83</v>
      </c>
      <c r="AV111" s="13" t="s">
        <v>81</v>
      </c>
      <c r="AW111" s="13" t="s">
        <v>34</v>
      </c>
      <c r="AX111" s="13" t="s">
        <v>73</v>
      </c>
      <c r="AY111" s="203" t="s">
        <v>118</v>
      </c>
    </row>
    <row r="112" spans="1:65" s="13" customFormat="1" ht="10.199999999999999">
      <c r="B112" s="194"/>
      <c r="C112" s="195"/>
      <c r="D112" s="188" t="s">
        <v>131</v>
      </c>
      <c r="E112" s="196" t="s">
        <v>28</v>
      </c>
      <c r="F112" s="197" t="s">
        <v>529</v>
      </c>
      <c r="G112" s="195"/>
      <c r="H112" s="196" t="s">
        <v>28</v>
      </c>
      <c r="I112" s="198"/>
      <c r="J112" s="195"/>
      <c r="K112" s="195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131</v>
      </c>
      <c r="AU112" s="203" t="s">
        <v>83</v>
      </c>
      <c r="AV112" s="13" t="s">
        <v>81</v>
      </c>
      <c r="AW112" s="13" t="s">
        <v>34</v>
      </c>
      <c r="AX112" s="13" t="s">
        <v>73</v>
      </c>
      <c r="AY112" s="203" t="s">
        <v>118</v>
      </c>
    </row>
    <row r="113" spans="1:65" s="14" customFormat="1" ht="10.199999999999999">
      <c r="B113" s="204"/>
      <c r="C113" s="205"/>
      <c r="D113" s="188" t="s">
        <v>131</v>
      </c>
      <c r="E113" s="206" t="s">
        <v>28</v>
      </c>
      <c r="F113" s="207" t="s">
        <v>81</v>
      </c>
      <c r="G113" s="205"/>
      <c r="H113" s="208">
        <v>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131</v>
      </c>
      <c r="AU113" s="214" t="s">
        <v>83</v>
      </c>
      <c r="AV113" s="14" t="s">
        <v>83</v>
      </c>
      <c r="AW113" s="14" t="s">
        <v>34</v>
      </c>
      <c r="AX113" s="14" t="s">
        <v>81</v>
      </c>
      <c r="AY113" s="214" t="s">
        <v>118</v>
      </c>
    </row>
    <row r="114" spans="1:65" s="12" customFormat="1" ht="22.8" customHeight="1">
      <c r="B114" s="159"/>
      <c r="C114" s="160"/>
      <c r="D114" s="161" t="s">
        <v>72</v>
      </c>
      <c r="E114" s="173" t="s">
        <v>530</v>
      </c>
      <c r="F114" s="173" t="s">
        <v>531</v>
      </c>
      <c r="G114" s="160"/>
      <c r="H114" s="160"/>
      <c r="I114" s="163"/>
      <c r="J114" s="174">
        <f>BK114</f>
        <v>0</v>
      </c>
      <c r="K114" s="160"/>
      <c r="L114" s="165"/>
      <c r="M114" s="166"/>
      <c r="N114" s="167"/>
      <c r="O114" s="167"/>
      <c r="P114" s="168">
        <f>SUM(P115:P122)</f>
        <v>0</v>
      </c>
      <c r="Q114" s="167"/>
      <c r="R114" s="168">
        <f>SUM(R115:R122)</f>
        <v>0</v>
      </c>
      <c r="S114" s="167"/>
      <c r="T114" s="169">
        <f>SUM(T115:T122)</f>
        <v>0</v>
      </c>
      <c r="AR114" s="170" t="s">
        <v>125</v>
      </c>
      <c r="AT114" s="171" t="s">
        <v>72</v>
      </c>
      <c r="AU114" s="171" t="s">
        <v>81</v>
      </c>
      <c r="AY114" s="170" t="s">
        <v>118</v>
      </c>
      <c r="BK114" s="172">
        <f>SUM(BK115:BK122)</f>
        <v>0</v>
      </c>
    </row>
    <row r="115" spans="1:65" s="2" customFormat="1" ht="16.5" customHeight="1">
      <c r="A115" s="35"/>
      <c r="B115" s="36"/>
      <c r="C115" s="175" t="s">
        <v>125</v>
      </c>
      <c r="D115" s="175" t="s">
        <v>120</v>
      </c>
      <c r="E115" s="176" t="s">
        <v>532</v>
      </c>
      <c r="F115" s="177" t="s">
        <v>533</v>
      </c>
      <c r="G115" s="178" t="s">
        <v>165</v>
      </c>
      <c r="H115" s="179">
        <v>1</v>
      </c>
      <c r="I115" s="180"/>
      <c r="J115" s="181">
        <f>ROUND(I115*H115,2)</f>
        <v>0</v>
      </c>
      <c r="K115" s="177" t="s">
        <v>28</v>
      </c>
      <c r="L115" s="40"/>
      <c r="M115" s="182" t="s">
        <v>28</v>
      </c>
      <c r="N115" s="183" t="s">
        <v>46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6" t="s">
        <v>534</v>
      </c>
      <c r="AT115" s="186" t="s">
        <v>120</v>
      </c>
      <c r="AU115" s="186" t="s">
        <v>83</v>
      </c>
      <c r="AY115" s="18" t="s">
        <v>118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8" t="s">
        <v>125</v>
      </c>
      <c r="BK115" s="187">
        <f>ROUND(I115*H115,2)</f>
        <v>0</v>
      </c>
      <c r="BL115" s="18" t="s">
        <v>534</v>
      </c>
      <c r="BM115" s="186" t="s">
        <v>535</v>
      </c>
    </row>
    <row r="116" spans="1:65" s="2" customFormat="1" ht="19.2">
      <c r="A116" s="35"/>
      <c r="B116" s="36"/>
      <c r="C116" s="37"/>
      <c r="D116" s="188" t="s">
        <v>127</v>
      </c>
      <c r="E116" s="37"/>
      <c r="F116" s="189" t="s">
        <v>536</v>
      </c>
      <c r="G116" s="37"/>
      <c r="H116" s="37"/>
      <c r="I116" s="190"/>
      <c r="J116" s="37"/>
      <c r="K116" s="37"/>
      <c r="L116" s="40"/>
      <c r="M116" s="191"/>
      <c r="N116" s="192"/>
      <c r="O116" s="66"/>
      <c r="P116" s="66"/>
      <c r="Q116" s="66"/>
      <c r="R116" s="66"/>
      <c r="S116" s="66"/>
      <c r="T116" s="6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127</v>
      </c>
      <c r="AU116" s="18" t="s">
        <v>83</v>
      </c>
    </row>
    <row r="117" spans="1:65" s="2" customFormat="1" ht="22.8">
      <c r="A117" s="35"/>
      <c r="B117" s="36"/>
      <c r="C117" s="175" t="s">
        <v>162</v>
      </c>
      <c r="D117" s="175" t="s">
        <v>120</v>
      </c>
      <c r="E117" s="176" t="s">
        <v>537</v>
      </c>
      <c r="F117" s="177" t="s">
        <v>538</v>
      </c>
      <c r="G117" s="178" t="s">
        <v>165</v>
      </c>
      <c r="H117" s="179">
        <v>1</v>
      </c>
      <c r="I117" s="180"/>
      <c r="J117" s="181">
        <f>ROUND(I117*H117,2)</f>
        <v>0</v>
      </c>
      <c r="K117" s="177" t="s">
        <v>28</v>
      </c>
      <c r="L117" s="40"/>
      <c r="M117" s="182" t="s">
        <v>28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6" t="s">
        <v>534</v>
      </c>
      <c r="AT117" s="186" t="s">
        <v>120</v>
      </c>
      <c r="AU117" s="186" t="s">
        <v>83</v>
      </c>
      <c r="AY117" s="18" t="s">
        <v>118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8" t="s">
        <v>125</v>
      </c>
      <c r="BK117" s="187">
        <f>ROUND(I117*H117,2)</f>
        <v>0</v>
      </c>
      <c r="BL117" s="18" t="s">
        <v>534</v>
      </c>
      <c r="BM117" s="186" t="s">
        <v>539</v>
      </c>
    </row>
    <row r="118" spans="1:65" s="2" customFormat="1" ht="19.2">
      <c r="A118" s="35"/>
      <c r="B118" s="36"/>
      <c r="C118" s="37"/>
      <c r="D118" s="188" t="s">
        <v>127</v>
      </c>
      <c r="E118" s="37"/>
      <c r="F118" s="189" t="s">
        <v>538</v>
      </c>
      <c r="G118" s="37"/>
      <c r="H118" s="37"/>
      <c r="I118" s="190"/>
      <c r="J118" s="37"/>
      <c r="K118" s="37"/>
      <c r="L118" s="40"/>
      <c r="M118" s="191"/>
      <c r="N118" s="192"/>
      <c r="O118" s="66"/>
      <c r="P118" s="66"/>
      <c r="Q118" s="66"/>
      <c r="R118" s="66"/>
      <c r="S118" s="66"/>
      <c r="T118" s="6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127</v>
      </c>
      <c r="AU118" s="18" t="s">
        <v>83</v>
      </c>
    </row>
    <row r="119" spans="1:65" s="2" customFormat="1" ht="16.5" customHeight="1">
      <c r="A119" s="35"/>
      <c r="B119" s="36"/>
      <c r="C119" s="175" t="s">
        <v>171</v>
      </c>
      <c r="D119" s="175" t="s">
        <v>120</v>
      </c>
      <c r="E119" s="176" t="s">
        <v>540</v>
      </c>
      <c r="F119" s="177" t="s">
        <v>541</v>
      </c>
      <c r="G119" s="178" t="s">
        <v>502</v>
      </c>
      <c r="H119" s="179">
        <v>1</v>
      </c>
      <c r="I119" s="180"/>
      <c r="J119" s="181">
        <f>ROUND(I119*H119,2)</f>
        <v>0</v>
      </c>
      <c r="K119" s="177" t="s">
        <v>28</v>
      </c>
      <c r="L119" s="40"/>
      <c r="M119" s="182" t="s">
        <v>28</v>
      </c>
      <c r="N119" s="183" t="s">
        <v>46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6" t="s">
        <v>503</v>
      </c>
      <c r="AT119" s="186" t="s">
        <v>120</v>
      </c>
      <c r="AU119" s="186" t="s">
        <v>83</v>
      </c>
      <c r="AY119" s="18" t="s">
        <v>118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125</v>
      </c>
      <c r="BK119" s="187">
        <f>ROUND(I119*H119,2)</f>
        <v>0</v>
      </c>
      <c r="BL119" s="18" t="s">
        <v>503</v>
      </c>
      <c r="BM119" s="186" t="s">
        <v>542</v>
      </c>
    </row>
    <row r="120" spans="1:65" s="2" customFormat="1" ht="10.199999999999999">
      <c r="A120" s="35"/>
      <c r="B120" s="36"/>
      <c r="C120" s="37"/>
      <c r="D120" s="188" t="s">
        <v>127</v>
      </c>
      <c r="E120" s="37"/>
      <c r="F120" s="189" t="s">
        <v>541</v>
      </c>
      <c r="G120" s="37"/>
      <c r="H120" s="37"/>
      <c r="I120" s="190"/>
      <c r="J120" s="37"/>
      <c r="K120" s="37"/>
      <c r="L120" s="40"/>
      <c r="M120" s="191"/>
      <c r="N120" s="192"/>
      <c r="O120" s="66"/>
      <c r="P120" s="66"/>
      <c r="Q120" s="66"/>
      <c r="R120" s="66"/>
      <c r="S120" s="66"/>
      <c r="T120" s="6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127</v>
      </c>
      <c r="AU120" s="18" t="s">
        <v>83</v>
      </c>
    </row>
    <row r="121" spans="1:65" s="13" customFormat="1" ht="10.199999999999999">
      <c r="B121" s="194"/>
      <c r="C121" s="195"/>
      <c r="D121" s="188" t="s">
        <v>131</v>
      </c>
      <c r="E121" s="196" t="s">
        <v>28</v>
      </c>
      <c r="F121" s="197" t="s">
        <v>543</v>
      </c>
      <c r="G121" s="195"/>
      <c r="H121" s="196" t="s">
        <v>28</v>
      </c>
      <c r="I121" s="198"/>
      <c r="J121" s="195"/>
      <c r="K121" s="195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131</v>
      </c>
      <c r="AU121" s="203" t="s">
        <v>83</v>
      </c>
      <c r="AV121" s="13" t="s">
        <v>81</v>
      </c>
      <c r="AW121" s="13" t="s">
        <v>34</v>
      </c>
      <c r="AX121" s="13" t="s">
        <v>73</v>
      </c>
      <c r="AY121" s="203" t="s">
        <v>118</v>
      </c>
    </row>
    <row r="122" spans="1:65" s="14" customFormat="1" ht="10.199999999999999">
      <c r="B122" s="204"/>
      <c r="C122" s="205"/>
      <c r="D122" s="188" t="s">
        <v>131</v>
      </c>
      <c r="E122" s="206" t="s">
        <v>28</v>
      </c>
      <c r="F122" s="207" t="s">
        <v>81</v>
      </c>
      <c r="G122" s="205"/>
      <c r="H122" s="208">
        <v>1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131</v>
      </c>
      <c r="AU122" s="214" t="s">
        <v>83</v>
      </c>
      <c r="AV122" s="14" t="s">
        <v>83</v>
      </c>
      <c r="AW122" s="14" t="s">
        <v>34</v>
      </c>
      <c r="AX122" s="14" t="s">
        <v>81</v>
      </c>
      <c r="AY122" s="214" t="s">
        <v>118</v>
      </c>
    </row>
    <row r="123" spans="1:65" s="12" customFormat="1" ht="22.8" customHeight="1">
      <c r="B123" s="159"/>
      <c r="C123" s="160"/>
      <c r="D123" s="161" t="s">
        <v>72</v>
      </c>
      <c r="E123" s="173" t="s">
        <v>544</v>
      </c>
      <c r="F123" s="173" t="s">
        <v>545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SUM(P124:P138)</f>
        <v>0</v>
      </c>
      <c r="Q123" s="167"/>
      <c r="R123" s="168">
        <f>SUM(R124:R138)</f>
        <v>0</v>
      </c>
      <c r="S123" s="167"/>
      <c r="T123" s="169">
        <f>SUM(T124:T138)</f>
        <v>0</v>
      </c>
      <c r="AR123" s="170" t="s">
        <v>125</v>
      </c>
      <c r="AT123" s="171" t="s">
        <v>72</v>
      </c>
      <c r="AU123" s="171" t="s">
        <v>81</v>
      </c>
      <c r="AY123" s="170" t="s">
        <v>118</v>
      </c>
      <c r="BK123" s="172">
        <f>SUM(BK124:BK138)</f>
        <v>0</v>
      </c>
    </row>
    <row r="124" spans="1:65" s="2" customFormat="1" ht="16.5" customHeight="1">
      <c r="A124" s="35"/>
      <c r="B124" s="36"/>
      <c r="C124" s="175" t="s">
        <v>178</v>
      </c>
      <c r="D124" s="175" t="s">
        <v>120</v>
      </c>
      <c r="E124" s="176" t="s">
        <v>546</v>
      </c>
      <c r="F124" s="177" t="s">
        <v>547</v>
      </c>
      <c r="G124" s="178" t="s">
        <v>502</v>
      </c>
      <c r="H124" s="179">
        <v>1</v>
      </c>
      <c r="I124" s="180"/>
      <c r="J124" s="181">
        <f>ROUND(I124*H124,2)</f>
        <v>0</v>
      </c>
      <c r="K124" s="177" t="s">
        <v>28</v>
      </c>
      <c r="L124" s="40"/>
      <c r="M124" s="182" t="s">
        <v>28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6" t="s">
        <v>548</v>
      </c>
      <c r="AT124" s="186" t="s">
        <v>120</v>
      </c>
      <c r="AU124" s="186" t="s">
        <v>83</v>
      </c>
      <c r="AY124" s="18" t="s">
        <v>118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8" t="s">
        <v>125</v>
      </c>
      <c r="BK124" s="187">
        <f>ROUND(I124*H124,2)</f>
        <v>0</v>
      </c>
      <c r="BL124" s="18" t="s">
        <v>548</v>
      </c>
      <c r="BM124" s="186" t="s">
        <v>549</v>
      </c>
    </row>
    <row r="125" spans="1:65" s="2" customFormat="1" ht="10.199999999999999">
      <c r="A125" s="35"/>
      <c r="B125" s="36"/>
      <c r="C125" s="37"/>
      <c r="D125" s="188" t="s">
        <v>127</v>
      </c>
      <c r="E125" s="37"/>
      <c r="F125" s="189" t="s">
        <v>547</v>
      </c>
      <c r="G125" s="37"/>
      <c r="H125" s="37"/>
      <c r="I125" s="190"/>
      <c r="J125" s="37"/>
      <c r="K125" s="37"/>
      <c r="L125" s="40"/>
      <c r="M125" s="191"/>
      <c r="N125" s="192"/>
      <c r="O125" s="66"/>
      <c r="P125" s="66"/>
      <c r="Q125" s="66"/>
      <c r="R125" s="66"/>
      <c r="S125" s="66"/>
      <c r="T125" s="6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127</v>
      </c>
      <c r="AU125" s="18" t="s">
        <v>83</v>
      </c>
    </row>
    <row r="126" spans="1:65" s="13" customFormat="1" ht="10.199999999999999">
      <c r="B126" s="194"/>
      <c r="C126" s="195"/>
      <c r="D126" s="188" t="s">
        <v>131</v>
      </c>
      <c r="E126" s="196" t="s">
        <v>28</v>
      </c>
      <c r="F126" s="197" t="s">
        <v>550</v>
      </c>
      <c r="G126" s="195"/>
      <c r="H126" s="196" t="s">
        <v>28</v>
      </c>
      <c r="I126" s="198"/>
      <c r="J126" s="195"/>
      <c r="K126" s="195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131</v>
      </c>
      <c r="AU126" s="203" t="s">
        <v>83</v>
      </c>
      <c r="AV126" s="13" t="s">
        <v>81</v>
      </c>
      <c r="AW126" s="13" t="s">
        <v>34</v>
      </c>
      <c r="AX126" s="13" t="s">
        <v>73</v>
      </c>
      <c r="AY126" s="203" t="s">
        <v>118</v>
      </c>
    </row>
    <row r="127" spans="1:65" s="14" customFormat="1" ht="10.199999999999999">
      <c r="B127" s="204"/>
      <c r="C127" s="205"/>
      <c r="D127" s="188" t="s">
        <v>131</v>
      </c>
      <c r="E127" s="206" t="s">
        <v>28</v>
      </c>
      <c r="F127" s="207" t="s">
        <v>81</v>
      </c>
      <c r="G127" s="205"/>
      <c r="H127" s="208">
        <v>1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131</v>
      </c>
      <c r="AU127" s="214" t="s">
        <v>83</v>
      </c>
      <c r="AV127" s="14" t="s">
        <v>83</v>
      </c>
      <c r="AW127" s="14" t="s">
        <v>34</v>
      </c>
      <c r="AX127" s="14" t="s">
        <v>81</v>
      </c>
      <c r="AY127" s="214" t="s">
        <v>118</v>
      </c>
    </row>
    <row r="128" spans="1:65" s="2" customFormat="1" ht="16.5" customHeight="1">
      <c r="A128" s="35"/>
      <c r="B128" s="36"/>
      <c r="C128" s="175" t="s">
        <v>185</v>
      </c>
      <c r="D128" s="175" t="s">
        <v>120</v>
      </c>
      <c r="E128" s="176" t="s">
        <v>551</v>
      </c>
      <c r="F128" s="177" t="s">
        <v>552</v>
      </c>
      <c r="G128" s="178" t="s">
        <v>502</v>
      </c>
      <c r="H128" s="179">
        <v>1</v>
      </c>
      <c r="I128" s="180"/>
      <c r="J128" s="181">
        <f>ROUND(I128*H128,2)</f>
        <v>0</v>
      </c>
      <c r="K128" s="177" t="s">
        <v>28</v>
      </c>
      <c r="L128" s="40"/>
      <c r="M128" s="182" t="s">
        <v>28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548</v>
      </c>
      <c r="AT128" s="186" t="s">
        <v>120</v>
      </c>
      <c r="AU128" s="186" t="s">
        <v>83</v>
      </c>
      <c r="AY128" s="18" t="s">
        <v>118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125</v>
      </c>
      <c r="BK128" s="187">
        <f>ROUND(I128*H128,2)</f>
        <v>0</v>
      </c>
      <c r="BL128" s="18" t="s">
        <v>548</v>
      </c>
      <c r="BM128" s="186" t="s">
        <v>553</v>
      </c>
    </row>
    <row r="129" spans="1:65" s="2" customFormat="1" ht="10.199999999999999">
      <c r="A129" s="35"/>
      <c r="B129" s="36"/>
      <c r="C129" s="37"/>
      <c r="D129" s="188" t="s">
        <v>127</v>
      </c>
      <c r="E129" s="37"/>
      <c r="F129" s="189" t="s">
        <v>552</v>
      </c>
      <c r="G129" s="37"/>
      <c r="H129" s="37"/>
      <c r="I129" s="190"/>
      <c r="J129" s="37"/>
      <c r="K129" s="37"/>
      <c r="L129" s="40"/>
      <c r="M129" s="191"/>
      <c r="N129" s="192"/>
      <c r="O129" s="66"/>
      <c r="P129" s="66"/>
      <c r="Q129" s="66"/>
      <c r="R129" s="66"/>
      <c r="S129" s="66"/>
      <c r="T129" s="6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127</v>
      </c>
      <c r="AU129" s="18" t="s">
        <v>83</v>
      </c>
    </row>
    <row r="130" spans="1:65" s="13" customFormat="1" ht="10.199999999999999">
      <c r="B130" s="194"/>
      <c r="C130" s="195"/>
      <c r="D130" s="188" t="s">
        <v>131</v>
      </c>
      <c r="E130" s="196" t="s">
        <v>28</v>
      </c>
      <c r="F130" s="197" t="s">
        <v>554</v>
      </c>
      <c r="G130" s="195"/>
      <c r="H130" s="196" t="s">
        <v>28</v>
      </c>
      <c r="I130" s="198"/>
      <c r="J130" s="195"/>
      <c r="K130" s="195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131</v>
      </c>
      <c r="AU130" s="203" t="s">
        <v>83</v>
      </c>
      <c r="AV130" s="13" t="s">
        <v>81</v>
      </c>
      <c r="AW130" s="13" t="s">
        <v>34</v>
      </c>
      <c r="AX130" s="13" t="s">
        <v>73</v>
      </c>
      <c r="AY130" s="203" t="s">
        <v>118</v>
      </c>
    </row>
    <row r="131" spans="1:65" s="13" customFormat="1" ht="10.199999999999999">
      <c r="B131" s="194"/>
      <c r="C131" s="195"/>
      <c r="D131" s="188" t="s">
        <v>131</v>
      </c>
      <c r="E131" s="196" t="s">
        <v>28</v>
      </c>
      <c r="F131" s="197" t="s">
        <v>555</v>
      </c>
      <c r="G131" s="195"/>
      <c r="H131" s="196" t="s">
        <v>28</v>
      </c>
      <c r="I131" s="198"/>
      <c r="J131" s="195"/>
      <c r="K131" s="195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131</v>
      </c>
      <c r="AU131" s="203" t="s">
        <v>83</v>
      </c>
      <c r="AV131" s="13" t="s">
        <v>81</v>
      </c>
      <c r="AW131" s="13" t="s">
        <v>34</v>
      </c>
      <c r="AX131" s="13" t="s">
        <v>73</v>
      </c>
      <c r="AY131" s="203" t="s">
        <v>118</v>
      </c>
    </row>
    <row r="132" spans="1:65" s="13" customFormat="1" ht="10.199999999999999">
      <c r="B132" s="194"/>
      <c r="C132" s="195"/>
      <c r="D132" s="188" t="s">
        <v>131</v>
      </c>
      <c r="E132" s="196" t="s">
        <v>28</v>
      </c>
      <c r="F132" s="197" t="s">
        <v>556</v>
      </c>
      <c r="G132" s="195"/>
      <c r="H132" s="196" t="s">
        <v>28</v>
      </c>
      <c r="I132" s="198"/>
      <c r="J132" s="195"/>
      <c r="K132" s="195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131</v>
      </c>
      <c r="AU132" s="203" t="s">
        <v>83</v>
      </c>
      <c r="AV132" s="13" t="s">
        <v>81</v>
      </c>
      <c r="AW132" s="13" t="s">
        <v>34</v>
      </c>
      <c r="AX132" s="13" t="s">
        <v>73</v>
      </c>
      <c r="AY132" s="203" t="s">
        <v>118</v>
      </c>
    </row>
    <row r="133" spans="1:65" s="13" customFormat="1" ht="10.199999999999999">
      <c r="B133" s="194"/>
      <c r="C133" s="195"/>
      <c r="D133" s="188" t="s">
        <v>131</v>
      </c>
      <c r="E133" s="196" t="s">
        <v>28</v>
      </c>
      <c r="F133" s="197" t="s">
        <v>557</v>
      </c>
      <c r="G133" s="195"/>
      <c r="H133" s="196" t="s">
        <v>28</v>
      </c>
      <c r="I133" s="198"/>
      <c r="J133" s="195"/>
      <c r="K133" s="195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131</v>
      </c>
      <c r="AU133" s="203" t="s">
        <v>83</v>
      </c>
      <c r="AV133" s="13" t="s">
        <v>81</v>
      </c>
      <c r="AW133" s="13" t="s">
        <v>34</v>
      </c>
      <c r="AX133" s="13" t="s">
        <v>73</v>
      </c>
      <c r="AY133" s="203" t="s">
        <v>118</v>
      </c>
    </row>
    <row r="134" spans="1:65" s="14" customFormat="1" ht="10.199999999999999">
      <c r="B134" s="204"/>
      <c r="C134" s="205"/>
      <c r="D134" s="188" t="s">
        <v>131</v>
      </c>
      <c r="E134" s="206" t="s">
        <v>28</v>
      </c>
      <c r="F134" s="207" t="s">
        <v>81</v>
      </c>
      <c r="G134" s="205"/>
      <c r="H134" s="208">
        <v>1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131</v>
      </c>
      <c r="AU134" s="214" t="s">
        <v>83</v>
      </c>
      <c r="AV134" s="14" t="s">
        <v>83</v>
      </c>
      <c r="AW134" s="14" t="s">
        <v>34</v>
      </c>
      <c r="AX134" s="14" t="s">
        <v>81</v>
      </c>
      <c r="AY134" s="214" t="s">
        <v>118</v>
      </c>
    </row>
    <row r="135" spans="1:65" s="2" customFormat="1" ht="16.5" customHeight="1">
      <c r="A135" s="35"/>
      <c r="B135" s="36"/>
      <c r="C135" s="175" t="s">
        <v>193</v>
      </c>
      <c r="D135" s="175" t="s">
        <v>120</v>
      </c>
      <c r="E135" s="176" t="s">
        <v>558</v>
      </c>
      <c r="F135" s="177" t="s">
        <v>559</v>
      </c>
      <c r="G135" s="178" t="s">
        <v>502</v>
      </c>
      <c r="H135" s="179">
        <v>1</v>
      </c>
      <c r="I135" s="180"/>
      <c r="J135" s="181">
        <f>ROUND(I135*H135,2)</f>
        <v>0</v>
      </c>
      <c r="K135" s="177" t="s">
        <v>28</v>
      </c>
      <c r="L135" s="40"/>
      <c r="M135" s="182" t="s">
        <v>28</v>
      </c>
      <c r="N135" s="183" t="s">
        <v>46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6" t="s">
        <v>548</v>
      </c>
      <c r="AT135" s="186" t="s">
        <v>120</v>
      </c>
      <c r="AU135" s="186" t="s">
        <v>83</v>
      </c>
      <c r="AY135" s="18" t="s">
        <v>118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8" t="s">
        <v>125</v>
      </c>
      <c r="BK135" s="187">
        <f>ROUND(I135*H135,2)</f>
        <v>0</v>
      </c>
      <c r="BL135" s="18" t="s">
        <v>548</v>
      </c>
      <c r="BM135" s="186" t="s">
        <v>560</v>
      </c>
    </row>
    <row r="136" spans="1:65" s="2" customFormat="1" ht="10.199999999999999">
      <c r="A136" s="35"/>
      <c r="B136" s="36"/>
      <c r="C136" s="37"/>
      <c r="D136" s="188" t="s">
        <v>127</v>
      </c>
      <c r="E136" s="37"/>
      <c r="F136" s="189" t="s">
        <v>559</v>
      </c>
      <c r="G136" s="37"/>
      <c r="H136" s="37"/>
      <c r="I136" s="190"/>
      <c r="J136" s="37"/>
      <c r="K136" s="37"/>
      <c r="L136" s="40"/>
      <c r="M136" s="191"/>
      <c r="N136" s="192"/>
      <c r="O136" s="66"/>
      <c r="P136" s="66"/>
      <c r="Q136" s="66"/>
      <c r="R136" s="66"/>
      <c r="S136" s="66"/>
      <c r="T136" s="6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127</v>
      </c>
      <c r="AU136" s="18" t="s">
        <v>83</v>
      </c>
    </row>
    <row r="137" spans="1:65" s="13" customFormat="1" ht="10.199999999999999">
      <c r="B137" s="194"/>
      <c r="C137" s="195"/>
      <c r="D137" s="188" t="s">
        <v>131</v>
      </c>
      <c r="E137" s="196" t="s">
        <v>28</v>
      </c>
      <c r="F137" s="197" t="s">
        <v>561</v>
      </c>
      <c r="G137" s="195"/>
      <c r="H137" s="196" t="s">
        <v>28</v>
      </c>
      <c r="I137" s="198"/>
      <c r="J137" s="195"/>
      <c r="K137" s="195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131</v>
      </c>
      <c r="AU137" s="203" t="s">
        <v>83</v>
      </c>
      <c r="AV137" s="13" t="s">
        <v>81</v>
      </c>
      <c r="AW137" s="13" t="s">
        <v>34</v>
      </c>
      <c r="AX137" s="13" t="s">
        <v>73</v>
      </c>
      <c r="AY137" s="203" t="s">
        <v>118</v>
      </c>
    </row>
    <row r="138" spans="1:65" s="14" customFormat="1" ht="10.199999999999999">
      <c r="B138" s="204"/>
      <c r="C138" s="205"/>
      <c r="D138" s="188" t="s">
        <v>131</v>
      </c>
      <c r="E138" s="206" t="s">
        <v>28</v>
      </c>
      <c r="F138" s="207" t="s">
        <v>81</v>
      </c>
      <c r="G138" s="205"/>
      <c r="H138" s="208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131</v>
      </c>
      <c r="AU138" s="214" t="s">
        <v>83</v>
      </c>
      <c r="AV138" s="14" t="s">
        <v>83</v>
      </c>
      <c r="AW138" s="14" t="s">
        <v>34</v>
      </c>
      <c r="AX138" s="14" t="s">
        <v>81</v>
      </c>
      <c r="AY138" s="214" t="s">
        <v>118</v>
      </c>
    </row>
    <row r="139" spans="1:65" s="12" customFormat="1" ht="22.8" customHeight="1">
      <c r="B139" s="159"/>
      <c r="C139" s="160"/>
      <c r="D139" s="161" t="s">
        <v>72</v>
      </c>
      <c r="E139" s="173" t="s">
        <v>562</v>
      </c>
      <c r="F139" s="173" t="s">
        <v>563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SUM(P140:P164)</f>
        <v>0</v>
      </c>
      <c r="Q139" s="167"/>
      <c r="R139" s="168">
        <f>SUM(R140:R164)</f>
        <v>0</v>
      </c>
      <c r="S139" s="167"/>
      <c r="T139" s="169">
        <f>SUM(T140:T164)</f>
        <v>0</v>
      </c>
      <c r="AR139" s="170" t="s">
        <v>125</v>
      </c>
      <c r="AT139" s="171" t="s">
        <v>72</v>
      </c>
      <c r="AU139" s="171" t="s">
        <v>81</v>
      </c>
      <c r="AY139" s="170" t="s">
        <v>118</v>
      </c>
      <c r="BK139" s="172">
        <f>SUM(BK140:BK164)</f>
        <v>0</v>
      </c>
    </row>
    <row r="140" spans="1:65" s="2" customFormat="1" ht="22.8">
      <c r="A140" s="35"/>
      <c r="B140" s="36"/>
      <c r="C140" s="175" t="s">
        <v>202</v>
      </c>
      <c r="D140" s="175" t="s">
        <v>120</v>
      </c>
      <c r="E140" s="176" t="s">
        <v>564</v>
      </c>
      <c r="F140" s="177" t="s">
        <v>565</v>
      </c>
      <c r="G140" s="178" t="s">
        <v>502</v>
      </c>
      <c r="H140" s="179">
        <v>1</v>
      </c>
      <c r="I140" s="180"/>
      <c r="J140" s="181">
        <f>ROUND(I140*H140,2)</f>
        <v>0</v>
      </c>
      <c r="K140" s="177" t="s">
        <v>28</v>
      </c>
      <c r="L140" s="40"/>
      <c r="M140" s="182" t="s">
        <v>28</v>
      </c>
      <c r="N140" s="183" t="s">
        <v>46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548</v>
      </c>
      <c r="AT140" s="186" t="s">
        <v>120</v>
      </c>
      <c r="AU140" s="186" t="s">
        <v>83</v>
      </c>
      <c r="AY140" s="18" t="s">
        <v>118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125</v>
      </c>
      <c r="BK140" s="187">
        <f>ROUND(I140*H140,2)</f>
        <v>0</v>
      </c>
      <c r="BL140" s="18" t="s">
        <v>548</v>
      </c>
      <c r="BM140" s="186" t="s">
        <v>566</v>
      </c>
    </row>
    <row r="141" spans="1:65" s="2" customFormat="1" ht="19.2">
      <c r="A141" s="35"/>
      <c r="B141" s="36"/>
      <c r="C141" s="37"/>
      <c r="D141" s="188" t="s">
        <v>127</v>
      </c>
      <c r="E141" s="37"/>
      <c r="F141" s="189" t="s">
        <v>565</v>
      </c>
      <c r="G141" s="37"/>
      <c r="H141" s="37"/>
      <c r="I141" s="190"/>
      <c r="J141" s="37"/>
      <c r="K141" s="37"/>
      <c r="L141" s="40"/>
      <c r="M141" s="191"/>
      <c r="N141" s="192"/>
      <c r="O141" s="66"/>
      <c r="P141" s="66"/>
      <c r="Q141" s="66"/>
      <c r="R141" s="66"/>
      <c r="S141" s="66"/>
      <c r="T141" s="6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127</v>
      </c>
      <c r="AU141" s="18" t="s">
        <v>83</v>
      </c>
    </row>
    <row r="142" spans="1:65" s="2" customFormat="1" ht="22.8">
      <c r="A142" s="35"/>
      <c r="B142" s="36"/>
      <c r="C142" s="175" t="s">
        <v>210</v>
      </c>
      <c r="D142" s="175" t="s">
        <v>120</v>
      </c>
      <c r="E142" s="176" t="s">
        <v>567</v>
      </c>
      <c r="F142" s="177" t="s">
        <v>568</v>
      </c>
      <c r="G142" s="178" t="s">
        <v>502</v>
      </c>
      <c r="H142" s="179">
        <v>1</v>
      </c>
      <c r="I142" s="180"/>
      <c r="J142" s="181">
        <f>ROUND(I142*H142,2)</f>
        <v>0</v>
      </c>
      <c r="K142" s="177" t="s">
        <v>28</v>
      </c>
      <c r="L142" s="40"/>
      <c r="M142" s="182" t="s">
        <v>28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6" t="s">
        <v>548</v>
      </c>
      <c r="AT142" s="186" t="s">
        <v>120</v>
      </c>
      <c r="AU142" s="186" t="s">
        <v>83</v>
      </c>
      <c r="AY142" s="18" t="s">
        <v>118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8" t="s">
        <v>125</v>
      </c>
      <c r="BK142" s="187">
        <f>ROUND(I142*H142,2)</f>
        <v>0</v>
      </c>
      <c r="BL142" s="18" t="s">
        <v>548</v>
      </c>
      <c r="BM142" s="186" t="s">
        <v>569</v>
      </c>
    </row>
    <row r="143" spans="1:65" s="2" customFormat="1" ht="19.2">
      <c r="A143" s="35"/>
      <c r="B143" s="36"/>
      <c r="C143" s="37"/>
      <c r="D143" s="188" t="s">
        <v>127</v>
      </c>
      <c r="E143" s="37"/>
      <c r="F143" s="189" t="s">
        <v>570</v>
      </c>
      <c r="G143" s="37"/>
      <c r="H143" s="37"/>
      <c r="I143" s="190"/>
      <c r="J143" s="37"/>
      <c r="K143" s="37"/>
      <c r="L143" s="40"/>
      <c r="M143" s="191"/>
      <c r="N143" s="192"/>
      <c r="O143" s="66"/>
      <c r="P143" s="66"/>
      <c r="Q143" s="66"/>
      <c r="R143" s="66"/>
      <c r="S143" s="66"/>
      <c r="T143" s="6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127</v>
      </c>
      <c r="AU143" s="18" t="s">
        <v>83</v>
      </c>
    </row>
    <row r="144" spans="1:65" s="2" customFormat="1" ht="22.8">
      <c r="A144" s="35"/>
      <c r="B144" s="36"/>
      <c r="C144" s="175" t="s">
        <v>170</v>
      </c>
      <c r="D144" s="175" t="s">
        <v>120</v>
      </c>
      <c r="E144" s="176" t="s">
        <v>571</v>
      </c>
      <c r="F144" s="177" t="s">
        <v>572</v>
      </c>
      <c r="G144" s="178" t="s">
        <v>165</v>
      </c>
      <c r="H144" s="179">
        <v>5</v>
      </c>
      <c r="I144" s="180"/>
      <c r="J144" s="181">
        <f>ROUND(I144*H144,2)</f>
        <v>0</v>
      </c>
      <c r="K144" s="177" t="s">
        <v>28</v>
      </c>
      <c r="L144" s="40"/>
      <c r="M144" s="182" t="s">
        <v>28</v>
      </c>
      <c r="N144" s="183" t="s">
        <v>46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6" t="s">
        <v>548</v>
      </c>
      <c r="AT144" s="186" t="s">
        <v>120</v>
      </c>
      <c r="AU144" s="186" t="s">
        <v>83</v>
      </c>
      <c r="AY144" s="18" t="s">
        <v>118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8" t="s">
        <v>125</v>
      </c>
      <c r="BK144" s="187">
        <f>ROUND(I144*H144,2)</f>
        <v>0</v>
      </c>
      <c r="BL144" s="18" t="s">
        <v>548</v>
      </c>
      <c r="BM144" s="186" t="s">
        <v>573</v>
      </c>
    </row>
    <row r="145" spans="1:65" s="2" customFormat="1" ht="19.2">
      <c r="A145" s="35"/>
      <c r="B145" s="36"/>
      <c r="C145" s="37"/>
      <c r="D145" s="188" t="s">
        <v>127</v>
      </c>
      <c r="E145" s="37"/>
      <c r="F145" s="189" t="s">
        <v>572</v>
      </c>
      <c r="G145" s="37"/>
      <c r="H145" s="37"/>
      <c r="I145" s="190"/>
      <c r="J145" s="37"/>
      <c r="K145" s="37"/>
      <c r="L145" s="40"/>
      <c r="M145" s="191"/>
      <c r="N145" s="192"/>
      <c r="O145" s="66"/>
      <c r="P145" s="66"/>
      <c r="Q145" s="66"/>
      <c r="R145" s="66"/>
      <c r="S145" s="66"/>
      <c r="T145" s="6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127</v>
      </c>
      <c r="AU145" s="18" t="s">
        <v>83</v>
      </c>
    </row>
    <row r="146" spans="1:65" s="2" customFormat="1" ht="22.8">
      <c r="A146" s="35"/>
      <c r="B146" s="36"/>
      <c r="C146" s="175" t="s">
        <v>230</v>
      </c>
      <c r="D146" s="175" t="s">
        <v>120</v>
      </c>
      <c r="E146" s="176" t="s">
        <v>574</v>
      </c>
      <c r="F146" s="177" t="s">
        <v>575</v>
      </c>
      <c r="G146" s="178" t="s">
        <v>502</v>
      </c>
      <c r="H146" s="179">
        <v>1</v>
      </c>
      <c r="I146" s="180"/>
      <c r="J146" s="181">
        <f>ROUND(I146*H146,2)</f>
        <v>0</v>
      </c>
      <c r="K146" s="177" t="s">
        <v>28</v>
      </c>
      <c r="L146" s="40"/>
      <c r="M146" s="182" t="s">
        <v>28</v>
      </c>
      <c r="N146" s="183" t="s">
        <v>46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6" t="s">
        <v>548</v>
      </c>
      <c r="AT146" s="186" t="s">
        <v>120</v>
      </c>
      <c r="AU146" s="186" t="s">
        <v>83</v>
      </c>
      <c r="AY146" s="18" t="s">
        <v>118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8" t="s">
        <v>125</v>
      </c>
      <c r="BK146" s="187">
        <f>ROUND(I146*H146,2)</f>
        <v>0</v>
      </c>
      <c r="BL146" s="18" t="s">
        <v>548</v>
      </c>
      <c r="BM146" s="186" t="s">
        <v>576</v>
      </c>
    </row>
    <row r="147" spans="1:65" s="2" customFormat="1" ht="10.199999999999999">
      <c r="A147" s="35"/>
      <c r="B147" s="36"/>
      <c r="C147" s="37"/>
      <c r="D147" s="188" t="s">
        <v>127</v>
      </c>
      <c r="E147" s="37"/>
      <c r="F147" s="189" t="s">
        <v>575</v>
      </c>
      <c r="G147" s="37"/>
      <c r="H147" s="37"/>
      <c r="I147" s="190"/>
      <c r="J147" s="37"/>
      <c r="K147" s="37"/>
      <c r="L147" s="40"/>
      <c r="M147" s="191"/>
      <c r="N147" s="192"/>
      <c r="O147" s="66"/>
      <c r="P147" s="66"/>
      <c r="Q147" s="66"/>
      <c r="R147" s="66"/>
      <c r="S147" s="66"/>
      <c r="T147" s="6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127</v>
      </c>
      <c r="AU147" s="18" t="s">
        <v>83</v>
      </c>
    </row>
    <row r="148" spans="1:65" s="13" customFormat="1" ht="10.199999999999999">
      <c r="B148" s="194"/>
      <c r="C148" s="195"/>
      <c r="D148" s="188" t="s">
        <v>131</v>
      </c>
      <c r="E148" s="196" t="s">
        <v>28</v>
      </c>
      <c r="F148" s="197" t="s">
        <v>577</v>
      </c>
      <c r="G148" s="195"/>
      <c r="H148" s="196" t="s">
        <v>28</v>
      </c>
      <c r="I148" s="198"/>
      <c r="J148" s="195"/>
      <c r="K148" s="195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131</v>
      </c>
      <c r="AU148" s="203" t="s">
        <v>83</v>
      </c>
      <c r="AV148" s="13" t="s">
        <v>81</v>
      </c>
      <c r="AW148" s="13" t="s">
        <v>34</v>
      </c>
      <c r="AX148" s="13" t="s">
        <v>73</v>
      </c>
      <c r="AY148" s="203" t="s">
        <v>118</v>
      </c>
    </row>
    <row r="149" spans="1:65" s="14" customFormat="1" ht="10.199999999999999">
      <c r="B149" s="204"/>
      <c r="C149" s="205"/>
      <c r="D149" s="188" t="s">
        <v>131</v>
      </c>
      <c r="E149" s="206" t="s">
        <v>28</v>
      </c>
      <c r="F149" s="207" t="s">
        <v>81</v>
      </c>
      <c r="G149" s="205"/>
      <c r="H149" s="208">
        <v>1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131</v>
      </c>
      <c r="AU149" s="214" t="s">
        <v>83</v>
      </c>
      <c r="AV149" s="14" t="s">
        <v>83</v>
      </c>
      <c r="AW149" s="14" t="s">
        <v>34</v>
      </c>
      <c r="AX149" s="14" t="s">
        <v>81</v>
      </c>
      <c r="AY149" s="214" t="s">
        <v>118</v>
      </c>
    </row>
    <row r="150" spans="1:65" s="2" customFormat="1" ht="33" customHeight="1">
      <c r="A150" s="35"/>
      <c r="B150" s="36"/>
      <c r="C150" s="175" t="s">
        <v>239</v>
      </c>
      <c r="D150" s="175" t="s">
        <v>120</v>
      </c>
      <c r="E150" s="176" t="s">
        <v>578</v>
      </c>
      <c r="F150" s="177" t="s">
        <v>579</v>
      </c>
      <c r="G150" s="178" t="s">
        <v>502</v>
      </c>
      <c r="H150" s="179">
        <v>1</v>
      </c>
      <c r="I150" s="180"/>
      <c r="J150" s="181">
        <f>ROUND(I150*H150,2)</f>
        <v>0</v>
      </c>
      <c r="K150" s="177" t="s">
        <v>28</v>
      </c>
      <c r="L150" s="40"/>
      <c r="M150" s="182" t="s">
        <v>28</v>
      </c>
      <c r="N150" s="183" t="s">
        <v>46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6" t="s">
        <v>548</v>
      </c>
      <c r="AT150" s="186" t="s">
        <v>120</v>
      </c>
      <c r="AU150" s="186" t="s">
        <v>83</v>
      </c>
      <c r="AY150" s="18" t="s">
        <v>118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125</v>
      </c>
      <c r="BK150" s="187">
        <f>ROUND(I150*H150,2)</f>
        <v>0</v>
      </c>
      <c r="BL150" s="18" t="s">
        <v>548</v>
      </c>
      <c r="BM150" s="186" t="s">
        <v>580</v>
      </c>
    </row>
    <row r="151" spans="1:65" s="2" customFormat="1" ht="19.2">
      <c r="A151" s="35"/>
      <c r="B151" s="36"/>
      <c r="C151" s="37"/>
      <c r="D151" s="188" t="s">
        <v>127</v>
      </c>
      <c r="E151" s="37"/>
      <c r="F151" s="189" t="s">
        <v>579</v>
      </c>
      <c r="G151" s="37"/>
      <c r="H151" s="37"/>
      <c r="I151" s="190"/>
      <c r="J151" s="37"/>
      <c r="K151" s="37"/>
      <c r="L151" s="40"/>
      <c r="M151" s="191"/>
      <c r="N151" s="192"/>
      <c r="O151" s="66"/>
      <c r="P151" s="66"/>
      <c r="Q151" s="66"/>
      <c r="R151" s="66"/>
      <c r="S151" s="66"/>
      <c r="T151" s="6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127</v>
      </c>
      <c r="AU151" s="18" t="s">
        <v>83</v>
      </c>
    </row>
    <row r="152" spans="1:65" s="13" customFormat="1" ht="10.199999999999999">
      <c r="B152" s="194"/>
      <c r="C152" s="195"/>
      <c r="D152" s="188" t="s">
        <v>131</v>
      </c>
      <c r="E152" s="196" t="s">
        <v>28</v>
      </c>
      <c r="F152" s="197" t="s">
        <v>581</v>
      </c>
      <c r="G152" s="195"/>
      <c r="H152" s="196" t="s">
        <v>28</v>
      </c>
      <c r="I152" s="198"/>
      <c r="J152" s="195"/>
      <c r="K152" s="195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131</v>
      </c>
      <c r="AU152" s="203" t="s">
        <v>83</v>
      </c>
      <c r="AV152" s="13" t="s">
        <v>81</v>
      </c>
      <c r="AW152" s="13" t="s">
        <v>34</v>
      </c>
      <c r="AX152" s="13" t="s">
        <v>73</v>
      </c>
      <c r="AY152" s="203" t="s">
        <v>118</v>
      </c>
    </row>
    <row r="153" spans="1:65" s="14" customFormat="1" ht="10.199999999999999">
      <c r="B153" s="204"/>
      <c r="C153" s="205"/>
      <c r="D153" s="188" t="s">
        <v>131</v>
      </c>
      <c r="E153" s="206" t="s">
        <v>28</v>
      </c>
      <c r="F153" s="207" t="s">
        <v>81</v>
      </c>
      <c r="G153" s="205"/>
      <c r="H153" s="208">
        <v>1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131</v>
      </c>
      <c r="AU153" s="214" t="s">
        <v>83</v>
      </c>
      <c r="AV153" s="14" t="s">
        <v>83</v>
      </c>
      <c r="AW153" s="14" t="s">
        <v>34</v>
      </c>
      <c r="AX153" s="14" t="s">
        <v>81</v>
      </c>
      <c r="AY153" s="214" t="s">
        <v>118</v>
      </c>
    </row>
    <row r="154" spans="1:65" s="2" customFormat="1" ht="16.5" customHeight="1">
      <c r="A154" s="35"/>
      <c r="B154" s="36"/>
      <c r="C154" s="175" t="s">
        <v>8</v>
      </c>
      <c r="D154" s="175" t="s">
        <v>120</v>
      </c>
      <c r="E154" s="176" t="s">
        <v>582</v>
      </c>
      <c r="F154" s="177" t="s">
        <v>583</v>
      </c>
      <c r="G154" s="178" t="s">
        <v>502</v>
      </c>
      <c r="H154" s="179">
        <v>1</v>
      </c>
      <c r="I154" s="180"/>
      <c r="J154" s="181">
        <f>ROUND(I154*H154,2)</f>
        <v>0</v>
      </c>
      <c r="K154" s="177" t="s">
        <v>28</v>
      </c>
      <c r="L154" s="40"/>
      <c r="M154" s="182" t="s">
        <v>28</v>
      </c>
      <c r="N154" s="183" t="s">
        <v>46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6" t="s">
        <v>548</v>
      </c>
      <c r="AT154" s="186" t="s">
        <v>120</v>
      </c>
      <c r="AU154" s="186" t="s">
        <v>83</v>
      </c>
      <c r="AY154" s="18" t="s">
        <v>118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8" t="s">
        <v>125</v>
      </c>
      <c r="BK154" s="187">
        <f>ROUND(I154*H154,2)</f>
        <v>0</v>
      </c>
      <c r="BL154" s="18" t="s">
        <v>548</v>
      </c>
      <c r="BM154" s="186" t="s">
        <v>584</v>
      </c>
    </row>
    <row r="155" spans="1:65" s="2" customFormat="1" ht="10.199999999999999">
      <c r="A155" s="35"/>
      <c r="B155" s="36"/>
      <c r="C155" s="37"/>
      <c r="D155" s="188" t="s">
        <v>127</v>
      </c>
      <c r="E155" s="37"/>
      <c r="F155" s="189" t="s">
        <v>583</v>
      </c>
      <c r="G155" s="37"/>
      <c r="H155" s="37"/>
      <c r="I155" s="190"/>
      <c r="J155" s="37"/>
      <c r="K155" s="37"/>
      <c r="L155" s="40"/>
      <c r="M155" s="191"/>
      <c r="N155" s="192"/>
      <c r="O155" s="66"/>
      <c r="P155" s="66"/>
      <c r="Q155" s="66"/>
      <c r="R155" s="66"/>
      <c r="S155" s="66"/>
      <c r="T155" s="6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127</v>
      </c>
      <c r="AU155" s="18" t="s">
        <v>83</v>
      </c>
    </row>
    <row r="156" spans="1:65" s="13" customFormat="1" ht="10.199999999999999">
      <c r="B156" s="194"/>
      <c r="C156" s="195"/>
      <c r="D156" s="188" t="s">
        <v>131</v>
      </c>
      <c r="E156" s="196" t="s">
        <v>28</v>
      </c>
      <c r="F156" s="197" t="s">
        <v>585</v>
      </c>
      <c r="G156" s="195"/>
      <c r="H156" s="196" t="s">
        <v>28</v>
      </c>
      <c r="I156" s="198"/>
      <c r="J156" s="195"/>
      <c r="K156" s="195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131</v>
      </c>
      <c r="AU156" s="203" t="s">
        <v>83</v>
      </c>
      <c r="AV156" s="13" t="s">
        <v>81</v>
      </c>
      <c r="AW156" s="13" t="s">
        <v>34</v>
      </c>
      <c r="AX156" s="13" t="s">
        <v>73</v>
      </c>
      <c r="AY156" s="203" t="s">
        <v>118</v>
      </c>
    </row>
    <row r="157" spans="1:65" s="14" customFormat="1" ht="10.199999999999999">
      <c r="B157" s="204"/>
      <c r="C157" s="205"/>
      <c r="D157" s="188" t="s">
        <v>131</v>
      </c>
      <c r="E157" s="206" t="s">
        <v>28</v>
      </c>
      <c r="F157" s="207" t="s">
        <v>81</v>
      </c>
      <c r="G157" s="205"/>
      <c r="H157" s="208">
        <v>1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131</v>
      </c>
      <c r="AU157" s="214" t="s">
        <v>83</v>
      </c>
      <c r="AV157" s="14" t="s">
        <v>83</v>
      </c>
      <c r="AW157" s="14" t="s">
        <v>34</v>
      </c>
      <c r="AX157" s="14" t="s">
        <v>81</v>
      </c>
      <c r="AY157" s="214" t="s">
        <v>118</v>
      </c>
    </row>
    <row r="158" spans="1:65" s="2" customFormat="1" ht="21.75" customHeight="1">
      <c r="A158" s="35"/>
      <c r="B158" s="36"/>
      <c r="C158" s="175" t="s">
        <v>253</v>
      </c>
      <c r="D158" s="175" t="s">
        <v>120</v>
      </c>
      <c r="E158" s="176" t="s">
        <v>586</v>
      </c>
      <c r="F158" s="177" t="s">
        <v>587</v>
      </c>
      <c r="G158" s="178" t="s">
        <v>502</v>
      </c>
      <c r="H158" s="179">
        <v>1</v>
      </c>
      <c r="I158" s="180"/>
      <c r="J158" s="181">
        <f>ROUND(I158*H158,2)</f>
        <v>0</v>
      </c>
      <c r="K158" s="177" t="s">
        <v>28</v>
      </c>
      <c r="L158" s="40"/>
      <c r="M158" s="182" t="s">
        <v>28</v>
      </c>
      <c r="N158" s="183" t="s">
        <v>46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6" t="s">
        <v>548</v>
      </c>
      <c r="AT158" s="186" t="s">
        <v>120</v>
      </c>
      <c r="AU158" s="186" t="s">
        <v>83</v>
      </c>
      <c r="AY158" s="18" t="s">
        <v>118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8" t="s">
        <v>125</v>
      </c>
      <c r="BK158" s="187">
        <f>ROUND(I158*H158,2)</f>
        <v>0</v>
      </c>
      <c r="BL158" s="18" t="s">
        <v>548</v>
      </c>
      <c r="BM158" s="186" t="s">
        <v>588</v>
      </c>
    </row>
    <row r="159" spans="1:65" s="2" customFormat="1" ht="10.199999999999999">
      <c r="A159" s="35"/>
      <c r="B159" s="36"/>
      <c r="C159" s="37"/>
      <c r="D159" s="188" t="s">
        <v>127</v>
      </c>
      <c r="E159" s="37"/>
      <c r="F159" s="189" t="s">
        <v>587</v>
      </c>
      <c r="G159" s="37"/>
      <c r="H159" s="37"/>
      <c r="I159" s="190"/>
      <c r="J159" s="37"/>
      <c r="K159" s="37"/>
      <c r="L159" s="40"/>
      <c r="M159" s="191"/>
      <c r="N159" s="192"/>
      <c r="O159" s="66"/>
      <c r="P159" s="66"/>
      <c r="Q159" s="66"/>
      <c r="R159" s="66"/>
      <c r="S159" s="66"/>
      <c r="T159" s="6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127</v>
      </c>
      <c r="AU159" s="18" t="s">
        <v>83</v>
      </c>
    </row>
    <row r="160" spans="1:65" s="13" customFormat="1" ht="10.199999999999999">
      <c r="B160" s="194"/>
      <c r="C160" s="195"/>
      <c r="D160" s="188" t="s">
        <v>131</v>
      </c>
      <c r="E160" s="196" t="s">
        <v>28</v>
      </c>
      <c r="F160" s="197" t="s">
        <v>589</v>
      </c>
      <c r="G160" s="195"/>
      <c r="H160" s="196" t="s">
        <v>28</v>
      </c>
      <c r="I160" s="198"/>
      <c r="J160" s="195"/>
      <c r="K160" s="195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131</v>
      </c>
      <c r="AU160" s="203" t="s">
        <v>83</v>
      </c>
      <c r="AV160" s="13" t="s">
        <v>81</v>
      </c>
      <c r="AW160" s="13" t="s">
        <v>34</v>
      </c>
      <c r="AX160" s="13" t="s">
        <v>73</v>
      </c>
      <c r="AY160" s="203" t="s">
        <v>118</v>
      </c>
    </row>
    <row r="161" spans="1:65" s="14" customFormat="1" ht="10.199999999999999">
      <c r="B161" s="204"/>
      <c r="C161" s="205"/>
      <c r="D161" s="188" t="s">
        <v>131</v>
      </c>
      <c r="E161" s="206" t="s">
        <v>28</v>
      </c>
      <c r="F161" s="207" t="s">
        <v>81</v>
      </c>
      <c r="G161" s="205"/>
      <c r="H161" s="208">
        <v>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131</v>
      </c>
      <c r="AU161" s="214" t="s">
        <v>83</v>
      </c>
      <c r="AV161" s="14" t="s">
        <v>83</v>
      </c>
      <c r="AW161" s="14" t="s">
        <v>34</v>
      </c>
      <c r="AX161" s="14" t="s">
        <v>81</v>
      </c>
      <c r="AY161" s="214" t="s">
        <v>118</v>
      </c>
    </row>
    <row r="162" spans="1:65" s="2" customFormat="1" ht="16.5" customHeight="1">
      <c r="A162" s="35"/>
      <c r="B162" s="36"/>
      <c r="C162" s="175" t="s">
        <v>263</v>
      </c>
      <c r="D162" s="175" t="s">
        <v>120</v>
      </c>
      <c r="E162" s="176" t="s">
        <v>590</v>
      </c>
      <c r="F162" s="177" t="s">
        <v>591</v>
      </c>
      <c r="G162" s="178" t="s">
        <v>502</v>
      </c>
      <c r="H162" s="179">
        <v>1</v>
      </c>
      <c r="I162" s="180"/>
      <c r="J162" s="181">
        <f>ROUND(I162*H162,2)</f>
        <v>0</v>
      </c>
      <c r="K162" s="177" t="s">
        <v>28</v>
      </c>
      <c r="L162" s="40"/>
      <c r="M162" s="182" t="s">
        <v>28</v>
      </c>
      <c r="N162" s="183" t="s">
        <v>46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6" t="s">
        <v>548</v>
      </c>
      <c r="AT162" s="186" t="s">
        <v>120</v>
      </c>
      <c r="AU162" s="186" t="s">
        <v>83</v>
      </c>
      <c r="AY162" s="18" t="s">
        <v>118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8" t="s">
        <v>125</v>
      </c>
      <c r="BK162" s="187">
        <f>ROUND(I162*H162,2)</f>
        <v>0</v>
      </c>
      <c r="BL162" s="18" t="s">
        <v>548</v>
      </c>
      <c r="BM162" s="186" t="s">
        <v>592</v>
      </c>
    </row>
    <row r="163" spans="1:65" s="2" customFormat="1" ht="10.199999999999999">
      <c r="A163" s="35"/>
      <c r="B163" s="36"/>
      <c r="C163" s="37"/>
      <c r="D163" s="188" t="s">
        <v>127</v>
      </c>
      <c r="E163" s="37"/>
      <c r="F163" s="189" t="s">
        <v>591</v>
      </c>
      <c r="G163" s="37"/>
      <c r="H163" s="37"/>
      <c r="I163" s="190"/>
      <c r="J163" s="37"/>
      <c r="K163" s="37"/>
      <c r="L163" s="40"/>
      <c r="M163" s="191"/>
      <c r="N163" s="192"/>
      <c r="O163" s="66"/>
      <c r="P163" s="66"/>
      <c r="Q163" s="66"/>
      <c r="R163" s="66"/>
      <c r="S163" s="66"/>
      <c r="T163" s="6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127</v>
      </c>
      <c r="AU163" s="18" t="s">
        <v>83</v>
      </c>
    </row>
    <row r="164" spans="1:65" s="14" customFormat="1" ht="10.199999999999999">
      <c r="B164" s="204"/>
      <c r="C164" s="205"/>
      <c r="D164" s="188" t="s">
        <v>131</v>
      </c>
      <c r="E164" s="206" t="s">
        <v>28</v>
      </c>
      <c r="F164" s="207" t="s">
        <v>81</v>
      </c>
      <c r="G164" s="205"/>
      <c r="H164" s="208">
        <v>1</v>
      </c>
      <c r="I164" s="209"/>
      <c r="J164" s="205"/>
      <c r="K164" s="205"/>
      <c r="L164" s="210"/>
      <c r="M164" s="240"/>
      <c r="N164" s="241"/>
      <c r="O164" s="241"/>
      <c r="P164" s="241"/>
      <c r="Q164" s="241"/>
      <c r="R164" s="241"/>
      <c r="S164" s="241"/>
      <c r="T164" s="242"/>
      <c r="AT164" s="214" t="s">
        <v>131</v>
      </c>
      <c r="AU164" s="214" t="s">
        <v>83</v>
      </c>
      <c r="AV164" s="14" t="s">
        <v>83</v>
      </c>
      <c r="AW164" s="14" t="s">
        <v>34</v>
      </c>
      <c r="AX164" s="14" t="s">
        <v>81</v>
      </c>
      <c r="AY164" s="214" t="s">
        <v>118</v>
      </c>
    </row>
    <row r="165" spans="1:65" s="2" customFormat="1" ht="6.9" customHeight="1">
      <c r="A165" s="35"/>
      <c r="B165" s="49"/>
      <c r="C165" s="50"/>
      <c r="D165" s="50"/>
      <c r="E165" s="50"/>
      <c r="F165" s="50"/>
      <c r="G165" s="50"/>
      <c r="H165" s="50"/>
      <c r="I165" s="50"/>
      <c r="J165" s="50"/>
      <c r="K165" s="50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VH/Zl1iiiOujd9EqsmGvkbHGnbWnpBrr7srQ2AYIhk4zPkLz9yKyzNkieKT7ruVEL22UpMm4qiOTuXfNscsNDA==" saltValue="urIXYoThOFpH/HOf4fBB/MxHFodfqizMoI3lDQcvIX4OxaF29+wQsvpv7rCJjvxXSDRSMH+zlD2+npEkTJdjCw==" spinCount="100000" sheet="1" objects="1" scenarios="1" formatColumns="0" formatRows="0" autoFilter="0"/>
  <autoFilter ref="C83:K16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3" customWidth="1"/>
    <col min="2" max="2" width="1.7109375" style="243" customWidth="1"/>
    <col min="3" max="4" width="5" style="243" customWidth="1"/>
    <col min="5" max="5" width="11.7109375" style="243" customWidth="1"/>
    <col min="6" max="6" width="9.140625" style="243" customWidth="1"/>
    <col min="7" max="7" width="5" style="243" customWidth="1"/>
    <col min="8" max="8" width="77.85546875" style="243" customWidth="1"/>
    <col min="9" max="10" width="20" style="243" customWidth="1"/>
    <col min="11" max="11" width="1.7109375" style="243" customWidth="1"/>
  </cols>
  <sheetData>
    <row r="1" spans="2:11" s="1" customFormat="1" ht="37.5" customHeight="1"/>
    <row r="2" spans="2:11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6" customFormat="1" ht="45" customHeight="1">
      <c r="B3" s="247"/>
      <c r="C3" s="375" t="s">
        <v>593</v>
      </c>
      <c r="D3" s="375"/>
      <c r="E3" s="375"/>
      <c r="F3" s="375"/>
      <c r="G3" s="375"/>
      <c r="H3" s="375"/>
      <c r="I3" s="375"/>
      <c r="J3" s="375"/>
      <c r="K3" s="248"/>
    </row>
    <row r="4" spans="2:11" s="1" customFormat="1" ht="25.5" customHeight="1">
      <c r="B4" s="249"/>
      <c r="C4" s="380" t="s">
        <v>594</v>
      </c>
      <c r="D4" s="380"/>
      <c r="E4" s="380"/>
      <c r="F4" s="380"/>
      <c r="G4" s="380"/>
      <c r="H4" s="380"/>
      <c r="I4" s="380"/>
      <c r="J4" s="380"/>
      <c r="K4" s="250"/>
    </row>
    <row r="5" spans="2:11" s="1" customFormat="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s="1" customFormat="1" ht="15" customHeight="1">
      <c r="B6" s="249"/>
      <c r="C6" s="379" t="s">
        <v>595</v>
      </c>
      <c r="D6" s="379"/>
      <c r="E6" s="379"/>
      <c r="F6" s="379"/>
      <c r="G6" s="379"/>
      <c r="H6" s="379"/>
      <c r="I6" s="379"/>
      <c r="J6" s="379"/>
      <c r="K6" s="250"/>
    </row>
    <row r="7" spans="2:11" s="1" customFormat="1" ht="15" customHeight="1">
      <c r="B7" s="253"/>
      <c r="C7" s="379" t="s">
        <v>596</v>
      </c>
      <c r="D7" s="379"/>
      <c r="E7" s="379"/>
      <c r="F7" s="379"/>
      <c r="G7" s="379"/>
      <c r="H7" s="379"/>
      <c r="I7" s="379"/>
      <c r="J7" s="379"/>
      <c r="K7" s="250"/>
    </row>
    <row r="8" spans="2:11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s="1" customFormat="1" ht="15" customHeight="1">
      <c r="B9" s="253"/>
      <c r="C9" s="379" t="s">
        <v>597</v>
      </c>
      <c r="D9" s="379"/>
      <c r="E9" s="379"/>
      <c r="F9" s="379"/>
      <c r="G9" s="379"/>
      <c r="H9" s="379"/>
      <c r="I9" s="379"/>
      <c r="J9" s="379"/>
      <c r="K9" s="250"/>
    </row>
    <row r="10" spans="2:11" s="1" customFormat="1" ht="15" customHeight="1">
      <c r="B10" s="253"/>
      <c r="C10" s="252"/>
      <c r="D10" s="379" t="s">
        <v>598</v>
      </c>
      <c r="E10" s="379"/>
      <c r="F10" s="379"/>
      <c r="G10" s="379"/>
      <c r="H10" s="379"/>
      <c r="I10" s="379"/>
      <c r="J10" s="379"/>
      <c r="K10" s="250"/>
    </row>
    <row r="11" spans="2:11" s="1" customFormat="1" ht="15" customHeight="1">
      <c r="B11" s="253"/>
      <c r="C11" s="254"/>
      <c r="D11" s="379" t="s">
        <v>599</v>
      </c>
      <c r="E11" s="379"/>
      <c r="F11" s="379"/>
      <c r="G11" s="379"/>
      <c r="H11" s="379"/>
      <c r="I11" s="379"/>
      <c r="J11" s="379"/>
      <c r="K11" s="250"/>
    </row>
    <row r="12" spans="2:11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pans="2:11" s="1" customFormat="1" ht="15" customHeight="1">
      <c r="B13" s="253"/>
      <c r="C13" s="254"/>
      <c r="D13" s="255" t="s">
        <v>600</v>
      </c>
      <c r="E13" s="252"/>
      <c r="F13" s="252"/>
      <c r="G13" s="252"/>
      <c r="H13" s="252"/>
      <c r="I13" s="252"/>
      <c r="J13" s="252"/>
      <c r="K13" s="250"/>
    </row>
    <row r="14" spans="2:11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pans="2:11" s="1" customFormat="1" ht="15" customHeight="1">
      <c r="B15" s="253"/>
      <c r="C15" s="254"/>
      <c r="D15" s="379" t="s">
        <v>601</v>
      </c>
      <c r="E15" s="379"/>
      <c r="F15" s="379"/>
      <c r="G15" s="379"/>
      <c r="H15" s="379"/>
      <c r="I15" s="379"/>
      <c r="J15" s="379"/>
      <c r="K15" s="250"/>
    </row>
    <row r="16" spans="2:11" s="1" customFormat="1" ht="15" customHeight="1">
      <c r="B16" s="253"/>
      <c r="C16" s="254"/>
      <c r="D16" s="379" t="s">
        <v>602</v>
      </c>
      <c r="E16" s="379"/>
      <c r="F16" s="379"/>
      <c r="G16" s="379"/>
      <c r="H16" s="379"/>
      <c r="I16" s="379"/>
      <c r="J16" s="379"/>
      <c r="K16" s="250"/>
    </row>
    <row r="17" spans="2:11" s="1" customFormat="1" ht="15" customHeight="1">
      <c r="B17" s="253"/>
      <c r="C17" s="254"/>
      <c r="D17" s="379" t="s">
        <v>603</v>
      </c>
      <c r="E17" s="379"/>
      <c r="F17" s="379"/>
      <c r="G17" s="379"/>
      <c r="H17" s="379"/>
      <c r="I17" s="379"/>
      <c r="J17" s="379"/>
      <c r="K17" s="250"/>
    </row>
    <row r="18" spans="2:11" s="1" customFormat="1" ht="15" customHeight="1">
      <c r="B18" s="253"/>
      <c r="C18" s="254"/>
      <c r="D18" s="254"/>
      <c r="E18" s="256" t="s">
        <v>80</v>
      </c>
      <c r="F18" s="379" t="s">
        <v>604</v>
      </c>
      <c r="G18" s="379"/>
      <c r="H18" s="379"/>
      <c r="I18" s="379"/>
      <c r="J18" s="379"/>
      <c r="K18" s="250"/>
    </row>
    <row r="19" spans="2:11" s="1" customFormat="1" ht="15" customHeight="1">
      <c r="B19" s="253"/>
      <c r="C19" s="254"/>
      <c r="D19" s="254"/>
      <c r="E19" s="256" t="s">
        <v>605</v>
      </c>
      <c r="F19" s="379" t="s">
        <v>606</v>
      </c>
      <c r="G19" s="379"/>
      <c r="H19" s="379"/>
      <c r="I19" s="379"/>
      <c r="J19" s="379"/>
      <c r="K19" s="250"/>
    </row>
    <row r="20" spans="2:11" s="1" customFormat="1" ht="15" customHeight="1">
      <c r="B20" s="253"/>
      <c r="C20" s="254"/>
      <c r="D20" s="254"/>
      <c r="E20" s="256" t="s">
        <v>607</v>
      </c>
      <c r="F20" s="379" t="s">
        <v>608</v>
      </c>
      <c r="G20" s="379"/>
      <c r="H20" s="379"/>
      <c r="I20" s="379"/>
      <c r="J20" s="379"/>
      <c r="K20" s="250"/>
    </row>
    <row r="21" spans="2:11" s="1" customFormat="1" ht="15" customHeight="1">
      <c r="B21" s="253"/>
      <c r="C21" s="254"/>
      <c r="D21" s="254"/>
      <c r="E21" s="256" t="s">
        <v>86</v>
      </c>
      <c r="F21" s="379" t="s">
        <v>85</v>
      </c>
      <c r="G21" s="379"/>
      <c r="H21" s="379"/>
      <c r="I21" s="379"/>
      <c r="J21" s="379"/>
      <c r="K21" s="250"/>
    </row>
    <row r="22" spans="2:11" s="1" customFormat="1" ht="15" customHeight="1">
      <c r="B22" s="253"/>
      <c r="C22" s="254"/>
      <c r="D22" s="254"/>
      <c r="E22" s="256" t="s">
        <v>496</v>
      </c>
      <c r="F22" s="379" t="s">
        <v>609</v>
      </c>
      <c r="G22" s="379"/>
      <c r="H22" s="379"/>
      <c r="I22" s="379"/>
      <c r="J22" s="379"/>
      <c r="K22" s="250"/>
    </row>
    <row r="23" spans="2:11" s="1" customFormat="1" ht="15" customHeight="1">
      <c r="B23" s="253"/>
      <c r="C23" s="254"/>
      <c r="D23" s="254"/>
      <c r="E23" s="256" t="s">
        <v>610</v>
      </c>
      <c r="F23" s="379" t="s">
        <v>611</v>
      </c>
      <c r="G23" s="379"/>
      <c r="H23" s="379"/>
      <c r="I23" s="379"/>
      <c r="J23" s="379"/>
      <c r="K23" s="250"/>
    </row>
    <row r="24" spans="2:11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pans="2:11" s="1" customFormat="1" ht="15" customHeight="1">
      <c r="B25" s="253"/>
      <c r="C25" s="379" t="s">
        <v>612</v>
      </c>
      <c r="D25" s="379"/>
      <c r="E25" s="379"/>
      <c r="F25" s="379"/>
      <c r="G25" s="379"/>
      <c r="H25" s="379"/>
      <c r="I25" s="379"/>
      <c r="J25" s="379"/>
      <c r="K25" s="250"/>
    </row>
    <row r="26" spans="2:11" s="1" customFormat="1" ht="15" customHeight="1">
      <c r="B26" s="253"/>
      <c r="C26" s="379" t="s">
        <v>613</v>
      </c>
      <c r="D26" s="379"/>
      <c r="E26" s="379"/>
      <c r="F26" s="379"/>
      <c r="G26" s="379"/>
      <c r="H26" s="379"/>
      <c r="I26" s="379"/>
      <c r="J26" s="379"/>
      <c r="K26" s="250"/>
    </row>
    <row r="27" spans="2:11" s="1" customFormat="1" ht="15" customHeight="1">
      <c r="B27" s="253"/>
      <c r="C27" s="252"/>
      <c r="D27" s="379" t="s">
        <v>614</v>
      </c>
      <c r="E27" s="379"/>
      <c r="F27" s="379"/>
      <c r="G27" s="379"/>
      <c r="H27" s="379"/>
      <c r="I27" s="379"/>
      <c r="J27" s="379"/>
      <c r="K27" s="250"/>
    </row>
    <row r="28" spans="2:11" s="1" customFormat="1" ht="15" customHeight="1">
      <c r="B28" s="253"/>
      <c r="C28" s="254"/>
      <c r="D28" s="379" t="s">
        <v>615</v>
      </c>
      <c r="E28" s="379"/>
      <c r="F28" s="379"/>
      <c r="G28" s="379"/>
      <c r="H28" s="379"/>
      <c r="I28" s="379"/>
      <c r="J28" s="379"/>
      <c r="K28" s="250"/>
    </row>
    <row r="29" spans="2:11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pans="2:11" s="1" customFormat="1" ht="15" customHeight="1">
      <c r="B30" s="253"/>
      <c r="C30" s="254"/>
      <c r="D30" s="379" t="s">
        <v>616</v>
      </c>
      <c r="E30" s="379"/>
      <c r="F30" s="379"/>
      <c r="G30" s="379"/>
      <c r="H30" s="379"/>
      <c r="I30" s="379"/>
      <c r="J30" s="379"/>
      <c r="K30" s="250"/>
    </row>
    <row r="31" spans="2:11" s="1" customFormat="1" ht="15" customHeight="1">
      <c r="B31" s="253"/>
      <c r="C31" s="254"/>
      <c r="D31" s="379" t="s">
        <v>617</v>
      </c>
      <c r="E31" s="379"/>
      <c r="F31" s="379"/>
      <c r="G31" s="379"/>
      <c r="H31" s="379"/>
      <c r="I31" s="379"/>
      <c r="J31" s="379"/>
      <c r="K31" s="250"/>
    </row>
    <row r="32" spans="2:11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pans="2:11" s="1" customFormat="1" ht="15" customHeight="1">
      <c r="B33" s="253"/>
      <c r="C33" s="254"/>
      <c r="D33" s="379" t="s">
        <v>618</v>
      </c>
      <c r="E33" s="379"/>
      <c r="F33" s="379"/>
      <c r="G33" s="379"/>
      <c r="H33" s="379"/>
      <c r="I33" s="379"/>
      <c r="J33" s="379"/>
      <c r="K33" s="250"/>
    </row>
    <row r="34" spans="2:11" s="1" customFormat="1" ht="15" customHeight="1">
      <c r="B34" s="253"/>
      <c r="C34" s="254"/>
      <c r="D34" s="379" t="s">
        <v>619</v>
      </c>
      <c r="E34" s="379"/>
      <c r="F34" s="379"/>
      <c r="G34" s="379"/>
      <c r="H34" s="379"/>
      <c r="I34" s="379"/>
      <c r="J34" s="379"/>
      <c r="K34" s="250"/>
    </row>
    <row r="35" spans="2:11" s="1" customFormat="1" ht="15" customHeight="1">
      <c r="B35" s="253"/>
      <c r="C35" s="254"/>
      <c r="D35" s="379" t="s">
        <v>620</v>
      </c>
      <c r="E35" s="379"/>
      <c r="F35" s="379"/>
      <c r="G35" s="379"/>
      <c r="H35" s="379"/>
      <c r="I35" s="379"/>
      <c r="J35" s="379"/>
      <c r="K35" s="250"/>
    </row>
    <row r="36" spans="2:11" s="1" customFormat="1" ht="15" customHeight="1">
      <c r="B36" s="253"/>
      <c r="C36" s="254"/>
      <c r="D36" s="252"/>
      <c r="E36" s="255" t="s">
        <v>104</v>
      </c>
      <c r="F36" s="252"/>
      <c r="G36" s="379" t="s">
        <v>621</v>
      </c>
      <c r="H36" s="379"/>
      <c r="I36" s="379"/>
      <c r="J36" s="379"/>
      <c r="K36" s="250"/>
    </row>
    <row r="37" spans="2:11" s="1" customFormat="1" ht="30.75" customHeight="1">
      <c r="B37" s="253"/>
      <c r="C37" s="254"/>
      <c r="D37" s="252"/>
      <c r="E37" s="255" t="s">
        <v>622</v>
      </c>
      <c r="F37" s="252"/>
      <c r="G37" s="379" t="s">
        <v>623</v>
      </c>
      <c r="H37" s="379"/>
      <c r="I37" s="379"/>
      <c r="J37" s="379"/>
      <c r="K37" s="250"/>
    </row>
    <row r="38" spans="2:11" s="1" customFormat="1" ht="15" customHeight="1">
      <c r="B38" s="253"/>
      <c r="C38" s="254"/>
      <c r="D38" s="252"/>
      <c r="E38" s="255" t="s">
        <v>54</v>
      </c>
      <c r="F38" s="252"/>
      <c r="G38" s="379" t="s">
        <v>624</v>
      </c>
      <c r="H38" s="379"/>
      <c r="I38" s="379"/>
      <c r="J38" s="379"/>
      <c r="K38" s="250"/>
    </row>
    <row r="39" spans="2:11" s="1" customFormat="1" ht="15" customHeight="1">
      <c r="B39" s="253"/>
      <c r="C39" s="254"/>
      <c r="D39" s="252"/>
      <c r="E39" s="255" t="s">
        <v>55</v>
      </c>
      <c r="F39" s="252"/>
      <c r="G39" s="379" t="s">
        <v>625</v>
      </c>
      <c r="H39" s="379"/>
      <c r="I39" s="379"/>
      <c r="J39" s="379"/>
      <c r="K39" s="250"/>
    </row>
    <row r="40" spans="2:11" s="1" customFormat="1" ht="15" customHeight="1">
      <c r="B40" s="253"/>
      <c r="C40" s="254"/>
      <c r="D40" s="252"/>
      <c r="E40" s="255" t="s">
        <v>105</v>
      </c>
      <c r="F40" s="252"/>
      <c r="G40" s="379" t="s">
        <v>626</v>
      </c>
      <c r="H40" s="379"/>
      <c r="I40" s="379"/>
      <c r="J40" s="379"/>
      <c r="K40" s="250"/>
    </row>
    <row r="41" spans="2:11" s="1" customFormat="1" ht="15" customHeight="1">
      <c r="B41" s="253"/>
      <c r="C41" s="254"/>
      <c r="D41" s="252"/>
      <c r="E41" s="255" t="s">
        <v>106</v>
      </c>
      <c r="F41" s="252"/>
      <c r="G41" s="379" t="s">
        <v>627</v>
      </c>
      <c r="H41" s="379"/>
      <c r="I41" s="379"/>
      <c r="J41" s="379"/>
      <c r="K41" s="250"/>
    </row>
    <row r="42" spans="2:11" s="1" customFormat="1" ht="15" customHeight="1">
      <c r="B42" s="253"/>
      <c r="C42" s="254"/>
      <c r="D42" s="252"/>
      <c r="E42" s="255" t="s">
        <v>628</v>
      </c>
      <c r="F42" s="252"/>
      <c r="G42" s="379" t="s">
        <v>629</v>
      </c>
      <c r="H42" s="379"/>
      <c r="I42" s="379"/>
      <c r="J42" s="379"/>
      <c r="K42" s="250"/>
    </row>
    <row r="43" spans="2:11" s="1" customFormat="1" ht="15" customHeight="1">
      <c r="B43" s="253"/>
      <c r="C43" s="254"/>
      <c r="D43" s="252"/>
      <c r="E43" s="255"/>
      <c r="F43" s="252"/>
      <c r="G43" s="379" t="s">
        <v>630</v>
      </c>
      <c r="H43" s="379"/>
      <c r="I43" s="379"/>
      <c r="J43" s="379"/>
      <c r="K43" s="250"/>
    </row>
    <row r="44" spans="2:11" s="1" customFormat="1" ht="15" customHeight="1">
      <c r="B44" s="253"/>
      <c r="C44" s="254"/>
      <c r="D44" s="252"/>
      <c r="E44" s="255" t="s">
        <v>631</v>
      </c>
      <c r="F44" s="252"/>
      <c r="G44" s="379" t="s">
        <v>632</v>
      </c>
      <c r="H44" s="379"/>
      <c r="I44" s="379"/>
      <c r="J44" s="379"/>
      <c r="K44" s="250"/>
    </row>
    <row r="45" spans="2:11" s="1" customFormat="1" ht="15" customHeight="1">
      <c r="B45" s="253"/>
      <c r="C45" s="254"/>
      <c r="D45" s="252"/>
      <c r="E45" s="255" t="s">
        <v>108</v>
      </c>
      <c r="F45" s="252"/>
      <c r="G45" s="379" t="s">
        <v>633</v>
      </c>
      <c r="H45" s="379"/>
      <c r="I45" s="379"/>
      <c r="J45" s="379"/>
      <c r="K45" s="250"/>
    </row>
    <row r="46" spans="2:11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pans="2:11" s="1" customFormat="1" ht="15" customHeight="1">
      <c r="B47" s="253"/>
      <c r="C47" s="254"/>
      <c r="D47" s="379" t="s">
        <v>634</v>
      </c>
      <c r="E47" s="379"/>
      <c r="F47" s="379"/>
      <c r="G47" s="379"/>
      <c r="H47" s="379"/>
      <c r="I47" s="379"/>
      <c r="J47" s="379"/>
      <c r="K47" s="250"/>
    </row>
    <row r="48" spans="2:11" s="1" customFormat="1" ht="15" customHeight="1">
      <c r="B48" s="253"/>
      <c r="C48" s="254"/>
      <c r="D48" s="254"/>
      <c r="E48" s="379" t="s">
        <v>635</v>
      </c>
      <c r="F48" s="379"/>
      <c r="G48" s="379"/>
      <c r="H48" s="379"/>
      <c r="I48" s="379"/>
      <c r="J48" s="379"/>
      <c r="K48" s="250"/>
    </row>
    <row r="49" spans="2:11" s="1" customFormat="1" ht="15" customHeight="1">
      <c r="B49" s="253"/>
      <c r="C49" s="254"/>
      <c r="D49" s="254"/>
      <c r="E49" s="379" t="s">
        <v>636</v>
      </c>
      <c r="F49" s="379"/>
      <c r="G49" s="379"/>
      <c r="H49" s="379"/>
      <c r="I49" s="379"/>
      <c r="J49" s="379"/>
      <c r="K49" s="250"/>
    </row>
    <row r="50" spans="2:11" s="1" customFormat="1" ht="15" customHeight="1">
      <c r="B50" s="253"/>
      <c r="C50" s="254"/>
      <c r="D50" s="254"/>
      <c r="E50" s="379" t="s">
        <v>637</v>
      </c>
      <c r="F50" s="379"/>
      <c r="G50" s="379"/>
      <c r="H50" s="379"/>
      <c r="I50" s="379"/>
      <c r="J50" s="379"/>
      <c r="K50" s="250"/>
    </row>
    <row r="51" spans="2:11" s="1" customFormat="1" ht="15" customHeight="1">
      <c r="B51" s="253"/>
      <c r="C51" s="254"/>
      <c r="D51" s="379" t="s">
        <v>638</v>
      </c>
      <c r="E51" s="379"/>
      <c r="F51" s="379"/>
      <c r="G51" s="379"/>
      <c r="H51" s="379"/>
      <c r="I51" s="379"/>
      <c r="J51" s="379"/>
      <c r="K51" s="250"/>
    </row>
    <row r="52" spans="2:11" s="1" customFormat="1" ht="25.5" customHeight="1">
      <c r="B52" s="249"/>
      <c r="C52" s="380" t="s">
        <v>639</v>
      </c>
      <c r="D52" s="380"/>
      <c r="E52" s="380"/>
      <c r="F52" s="380"/>
      <c r="G52" s="380"/>
      <c r="H52" s="380"/>
      <c r="I52" s="380"/>
      <c r="J52" s="380"/>
      <c r="K52" s="250"/>
    </row>
    <row r="53" spans="2:11" s="1" customFormat="1" ht="5.25" customHeight="1">
      <c r="B53" s="249"/>
      <c r="C53" s="251"/>
      <c r="D53" s="251"/>
      <c r="E53" s="251"/>
      <c r="F53" s="251"/>
      <c r="G53" s="251"/>
      <c r="H53" s="251"/>
      <c r="I53" s="251"/>
      <c r="J53" s="251"/>
      <c r="K53" s="250"/>
    </row>
    <row r="54" spans="2:11" s="1" customFormat="1" ht="15" customHeight="1">
      <c r="B54" s="249"/>
      <c r="C54" s="379" t="s">
        <v>640</v>
      </c>
      <c r="D54" s="379"/>
      <c r="E54" s="379"/>
      <c r="F54" s="379"/>
      <c r="G54" s="379"/>
      <c r="H54" s="379"/>
      <c r="I54" s="379"/>
      <c r="J54" s="379"/>
      <c r="K54" s="250"/>
    </row>
    <row r="55" spans="2:11" s="1" customFormat="1" ht="15" customHeight="1">
      <c r="B55" s="249"/>
      <c r="C55" s="379" t="s">
        <v>641</v>
      </c>
      <c r="D55" s="379"/>
      <c r="E55" s="379"/>
      <c r="F55" s="379"/>
      <c r="G55" s="379"/>
      <c r="H55" s="379"/>
      <c r="I55" s="379"/>
      <c r="J55" s="379"/>
      <c r="K55" s="250"/>
    </row>
    <row r="56" spans="2:11" s="1" customFormat="1" ht="12.75" customHeight="1">
      <c r="B56" s="249"/>
      <c r="C56" s="252"/>
      <c r="D56" s="252"/>
      <c r="E56" s="252"/>
      <c r="F56" s="252"/>
      <c r="G56" s="252"/>
      <c r="H56" s="252"/>
      <c r="I56" s="252"/>
      <c r="J56" s="252"/>
      <c r="K56" s="250"/>
    </row>
    <row r="57" spans="2:11" s="1" customFormat="1" ht="15" customHeight="1">
      <c r="B57" s="249"/>
      <c r="C57" s="379" t="s">
        <v>642</v>
      </c>
      <c r="D57" s="379"/>
      <c r="E57" s="379"/>
      <c r="F57" s="379"/>
      <c r="G57" s="379"/>
      <c r="H57" s="379"/>
      <c r="I57" s="379"/>
      <c r="J57" s="379"/>
      <c r="K57" s="250"/>
    </row>
    <row r="58" spans="2:11" s="1" customFormat="1" ht="15" customHeight="1">
      <c r="B58" s="249"/>
      <c r="C58" s="254"/>
      <c r="D58" s="379" t="s">
        <v>643</v>
      </c>
      <c r="E58" s="379"/>
      <c r="F58" s="379"/>
      <c r="G58" s="379"/>
      <c r="H58" s="379"/>
      <c r="I58" s="379"/>
      <c r="J58" s="379"/>
      <c r="K58" s="250"/>
    </row>
    <row r="59" spans="2:11" s="1" customFormat="1" ht="15" customHeight="1">
      <c r="B59" s="249"/>
      <c r="C59" s="254"/>
      <c r="D59" s="379" t="s">
        <v>644</v>
      </c>
      <c r="E59" s="379"/>
      <c r="F59" s="379"/>
      <c r="G59" s="379"/>
      <c r="H59" s="379"/>
      <c r="I59" s="379"/>
      <c r="J59" s="379"/>
      <c r="K59" s="250"/>
    </row>
    <row r="60" spans="2:11" s="1" customFormat="1" ht="15" customHeight="1">
      <c r="B60" s="249"/>
      <c r="C60" s="254"/>
      <c r="D60" s="379" t="s">
        <v>645</v>
      </c>
      <c r="E60" s="379"/>
      <c r="F60" s="379"/>
      <c r="G60" s="379"/>
      <c r="H60" s="379"/>
      <c r="I60" s="379"/>
      <c r="J60" s="379"/>
      <c r="K60" s="250"/>
    </row>
    <row r="61" spans="2:11" s="1" customFormat="1" ht="15" customHeight="1">
      <c r="B61" s="249"/>
      <c r="C61" s="254"/>
      <c r="D61" s="379" t="s">
        <v>646</v>
      </c>
      <c r="E61" s="379"/>
      <c r="F61" s="379"/>
      <c r="G61" s="379"/>
      <c r="H61" s="379"/>
      <c r="I61" s="379"/>
      <c r="J61" s="379"/>
      <c r="K61" s="250"/>
    </row>
    <row r="62" spans="2:11" s="1" customFormat="1" ht="15" customHeight="1">
      <c r="B62" s="249"/>
      <c r="C62" s="254"/>
      <c r="D62" s="381" t="s">
        <v>647</v>
      </c>
      <c r="E62" s="381"/>
      <c r="F62" s="381"/>
      <c r="G62" s="381"/>
      <c r="H62" s="381"/>
      <c r="I62" s="381"/>
      <c r="J62" s="381"/>
      <c r="K62" s="250"/>
    </row>
    <row r="63" spans="2:11" s="1" customFormat="1" ht="15" customHeight="1">
      <c r="B63" s="249"/>
      <c r="C63" s="254"/>
      <c r="D63" s="379" t="s">
        <v>648</v>
      </c>
      <c r="E63" s="379"/>
      <c r="F63" s="379"/>
      <c r="G63" s="379"/>
      <c r="H63" s="379"/>
      <c r="I63" s="379"/>
      <c r="J63" s="379"/>
      <c r="K63" s="250"/>
    </row>
    <row r="64" spans="2:11" s="1" customFormat="1" ht="12.75" customHeight="1">
      <c r="B64" s="249"/>
      <c r="C64" s="254"/>
      <c r="D64" s="254"/>
      <c r="E64" s="257"/>
      <c r="F64" s="254"/>
      <c r="G64" s="254"/>
      <c r="H64" s="254"/>
      <c r="I64" s="254"/>
      <c r="J64" s="254"/>
      <c r="K64" s="250"/>
    </row>
    <row r="65" spans="2:11" s="1" customFormat="1" ht="15" customHeight="1">
      <c r="B65" s="249"/>
      <c r="C65" s="254"/>
      <c r="D65" s="379" t="s">
        <v>649</v>
      </c>
      <c r="E65" s="379"/>
      <c r="F65" s="379"/>
      <c r="G65" s="379"/>
      <c r="H65" s="379"/>
      <c r="I65" s="379"/>
      <c r="J65" s="379"/>
      <c r="K65" s="250"/>
    </row>
    <row r="66" spans="2:11" s="1" customFormat="1" ht="15" customHeight="1">
      <c r="B66" s="249"/>
      <c r="C66" s="254"/>
      <c r="D66" s="381" t="s">
        <v>650</v>
      </c>
      <c r="E66" s="381"/>
      <c r="F66" s="381"/>
      <c r="G66" s="381"/>
      <c r="H66" s="381"/>
      <c r="I66" s="381"/>
      <c r="J66" s="381"/>
      <c r="K66" s="250"/>
    </row>
    <row r="67" spans="2:11" s="1" customFormat="1" ht="15" customHeight="1">
      <c r="B67" s="249"/>
      <c r="C67" s="254"/>
      <c r="D67" s="379" t="s">
        <v>651</v>
      </c>
      <c r="E67" s="379"/>
      <c r="F67" s="379"/>
      <c r="G67" s="379"/>
      <c r="H67" s="379"/>
      <c r="I67" s="379"/>
      <c r="J67" s="379"/>
      <c r="K67" s="250"/>
    </row>
    <row r="68" spans="2:11" s="1" customFormat="1" ht="15" customHeight="1">
      <c r="B68" s="249"/>
      <c r="C68" s="254"/>
      <c r="D68" s="379" t="s">
        <v>652</v>
      </c>
      <c r="E68" s="379"/>
      <c r="F68" s="379"/>
      <c r="G68" s="379"/>
      <c r="H68" s="379"/>
      <c r="I68" s="379"/>
      <c r="J68" s="379"/>
      <c r="K68" s="250"/>
    </row>
    <row r="69" spans="2:11" s="1" customFormat="1" ht="15" customHeight="1">
      <c r="B69" s="249"/>
      <c r="C69" s="254"/>
      <c r="D69" s="379" t="s">
        <v>653</v>
      </c>
      <c r="E69" s="379"/>
      <c r="F69" s="379"/>
      <c r="G69" s="379"/>
      <c r="H69" s="379"/>
      <c r="I69" s="379"/>
      <c r="J69" s="379"/>
      <c r="K69" s="250"/>
    </row>
    <row r="70" spans="2:11" s="1" customFormat="1" ht="15" customHeight="1">
      <c r="B70" s="249"/>
      <c r="C70" s="254"/>
      <c r="D70" s="379" t="s">
        <v>654</v>
      </c>
      <c r="E70" s="379"/>
      <c r="F70" s="379"/>
      <c r="G70" s="379"/>
      <c r="H70" s="379"/>
      <c r="I70" s="379"/>
      <c r="J70" s="379"/>
      <c r="K70" s="250"/>
    </row>
    <row r="71" spans="2:1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pans="2:11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pans="2:11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pans="2:11" s="1" customFormat="1" ht="45" customHeight="1">
      <c r="B75" s="266"/>
      <c r="C75" s="374" t="s">
        <v>655</v>
      </c>
      <c r="D75" s="374"/>
      <c r="E75" s="374"/>
      <c r="F75" s="374"/>
      <c r="G75" s="374"/>
      <c r="H75" s="374"/>
      <c r="I75" s="374"/>
      <c r="J75" s="374"/>
      <c r="K75" s="267"/>
    </row>
    <row r="76" spans="2:11" s="1" customFormat="1" ht="17.25" customHeight="1">
      <c r="B76" s="266"/>
      <c r="C76" s="268" t="s">
        <v>656</v>
      </c>
      <c r="D76" s="268"/>
      <c r="E76" s="268"/>
      <c r="F76" s="268" t="s">
        <v>657</v>
      </c>
      <c r="G76" s="269"/>
      <c r="H76" s="268" t="s">
        <v>55</v>
      </c>
      <c r="I76" s="268" t="s">
        <v>58</v>
      </c>
      <c r="J76" s="268" t="s">
        <v>658</v>
      </c>
      <c r="K76" s="267"/>
    </row>
    <row r="77" spans="2:11" s="1" customFormat="1" ht="17.25" customHeight="1">
      <c r="B77" s="266"/>
      <c r="C77" s="270" t="s">
        <v>659</v>
      </c>
      <c r="D77" s="270"/>
      <c r="E77" s="270"/>
      <c r="F77" s="271" t="s">
        <v>660</v>
      </c>
      <c r="G77" s="272"/>
      <c r="H77" s="270"/>
      <c r="I77" s="270"/>
      <c r="J77" s="270" t="s">
        <v>661</v>
      </c>
      <c r="K77" s="267"/>
    </row>
    <row r="78" spans="2:11" s="1" customFormat="1" ht="5.25" customHeight="1">
      <c r="B78" s="266"/>
      <c r="C78" s="273"/>
      <c r="D78" s="273"/>
      <c r="E78" s="273"/>
      <c r="F78" s="273"/>
      <c r="G78" s="274"/>
      <c r="H78" s="273"/>
      <c r="I78" s="273"/>
      <c r="J78" s="273"/>
      <c r="K78" s="267"/>
    </row>
    <row r="79" spans="2:11" s="1" customFormat="1" ht="15" customHeight="1">
      <c r="B79" s="266"/>
      <c r="C79" s="255" t="s">
        <v>54</v>
      </c>
      <c r="D79" s="275"/>
      <c r="E79" s="275"/>
      <c r="F79" s="276" t="s">
        <v>662</v>
      </c>
      <c r="G79" s="277"/>
      <c r="H79" s="255" t="s">
        <v>663</v>
      </c>
      <c r="I79" s="255" t="s">
        <v>664</v>
      </c>
      <c r="J79" s="255">
        <v>20</v>
      </c>
      <c r="K79" s="267"/>
    </row>
    <row r="80" spans="2:11" s="1" customFormat="1" ht="15" customHeight="1">
      <c r="B80" s="266"/>
      <c r="C80" s="255" t="s">
        <v>665</v>
      </c>
      <c r="D80" s="255"/>
      <c r="E80" s="255"/>
      <c r="F80" s="276" t="s">
        <v>662</v>
      </c>
      <c r="G80" s="277"/>
      <c r="H80" s="255" t="s">
        <v>666</v>
      </c>
      <c r="I80" s="255" t="s">
        <v>664</v>
      </c>
      <c r="J80" s="255">
        <v>120</v>
      </c>
      <c r="K80" s="267"/>
    </row>
    <row r="81" spans="2:11" s="1" customFormat="1" ht="15" customHeight="1">
      <c r="B81" s="278"/>
      <c r="C81" s="255" t="s">
        <v>667</v>
      </c>
      <c r="D81" s="255"/>
      <c r="E81" s="255"/>
      <c r="F81" s="276" t="s">
        <v>668</v>
      </c>
      <c r="G81" s="277"/>
      <c r="H81" s="255" t="s">
        <v>669</v>
      </c>
      <c r="I81" s="255" t="s">
        <v>664</v>
      </c>
      <c r="J81" s="255">
        <v>50</v>
      </c>
      <c r="K81" s="267"/>
    </row>
    <row r="82" spans="2:11" s="1" customFormat="1" ht="15" customHeight="1">
      <c r="B82" s="278"/>
      <c r="C82" s="255" t="s">
        <v>670</v>
      </c>
      <c r="D82" s="255"/>
      <c r="E82" s="255"/>
      <c r="F82" s="276" t="s">
        <v>662</v>
      </c>
      <c r="G82" s="277"/>
      <c r="H82" s="255" t="s">
        <v>671</v>
      </c>
      <c r="I82" s="255" t="s">
        <v>672</v>
      </c>
      <c r="J82" s="255"/>
      <c r="K82" s="267"/>
    </row>
    <row r="83" spans="2:11" s="1" customFormat="1" ht="15" customHeight="1">
      <c r="B83" s="278"/>
      <c r="C83" s="279" t="s">
        <v>673</v>
      </c>
      <c r="D83" s="279"/>
      <c r="E83" s="279"/>
      <c r="F83" s="280" t="s">
        <v>668</v>
      </c>
      <c r="G83" s="279"/>
      <c r="H83" s="279" t="s">
        <v>674</v>
      </c>
      <c r="I83" s="279" t="s">
        <v>664</v>
      </c>
      <c r="J83" s="279">
        <v>15</v>
      </c>
      <c r="K83" s="267"/>
    </row>
    <row r="84" spans="2:11" s="1" customFormat="1" ht="15" customHeight="1">
      <c r="B84" s="278"/>
      <c r="C84" s="279" t="s">
        <v>675</v>
      </c>
      <c r="D84" s="279"/>
      <c r="E84" s="279"/>
      <c r="F84" s="280" t="s">
        <v>668</v>
      </c>
      <c r="G84" s="279"/>
      <c r="H84" s="279" t="s">
        <v>676</v>
      </c>
      <c r="I84" s="279" t="s">
        <v>664</v>
      </c>
      <c r="J84" s="279">
        <v>15</v>
      </c>
      <c r="K84" s="267"/>
    </row>
    <row r="85" spans="2:11" s="1" customFormat="1" ht="15" customHeight="1">
      <c r="B85" s="278"/>
      <c r="C85" s="279" t="s">
        <v>677</v>
      </c>
      <c r="D85" s="279"/>
      <c r="E85" s="279"/>
      <c r="F85" s="280" t="s">
        <v>668</v>
      </c>
      <c r="G85" s="279"/>
      <c r="H85" s="279" t="s">
        <v>678</v>
      </c>
      <c r="I85" s="279" t="s">
        <v>664</v>
      </c>
      <c r="J85" s="279">
        <v>20</v>
      </c>
      <c r="K85" s="267"/>
    </row>
    <row r="86" spans="2:11" s="1" customFormat="1" ht="15" customHeight="1">
      <c r="B86" s="278"/>
      <c r="C86" s="279" t="s">
        <v>679</v>
      </c>
      <c r="D86" s="279"/>
      <c r="E86" s="279"/>
      <c r="F86" s="280" t="s">
        <v>668</v>
      </c>
      <c r="G86" s="279"/>
      <c r="H86" s="279" t="s">
        <v>680</v>
      </c>
      <c r="I86" s="279" t="s">
        <v>664</v>
      </c>
      <c r="J86" s="279">
        <v>20</v>
      </c>
      <c r="K86" s="267"/>
    </row>
    <row r="87" spans="2:11" s="1" customFormat="1" ht="15" customHeight="1">
      <c r="B87" s="278"/>
      <c r="C87" s="255" t="s">
        <v>681</v>
      </c>
      <c r="D87" s="255"/>
      <c r="E87" s="255"/>
      <c r="F87" s="276" t="s">
        <v>668</v>
      </c>
      <c r="G87" s="277"/>
      <c r="H87" s="255" t="s">
        <v>682</v>
      </c>
      <c r="I87" s="255" t="s">
        <v>664</v>
      </c>
      <c r="J87" s="255">
        <v>50</v>
      </c>
      <c r="K87" s="267"/>
    </row>
    <row r="88" spans="2:11" s="1" customFormat="1" ht="15" customHeight="1">
      <c r="B88" s="278"/>
      <c r="C88" s="255" t="s">
        <v>683</v>
      </c>
      <c r="D88" s="255"/>
      <c r="E88" s="255"/>
      <c r="F88" s="276" t="s">
        <v>668</v>
      </c>
      <c r="G88" s="277"/>
      <c r="H88" s="255" t="s">
        <v>684</v>
      </c>
      <c r="I88" s="255" t="s">
        <v>664</v>
      </c>
      <c r="J88" s="255">
        <v>20</v>
      </c>
      <c r="K88" s="267"/>
    </row>
    <row r="89" spans="2:11" s="1" customFormat="1" ht="15" customHeight="1">
      <c r="B89" s="278"/>
      <c r="C89" s="255" t="s">
        <v>685</v>
      </c>
      <c r="D89" s="255"/>
      <c r="E89" s="255"/>
      <c r="F89" s="276" t="s">
        <v>668</v>
      </c>
      <c r="G89" s="277"/>
      <c r="H89" s="255" t="s">
        <v>686</v>
      </c>
      <c r="I89" s="255" t="s">
        <v>664</v>
      </c>
      <c r="J89" s="255">
        <v>20</v>
      </c>
      <c r="K89" s="267"/>
    </row>
    <row r="90" spans="2:11" s="1" customFormat="1" ht="15" customHeight="1">
      <c r="B90" s="278"/>
      <c r="C90" s="255" t="s">
        <v>687</v>
      </c>
      <c r="D90" s="255"/>
      <c r="E90" s="255"/>
      <c r="F90" s="276" t="s">
        <v>668</v>
      </c>
      <c r="G90" s="277"/>
      <c r="H90" s="255" t="s">
        <v>688</v>
      </c>
      <c r="I90" s="255" t="s">
        <v>664</v>
      </c>
      <c r="J90" s="255">
        <v>50</v>
      </c>
      <c r="K90" s="267"/>
    </row>
    <row r="91" spans="2:11" s="1" customFormat="1" ht="15" customHeight="1">
      <c r="B91" s="278"/>
      <c r="C91" s="255" t="s">
        <v>689</v>
      </c>
      <c r="D91" s="255"/>
      <c r="E91" s="255"/>
      <c r="F91" s="276" t="s">
        <v>668</v>
      </c>
      <c r="G91" s="277"/>
      <c r="H91" s="255" t="s">
        <v>689</v>
      </c>
      <c r="I91" s="255" t="s">
        <v>664</v>
      </c>
      <c r="J91" s="255">
        <v>50</v>
      </c>
      <c r="K91" s="267"/>
    </row>
    <row r="92" spans="2:11" s="1" customFormat="1" ht="15" customHeight="1">
      <c r="B92" s="278"/>
      <c r="C92" s="255" t="s">
        <v>690</v>
      </c>
      <c r="D92" s="255"/>
      <c r="E92" s="255"/>
      <c r="F92" s="276" t="s">
        <v>668</v>
      </c>
      <c r="G92" s="277"/>
      <c r="H92" s="255" t="s">
        <v>691</v>
      </c>
      <c r="I92" s="255" t="s">
        <v>664</v>
      </c>
      <c r="J92" s="255">
        <v>255</v>
      </c>
      <c r="K92" s="267"/>
    </row>
    <row r="93" spans="2:11" s="1" customFormat="1" ht="15" customHeight="1">
      <c r="B93" s="278"/>
      <c r="C93" s="255" t="s">
        <v>692</v>
      </c>
      <c r="D93" s="255"/>
      <c r="E93" s="255"/>
      <c r="F93" s="276" t="s">
        <v>662</v>
      </c>
      <c r="G93" s="277"/>
      <c r="H93" s="255" t="s">
        <v>693</v>
      </c>
      <c r="I93" s="255" t="s">
        <v>694</v>
      </c>
      <c r="J93" s="255"/>
      <c r="K93" s="267"/>
    </row>
    <row r="94" spans="2:11" s="1" customFormat="1" ht="15" customHeight="1">
      <c r="B94" s="278"/>
      <c r="C94" s="255" t="s">
        <v>695</v>
      </c>
      <c r="D94" s="255"/>
      <c r="E94" s="255"/>
      <c r="F94" s="276" t="s">
        <v>662</v>
      </c>
      <c r="G94" s="277"/>
      <c r="H94" s="255" t="s">
        <v>696</v>
      </c>
      <c r="I94" s="255" t="s">
        <v>697</v>
      </c>
      <c r="J94" s="255"/>
      <c r="K94" s="267"/>
    </row>
    <row r="95" spans="2:11" s="1" customFormat="1" ht="15" customHeight="1">
      <c r="B95" s="278"/>
      <c r="C95" s="255" t="s">
        <v>698</v>
      </c>
      <c r="D95" s="255"/>
      <c r="E95" s="255"/>
      <c r="F95" s="276" t="s">
        <v>662</v>
      </c>
      <c r="G95" s="277"/>
      <c r="H95" s="255" t="s">
        <v>698</v>
      </c>
      <c r="I95" s="255" t="s">
        <v>697</v>
      </c>
      <c r="J95" s="255"/>
      <c r="K95" s="267"/>
    </row>
    <row r="96" spans="2:11" s="1" customFormat="1" ht="15" customHeight="1">
      <c r="B96" s="278"/>
      <c r="C96" s="255" t="s">
        <v>39</v>
      </c>
      <c r="D96" s="255"/>
      <c r="E96" s="255"/>
      <c r="F96" s="276" t="s">
        <v>662</v>
      </c>
      <c r="G96" s="277"/>
      <c r="H96" s="255" t="s">
        <v>699</v>
      </c>
      <c r="I96" s="255" t="s">
        <v>697</v>
      </c>
      <c r="J96" s="255"/>
      <c r="K96" s="267"/>
    </row>
    <row r="97" spans="2:11" s="1" customFormat="1" ht="15" customHeight="1">
      <c r="B97" s="278"/>
      <c r="C97" s="255" t="s">
        <v>49</v>
      </c>
      <c r="D97" s="255"/>
      <c r="E97" s="255"/>
      <c r="F97" s="276" t="s">
        <v>662</v>
      </c>
      <c r="G97" s="277"/>
      <c r="H97" s="255" t="s">
        <v>700</v>
      </c>
      <c r="I97" s="255" t="s">
        <v>697</v>
      </c>
      <c r="J97" s="255"/>
      <c r="K97" s="267"/>
    </row>
    <row r="98" spans="2:11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pans="2:11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pans="2:11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pans="2:1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pans="2:11" s="1" customFormat="1" ht="45" customHeight="1">
      <c r="B102" s="266"/>
      <c r="C102" s="374" t="s">
        <v>701</v>
      </c>
      <c r="D102" s="374"/>
      <c r="E102" s="374"/>
      <c r="F102" s="374"/>
      <c r="G102" s="374"/>
      <c r="H102" s="374"/>
      <c r="I102" s="374"/>
      <c r="J102" s="374"/>
      <c r="K102" s="267"/>
    </row>
    <row r="103" spans="2:11" s="1" customFormat="1" ht="17.25" customHeight="1">
      <c r="B103" s="266"/>
      <c r="C103" s="268" t="s">
        <v>656</v>
      </c>
      <c r="D103" s="268"/>
      <c r="E103" s="268"/>
      <c r="F103" s="268" t="s">
        <v>657</v>
      </c>
      <c r="G103" s="269"/>
      <c r="H103" s="268" t="s">
        <v>55</v>
      </c>
      <c r="I103" s="268" t="s">
        <v>58</v>
      </c>
      <c r="J103" s="268" t="s">
        <v>658</v>
      </c>
      <c r="K103" s="267"/>
    </row>
    <row r="104" spans="2:11" s="1" customFormat="1" ht="17.25" customHeight="1">
      <c r="B104" s="266"/>
      <c r="C104" s="270" t="s">
        <v>659</v>
      </c>
      <c r="D104" s="270"/>
      <c r="E104" s="270"/>
      <c r="F104" s="271" t="s">
        <v>660</v>
      </c>
      <c r="G104" s="272"/>
      <c r="H104" s="270"/>
      <c r="I104" s="270"/>
      <c r="J104" s="270" t="s">
        <v>661</v>
      </c>
      <c r="K104" s="267"/>
    </row>
    <row r="105" spans="2:11" s="1" customFormat="1" ht="5.25" customHeight="1">
      <c r="B105" s="266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pans="2:11" s="1" customFormat="1" ht="15" customHeight="1">
      <c r="B106" s="266"/>
      <c r="C106" s="255" t="s">
        <v>54</v>
      </c>
      <c r="D106" s="275"/>
      <c r="E106" s="275"/>
      <c r="F106" s="276" t="s">
        <v>662</v>
      </c>
      <c r="G106" s="255"/>
      <c r="H106" s="255" t="s">
        <v>702</v>
      </c>
      <c r="I106" s="255" t="s">
        <v>664</v>
      </c>
      <c r="J106" s="255">
        <v>20</v>
      </c>
      <c r="K106" s="267"/>
    </row>
    <row r="107" spans="2:11" s="1" customFormat="1" ht="15" customHeight="1">
      <c r="B107" s="266"/>
      <c r="C107" s="255" t="s">
        <v>665</v>
      </c>
      <c r="D107" s="255"/>
      <c r="E107" s="255"/>
      <c r="F107" s="276" t="s">
        <v>662</v>
      </c>
      <c r="G107" s="255"/>
      <c r="H107" s="255" t="s">
        <v>702</v>
      </c>
      <c r="I107" s="255" t="s">
        <v>664</v>
      </c>
      <c r="J107" s="255">
        <v>120</v>
      </c>
      <c r="K107" s="267"/>
    </row>
    <row r="108" spans="2:11" s="1" customFormat="1" ht="15" customHeight="1">
      <c r="B108" s="278"/>
      <c r="C108" s="255" t="s">
        <v>667</v>
      </c>
      <c r="D108" s="255"/>
      <c r="E108" s="255"/>
      <c r="F108" s="276" t="s">
        <v>668</v>
      </c>
      <c r="G108" s="255"/>
      <c r="H108" s="255" t="s">
        <v>702</v>
      </c>
      <c r="I108" s="255" t="s">
        <v>664</v>
      </c>
      <c r="J108" s="255">
        <v>50</v>
      </c>
      <c r="K108" s="267"/>
    </row>
    <row r="109" spans="2:11" s="1" customFormat="1" ht="15" customHeight="1">
      <c r="B109" s="278"/>
      <c r="C109" s="255" t="s">
        <v>670</v>
      </c>
      <c r="D109" s="255"/>
      <c r="E109" s="255"/>
      <c r="F109" s="276" t="s">
        <v>662</v>
      </c>
      <c r="G109" s="255"/>
      <c r="H109" s="255" t="s">
        <v>702</v>
      </c>
      <c r="I109" s="255" t="s">
        <v>672</v>
      </c>
      <c r="J109" s="255"/>
      <c r="K109" s="267"/>
    </row>
    <row r="110" spans="2:11" s="1" customFormat="1" ht="15" customHeight="1">
      <c r="B110" s="278"/>
      <c r="C110" s="255" t="s">
        <v>681</v>
      </c>
      <c r="D110" s="255"/>
      <c r="E110" s="255"/>
      <c r="F110" s="276" t="s">
        <v>668</v>
      </c>
      <c r="G110" s="255"/>
      <c r="H110" s="255" t="s">
        <v>702</v>
      </c>
      <c r="I110" s="255" t="s">
        <v>664</v>
      </c>
      <c r="J110" s="255">
        <v>50</v>
      </c>
      <c r="K110" s="267"/>
    </row>
    <row r="111" spans="2:11" s="1" customFormat="1" ht="15" customHeight="1">
      <c r="B111" s="278"/>
      <c r="C111" s="255" t="s">
        <v>689</v>
      </c>
      <c r="D111" s="255"/>
      <c r="E111" s="255"/>
      <c r="F111" s="276" t="s">
        <v>668</v>
      </c>
      <c r="G111" s="255"/>
      <c r="H111" s="255" t="s">
        <v>702</v>
      </c>
      <c r="I111" s="255" t="s">
        <v>664</v>
      </c>
      <c r="J111" s="255">
        <v>50</v>
      </c>
      <c r="K111" s="267"/>
    </row>
    <row r="112" spans="2:11" s="1" customFormat="1" ht="15" customHeight="1">
      <c r="B112" s="278"/>
      <c r="C112" s="255" t="s">
        <v>687</v>
      </c>
      <c r="D112" s="255"/>
      <c r="E112" s="255"/>
      <c r="F112" s="276" t="s">
        <v>668</v>
      </c>
      <c r="G112" s="255"/>
      <c r="H112" s="255" t="s">
        <v>702</v>
      </c>
      <c r="I112" s="255" t="s">
        <v>664</v>
      </c>
      <c r="J112" s="255">
        <v>50</v>
      </c>
      <c r="K112" s="267"/>
    </row>
    <row r="113" spans="2:11" s="1" customFormat="1" ht="15" customHeight="1">
      <c r="B113" s="278"/>
      <c r="C113" s="255" t="s">
        <v>54</v>
      </c>
      <c r="D113" s="255"/>
      <c r="E113" s="255"/>
      <c r="F113" s="276" t="s">
        <v>662</v>
      </c>
      <c r="G113" s="255"/>
      <c r="H113" s="255" t="s">
        <v>703</v>
      </c>
      <c r="I113" s="255" t="s">
        <v>664</v>
      </c>
      <c r="J113" s="255">
        <v>20</v>
      </c>
      <c r="K113" s="267"/>
    </row>
    <row r="114" spans="2:11" s="1" customFormat="1" ht="15" customHeight="1">
      <c r="B114" s="278"/>
      <c r="C114" s="255" t="s">
        <v>704</v>
      </c>
      <c r="D114" s="255"/>
      <c r="E114" s="255"/>
      <c r="F114" s="276" t="s">
        <v>662</v>
      </c>
      <c r="G114" s="255"/>
      <c r="H114" s="255" t="s">
        <v>705</v>
      </c>
      <c r="I114" s="255" t="s">
        <v>664</v>
      </c>
      <c r="J114" s="255">
        <v>120</v>
      </c>
      <c r="K114" s="267"/>
    </row>
    <row r="115" spans="2:11" s="1" customFormat="1" ht="15" customHeight="1">
      <c r="B115" s="278"/>
      <c r="C115" s="255" t="s">
        <v>39</v>
      </c>
      <c r="D115" s="255"/>
      <c r="E115" s="255"/>
      <c r="F115" s="276" t="s">
        <v>662</v>
      </c>
      <c r="G115" s="255"/>
      <c r="H115" s="255" t="s">
        <v>706</v>
      </c>
      <c r="I115" s="255" t="s">
        <v>697</v>
      </c>
      <c r="J115" s="255"/>
      <c r="K115" s="267"/>
    </row>
    <row r="116" spans="2:11" s="1" customFormat="1" ht="15" customHeight="1">
      <c r="B116" s="278"/>
      <c r="C116" s="255" t="s">
        <v>49</v>
      </c>
      <c r="D116" s="255"/>
      <c r="E116" s="255"/>
      <c r="F116" s="276" t="s">
        <v>662</v>
      </c>
      <c r="G116" s="255"/>
      <c r="H116" s="255" t="s">
        <v>707</v>
      </c>
      <c r="I116" s="255" t="s">
        <v>697</v>
      </c>
      <c r="J116" s="255"/>
      <c r="K116" s="267"/>
    </row>
    <row r="117" spans="2:11" s="1" customFormat="1" ht="15" customHeight="1">
      <c r="B117" s="278"/>
      <c r="C117" s="255" t="s">
        <v>58</v>
      </c>
      <c r="D117" s="255"/>
      <c r="E117" s="255"/>
      <c r="F117" s="276" t="s">
        <v>662</v>
      </c>
      <c r="G117" s="255"/>
      <c r="H117" s="255" t="s">
        <v>708</v>
      </c>
      <c r="I117" s="255" t="s">
        <v>709</v>
      </c>
      <c r="J117" s="255"/>
      <c r="K117" s="267"/>
    </row>
    <row r="118" spans="2:11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pans="2:11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pans="2:11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pans="2:1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pans="2:11" s="1" customFormat="1" ht="45" customHeight="1">
      <c r="B122" s="294"/>
      <c r="C122" s="375" t="s">
        <v>710</v>
      </c>
      <c r="D122" s="375"/>
      <c r="E122" s="375"/>
      <c r="F122" s="375"/>
      <c r="G122" s="375"/>
      <c r="H122" s="375"/>
      <c r="I122" s="375"/>
      <c r="J122" s="375"/>
      <c r="K122" s="295"/>
    </row>
    <row r="123" spans="2:11" s="1" customFormat="1" ht="17.25" customHeight="1">
      <c r="B123" s="296"/>
      <c r="C123" s="268" t="s">
        <v>656</v>
      </c>
      <c r="D123" s="268"/>
      <c r="E123" s="268"/>
      <c r="F123" s="268" t="s">
        <v>657</v>
      </c>
      <c r="G123" s="269"/>
      <c r="H123" s="268" t="s">
        <v>55</v>
      </c>
      <c r="I123" s="268" t="s">
        <v>58</v>
      </c>
      <c r="J123" s="268" t="s">
        <v>658</v>
      </c>
      <c r="K123" s="297"/>
    </row>
    <row r="124" spans="2:11" s="1" customFormat="1" ht="17.25" customHeight="1">
      <c r="B124" s="296"/>
      <c r="C124" s="270" t="s">
        <v>659</v>
      </c>
      <c r="D124" s="270"/>
      <c r="E124" s="270"/>
      <c r="F124" s="271" t="s">
        <v>660</v>
      </c>
      <c r="G124" s="272"/>
      <c r="H124" s="270"/>
      <c r="I124" s="270"/>
      <c r="J124" s="270" t="s">
        <v>661</v>
      </c>
      <c r="K124" s="297"/>
    </row>
    <row r="125" spans="2:11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pans="2:11" s="1" customFormat="1" ht="15" customHeight="1">
      <c r="B126" s="298"/>
      <c r="C126" s="255" t="s">
        <v>665</v>
      </c>
      <c r="D126" s="275"/>
      <c r="E126" s="275"/>
      <c r="F126" s="276" t="s">
        <v>662</v>
      </c>
      <c r="G126" s="255"/>
      <c r="H126" s="255" t="s">
        <v>702</v>
      </c>
      <c r="I126" s="255" t="s">
        <v>664</v>
      </c>
      <c r="J126" s="255">
        <v>120</v>
      </c>
      <c r="K126" s="301"/>
    </row>
    <row r="127" spans="2:11" s="1" customFormat="1" ht="15" customHeight="1">
      <c r="B127" s="298"/>
      <c r="C127" s="255" t="s">
        <v>711</v>
      </c>
      <c r="D127" s="255"/>
      <c r="E127" s="255"/>
      <c r="F127" s="276" t="s">
        <v>662</v>
      </c>
      <c r="G127" s="255"/>
      <c r="H127" s="255" t="s">
        <v>712</v>
      </c>
      <c r="I127" s="255" t="s">
        <v>664</v>
      </c>
      <c r="J127" s="255" t="s">
        <v>713</v>
      </c>
      <c r="K127" s="301"/>
    </row>
    <row r="128" spans="2:11" s="1" customFormat="1" ht="15" customHeight="1">
      <c r="B128" s="298"/>
      <c r="C128" s="255" t="s">
        <v>610</v>
      </c>
      <c r="D128" s="255"/>
      <c r="E128" s="255"/>
      <c r="F128" s="276" t="s">
        <v>662</v>
      </c>
      <c r="G128" s="255"/>
      <c r="H128" s="255" t="s">
        <v>714</v>
      </c>
      <c r="I128" s="255" t="s">
        <v>664</v>
      </c>
      <c r="J128" s="255" t="s">
        <v>713</v>
      </c>
      <c r="K128" s="301"/>
    </row>
    <row r="129" spans="2:11" s="1" customFormat="1" ht="15" customHeight="1">
      <c r="B129" s="298"/>
      <c r="C129" s="255" t="s">
        <v>673</v>
      </c>
      <c r="D129" s="255"/>
      <c r="E129" s="255"/>
      <c r="F129" s="276" t="s">
        <v>668</v>
      </c>
      <c r="G129" s="255"/>
      <c r="H129" s="255" t="s">
        <v>674</v>
      </c>
      <c r="I129" s="255" t="s">
        <v>664</v>
      </c>
      <c r="J129" s="255">
        <v>15</v>
      </c>
      <c r="K129" s="301"/>
    </row>
    <row r="130" spans="2:11" s="1" customFormat="1" ht="15" customHeight="1">
      <c r="B130" s="298"/>
      <c r="C130" s="279" t="s">
        <v>675</v>
      </c>
      <c r="D130" s="279"/>
      <c r="E130" s="279"/>
      <c r="F130" s="280" t="s">
        <v>668</v>
      </c>
      <c r="G130" s="279"/>
      <c r="H130" s="279" t="s">
        <v>676</v>
      </c>
      <c r="I130" s="279" t="s">
        <v>664</v>
      </c>
      <c r="J130" s="279">
        <v>15</v>
      </c>
      <c r="K130" s="301"/>
    </row>
    <row r="131" spans="2:11" s="1" customFormat="1" ht="15" customHeight="1">
      <c r="B131" s="298"/>
      <c r="C131" s="279" t="s">
        <v>677</v>
      </c>
      <c r="D131" s="279"/>
      <c r="E131" s="279"/>
      <c r="F131" s="280" t="s">
        <v>668</v>
      </c>
      <c r="G131" s="279"/>
      <c r="H131" s="279" t="s">
        <v>678</v>
      </c>
      <c r="I131" s="279" t="s">
        <v>664</v>
      </c>
      <c r="J131" s="279">
        <v>20</v>
      </c>
      <c r="K131" s="301"/>
    </row>
    <row r="132" spans="2:11" s="1" customFormat="1" ht="15" customHeight="1">
      <c r="B132" s="298"/>
      <c r="C132" s="279" t="s">
        <v>679</v>
      </c>
      <c r="D132" s="279"/>
      <c r="E132" s="279"/>
      <c r="F132" s="280" t="s">
        <v>668</v>
      </c>
      <c r="G132" s="279"/>
      <c r="H132" s="279" t="s">
        <v>680</v>
      </c>
      <c r="I132" s="279" t="s">
        <v>664</v>
      </c>
      <c r="J132" s="279">
        <v>20</v>
      </c>
      <c r="K132" s="301"/>
    </row>
    <row r="133" spans="2:11" s="1" customFormat="1" ht="15" customHeight="1">
      <c r="B133" s="298"/>
      <c r="C133" s="255" t="s">
        <v>667</v>
      </c>
      <c r="D133" s="255"/>
      <c r="E133" s="255"/>
      <c r="F133" s="276" t="s">
        <v>668</v>
      </c>
      <c r="G133" s="255"/>
      <c r="H133" s="255" t="s">
        <v>702</v>
      </c>
      <c r="I133" s="255" t="s">
        <v>664</v>
      </c>
      <c r="J133" s="255">
        <v>50</v>
      </c>
      <c r="K133" s="301"/>
    </row>
    <row r="134" spans="2:11" s="1" customFormat="1" ht="15" customHeight="1">
      <c r="B134" s="298"/>
      <c r="C134" s="255" t="s">
        <v>681</v>
      </c>
      <c r="D134" s="255"/>
      <c r="E134" s="255"/>
      <c r="F134" s="276" t="s">
        <v>668</v>
      </c>
      <c r="G134" s="255"/>
      <c r="H134" s="255" t="s">
        <v>702</v>
      </c>
      <c r="I134" s="255" t="s">
        <v>664</v>
      </c>
      <c r="J134" s="255">
        <v>50</v>
      </c>
      <c r="K134" s="301"/>
    </row>
    <row r="135" spans="2:11" s="1" customFormat="1" ht="15" customHeight="1">
      <c r="B135" s="298"/>
      <c r="C135" s="255" t="s">
        <v>687</v>
      </c>
      <c r="D135" s="255"/>
      <c r="E135" s="255"/>
      <c r="F135" s="276" t="s">
        <v>668</v>
      </c>
      <c r="G135" s="255"/>
      <c r="H135" s="255" t="s">
        <v>702</v>
      </c>
      <c r="I135" s="255" t="s">
        <v>664</v>
      </c>
      <c r="J135" s="255">
        <v>50</v>
      </c>
      <c r="K135" s="301"/>
    </row>
    <row r="136" spans="2:11" s="1" customFormat="1" ht="15" customHeight="1">
      <c r="B136" s="298"/>
      <c r="C136" s="255" t="s">
        <v>689</v>
      </c>
      <c r="D136" s="255"/>
      <c r="E136" s="255"/>
      <c r="F136" s="276" t="s">
        <v>668</v>
      </c>
      <c r="G136" s="255"/>
      <c r="H136" s="255" t="s">
        <v>702</v>
      </c>
      <c r="I136" s="255" t="s">
        <v>664</v>
      </c>
      <c r="J136" s="255">
        <v>50</v>
      </c>
      <c r="K136" s="301"/>
    </row>
    <row r="137" spans="2:11" s="1" customFormat="1" ht="15" customHeight="1">
      <c r="B137" s="298"/>
      <c r="C137" s="255" t="s">
        <v>690</v>
      </c>
      <c r="D137" s="255"/>
      <c r="E137" s="255"/>
      <c r="F137" s="276" t="s">
        <v>668</v>
      </c>
      <c r="G137" s="255"/>
      <c r="H137" s="255" t="s">
        <v>715</v>
      </c>
      <c r="I137" s="255" t="s">
        <v>664</v>
      </c>
      <c r="J137" s="255">
        <v>255</v>
      </c>
      <c r="K137" s="301"/>
    </row>
    <row r="138" spans="2:11" s="1" customFormat="1" ht="15" customHeight="1">
      <c r="B138" s="298"/>
      <c r="C138" s="255" t="s">
        <v>692</v>
      </c>
      <c r="D138" s="255"/>
      <c r="E138" s="255"/>
      <c r="F138" s="276" t="s">
        <v>662</v>
      </c>
      <c r="G138" s="255"/>
      <c r="H138" s="255" t="s">
        <v>716</v>
      </c>
      <c r="I138" s="255" t="s">
        <v>694</v>
      </c>
      <c r="J138" s="255"/>
      <c r="K138" s="301"/>
    </row>
    <row r="139" spans="2:11" s="1" customFormat="1" ht="15" customHeight="1">
      <c r="B139" s="298"/>
      <c r="C139" s="255" t="s">
        <v>695</v>
      </c>
      <c r="D139" s="255"/>
      <c r="E139" s="255"/>
      <c r="F139" s="276" t="s">
        <v>662</v>
      </c>
      <c r="G139" s="255"/>
      <c r="H139" s="255" t="s">
        <v>717</v>
      </c>
      <c r="I139" s="255" t="s">
        <v>697</v>
      </c>
      <c r="J139" s="255"/>
      <c r="K139" s="301"/>
    </row>
    <row r="140" spans="2:11" s="1" customFormat="1" ht="15" customHeight="1">
      <c r="B140" s="298"/>
      <c r="C140" s="255" t="s">
        <v>698</v>
      </c>
      <c r="D140" s="255"/>
      <c r="E140" s="255"/>
      <c r="F140" s="276" t="s">
        <v>662</v>
      </c>
      <c r="G140" s="255"/>
      <c r="H140" s="255" t="s">
        <v>698</v>
      </c>
      <c r="I140" s="255" t="s">
        <v>697</v>
      </c>
      <c r="J140" s="255"/>
      <c r="K140" s="301"/>
    </row>
    <row r="141" spans="2:11" s="1" customFormat="1" ht="15" customHeight="1">
      <c r="B141" s="298"/>
      <c r="C141" s="255" t="s">
        <v>39</v>
      </c>
      <c r="D141" s="255"/>
      <c r="E141" s="255"/>
      <c r="F141" s="276" t="s">
        <v>662</v>
      </c>
      <c r="G141" s="255"/>
      <c r="H141" s="255" t="s">
        <v>718</v>
      </c>
      <c r="I141" s="255" t="s">
        <v>697</v>
      </c>
      <c r="J141" s="255"/>
      <c r="K141" s="301"/>
    </row>
    <row r="142" spans="2:11" s="1" customFormat="1" ht="15" customHeight="1">
      <c r="B142" s="298"/>
      <c r="C142" s="255" t="s">
        <v>719</v>
      </c>
      <c r="D142" s="255"/>
      <c r="E142" s="255"/>
      <c r="F142" s="276" t="s">
        <v>662</v>
      </c>
      <c r="G142" s="255"/>
      <c r="H142" s="255" t="s">
        <v>720</v>
      </c>
      <c r="I142" s="255" t="s">
        <v>697</v>
      </c>
      <c r="J142" s="255"/>
      <c r="K142" s="301"/>
    </row>
    <row r="143" spans="2:11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pans="2:11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pans="2:11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pans="2:11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pans="2:11" s="1" customFormat="1" ht="45" customHeight="1">
      <c r="B147" s="266"/>
      <c r="C147" s="374" t="s">
        <v>721</v>
      </c>
      <c r="D147" s="374"/>
      <c r="E147" s="374"/>
      <c r="F147" s="374"/>
      <c r="G147" s="374"/>
      <c r="H147" s="374"/>
      <c r="I147" s="374"/>
      <c r="J147" s="374"/>
      <c r="K147" s="267"/>
    </row>
    <row r="148" spans="2:11" s="1" customFormat="1" ht="17.25" customHeight="1">
      <c r="B148" s="266"/>
      <c r="C148" s="268" t="s">
        <v>656</v>
      </c>
      <c r="D148" s="268"/>
      <c r="E148" s="268"/>
      <c r="F148" s="268" t="s">
        <v>657</v>
      </c>
      <c r="G148" s="269"/>
      <c r="H148" s="268" t="s">
        <v>55</v>
      </c>
      <c r="I148" s="268" t="s">
        <v>58</v>
      </c>
      <c r="J148" s="268" t="s">
        <v>658</v>
      </c>
      <c r="K148" s="267"/>
    </row>
    <row r="149" spans="2:11" s="1" customFormat="1" ht="17.25" customHeight="1">
      <c r="B149" s="266"/>
      <c r="C149" s="270" t="s">
        <v>659</v>
      </c>
      <c r="D149" s="270"/>
      <c r="E149" s="270"/>
      <c r="F149" s="271" t="s">
        <v>660</v>
      </c>
      <c r="G149" s="272"/>
      <c r="H149" s="270"/>
      <c r="I149" s="270"/>
      <c r="J149" s="270" t="s">
        <v>661</v>
      </c>
      <c r="K149" s="267"/>
    </row>
    <row r="150" spans="2:11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pans="2:11" s="1" customFormat="1" ht="15" customHeight="1">
      <c r="B151" s="278"/>
      <c r="C151" s="305" t="s">
        <v>665</v>
      </c>
      <c r="D151" s="255"/>
      <c r="E151" s="255"/>
      <c r="F151" s="306" t="s">
        <v>662</v>
      </c>
      <c r="G151" s="255"/>
      <c r="H151" s="305" t="s">
        <v>702</v>
      </c>
      <c r="I151" s="305" t="s">
        <v>664</v>
      </c>
      <c r="J151" s="305">
        <v>120</v>
      </c>
      <c r="K151" s="301"/>
    </row>
    <row r="152" spans="2:11" s="1" customFormat="1" ht="15" customHeight="1">
      <c r="B152" s="278"/>
      <c r="C152" s="305" t="s">
        <v>711</v>
      </c>
      <c r="D152" s="255"/>
      <c r="E152" s="255"/>
      <c r="F152" s="306" t="s">
        <v>662</v>
      </c>
      <c r="G152" s="255"/>
      <c r="H152" s="305" t="s">
        <v>722</v>
      </c>
      <c r="I152" s="305" t="s">
        <v>664</v>
      </c>
      <c r="J152" s="305" t="s">
        <v>713</v>
      </c>
      <c r="K152" s="301"/>
    </row>
    <row r="153" spans="2:11" s="1" customFormat="1" ht="15" customHeight="1">
      <c r="B153" s="278"/>
      <c r="C153" s="305" t="s">
        <v>610</v>
      </c>
      <c r="D153" s="255"/>
      <c r="E153" s="255"/>
      <c r="F153" s="306" t="s">
        <v>662</v>
      </c>
      <c r="G153" s="255"/>
      <c r="H153" s="305" t="s">
        <v>723</v>
      </c>
      <c r="I153" s="305" t="s">
        <v>664</v>
      </c>
      <c r="J153" s="305" t="s">
        <v>713</v>
      </c>
      <c r="K153" s="301"/>
    </row>
    <row r="154" spans="2:11" s="1" customFormat="1" ht="15" customHeight="1">
      <c r="B154" s="278"/>
      <c r="C154" s="305" t="s">
        <v>667</v>
      </c>
      <c r="D154" s="255"/>
      <c r="E154" s="255"/>
      <c r="F154" s="306" t="s">
        <v>668</v>
      </c>
      <c r="G154" s="255"/>
      <c r="H154" s="305" t="s">
        <v>702</v>
      </c>
      <c r="I154" s="305" t="s">
        <v>664</v>
      </c>
      <c r="J154" s="305">
        <v>50</v>
      </c>
      <c r="K154" s="301"/>
    </row>
    <row r="155" spans="2:11" s="1" customFormat="1" ht="15" customHeight="1">
      <c r="B155" s="278"/>
      <c r="C155" s="305" t="s">
        <v>670</v>
      </c>
      <c r="D155" s="255"/>
      <c r="E155" s="255"/>
      <c r="F155" s="306" t="s">
        <v>662</v>
      </c>
      <c r="G155" s="255"/>
      <c r="H155" s="305" t="s">
        <v>702</v>
      </c>
      <c r="I155" s="305" t="s">
        <v>672</v>
      </c>
      <c r="J155" s="305"/>
      <c r="K155" s="301"/>
    </row>
    <row r="156" spans="2:11" s="1" customFormat="1" ht="15" customHeight="1">
      <c r="B156" s="278"/>
      <c r="C156" s="305" t="s">
        <v>681</v>
      </c>
      <c r="D156" s="255"/>
      <c r="E156" s="255"/>
      <c r="F156" s="306" t="s">
        <v>668</v>
      </c>
      <c r="G156" s="255"/>
      <c r="H156" s="305" t="s">
        <v>702</v>
      </c>
      <c r="I156" s="305" t="s">
        <v>664</v>
      </c>
      <c r="J156" s="305">
        <v>50</v>
      </c>
      <c r="K156" s="301"/>
    </row>
    <row r="157" spans="2:11" s="1" customFormat="1" ht="15" customHeight="1">
      <c r="B157" s="278"/>
      <c r="C157" s="305" t="s">
        <v>689</v>
      </c>
      <c r="D157" s="255"/>
      <c r="E157" s="255"/>
      <c r="F157" s="306" t="s">
        <v>668</v>
      </c>
      <c r="G157" s="255"/>
      <c r="H157" s="305" t="s">
        <v>702</v>
      </c>
      <c r="I157" s="305" t="s">
        <v>664</v>
      </c>
      <c r="J157" s="305">
        <v>50</v>
      </c>
      <c r="K157" s="301"/>
    </row>
    <row r="158" spans="2:11" s="1" customFormat="1" ht="15" customHeight="1">
      <c r="B158" s="278"/>
      <c r="C158" s="305" t="s">
        <v>687</v>
      </c>
      <c r="D158" s="255"/>
      <c r="E158" s="255"/>
      <c r="F158" s="306" t="s">
        <v>668</v>
      </c>
      <c r="G158" s="255"/>
      <c r="H158" s="305" t="s">
        <v>702</v>
      </c>
      <c r="I158" s="305" t="s">
        <v>664</v>
      </c>
      <c r="J158" s="305">
        <v>50</v>
      </c>
      <c r="K158" s="301"/>
    </row>
    <row r="159" spans="2:11" s="1" customFormat="1" ht="15" customHeight="1">
      <c r="B159" s="278"/>
      <c r="C159" s="305" t="s">
        <v>94</v>
      </c>
      <c r="D159" s="255"/>
      <c r="E159" s="255"/>
      <c r="F159" s="306" t="s">
        <v>662</v>
      </c>
      <c r="G159" s="255"/>
      <c r="H159" s="305" t="s">
        <v>724</v>
      </c>
      <c r="I159" s="305" t="s">
        <v>664</v>
      </c>
      <c r="J159" s="305" t="s">
        <v>725</v>
      </c>
      <c r="K159" s="301"/>
    </row>
    <row r="160" spans="2:11" s="1" customFormat="1" ht="15" customHeight="1">
      <c r="B160" s="278"/>
      <c r="C160" s="305" t="s">
        <v>726</v>
      </c>
      <c r="D160" s="255"/>
      <c r="E160" s="255"/>
      <c r="F160" s="306" t="s">
        <v>662</v>
      </c>
      <c r="G160" s="255"/>
      <c r="H160" s="305" t="s">
        <v>727</v>
      </c>
      <c r="I160" s="305" t="s">
        <v>697</v>
      </c>
      <c r="J160" s="305"/>
      <c r="K160" s="301"/>
    </row>
    <row r="161" spans="2:1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pans="2:11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pans="2:11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pans="2:11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pans="2:11" s="1" customFormat="1" ht="45" customHeight="1">
      <c r="B165" s="247"/>
      <c r="C165" s="375" t="s">
        <v>728</v>
      </c>
      <c r="D165" s="375"/>
      <c r="E165" s="375"/>
      <c r="F165" s="375"/>
      <c r="G165" s="375"/>
      <c r="H165" s="375"/>
      <c r="I165" s="375"/>
      <c r="J165" s="375"/>
      <c r="K165" s="248"/>
    </row>
    <row r="166" spans="2:11" s="1" customFormat="1" ht="17.25" customHeight="1">
      <c r="B166" s="247"/>
      <c r="C166" s="268" t="s">
        <v>656</v>
      </c>
      <c r="D166" s="268"/>
      <c r="E166" s="268"/>
      <c r="F166" s="268" t="s">
        <v>657</v>
      </c>
      <c r="G166" s="310"/>
      <c r="H166" s="311" t="s">
        <v>55</v>
      </c>
      <c r="I166" s="311" t="s">
        <v>58</v>
      </c>
      <c r="J166" s="268" t="s">
        <v>658</v>
      </c>
      <c r="K166" s="248"/>
    </row>
    <row r="167" spans="2:11" s="1" customFormat="1" ht="17.25" customHeight="1">
      <c r="B167" s="249"/>
      <c r="C167" s="270" t="s">
        <v>659</v>
      </c>
      <c r="D167" s="270"/>
      <c r="E167" s="270"/>
      <c r="F167" s="271" t="s">
        <v>660</v>
      </c>
      <c r="G167" s="312"/>
      <c r="H167" s="313"/>
      <c r="I167" s="313"/>
      <c r="J167" s="270" t="s">
        <v>661</v>
      </c>
      <c r="K167" s="250"/>
    </row>
    <row r="168" spans="2:11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pans="2:11" s="1" customFormat="1" ht="15" customHeight="1">
      <c r="B169" s="278"/>
      <c r="C169" s="255" t="s">
        <v>665</v>
      </c>
      <c r="D169" s="255"/>
      <c r="E169" s="255"/>
      <c r="F169" s="276" t="s">
        <v>662</v>
      </c>
      <c r="G169" s="255"/>
      <c r="H169" s="255" t="s">
        <v>702</v>
      </c>
      <c r="I169" s="255" t="s">
        <v>664</v>
      </c>
      <c r="J169" s="255">
        <v>120</v>
      </c>
      <c r="K169" s="301"/>
    </row>
    <row r="170" spans="2:11" s="1" customFormat="1" ht="15" customHeight="1">
      <c r="B170" s="278"/>
      <c r="C170" s="255" t="s">
        <v>711</v>
      </c>
      <c r="D170" s="255"/>
      <c r="E170" s="255"/>
      <c r="F170" s="276" t="s">
        <v>662</v>
      </c>
      <c r="G170" s="255"/>
      <c r="H170" s="255" t="s">
        <v>712</v>
      </c>
      <c r="I170" s="255" t="s">
        <v>664</v>
      </c>
      <c r="J170" s="255" t="s">
        <v>713</v>
      </c>
      <c r="K170" s="301"/>
    </row>
    <row r="171" spans="2:11" s="1" customFormat="1" ht="15" customHeight="1">
      <c r="B171" s="278"/>
      <c r="C171" s="255" t="s">
        <v>610</v>
      </c>
      <c r="D171" s="255"/>
      <c r="E171" s="255"/>
      <c r="F171" s="276" t="s">
        <v>662</v>
      </c>
      <c r="G171" s="255"/>
      <c r="H171" s="255" t="s">
        <v>729</v>
      </c>
      <c r="I171" s="255" t="s">
        <v>664</v>
      </c>
      <c r="J171" s="255" t="s">
        <v>713</v>
      </c>
      <c r="K171" s="301"/>
    </row>
    <row r="172" spans="2:11" s="1" customFormat="1" ht="15" customHeight="1">
      <c r="B172" s="278"/>
      <c r="C172" s="255" t="s">
        <v>667</v>
      </c>
      <c r="D172" s="255"/>
      <c r="E172" s="255"/>
      <c r="F172" s="276" t="s">
        <v>668</v>
      </c>
      <c r="G172" s="255"/>
      <c r="H172" s="255" t="s">
        <v>729</v>
      </c>
      <c r="I172" s="255" t="s">
        <v>664</v>
      </c>
      <c r="J172" s="255">
        <v>50</v>
      </c>
      <c r="K172" s="301"/>
    </row>
    <row r="173" spans="2:11" s="1" customFormat="1" ht="15" customHeight="1">
      <c r="B173" s="278"/>
      <c r="C173" s="255" t="s">
        <v>670</v>
      </c>
      <c r="D173" s="255"/>
      <c r="E173" s="255"/>
      <c r="F173" s="276" t="s">
        <v>662</v>
      </c>
      <c r="G173" s="255"/>
      <c r="H173" s="255" t="s">
        <v>729</v>
      </c>
      <c r="I173" s="255" t="s">
        <v>672</v>
      </c>
      <c r="J173" s="255"/>
      <c r="K173" s="301"/>
    </row>
    <row r="174" spans="2:11" s="1" customFormat="1" ht="15" customHeight="1">
      <c r="B174" s="278"/>
      <c r="C174" s="255" t="s">
        <v>681</v>
      </c>
      <c r="D174" s="255"/>
      <c r="E174" s="255"/>
      <c r="F174" s="276" t="s">
        <v>668</v>
      </c>
      <c r="G174" s="255"/>
      <c r="H174" s="255" t="s">
        <v>729</v>
      </c>
      <c r="I174" s="255" t="s">
        <v>664</v>
      </c>
      <c r="J174" s="255">
        <v>50</v>
      </c>
      <c r="K174" s="301"/>
    </row>
    <row r="175" spans="2:11" s="1" customFormat="1" ht="15" customHeight="1">
      <c r="B175" s="278"/>
      <c r="C175" s="255" t="s">
        <v>689</v>
      </c>
      <c r="D175" s="255"/>
      <c r="E175" s="255"/>
      <c r="F175" s="276" t="s">
        <v>668</v>
      </c>
      <c r="G175" s="255"/>
      <c r="H175" s="255" t="s">
        <v>729</v>
      </c>
      <c r="I175" s="255" t="s">
        <v>664</v>
      </c>
      <c r="J175" s="255">
        <v>50</v>
      </c>
      <c r="K175" s="301"/>
    </row>
    <row r="176" spans="2:11" s="1" customFormat="1" ht="15" customHeight="1">
      <c r="B176" s="278"/>
      <c r="C176" s="255" t="s">
        <v>687</v>
      </c>
      <c r="D176" s="255"/>
      <c r="E176" s="255"/>
      <c r="F176" s="276" t="s">
        <v>668</v>
      </c>
      <c r="G176" s="255"/>
      <c r="H176" s="255" t="s">
        <v>729</v>
      </c>
      <c r="I176" s="255" t="s">
        <v>664</v>
      </c>
      <c r="J176" s="255">
        <v>50</v>
      </c>
      <c r="K176" s="301"/>
    </row>
    <row r="177" spans="2:11" s="1" customFormat="1" ht="15" customHeight="1">
      <c r="B177" s="278"/>
      <c r="C177" s="255" t="s">
        <v>104</v>
      </c>
      <c r="D177" s="255"/>
      <c r="E177" s="255"/>
      <c r="F177" s="276" t="s">
        <v>662</v>
      </c>
      <c r="G177" s="255"/>
      <c r="H177" s="255" t="s">
        <v>730</v>
      </c>
      <c r="I177" s="255" t="s">
        <v>731</v>
      </c>
      <c r="J177" s="255"/>
      <c r="K177" s="301"/>
    </row>
    <row r="178" spans="2:11" s="1" customFormat="1" ht="15" customHeight="1">
      <c r="B178" s="278"/>
      <c r="C178" s="255" t="s">
        <v>58</v>
      </c>
      <c r="D178" s="255"/>
      <c r="E178" s="255"/>
      <c r="F178" s="276" t="s">
        <v>662</v>
      </c>
      <c r="G178" s="255"/>
      <c r="H178" s="255" t="s">
        <v>732</v>
      </c>
      <c r="I178" s="255" t="s">
        <v>733</v>
      </c>
      <c r="J178" s="255">
        <v>1</v>
      </c>
      <c r="K178" s="301"/>
    </row>
    <row r="179" spans="2:11" s="1" customFormat="1" ht="15" customHeight="1">
      <c r="B179" s="278"/>
      <c r="C179" s="255" t="s">
        <v>54</v>
      </c>
      <c r="D179" s="255"/>
      <c r="E179" s="255"/>
      <c r="F179" s="276" t="s">
        <v>662</v>
      </c>
      <c r="G179" s="255"/>
      <c r="H179" s="255" t="s">
        <v>734</v>
      </c>
      <c r="I179" s="255" t="s">
        <v>664</v>
      </c>
      <c r="J179" s="255">
        <v>20</v>
      </c>
      <c r="K179" s="301"/>
    </row>
    <row r="180" spans="2:11" s="1" customFormat="1" ht="15" customHeight="1">
      <c r="B180" s="278"/>
      <c r="C180" s="255" t="s">
        <v>55</v>
      </c>
      <c r="D180" s="255"/>
      <c r="E180" s="255"/>
      <c r="F180" s="276" t="s">
        <v>662</v>
      </c>
      <c r="G180" s="255"/>
      <c r="H180" s="255" t="s">
        <v>735</v>
      </c>
      <c r="I180" s="255" t="s">
        <v>664</v>
      </c>
      <c r="J180" s="255">
        <v>255</v>
      </c>
      <c r="K180" s="301"/>
    </row>
    <row r="181" spans="2:11" s="1" customFormat="1" ht="15" customHeight="1">
      <c r="B181" s="278"/>
      <c r="C181" s="255" t="s">
        <v>105</v>
      </c>
      <c r="D181" s="255"/>
      <c r="E181" s="255"/>
      <c r="F181" s="276" t="s">
        <v>662</v>
      </c>
      <c r="G181" s="255"/>
      <c r="H181" s="255" t="s">
        <v>626</v>
      </c>
      <c r="I181" s="255" t="s">
        <v>664</v>
      </c>
      <c r="J181" s="255">
        <v>10</v>
      </c>
      <c r="K181" s="301"/>
    </row>
    <row r="182" spans="2:11" s="1" customFormat="1" ht="15" customHeight="1">
      <c r="B182" s="278"/>
      <c r="C182" s="255" t="s">
        <v>106</v>
      </c>
      <c r="D182" s="255"/>
      <c r="E182" s="255"/>
      <c r="F182" s="276" t="s">
        <v>662</v>
      </c>
      <c r="G182" s="255"/>
      <c r="H182" s="255" t="s">
        <v>736</v>
      </c>
      <c r="I182" s="255" t="s">
        <v>697</v>
      </c>
      <c r="J182" s="255"/>
      <c r="K182" s="301"/>
    </row>
    <row r="183" spans="2:11" s="1" customFormat="1" ht="15" customHeight="1">
      <c r="B183" s="278"/>
      <c r="C183" s="255" t="s">
        <v>737</v>
      </c>
      <c r="D183" s="255"/>
      <c r="E183" s="255"/>
      <c r="F183" s="276" t="s">
        <v>662</v>
      </c>
      <c r="G183" s="255"/>
      <c r="H183" s="255" t="s">
        <v>738</v>
      </c>
      <c r="I183" s="255" t="s">
        <v>697</v>
      </c>
      <c r="J183" s="255"/>
      <c r="K183" s="301"/>
    </row>
    <row r="184" spans="2:11" s="1" customFormat="1" ht="15" customHeight="1">
      <c r="B184" s="278"/>
      <c r="C184" s="255" t="s">
        <v>726</v>
      </c>
      <c r="D184" s="255"/>
      <c r="E184" s="255"/>
      <c r="F184" s="276" t="s">
        <v>662</v>
      </c>
      <c r="G184" s="255"/>
      <c r="H184" s="255" t="s">
        <v>739</v>
      </c>
      <c r="I184" s="255" t="s">
        <v>697</v>
      </c>
      <c r="J184" s="255"/>
      <c r="K184" s="301"/>
    </row>
    <row r="185" spans="2:11" s="1" customFormat="1" ht="15" customHeight="1">
      <c r="B185" s="278"/>
      <c r="C185" s="255" t="s">
        <v>108</v>
      </c>
      <c r="D185" s="255"/>
      <c r="E185" s="255"/>
      <c r="F185" s="276" t="s">
        <v>668</v>
      </c>
      <c r="G185" s="255"/>
      <c r="H185" s="255" t="s">
        <v>740</v>
      </c>
      <c r="I185" s="255" t="s">
        <v>664</v>
      </c>
      <c r="J185" s="255">
        <v>50</v>
      </c>
      <c r="K185" s="301"/>
    </row>
    <row r="186" spans="2:11" s="1" customFormat="1" ht="15" customHeight="1">
      <c r="B186" s="278"/>
      <c r="C186" s="255" t="s">
        <v>741</v>
      </c>
      <c r="D186" s="255"/>
      <c r="E186" s="255"/>
      <c r="F186" s="276" t="s">
        <v>668</v>
      </c>
      <c r="G186" s="255"/>
      <c r="H186" s="255" t="s">
        <v>742</v>
      </c>
      <c r="I186" s="255" t="s">
        <v>743</v>
      </c>
      <c r="J186" s="255"/>
      <c r="K186" s="301"/>
    </row>
    <row r="187" spans="2:11" s="1" customFormat="1" ht="15" customHeight="1">
      <c r="B187" s="278"/>
      <c r="C187" s="255" t="s">
        <v>744</v>
      </c>
      <c r="D187" s="255"/>
      <c r="E187" s="255"/>
      <c r="F187" s="276" t="s">
        <v>668</v>
      </c>
      <c r="G187" s="255"/>
      <c r="H187" s="255" t="s">
        <v>745</v>
      </c>
      <c r="I187" s="255" t="s">
        <v>743</v>
      </c>
      <c r="J187" s="255"/>
      <c r="K187" s="301"/>
    </row>
    <row r="188" spans="2:11" s="1" customFormat="1" ht="15" customHeight="1">
      <c r="B188" s="278"/>
      <c r="C188" s="255" t="s">
        <v>746</v>
      </c>
      <c r="D188" s="255"/>
      <c r="E188" s="255"/>
      <c r="F188" s="276" t="s">
        <v>668</v>
      </c>
      <c r="G188" s="255"/>
      <c r="H188" s="255" t="s">
        <v>747</v>
      </c>
      <c r="I188" s="255" t="s">
        <v>743</v>
      </c>
      <c r="J188" s="255"/>
      <c r="K188" s="301"/>
    </row>
    <row r="189" spans="2:11" s="1" customFormat="1" ht="15" customHeight="1">
      <c r="B189" s="278"/>
      <c r="C189" s="314" t="s">
        <v>748</v>
      </c>
      <c r="D189" s="255"/>
      <c r="E189" s="255"/>
      <c r="F189" s="276" t="s">
        <v>668</v>
      </c>
      <c r="G189" s="255"/>
      <c r="H189" s="255" t="s">
        <v>749</v>
      </c>
      <c r="I189" s="255" t="s">
        <v>750</v>
      </c>
      <c r="J189" s="315" t="s">
        <v>751</v>
      </c>
      <c r="K189" s="301"/>
    </row>
    <row r="190" spans="2:11" s="1" customFormat="1" ht="15" customHeight="1">
      <c r="B190" s="278"/>
      <c r="C190" s="314" t="s">
        <v>43</v>
      </c>
      <c r="D190" s="255"/>
      <c r="E190" s="255"/>
      <c r="F190" s="276" t="s">
        <v>662</v>
      </c>
      <c r="G190" s="255"/>
      <c r="H190" s="252" t="s">
        <v>752</v>
      </c>
      <c r="I190" s="255" t="s">
        <v>753</v>
      </c>
      <c r="J190" s="255"/>
      <c r="K190" s="301"/>
    </row>
    <row r="191" spans="2:11" s="1" customFormat="1" ht="15" customHeight="1">
      <c r="B191" s="278"/>
      <c r="C191" s="314" t="s">
        <v>754</v>
      </c>
      <c r="D191" s="255"/>
      <c r="E191" s="255"/>
      <c r="F191" s="276" t="s">
        <v>662</v>
      </c>
      <c r="G191" s="255"/>
      <c r="H191" s="255" t="s">
        <v>755</v>
      </c>
      <c r="I191" s="255" t="s">
        <v>697</v>
      </c>
      <c r="J191" s="255"/>
      <c r="K191" s="301"/>
    </row>
    <row r="192" spans="2:11" s="1" customFormat="1" ht="15" customHeight="1">
      <c r="B192" s="278"/>
      <c r="C192" s="314" t="s">
        <v>756</v>
      </c>
      <c r="D192" s="255"/>
      <c r="E192" s="255"/>
      <c r="F192" s="276" t="s">
        <v>662</v>
      </c>
      <c r="G192" s="255"/>
      <c r="H192" s="255" t="s">
        <v>757</v>
      </c>
      <c r="I192" s="255" t="s">
        <v>697</v>
      </c>
      <c r="J192" s="255"/>
      <c r="K192" s="301"/>
    </row>
    <row r="193" spans="2:11" s="1" customFormat="1" ht="15" customHeight="1">
      <c r="B193" s="278"/>
      <c r="C193" s="314" t="s">
        <v>758</v>
      </c>
      <c r="D193" s="255"/>
      <c r="E193" s="255"/>
      <c r="F193" s="276" t="s">
        <v>668</v>
      </c>
      <c r="G193" s="255"/>
      <c r="H193" s="255" t="s">
        <v>759</v>
      </c>
      <c r="I193" s="255" t="s">
        <v>697</v>
      </c>
      <c r="J193" s="255"/>
      <c r="K193" s="301"/>
    </row>
    <row r="194" spans="2:11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pans="2:11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pans="2:11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pans="2:11" s="1" customFormat="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pans="2:11" s="1" customFormat="1" ht="12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pans="2:11" s="1" customFormat="1" ht="22.2">
      <c r="B199" s="247"/>
      <c r="C199" s="375" t="s">
        <v>760</v>
      </c>
      <c r="D199" s="375"/>
      <c r="E199" s="375"/>
      <c r="F199" s="375"/>
      <c r="G199" s="375"/>
      <c r="H199" s="375"/>
      <c r="I199" s="375"/>
      <c r="J199" s="375"/>
      <c r="K199" s="248"/>
    </row>
    <row r="200" spans="2:11" s="1" customFormat="1" ht="25.5" customHeight="1">
      <c r="B200" s="247"/>
      <c r="C200" s="317" t="s">
        <v>761</v>
      </c>
      <c r="D200" s="317"/>
      <c r="E200" s="317"/>
      <c r="F200" s="317" t="s">
        <v>762</v>
      </c>
      <c r="G200" s="318"/>
      <c r="H200" s="376" t="s">
        <v>763</v>
      </c>
      <c r="I200" s="376"/>
      <c r="J200" s="376"/>
      <c r="K200" s="248"/>
    </row>
    <row r="201" spans="2:1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pans="2:11" s="1" customFormat="1" ht="15" customHeight="1">
      <c r="B202" s="278"/>
      <c r="C202" s="255" t="s">
        <v>753</v>
      </c>
      <c r="D202" s="255"/>
      <c r="E202" s="255"/>
      <c r="F202" s="276" t="s">
        <v>44</v>
      </c>
      <c r="G202" s="255"/>
      <c r="H202" s="377" t="s">
        <v>764</v>
      </c>
      <c r="I202" s="377"/>
      <c r="J202" s="377"/>
      <c r="K202" s="301"/>
    </row>
    <row r="203" spans="2:11" s="1" customFormat="1" ht="15" customHeight="1">
      <c r="B203" s="278"/>
      <c r="C203" s="255"/>
      <c r="D203" s="255"/>
      <c r="E203" s="255"/>
      <c r="F203" s="276" t="s">
        <v>45</v>
      </c>
      <c r="G203" s="255"/>
      <c r="H203" s="377" t="s">
        <v>765</v>
      </c>
      <c r="I203" s="377"/>
      <c r="J203" s="377"/>
      <c r="K203" s="301"/>
    </row>
    <row r="204" spans="2:11" s="1" customFormat="1" ht="15" customHeight="1">
      <c r="B204" s="278"/>
      <c r="C204" s="255"/>
      <c r="D204" s="255"/>
      <c r="E204" s="255"/>
      <c r="F204" s="276" t="s">
        <v>48</v>
      </c>
      <c r="G204" s="255"/>
      <c r="H204" s="377" t="s">
        <v>766</v>
      </c>
      <c r="I204" s="377"/>
      <c r="J204" s="377"/>
      <c r="K204" s="301"/>
    </row>
    <row r="205" spans="2:11" s="1" customFormat="1" ht="15" customHeight="1">
      <c r="B205" s="278"/>
      <c r="C205" s="255"/>
      <c r="D205" s="255"/>
      <c r="E205" s="255"/>
      <c r="F205" s="276" t="s">
        <v>46</v>
      </c>
      <c r="G205" s="255"/>
      <c r="H205" s="377" t="s">
        <v>767</v>
      </c>
      <c r="I205" s="377"/>
      <c r="J205" s="377"/>
      <c r="K205" s="301"/>
    </row>
    <row r="206" spans="2:11" s="1" customFormat="1" ht="15" customHeight="1">
      <c r="B206" s="278"/>
      <c r="C206" s="255"/>
      <c r="D206" s="255"/>
      <c r="E206" s="255"/>
      <c r="F206" s="276" t="s">
        <v>47</v>
      </c>
      <c r="G206" s="255"/>
      <c r="H206" s="377" t="s">
        <v>768</v>
      </c>
      <c r="I206" s="377"/>
      <c r="J206" s="377"/>
      <c r="K206" s="301"/>
    </row>
    <row r="207" spans="2:11" s="1" customFormat="1" ht="15" customHeight="1">
      <c r="B207" s="278"/>
      <c r="C207" s="255"/>
      <c r="D207" s="255"/>
      <c r="E207" s="255"/>
      <c r="F207" s="276"/>
      <c r="G207" s="255"/>
      <c r="H207" s="255"/>
      <c r="I207" s="255"/>
      <c r="J207" s="255"/>
      <c r="K207" s="301"/>
    </row>
    <row r="208" spans="2:11" s="1" customFormat="1" ht="15" customHeight="1">
      <c r="B208" s="278"/>
      <c r="C208" s="255" t="s">
        <v>709</v>
      </c>
      <c r="D208" s="255"/>
      <c r="E208" s="255"/>
      <c r="F208" s="276" t="s">
        <v>80</v>
      </c>
      <c r="G208" s="255"/>
      <c r="H208" s="377" t="s">
        <v>769</v>
      </c>
      <c r="I208" s="377"/>
      <c r="J208" s="377"/>
      <c r="K208" s="301"/>
    </row>
    <row r="209" spans="2:11" s="1" customFormat="1" ht="15" customHeight="1">
      <c r="B209" s="278"/>
      <c r="C209" s="255"/>
      <c r="D209" s="255"/>
      <c r="E209" s="255"/>
      <c r="F209" s="276" t="s">
        <v>607</v>
      </c>
      <c r="G209" s="255"/>
      <c r="H209" s="377" t="s">
        <v>608</v>
      </c>
      <c r="I209" s="377"/>
      <c r="J209" s="377"/>
      <c r="K209" s="301"/>
    </row>
    <row r="210" spans="2:11" s="1" customFormat="1" ht="15" customHeight="1">
      <c r="B210" s="278"/>
      <c r="C210" s="255"/>
      <c r="D210" s="255"/>
      <c r="E210" s="255"/>
      <c r="F210" s="276" t="s">
        <v>605</v>
      </c>
      <c r="G210" s="255"/>
      <c r="H210" s="377" t="s">
        <v>770</v>
      </c>
      <c r="I210" s="377"/>
      <c r="J210" s="377"/>
      <c r="K210" s="301"/>
    </row>
    <row r="211" spans="2:11" s="1" customFormat="1" ht="15" customHeight="1">
      <c r="B211" s="319"/>
      <c r="C211" s="255"/>
      <c r="D211" s="255"/>
      <c r="E211" s="255"/>
      <c r="F211" s="276" t="s">
        <v>86</v>
      </c>
      <c r="G211" s="314"/>
      <c r="H211" s="378" t="s">
        <v>85</v>
      </c>
      <c r="I211" s="378"/>
      <c r="J211" s="378"/>
      <c r="K211" s="320"/>
    </row>
    <row r="212" spans="2:11" s="1" customFormat="1" ht="15" customHeight="1">
      <c r="B212" s="319"/>
      <c r="C212" s="255"/>
      <c r="D212" s="255"/>
      <c r="E212" s="255"/>
      <c r="F212" s="276" t="s">
        <v>496</v>
      </c>
      <c r="G212" s="314"/>
      <c r="H212" s="378" t="s">
        <v>563</v>
      </c>
      <c r="I212" s="378"/>
      <c r="J212" s="378"/>
      <c r="K212" s="320"/>
    </row>
    <row r="213" spans="2:11" s="1" customFormat="1" ht="15" customHeight="1">
      <c r="B213" s="319"/>
      <c r="C213" s="255"/>
      <c r="D213" s="255"/>
      <c r="E213" s="255"/>
      <c r="F213" s="276"/>
      <c r="G213" s="314"/>
      <c r="H213" s="305"/>
      <c r="I213" s="305"/>
      <c r="J213" s="305"/>
      <c r="K213" s="320"/>
    </row>
    <row r="214" spans="2:11" s="1" customFormat="1" ht="15" customHeight="1">
      <c r="B214" s="319"/>
      <c r="C214" s="255" t="s">
        <v>733</v>
      </c>
      <c r="D214" s="255"/>
      <c r="E214" s="255"/>
      <c r="F214" s="276">
        <v>1</v>
      </c>
      <c r="G214" s="314"/>
      <c r="H214" s="378" t="s">
        <v>771</v>
      </c>
      <c r="I214" s="378"/>
      <c r="J214" s="378"/>
      <c r="K214" s="320"/>
    </row>
    <row r="215" spans="2:11" s="1" customFormat="1" ht="15" customHeight="1">
      <c r="B215" s="319"/>
      <c r="C215" s="255"/>
      <c r="D215" s="255"/>
      <c r="E215" s="255"/>
      <c r="F215" s="276">
        <v>2</v>
      </c>
      <c r="G215" s="314"/>
      <c r="H215" s="378" t="s">
        <v>772</v>
      </c>
      <c r="I215" s="378"/>
      <c r="J215" s="378"/>
      <c r="K215" s="320"/>
    </row>
    <row r="216" spans="2:11" s="1" customFormat="1" ht="15" customHeight="1">
      <c r="B216" s="319"/>
      <c r="C216" s="255"/>
      <c r="D216" s="255"/>
      <c r="E216" s="255"/>
      <c r="F216" s="276">
        <v>3</v>
      </c>
      <c r="G216" s="314"/>
      <c r="H216" s="378" t="s">
        <v>773</v>
      </c>
      <c r="I216" s="378"/>
      <c r="J216" s="378"/>
      <c r="K216" s="320"/>
    </row>
    <row r="217" spans="2:11" s="1" customFormat="1" ht="15" customHeight="1">
      <c r="B217" s="319"/>
      <c r="C217" s="255"/>
      <c r="D217" s="255"/>
      <c r="E217" s="255"/>
      <c r="F217" s="276">
        <v>4</v>
      </c>
      <c r="G217" s="314"/>
      <c r="H217" s="378" t="s">
        <v>774</v>
      </c>
      <c r="I217" s="378"/>
      <c r="J217" s="378"/>
      <c r="K217" s="320"/>
    </row>
    <row r="218" spans="2:11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1. - SO 01 Stabilizace oc...</vt:lpstr>
      <vt:lpstr>VON.01 - Vedlejší a ostat...</vt:lpstr>
      <vt:lpstr>Pokyny pro vyplnění</vt:lpstr>
      <vt:lpstr>'1. - SO 01 Stabilizace oc...'!Názvy_tisku</vt:lpstr>
      <vt:lpstr>'Rekapitulace stavby'!Názvy_tisku</vt:lpstr>
      <vt:lpstr>'VON.01 - Vedlejší a ostat...'!Názvy_tisku</vt:lpstr>
      <vt:lpstr>'1. - SO 01 Stabilizace oc...'!Oblast_tisku</vt:lpstr>
      <vt:lpstr>'Pokyny pro vyplnění'!Oblast_tisku</vt:lpstr>
      <vt:lpstr>'Rekapitulace stavby'!Oblast_tisku</vt:lpstr>
      <vt:lpstr>'VON.01 - Vedlejší a ostat...'!Oblast_tisku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2021-03-23T12:59:57Z</dcterms:created>
  <dcterms:modified xsi:type="dcterms:W3CDTF">2021-03-23T13:03:10Z</dcterms:modified>
</cp:coreProperties>
</file>