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4685" yWindow="65506" windowWidth="13980" windowHeight="15165" activeTab="0"/>
  </bookViews>
  <sheets>
    <sheet name="Rekapitulace stavby" sheetId="1" r:id="rId1"/>
    <sheet name="SO 01.1 - Rekonstrukce PB..." sheetId="2" r:id="rId2"/>
    <sheet name="SO 01.2 - Stabilizace pat..." sheetId="3" r:id="rId3"/>
    <sheet name="SO 01.3 - Oprava PB zdi v..." sheetId="4" r:id="rId4"/>
    <sheet name="SO 01.4 - Oprava LB zdi v..." sheetId="5" r:id="rId5"/>
    <sheet name="SO 02 - Stabilizace paty ..." sheetId="6" r:id="rId6"/>
    <sheet name="VON - Vedlejší a ostatní ..." sheetId="7" r:id="rId7"/>
  </sheets>
  <definedNames>
    <definedName name="_xlnm._FilterDatabase" localSheetId="1" hidden="1">'SO 01.1 - Rekonstrukce PB...'!$C$131:$K$539</definedName>
    <definedName name="_xlnm._FilterDatabase" localSheetId="2" hidden="1">'SO 01.2 - Stabilizace pat...'!$C$126:$K$235</definedName>
    <definedName name="_xlnm._FilterDatabase" localSheetId="3" hidden="1">'SO 01.3 - Oprava PB zdi v...'!$C$120:$K$158</definedName>
    <definedName name="_xlnm._FilterDatabase" localSheetId="4" hidden="1">'SO 01.4 - Oprava LB zdi v...'!$C$120:$K$158</definedName>
    <definedName name="_xlnm._FilterDatabase" localSheetId="5" hidden="1">'SO 02 - Stabilizace paty ...'!$C$129:$K$358</definedName>
    <definedName name="_xlnm._FilterDatabase" localSheetId="6" hidden="1">'VON - Vedlejší a ostatní ...'!$C$119:$K$148</definedName>
    <definedName name="_xlnm.Print_Area" localSheetId="0">'Rekapitulace stavby'!$D$4:$AO$76,'Rekapitulace stavby'!$C$82:$AQ$101</definedName>
    <definedName name="_xlnm.Print_Area" localSheetId="1">'SO 01.1 - Rekonstrukce PB...'!$C$4:$J$76,'SO 01.1 - Rekonstrukce PB...'!$C$82:$J$113,'SO 01.1 - Rekonstrukce PB...'!$C$119:$J$539</definedName>
    <definedName name="_xlnm.Print_Area" localSheetId="2">'SO 01.2 - Stabilizace pat...'!$C$4:$J$76,'SO 01.2 - Stabilizace pat...'!$C$82:$J$108,'SO 01.2 - Stabilizace pat...'!$C$114:$J$235</definedName>
    <definedName name="_xlnm.Print_Area" localSheetId="3">'SO 01.3 - Oprava PB zdi v...'!$C$4:$J$76,'SO 01.3 - Oprava PB zdi v...'!$C$82:$J$102,'SO 01.3 - Oprava PB zdi v...'!$C$108:$J$158</definedName>
    <definedName name="_xlnm.Print_Area" localSheetId="4">'SO 01.4 - Oprava LB zdi v...'!$C$4:$J$76,'SO 01.4 - Oprava LB zdi v...'!$C$82:$J$102,'SO 01.4 - Oprava LB zdi v...'!$C$108:$J$158</definedName>
    <definedName name="_xlnm.Print_Area" localSheetId="5">'SO 02 - Stabilizace paty ...'!$C$4:$J$76,'SO 02 - Stabilizace paty ...'!$C$82:$J$111,'SO 02 - Stabilizace paty ...'!$C$117:$J$358</definedName>
    <definedName name="_xlnm.Print_Area" localSheetId="6">'VON - Vedlejší a ostatní ...'!$C$4:$J$76,'VON - Vedlejší a ostatní ...'!$C$82:$J$101,'VON - Vedlejší a ostatní ...'!$C$107:$J$148</definedName>
    <definedName name="_xlnm.Print_Titles" localSheetId="0">'Rekapitulace stavby'!$92:$92</definedName>
    <definedName name="_xlnm.Print_Titles" localSheetId="1">'SO 01.1 - Rekonstrukce PB...'!$131:$131</definedName>
    <definedName name="_xlnm.Print_Titles" localSheetId="2">'SO 01.2 - Stabilizace pat...'!$126:$126</definedName>
    <definedName name="_xlnm.Print_Titles" localSheetId="3">'SO 01.3 - Oprava PB zdi v...'!$120:$120</definedName>
    <definedName name="_xlnm.Print_Titles" localSheetId="4">'SO 01.4 - Oprava LB zdi v...'!$120:$120</definedName>
    <definedName name="_xlnm.Print_Titles" localSheetId="5">'SO 02 - Stabilizace paty ...'!$129:$129</definedName>
    <definedName name="_xlnm.Print_Titles" localSheetId="6">'VON - Vedlejší a ostatní ...'!$119:$119</definedName>
  </definedNames>
  <calcPr calcId="162913"/>
</workbook>
</file>

<file path=xl/sharedStrings.xml><?xml version="1.0" encoding="utf-8"?>
<sst xmlns="http://schemas.openxmlformats.org/spreadsheetml/2006/main" count="7918" uniqueCount="807">
  <si>
    <t>Export Komplet</t>
  </si>
  <si>
    <t/>
  </si>
  <si>
    <t>2.0</t>
  </si>
  <si>
    <t>False</t>
  </si>
  <si>
    <t>{a90538ef-20ee-407b-9099-eb6d95070ea2}</t>
  </si>
  <si>
    <t>&gt;&gt;  skryté sloupce  &lt;&lt;</t>
  </si>
  <si>
    <t>0,01</t>
  </si>
  <si>
    <t>21</t>
  </si>
  <si>
    <t>15</t>
  </si>
  <si>
    <t>REKAPITULACE STAVBY</t>
  </si>
  <si>
    <t>v ---  níže se nacházejí doplnkové a pomocné údaje k sestavám  --- v</t>
  </si>
  <si>
    <t>Návod na vyplnění</t>
  </si>
  <si>
    <t>0,001</t>
  </si>
  <si>
    <t>Kód:</t>
  </si>
  <si>
    <t>(ES_12)_2021_05_20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</si>
  <si>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</si>
  <si>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</si>
  <si>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</si>
  <si>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</si>
  <si>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</si>
  <si>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 xml:space="preserve"> </t>
  </si>
  <si>
    <t>Datum:</t>
  </si>
  <si>
    <t>20. 5. 2021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</si>
  <si>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</si>
  <si>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</si>
  <si>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</si>
  <si>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</si>
  <si>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</si>
  <si>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</si>
  <si>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</si>
  <si>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</si>
  <si>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</si>
  <si>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</si>
  <si>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</si>
  <si>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</si>
  <si>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</si>
  <si>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</si>
  <si>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</si>
  <si>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</si>
  <si>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</si>
  <si>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</si>
  <si>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</si>
  <si>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</si>
  <si>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</si>
  <si>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</si>
  <si>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</si>
  <si>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</si>
  <si>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</si>
  <si>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</si>
  <si>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</si>
  <si>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</si>
  <si>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</si>
  <si>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</si>
  <si>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</si>
  <si>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</si>
  <si>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</si>
  <si>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</si>
  <si>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</si>
  <si>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</si>
  <si>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</si>
  <si>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</si>
  <si>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</si>
  <si>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</si>
  <si>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</si>
  <si>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</si>
  <si>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</si>
  <si>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</si>
  <si>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</si>
  <si>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</si>
  <si>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</si>
  <si>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</si>
  <si>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</si>
  <si>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</si>
  <si>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</si>
  <si>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</si>
  <si>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</si>
  <si>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</si>
  <si>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01.1</t>
  </si>
  <si>
    <t>Rekonstrukce PB zdi v délce 181,7 m v ř.km 11,304 ÷ 11,487</t>
  </si>
  <si>
    <t>STA</t>
  </si>
  <si>
    <t>1</t>
  </si>
  <si>
    <t>{cfc77665-9797-4631-b86c-c0ab52f77d24}</t>
  </si>
  <si>
    <t>2</t>
  </si>
  <si>
    <t>SO 01.2</t>
  </si>
  <si>
    <t>Stabilizace paty PB zdi v délce 5,7 m v ř.km 11,487 ÷ 11,493</t>
  </si>
  <si>
    <t>{76c8ce64-dc04-45c7-ae48-4420fa0131bb}</t>
  </si>
  <si>
    <t>SO 01.3</t>
  </si>
  <si>
    <t>Oprava PB zdi v délce 50 m v ř.km 11,255 ÷ 11,305</t>
  </si>
  <si>
    <t>{39b57a24-0a0e-4453-959d-28663f540559}</t>
  </si>
  <si>
    <t>SO 01.4</t>
  </si>
  <si>
    <t>Oprava LB zdi v délce 240 m v ř.km 11,255 ÷ 11,495</t>
  </si>
  <si>
    <t>{6a76223a-c021-4a31-88c9-20b79bcf137b}</t>
  </si>
  <si>
    <t>SO 02</t>
  </si>
  <si>
    <t>Stabilizace paty LB zdi v délce 28 m v ř.km 11,258 ÷ 11,288</t>
  </si>
  <si>
    <t>{a63b349f-7927-4a3d-9db3-65a8b59bca91}</t>
  </si>
  <si>
    <t>VON</t>
  </si>
  <si>
    <t>Vedlejší a ostatní náklady</t>
  </si>
  <si>
    <t>{95e2dabf-504c-4a46-9777-2ce77b633f6d}</t>
  </si>
  <si>
    <t>KRYCÍ LIST SOUPISU PRACÍ</t>
  </si>
  <si>
    <t>Objekt:</t>
  </si>
  <si>
    <t>SO 01.1 - Rekonstrukce PB zdi v délce 181,7 m v ř.km 11,304 ÷ 11,487</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</si>
  <si>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</si>
  <si>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</si>
  <si>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</si>
  <si>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</si>
  <si>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</si>
  <si>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</si>
  <si>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</si>
  <si>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</si>
  <si>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</si>
  <si>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</si>
  <si>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</si>
  <si>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práce-bourání</t>
  </si>
  <si>
    <t xml:space="preserve">    93 - Různé dokončovací konstrukce a práce inženýrských staveb</t>
  </si>
  <si>
    <t xml:space="preserve">    94 - Lešení a stavební výtahy</t>
  </si>
  <si>
    <t xml:space="preserve">    95 - Různé dokončovací konstrukce a práce pozemních staveb</t>
  </si>
  <si>
    <t xml:space="preserve">    98 - Demolice a sanace</t>
  </si>
  <si>
    <t xml:space="preserve">    997 - Přesun sutě</t>
  </si>
  <si>
    <t xml:space="preserve">    998 - Přesun hmot</t>
  </si>
  <si>
    <t>PSV - Práce a dodávky PSV</t>
  </si>
  <si>
    <t xml:space="preserve">    711 - Izolace proti vodě, vlhkosti a plynům</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</si>
  <si>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</si>
  <si>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</si>
  <si>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</si>
  <si>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</si>
  <si>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</si>
  <si>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</si>
  <si>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</si>
  <si>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</si>
  <si>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</si>
  <si>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</si>
  <si>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</si>
  <si>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</si>
  <si>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</si>
  <si>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</si>
  <si>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</si>
  <si>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</si>
  <si>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</si>
  <si>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</si>
  <si>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</si>
  <si>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11111R1</t>
  </si>
  <si>
    <t>Likvidace křovin na skládku odpovídajícím zákonným způsobem vč. naložení, dopravy a složení, skládkovného, apod.</t>
  </si>
  <si>
    <t>m2</t>
  </si>
  <si>
    <t>4</t>
  </si>
  <si>
    <t>PP</t>
  </si>
  <si>
    <t>kus</t>
  </si>
  <si>
    <t>PSC</t>
  </si>
  <si>
    <t>VV</t>
  </si>
  <si>
    <t>viz tab. P.1.1 Kácení stromů</t>
  </si>
  <si>
    <t>1"ks"</t>
  </si>
  <si>
    <t>Součet</t>
  </si>
  <si>
    <t>3</t>
  </si>
  <si>
    <t>6</t>
  </si>
  <si>
    <t>8</t>
  </si>
  <si>
    <t>5</t>
  </si>
  <si>
    <t>112201101</t>
  </si>
  <si>
    <t>Odstranění pařezů D do 300 mm</t>
  </si>
  <si>
    <t>10</t>
  </si>
  <si>
    <t>Odstranění pařezů s jejich vykopáním, vytrháním nebo odstřelením, s přesekáním kořenů průměru přes 100 do 300 mm</t>
  </si>
  <si>
    <t xml:space="preserve">Poznámka k souboru cen:
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</si>
  <si>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</si>
  <si>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</si>
  <si>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12</t>
  </si>
  <si>
    <t>Odstranění pařezů s jejich vykopáním, vytrháním nebo odstřelením, s přesekáním kořenů průměru přes 300 do 500 mm</t>
  </si>
  <si>
    <t>7</t>
  </si>
  <si>
    <t>112201103</t>
  </si>
  <si>
    <t>Odstranění pařezů D do 700 mm</t>
  </si>
  <si>
    <t>14</t>
  </si>
  <si>
    <t>Odstranění pařezů s jejich vykopáním, vytrháním nebo odstřelením, s přesekáním kořenů průměru přes 500 do 700 mm</t>
  </si>
  <si>
    <t>114203201</t>
  </si>
  <si>
    <t>Očištění lomového kamene nebo betonových tvárnic od hlíny nebo písku</t>
  </si>
  <si>
    <t>m3</t>
  </si>
  <si>
    <t>16</t>
  </si>
  <si>
    <t>Očištění lomového kamene nebo betonových tvárnic získaných při rozebrání dlažeb, záhozů, rovnanin a soustřeďovacích staveb od hlíny nebo písku</t>
  </si>
  <si>
    <t xml:space="preserve">Poznámka k souboru cen:
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</si>
  <si>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očištění stáv. kamenů určených k odvozu na provoz Povodí Labe</t>
  </si>
  <si>
    <t xml:space="preserve">100"m3"    </t>
  </si>
  <si>
    <t>očištění stáv. kamenů do balvanitých rovnanin</t>
  </si>
  <si>
    <t>15,6"m3"           "využití v SO 02</t>
  </si>
  <si>
    <t>očištění stáv. kamenů do oprav stávajících zdí</t>
  </si>
  <si>
    <t>40,6"m3"          "využití v SO 01.3 a SO 01.4</t>
  </si>
  <si>
    <t>9</t>
  </si>
  <si>
    <t>114203301</t>
  </si>
  <si>
    <t>Třídění lomového kamene nebo betonových tvárnic podle druhu, velikosti nebo tvaru</t>
  </si>
  <si>
    <t>18</t>
  </si>
  <si>
    <t>Třídění lomového kamene nebo betonových tvárnic získaných při rozebrání dlažeb, záhozů, rovnanin a soustřeďovacích staveb podle druhu, velikosti nebo tvaru</t>
  </si>
  <si>
    <t xml:space="preserve">Poznámka k souboru cen:
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</si>
  <si>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Rozebrání kamených zdí na sucho</t>
  </si>
  <si>
    <t>15.6 + 40.6</t>
  </si>
  <si>
    <t>115101201</t>
  </si>
  <si>
    <t>Čerpání vody na dopravní výšku do 10 m průměrný přítok do 500 l/min</t>
  </si>
  <si>
    <t>hod</t>
  </si>
  <si>
    <t>20</t>
  </si>
  <si>
    <t>Čerpání vody na dopravní výšku do 10 m s uvažovaným průměrným přítokem do 500 l/min</t>
  </si>
  <si>
    <t xml:space="preserve">Poznámka k souboru cen:
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</si>
  <si>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114"dny"*24"hod"</t>
  </si>
  <si>
    <t>11</t>
  </si>
  <si>
    <t>115101301</t>
  </si>
  <si>
    <t>Pohotovost čerpací soupravy pro dopravní výšku do 10 m přítok do 500 l/min</t>
  </si>
  <si>
    <t>den</t>
  </si>
  <si>
    <t>22</t>
  </si>
  <si>
    <t>Pohotovost záložní čerpací soupravy pro dopravní výšku do 10 m s uvažovaným průměrným přítokem do 500 l/min</t>
  </si>
  <si>
    <t xml:space="preserve">Poznámka k souboru cen:
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</si>
  <si>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114"dny"</t>
  </si>
  <si>
    <t>121101103</t>
  </si>
  <si>
    <t>Sejmutí ornice s přemístěním na vzdálenost do 250 m</t>
  </si>
  <si>
    <t>24</t>
  </si>
  <si>
    <t>Sejmutí ornice nebo lesní půdy s vodorovným přemístěním na hromady v místě upotřebení nebo na dočasné či trvalé skládky se složením, na vzdálenost přes 100 do 250 m</t>
  </si>
  <si>
    <t xml:space="preserve">Poznámka k souboru cen:
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</si>
  <si>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tab. P.1.2 BOURÁNÍ KONSTRUKCÍ A ZEMNÍ PRÁCE</t>
  </si>
  <si>
    <t>543,2"m2"*0,22"m"</t>
  </si>
  <si>
    <t>13</t>
  </si>
  <si>
    <t>124403101</t>
  </si>
  <si>
    <t>Vykopávky do 1000 m3 pro koryta vodotečí v hornině tř. 5</t>
  </si>
  <si>
    <t>26</t>
  </si>
  <si>
    <t>Vykopávky pro koryta vodotečí s přehozením výkopku na vzdálenost do 3 m nebo s naložením na dopravní prostředek v hornině tř. 5 do 1 000 m3</t>
  </si>
  <si>
    <t xml:space="preserve">Poznámka k souboru cen:
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</si>
  <si>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viz  tab. P.1.2 BOURÁNÍ KONSTRUKCÍ A ZEMNÍ PRÁCE</t>
  </si>
  <si>
    <t>750,4"m3"</t>
  </si>
  <si>
    <t>124603101</t>
  </si>
  <si>
    <t>Vykopávky do 1000 m3 pro koryta vodotečí v hornině tř. 7</t>
  </si>
  <si>
    <t>28</t>
  </si>
  <si>
    <t>Vykopávky pro koryta vodotečí s přehozením výkopku na vzdálenost do 3 m nebo s naložením na dopravní prostředek v hornině tř. 7 do 1 000 m3</t>
  </si>
  <si>
    <t>103,6"m3"</t>
  </si>
  <si>
    <t>151711111</t>
  </si>
  <si>
    <t>Osazení zápor ocelových dl do 8 m</t>
  </si>
  <si>
    <t>m</t>
  </si>
  <si>
    <t>30</t>
  </si>
  <si>
    <t>Osazení ocelových zápor pro pažení hloubených vykopávek do předem provedených vrtů se zabetonováním spodního konce, s příp. nutným obsypem zápory pískem délky od 0 do 8 m</t>
  </si>
  <si>
    <t xml:space="preserve">Poznámka k souboru cen:
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</si>
  <si>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M</t>
  </si>
  <si>
    <t>130109720</t>
  </si>
  <si>
    <t>ocel profilová HE-B, v jakosti 11 375, h=120 mm</t>
  </si>
  <si>
    <t>t</t>
  </si>
  <si>
    <t>32</t>
  </si>
  <si>
    <t>P</t>
  </si>
  <si>
    <t>Poznámka k položce:
Poznámka k položce: Hmotnost: 27,40 kg/m</t>
  </si>
  <si>
    <t>17</t>
  </si>
  <si>
    <t>15172111R</t>
  </si>
  <si>
    <t>Zřízení pažení do ocelových zápor hl výkopu do 10 m s jeho následným odstraněním</t>
  </si>
  <si>
    <t>34</t>
  </si>
  <si>
    <t>Pažení do ocelových zápor, s odstraněním pažení, hloubky výkopu přes 4 do 10 m</t>
  </si>
  <si>
    <t xml:space="preserve">Poznámka k souboru cen:
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</si>
  <si>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Poznámka k položce:
Poznámka k položce: dřevěná výdřeva z hranolů 100 x 200 mm</t>
  </si>
  <si>
    <t>15311111R</t>
  </si>
  <si>
    <t>Příčné řezání ocelových zaberaněných zápor z terénu, odříznuté části zípor zůstanou v majetku dodavatele</t>
  </si>
  <si>
    <t>36</t>
  </si>
  <si>
    <t xml:space="preserve">Poznámka k souboru cen:
Poznámka k souboru cen: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</si>
  <si>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19</t>
  </si>
  <si>
    <t>162301101</t>
  </si>
  <si>
    <t>Vodorovné přemístění do 500 m výkopku/sypaniny z horniny tř. 1 až 4</t>
  </si>
  <si>
    <t>38</t>
  </si>
  <si>
    <t>Vodorovné přemístění výkopku nebo sypaniny po suchu na obvyklém dopravním prostředku, bez naložení výkopku, avšak se složením bez rozhrnutí z horniny tř. 1 až 4 na vzdálenost přes 50 do 500 m</t>
  </si>
  <si>
    <t xml:space="preserve">Poznámka k souboru cen:
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</si>
  <si>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z mezideponie, využití ve zpětném rozprostření</t>
  </si>
  <si>
    <t>596,4"m2"*0,2</t>
  </si>
  <si>
    <t>162301151</t>
  </si>
  <si>
    <t>Vodorovné přemístění výkopku/sypaniny z hornin tř. 5 až 7 do 500 m</t>
  </si>
  <si>
    <t>40</t>
  </si>
  <si>
    <t>Vodorovné přemístění výkopku nebo sypaniny po suchu na obvyklém dopravním prostředku, bez naložení výkopku, avšak se složením bez rozhrnutí z horniny tř. 5 až 7 na vzdálenost přes 50 do 500 m</t>
  </si>
  <si>
    <t>výkopek na mezideponii a zpět, využití do zpětného zásypu</t>
  </si>
  <si>
    <t>655"m3"</t>
  </si>
  <si>
    <t>162301421.R</t>
  </si>
  <si>
    <t>Likvidace pařezů a větví na skládku odpovídajícím zákonným způsobem, štěpkování větví, naložení, dopravy a složení, skládkovného, apod.</t>
  </si>
  <si>
    <t>42</t>
  </si>
  <si>
    <t>Likvidace pařezů a větví na skládku odpovídajícím zákonným způsobem vč. štěpkování větví, naložení, dopravy a složení, skládkovného, apod.</t>
  </si>
  <si>
    <t>16270115R</t>
  </si>
  <si>
    <t>Vodorovné přemístění výkopku/sypaniny z horniny tř. 5 až 7 vč. likvidace zákonným způsobem</t>
  </si>
  <si>
    <t>44</t>
  </si>
  <si>
    <t>750,4"m3"                 "výkop v hor. 5</t>
  </si>
  <si>
    <t>103,6"m3"                  "výkop v hor. 7</t>
  </si>
  <si>
    <t>69,5"m3"                     "kámen z bouraných zdí</t>
  </si>
  <si>
    <t>-655                              "odpočet, využití pro zpětný zásyp</t>
  </si>
  <si>
    <t>23</t>
  </si>
  <si>
    <t>167101102</t>
  </si>
  <si>
    <t>Nakládání výkopku z hornin tř. 1 až 4 přes 100 m3</t>
  </si>
  <si>
    <t>46</t>
  </si>
  <si>
    <t>Nakládání, skládání a překládání neulehlého výkopku nebo sypaniny nakládání, množství přes 100 m3, z hornin tř. 1 až 4</t>
  </si>
  <si>
    <t xml:space="preserve">Poznámka k souboru cen:
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</si>
  <si>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ornice na mezideponii, využití ve zpětném rozprostření</t>
  </si>
  <si>
    <t>167101152</t>
  </si>
  <si>
    <t>Nakládání výkopku z hornin tř. 5 až 7 přes 100 m3</t>
  </si>
  <si>
    <t>48</t>
  </si>
  <si>
    <t>Nakládání, skládání a překládání neulehlého výkopku nebo sypaniny nakládání, množství přes 100 m3, z hornin tř. 5 až 7</t>
  </si>
  <si>
    <t>naložení výkopku na mezideponii, využití do zpětného zásypu</t>
  </si>
  <si>
    <t>25</t>
  </si>
  <si>
    <t>181301113</t>
  </si>
  <si>
    <t>Rozprostření ornice tl vrstvy do 200 mm pl přes 500 m2 v rovině nebo ve svahu do 1:5</t>
  </si>
  <si>
    <t>50</t>
  </si>
  <si>
    <t>Rozprostření a urovnání ornice v rovině nebo ve svahu sklonu do 1:5 při souvislé ploše přes 500 m2, tl. vrstvy přes 150 do 200 mm</t>
  </si>
  <si>
    <t xml:space="preserve">Poznámka k souboru cen:
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</si>
  <si>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596,4"m2"</t>
  </si>
  <si>
    <t>174101101</t>
  </si>
  <si>
    <t>Zásyp jam, šachet rýh nebo kolem objektů sypaninou se zhutněním</t>
  </si>
  <si>
    <t>52</t>
  </si>
  <si>
    <t>Zásyp sypaninou z jakékoliv horniny s uložením výkopku ve vrstvách se zhutněním jam, šachet, rýh nebo kolem objektů v těchto vykopávkách</t>
  </si>
  <si>
    <t xml:space="preserve">Poznámka k souboru cen:
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</si>
  <si>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hutněný zásyp 95% PS</t>
  </si>
  <si>
    <t>27</t>
  </si>
  <si>
    <t>181411121</t>
  </si>
  <si>
    <t>Založení lučního trávníku výsevem plochy do 1000 m2 v rovině a ve svahu do 1:5</t>
  </si>
  <si>
    <t>54</t>
  </si>
  <si>
    <t>Založení trávníku na půdě předem připravené plochy do 1000 m2 výsevem včetně utažení lučního v rovině nebo na svahu do 1:5</t>
  </si>
  <si>
    <t xml:space="preserve">Poznámka k souboru cen:
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</si>
  <si>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005724800</t>
  </si>
  <si>
    <t>osivo směs jetelotravní</t>
  </si>
  <si>
    <t>kg</t>
  </si>
  <si>
    <t>56</t>
  </si>
  <si>
    <t>596,4*0,015 "Přepočtené koeficientem množství</t>
  </si>
  <si>
    <t>29</t>
  </si>
  <si>
    <t>181951102</t>
  </si>
  <si>
    <t>Úprava pláně v hornině tř. 1 až 4 se zhutněním</t>
  </si>
  <si>
    <t>58</t>
  </si>
  <si>
    <t>Úprava pláně vyrovnáním výškových rozdílů v hornině tř. 1 až 4 se zhutněním</t>
  </si>
  <si>
    <t xml:space="preserve">Poznámka k souboru cen:
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</si>
  <si>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ohumusování</t>
  </si>
  <si>
    <t>182101101</t>
  </si>
  <si>
    <t>Svahování v zářezech v hornině tř. 1 až 4</t>
  </si>
  <si>
    <t>60</t>
  </si>
  <si>
    <t>Svahování trvalých svahů do projektovaných profilů s potřebným přemístěním výkopku při svahování v zářezech v hornině tř. 1 až 4</t>
  </si>
  <si>
    <t xml:space="preserve">Poznámka k souboru cen:
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</si>
  <si>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598,5"m2"</t>
  </si>
  <si>
    <t>31</t>
  </si>
  <si>
    <t>184818231</t>
  </si>
  <si>
    <t>Ochrana kmene průměru do 300 mm bedněním výšky do 2 m</t>
  </si>
  <si>
    <t>62</t>
  </si>
  <si>
    <t>Ochrana kmene bedněním před poškozením stavebním provozem zřízení včetně odstranění výšky bednění do 2 m průměru kmene do 300 mm</t>
  </si>
  <si>
    <t>průměr kmene  200 mm</t>
  </si>
  <si>
    <t>184818232</t>
  </si>
  <si>
    <t>Ochrana kmene průměru přes 300 do 500 mm bedněním výšky do 2 m</t>
  </si>
  <si>
    <t>64</t>
  </si>
  <si>
    <t>Ochrana kmene bedněním před poškozením stavebním provozem zřízení včetně odstranění výšky bednění do 2 m průměru kmene přes 300 do 500 mm</t>
  </si>
  <si>
    <t>průměr kmene  500 mm</t>
  </si>
  <si>
    <t>33</t>
  </si>
  <si>
    <t>184818233</t>
  </si>
  <si>
    <t>Ochrana kmene průměru přes 500 do 700 mm bedněním výšky do 2 m</t>
  </si>
  <si>
    <t>66</t>
  </si>
  <si>
    <t>Ochrana kmene bedněním před poškozením stavebním provozem zřízení včetně odstranění výšky bednění do 2 m průměru kmene přes 500 do 700 mm</t>
  </si>
  <si>
    <t>průměr kmene  600 mm</t>
  </si>
  <si>
    <t>184R</t>
  </si>
  <si>
    <t>Náhradní výsadba 6 ks autochtonních dřevin min. výšky 150/180</t>
  </si>
  <si>
    <t>kpl</t>
  </si>
  <si>
    <t>68</t>
  </si>
  <si>
    <t>Poznámka k položce:
Poznámka k položce: Náhradní výsadba 6 ks autochtonních dřevin min. výšky 150/180 (javor klen (2 ks), habr obecný (2 ks), dub letní (2ks) s balem do jamky se zalitím , ukotvením dřevin kůly D do 0,1 m délka kůlu do 3 m, ochrana dřevin jutou, mulčování rostlin tl. mulče do 0,1 m v rovině, odplevelení.</t>
  </si>
  <si>
    <t>Zakládání</t>
  </si>
  <si>
    <t>35</t>
  </si>
  <si>
    <t>224311116</t>
  </si>
  <si>
    <t>Vrty maloprofilové D do 156 mm úklon do 45° hl do 25 m hor. V a VI</t>
  </si>
  <si>
    <t>70</t>
  </si>
  <si>
    <t>Maloprofilové vrty průběžným sacím vrtáním průměru přes 93 do 156 mm do úklonu 45 st. v hl 0 až 25 m v hornině tř. V a VI</t>
  </si>
  <si>
    <t>kotvení do skalního podloží</t>
  </si>
  <si>
    <t>vrty dn 120 mm, hl. 0,75 m</t>
  </si>
  <si>
    <t>364"ks"*0,75"m"</t>
  </si>
  <si>
    <t>224411116</t>
  </si>
  <si>
    <t>Vrty maloprofilové D do 195 mm úklon do 45° hl do 25 m hor. V a VI</t>
  </si>
  <si>
    <t>72</t>
  </si>
  <si>
    <t>Maloprofilové vrty průběžným sacím vrtáním průměru přes 156 do 195 mm do úklonu 45 st. v hl 0 až 25 m v hornině tř. V a VI</t>
  </si>
  <si>
    <t>vrty pro zápory</t>
  </si>
  <si>
    <t>35,7"m"</t>
  </si>
  <si>
    <t>37</t>
  </si>
  <si>
    <t>28160111R</t>
  </si>
  <si>
    <t>Injektování vrtů nízkotlaké</t>
  </si>
  <si>
    <t>74</t>
  </si>
  <si>
    <t>589329100</t>
  </si>
  <si>
    <t>směs pro beton třída C 20/25 X0, XC2 kamenivo do 22 m, urychlený průběh nárůstu pevnosti</t>
  </si>
  <si>
    <t>76</t>
  </si>
  <si>
    <t>směs pro beton třída C 20/25 X0, XC2 kamenivo do 22 mm, urychlený průběh nárůstu pevnosti</t>
  </si>
  <si>
    <t>spodní část vrtu</t>
  </si>
  <si>
    <t>0,06"m3"*21"ks"</t>
  </si>
  <si>
    <t>Svislé a kompletní konstrukce</t>
  </si>
  <si>
    <t>39</t>
  </si>
  <si>
    <t>317121121</t>
  </si>
  <si>
    <t>Montáž římsových tvárnic nebo konzol na opěrných zdech hmotnosti do 1 t</t>
  </si>
  <si>
    <t>78</t>
  </si>
  <si>
    <t>Montáž římsových tvárnic nebo konzol na opěrných zdech do cementové malty, hmotnosti jednotlivě přes 0,05 do 1 t</t>
  </si>
  <si>
    <t xml:space="preserve">Poznámka k souboru cen:
Poznámka k souboru cen: 1. V cenách nejsou započteny náklady na dodávku tvárnic nebo konzol; tyto se ocení ve specifikaci. </t>
  </si>
  <si>
    <t xml:space="preserve">bet. parapet (staveništní prefabrikát): 1.1 x 0.7 x 0.2 (374.8 kg/ks) uložený do betonu, </t>
  </si>
  <si>
    <t>165"ks"</t>
  </si>
  <si>
    <t>593R</t>
  </si>
  <si>
    <t>betonový  parapet (staveništní prefabrikát): 1.1 x 0.7 x 0.2</t>
  </si>
  <si>
    <t>80</t>
  </si>
  <si>
    <t>41</t>
  </si>
  <si>
    <t>32121334R</t>
  </si>
  <si>
    <t>Zdivo nadzákladové z lomového kamene vodních staveb obkladní s vyspárováním</t>
  </si>
  <si>
    <t>82</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</si>
  <si>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</si>
  <si>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</si>
  <si>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viz P.2.2 BETONOVÉ A KAMENNÉ KONSTRUKCE</t>
  </si>
  <si>
    <t>lomový kámen LK 300, žula tř.I, h=300 mm, mrazuvzdorný, bez zvětralinové kůry, barva narůžovělá - typ liberecká žula</t>
  </si>
  <si>
    <t>96,9+45,1"m3"      "podrobná specifikace viz D.1 Technická zpráva</t>
  </si>
  <si>
    <t>32732412R</t>
  </si>
  <si>
    <t>Konstrukce z betonu mrazuvzdorného tř. C 20/25 XA1, XC3, XF1, provzdušnění 3%, vodostavebný beton, včetně ošetření pracovních spár otryskáním vodou a vysušení vzduchem</t>
  </si>
  <si>
    <t>84</t>
  </si>
  <si>
    <t xml:space="preserve">Poznámka k souboru cen:
Poznámka k souboru cen: 1. Ceny jsou určeny pro jakoukoliv tloušťku zdí. </t>
  </si>
  <si>
    <t>viz tab. P.1.3 BETONOVÉ A KAMENNÉ KONSTRUKCE</t>
  </si>
  <si>
    <t>341,5"m3"</t>
  </si>
  <si>
    <t>43</t>
  </si>
  <si>
    <t>327351211</t>
  </si>
  <si>
    <t>Bednění opěrných zdí a valů svislých i skloněných zřízení</t>
  </si>
  <si>
    <t>86</t>
  </si>
  <si>
    <t>Bednění opěrných zdí a valů svislých i skloněných, výšky do 20 m zřízení</t>
  </si>
  <si>
    <t xml:space="preserve">Poznámka k souboru cen:
Poznámka k souboru cen: 1. Bednění zdí a valů výšky přes 20 m se oceňuje podle ustanovení úvodního katalogu. 2. Ceny lze použít i pro bednění základů z betonu prostého nebo železového. </t>
  </si>
  <si>
    <t>viz  tab. P.1.3 BETONOVÉ A KAMENNÉ KONSTRUKCE</t>
  </si>
  <si>
    <t>488,8"m2"</t>
  </si>
  <si>
    <t>327351221</t>
  </si>
  <si>
    <t>Bednění opěrných zdí a valů svislých i skloněných odstranění</t>
  </si>
  <si>
    <t>88</t>
  </si>
  <si>
    <t>Bednění opěrných zdí a valů svislých i skloněných, výšky do 20 m odstranění</t>
  </si>
  <si>
    <t>Vodorovné konstrukce</t>
  </si>
  <si>
    <t>4575712R</t>
  </si>
  <si>
    <t>Filtrační vrstvy z kameniva těženého hrubého bez zhutnění frakce 16 až 22 mm</t>
  </si>
  <si>
    <t>90</t>
  </si>
  <si>
    <t>Filtrační vrstvy jakékoliv tloušťky a sklonu z hrubého těženého kameniva bez zhutnění, frakce 16-22 mm</t>
  </si>
  <si>
    <t xml:space="preserve">Poznámka k souboru cen:
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</si>
  <si>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KAMENIVO fr. 16-22 mm</t>
  </si>
  <si>
    <t>128*0,11</t>
  </si>
  <si>
    <t>45757211R</t>
  </si>
  <si>
    <t>Filtrační vrstvy ze štěrkopísku se zhutněním frakce od 0 až 45  mm</t>
  </si>
  <si>
    <t>92</t>
  </si>
  <si>
    <t>Filtrační vrstvy jakékoliv tloušťky a sklonu ze štěrkopísků se zhutněním do 10 pojezdů/m3, frakce od 0-45mm</t>
  </si>
  <si>
    <t>ŠTĚRKOPÍSEK fr. 0-45 mm se zhutněním</t>
  </si>
  <si>
    <t>128*0,3</t>
  </si>
  <si>
    <t>Trubní vedení</t>
  </si>
  <si>
    <t>94</t>
  </si>
  <si>
    <t>124*0,5"m"</t>
  </si>
  <si>
    <t>124*1,1"m"</t>
  </si>
  <si>
    <t>59710733R</t>
  </si>
  <si>
    <t>96</t>
  </si>
  <si>
    <t>62*1,015 "Přepočtené koeficientem množství</t>
  </si>
  <si>
    <t>59710649R</t>
  </si>
  <si>
    <t>98</t>
  </si>
  <si>
    <t>136,4*1,015 "Přepočtené koeficientem množství</t>
  </si>
  <si>
    <t>87135041R</t>
  </si>
  <si>
    <t>366579239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</si>
  <si>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</si>
  <si>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DN200 perforovaná</t>
  </si>
  <si>
    <t>1"m"</t>
  </si>
  <si>
    <t>DN200 plná</t>
  </si>
  <si>
    <t>2"m"</t>
  </si>
  <si>
    <t>286132R1</t>
  </si>
  <si>
    <t>trubka drenážní PE-HD SN8 DN 200</t>
  </si>
  <si>
    <t>-694923832</t>
  </si>
  <si>
    <t>2*1,015 'Přepočtené koeficientem množství</t>
  </si>
  <si>
    <t>286132R2</t>
  </si>
  <si>
    <t>-1704940223</t>
  </si>
  <si>
    <t>1*1,015 'Přepočtené koeficientem množství</t>
  </si>
  <si>
    <t>Ostatní konstrukce a práce-bourání</t>
  </si>
  <si>
    <t>93</t>
  </si>
  <si>
    <t>Různé dokončovací konstrukce a práce inženýrských staveb</t>
  </si>
  <si>
    <t>93199410R</t>
  </si>
  <si>
    <t>Těsnění dilatační spáry vnitřním profilovaným pásem š. 0.2 m v bet. stěně</t>
  </si>
  <si>
    <t>106</t>
  </si>
  <si>
    <t>Těsnění dilatační spáry vnitřním profilovaným pásem š. 0.2 m v bet. stěně (ref. v. Sika-O-22)</t>
  </si>
  <si>
    <t>86,4"m"</t>
  </si>
  <si>
    <t>931994141R</t>
  </si>
  <si>
    <t>Těsnění pracovní spáry betonové konstrukce a skály bobtnajícím těsnícím  tmelem 20 mm</t>
  </si>
  <si>
    <t>108</t>
  </si>
  <si>
    <t>Těsnění pracovní spáry betonové konstrukce a skály bobtnajícím těsnícím  tmelem 20 mm (ref.v. SIKA SWELL S2)</t>
  </si>
  <si>
    <t>182"m"</t>
  </si>
  <si>
    <t>931994141R0</t>
  </si>
  <si>
    <t>Těsnění pracovní spáry potrubí bobtnajícím těsnícím tmelem 20 mm</t>
  </si>
  <si>
    <t>110</t>
  </si>
  <si>
    <t>Těsnění pracovní spáry potrubí bobtnajícím těsnícím tmelem 20 mm (ref.v. SIKA SWELL S2)</t>
  </si>
  <si>
    <t>52,5"m"</t>
  </si>
  <si>
    <t>931994141R1</t>
  </si>
  <si>
    <t>Těsnění dilatační spáry mezi stáv. a novou konstrukcí bobtnajícím těsnícím tmelem 20 mm</t>
  </si>
  <si>
    <t>112</t>
  </si>
  <si>
    <t>Těsnění dilatační spáry mezi stáv. a novou konstrukcí bobtnajícím těsnícím tmelem 20 mm (ref.v. SIKA SWELL S2)</t>
  </si>
  <si>
    <t>těsnění dilatační spáry mezi stáv. a novou konstr.</t>
  </si>
  <si>
    <t>6,9"m"</t>
  </si>
  <si>
    <t>93199414R</t>
  </si>
  <si>
    <t>Těsnění dilatační spáry kamenné konstrukce trvale plastickým tmelem PU tmelem mrazuvzdorným s aktivačním nátěrem</t>
  </si>
  <si>
    <t>114</t>
  </si>
  <si>
    <t>Těsnění dilatační spáry kamenné konstrukce trvale plastickým tmelem PU tmelem mrazuvzdorným s aktivačním nátěrem (ref.v. SIKAFLEX PRO 2HP; nátěr Sika Primer 215 3N)</t>
  </si>
  <si>
    <t>dilatační spáry v kamenném obkladu a parapetu</t>
  </si>
  <si>
    <t>120,7"m"</t>
  </si>
  <si>
    <t>93199414R0</t>
  </si>
  <si>
    <t>Těsnění pracovní spáry potrubí trvale plastickým PU tmelem</t>
  </si>
  <si>
    <t>116</t>
  </si>
  <si>
    <t>Těsnění pracovní spáry potrubí trvale plastickým PU tmelem mrazuvzdorným s aktivačním nátěrem</t>
  </si>
  <si>
    <t>Lešení a stavební výtahy</t>
  </si>
  <si>
    <t>949101111</t>
  </si>
  <si>
    <t>Lešení pomocné pro objekty pozemních staveb s lešeňovou podlahou v do 1,9 m zatížení do 150 kg/m2</t>
  </si>
  <si>
    <t>118</t>
  </si>
  <si>
    <t>Lešení pomocné pracovní pro objekty pozemních staveb pro zatížení do 150 kg/m2, o výšce lešeňové podlahy do 1,9 m</t>
  </si>
  <si>
    <t xml:space="preserve">Poznámka k souboru cen:
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</si>
  <si>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při provádění obkladu zdí, montáž a demontáž</t>
  </si>
  <si>
    <t>182*3</t>
  </si>
  <si>
    <t>95</t>
  </si>
  <si>
    <t>Různé dokončovací konstrukce a práce pozemních staveb</t>
  </si>
  <si>
    <t>95394300R</t>
  </si>
  <si>
    <t>Osazení kotev do připravených vrtů do rychletvrdnoucí malty o vysoké pevnosti</t>
  </si>
  <si>
    <t>120</t>
  </si>
  <si>
    <t>Osazování drobných kovových předmětů výrobků ostatních jinde neuvedených do vynechaných či vysekaných kapes zdiva, se zajištěním polohy se zalitím rychletvrdnoucí maltou cementovou o vysoké pevnosti, mrazuvzdorné a vodotěsné (ref.v. Ceresit CX15), hmotnosti přes 15 do 30 kg/kus</t>
  </si>
  <si>
    <t xml:space="preserve">Poznámka k souboru cen:
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</si>
  <si>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osazení - ocelové trubky 89 x 10 mm (ocel 11 353), dl. 2 m</t>
  </si>
  <si>
    <t>364"ks"</t>
  </si>
  <si>
    <t>140110660</t>
  </si>
  <si>
    <t>trubka ocelová bezešvá hladká jakost 11 353, 89 x 10 mm</t>
  </si>
  <si>
    <t>122</t>
  </si>
  <si>
    <t>364"ks"*2"m"</t>
  </si>
  <si>
    <t>Demolice a sanace</t>
  </si>
  <si>
    <t>981513117</t>
  </si>
  <si>
    <t>Demolice konstrukcí objektů zděných z kamene na sucho těžkou mechanizací</t>
  </si>
  <si>
    <t>124</t>
  </si>
  <si>
    <t>Demolice konstrukcí objektů těžkými mechanizačními prostředky zdiva na sucho z kamene</t>
  </si>
  <si>
    <t xml:space="preserve">Poznámka k souboru cen:
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</si>
  <si>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Rozebrání kamenných zdí na sucho</t>
  </si>
  <si>
    <t>225,7"m3"     "56.2 m3 zpětně využijeme</t>
  </si>
  <si>
    <t>985131111</t>
  </si>
  <si>
    <t>Očištění ploch stěn, rubu kleneb a podlah tlakovou vodou</t>
  </si>
  <si>
    <t>126</t>
  </si>
  <si>
    <t xml:space="preserve">Poznámka k souboru cen:
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</si>
  <si>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253,4"m2"</t>
  </si>
  <si>
    <t>985131411</t>
  </si>
  <si>
    <t>Vysušení ploch stěn, rubu kleneb a podlah stlačeným vzduchem</t>
  </si>
  <si>
    <t>128</t>
  </si>
  <si>
    <t>Očištění ploch stěn, rubu kleneb a podlah vysušení stlačeným vzduchem</t>
  </si>
  <si>
    <t>997</t>
  </si>
  <si>
    <t>Přesun sutě</t>
  </si>
  <si>
    <t>997006512</t>
  </si>
  <si>
    <t>Vodorovné doprava suti s naložením a složením na skládku do 1 km</t>
  </si>
  <si>
    <t>130</t>
  </si>
  <si>
    <t>Vodorovná doprava suti na skládku s naložením na dopravní prostředek a složením přes 100 m do 1 km</t>
  </si>
  <si>
    <t xml:space="preserve">Poznámka k souboru cen:
Poznámka k souboru cen: 1. Pro volbu ceny je rozhodující dopravní vzdálenost těžiště skládky a půdorysné plochy objektu. </t>
  </si>
  <si>
    <t>Odvoz zbylého kamene na provoz Povodí Labe - Dvůr Králové do 35 km</t>
  </si>
  <si>
    <t xml:space="preserve">100"m3"*2,25"t/m3"        </t>
  </si>
  <si>
    <t>Mezisoučet</t>
  </si>
  <si>
    <t>Odvoz vybouraného kamene na skládku - 11 km</t>
  </si>
  <si>
    <t>225,7"m3"*2,25"t/m3"         "rozebrání kamenných zdí na sucho</t>
  </si>
  <si>
    <t>-15,6"m3"*2,25"t/m3"           "odpočet, kámen do balvanitých rovnanin - SO 02</t>
  </si>
  <si>
    <t>-40,6"m3"*2,25"t/m3"           "odpočet, kámen do zdí - SO 01.3 a SO 01.4</t>
  </si>
  <si>
    <t>-100"m3"*2,25"t/m3"             "odpočet, odvoz kamene na provoz Povodí Labe</t>
  </si>
  <si>
    <t>997006519</t>
  </si>
  <si>
    <t>Příplatek k vodorovnému přemístění suti na skládku ZKD 1 km přes 1 km</t>
  </si>
  <si>
    <t>132</t>
  </si>
  <si>
    <t>Vodorovná doprava suti na skládku s naložením na dopravní prostředek a složením Příplatek k ceně za každý další i započatý 1 km</t>
  </si>
  <si>
    <t xml:space="preserve">225"t"*34   </t>
  </si>
  <si>
    <t>156,375"t"*10</t>
  </si>
  <si>
    <t>997013801R</t>
  </si>
  <si>
    <t>Poplatek za uložení stavebního odpadu na skládce (skládkovné)</t>
  </si>
  <si>
    <t>134</t>
  </si>
  <si>
    <t xml:space="preserve">Poznámka k souboru cen: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</si>
  <si>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vybouraný kamen </t>
  </si>
  <si>
    <t>156,375"t"</t>
  </si>
  <si>
    <t>998</t>
  </si>
  <si>
    <t>Přesun hmot</t>
  </si>
  <si>
    <t>998332011</t>
  </si>
  <si>
    <t>Přesun hmot pro úpravy vodních toků a kanály</t>
  </si>
  <si>
    <t>136</t>
  </si>
  <si>
    <t>Přesun hmot pro úpravy vodních toků a kanály, hráze rybníků apod. dopravní vzdálenost do 500 m</t>
  </si>
  <si>
    <t xml:space="preserve">Poznámka k souboru cen:
Poznámka k souboru cen: 1. Ceny jsou určeny pro jakoukoliv konstrukčně-materiálovou charakteristiku. </t>
  </si>
  <si>
    <t>PSV</t>
  </si>
  <si>
    <t>Práce a dodávky PSV</t>
  </si>
  <si>
    <t>711</t>
  </si>
  <si>
    <t>Izolace proti vodě, vlhkosti a plynům</t>
  </si>
  <si>
    <t>711112001</t>
  </si>
  <si>
    <t>Provedení izolace proti zemní vlhkosti svislé za studena nátěrem penetračním</t>
  </si>
  <si>
    <t>138</t>
  </si>
  <si>
    <t>Provedení izolace proti zemní vlhkosti natěradly a tmely za studena na ploše svislé S nátěrem penetračním</t>
  </si>
  <si>
    <t xml:space="preserve">Poznámka k souboru cen:
Poznámka k souboru cen: 1. Izolace plochy jednotlivě do 10 m2 se oceňují skladebně cenou příslušné izolace a cenou 711 19-9095 Příplatek za plochu do 10 m2. </t>
  </si>
  <si>
    <t>nátěr plochy dilatační spáry</t>
  </si>
  <si>
    <t xml:space="preserve">16*1,5+16*3,5   </t>
  </si>
  <si>
    <t>11163150R</t>
  </si>
  <si>
    <t>penetrační nátěr</t>
  </si>
  <si>
    <t>140</t>
  </si>
  <si>
    <t>Poznámka k položce:
Poznámka k položce: Spotřeba 0,3-0,4kg/m2 dle povrchu, ředidlo technický benzín</t>
  </si>
  <si>
    <t>80*0,00035 "Přepočtené koeficientem množství</t>
  </si>
  <si>
    <t>711112002</t>
  </si>
  <si>
    <t>Provedení izolace proti zemní vlhkosti svislé za studena lakem asfaltovým</t>
  </si>
  <si>
    <t>142</t>
  </si>
  <si>
    <t>Provedení izolace proti zemní vlhkosti natěradly a tmely za studena na ploše svislé S nátěrem lakem asfaltovým</t>
  </si>
  <si>
    <t>11163152R</t>
  </si>
  <si>
    <t>lak asfaltový</t>
  </si>
  <si>
    <t>144</t>
  </si>
  <si>
    <t>Poznámka k položce:
Poznámka k položce: Spotřeba: 0,3-0,5 kg/m2.</t>
  </si>
  <si>
    <t>80*0,00045 "Přepočtené koeficientem množství</t>
  </si>
  <si>
    <t>998711101</t>
  </si>
  <si>
    <t>Přesun hmot tonážní pro izolace proti vodě, vlhkosti a plynům v objektech výšky do 6 m</t>
  </si>
  <si>
    <t>146</t>
  </si>
  <si>
    <t>Přesun hmot pro izolace proti vodě, vlhkosti a plynům stanovený z hmotnosti přesunovaného materiálu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</si>
  <si>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</si>
  <si>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OST</t>
  </si>
  <si>
    <t>Ostatní</t>
  </si>
  <si>
    <t>R_1</t>
  </si>
  <si>
    <t>Jímkování pro SO 01</t>
  </si>
  <si>
    <t>262144</t>
  </si>
  <si>
    <t>148</t>
  </si>
  <si>
    <t>Poznámka k položce:
Poznámka k položce: Jímkování pro SO01 zahrnuje:  1. sada 2 potrubí DN600 dl. 200 m: 2x 200 = 400 m,  po úsecích  2. Jímkování (zřízení a odstranění  jímky s přemístěním materiálu do 50 m), délka jedné příčné jímky do 8 m; výška do 1 m; zřízení a odstranění čerpacích jímek. celková délka stavby 200 m je rozdělena do ~7 zajímkovaných úseků - každá jímka 2 hrázky - nahoře a dole, které se vždy budou přesouvat. Zemina z natěžené zeminy za zdmi.</t>
  </si>
  <si>
    <t>SO 01.2 - Stabilizace paty PB zdi v délce 5,7 m v ř.km 11,487 ÷ 11,493</t>
  </si>
  <si>
    <t>130901113</t>
  </si>
  <si>
    <t>Bourání kcí v hloubených vykopávkách ze zdiva kamenného na maltu cementovou ručně</t>
  </si>
  <si>
    <t>Bourání konstrukcí v hloubených vykopávkách - ručně ze zdiva kamenného, pro jakýkoliv druh kamene na maltu cementovou</t>
  </si>
  <si>
    <t xml:space="preserve">Poznámka k souboru cen:
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</si>
  <si>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Ruční výkop materiálu a volných a přesahující části stáv. zdi v sanované kaverně</t>
  </si>
  <si>
    <t>2,3"m3"</t>
  </si>
  <si>
    <t>13860000R</t>
  </si>
  <si>
    <t>Výlom skály tř. 7 ruční mechanizací</t>
  </si>
  <si>
    <t>Výlom skály tř. 7 ruční mechanizací bez naložení</t>
  </si>
  <si>
    <t>161101152</t>
  </si>
  <si>
    <t>Svislé přemístění výkopku z horniny tř. 5 až 7 hl výkopu do 4 m</t>
  </si>
  <si>
    <t>Svislé přemístění výkopku bez naložení do dopravní nádoby avšak s vyprázdněním dopravní nádoby na hromadu nebo do dopravního prostředku z horniny tř. 5 až 7, při hloubce výkopu přes 2,5 do 4 m</t>
  </si>
  <si>
    <t xml:space="preserve">Poznámka k souboru cen:
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</si>
  <si>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1,1"m3"                 "výlom</t>
  </si>
  <si>
    <t>2,3"m3"               "bourání</t>
  </si>
  <si>
    <t>167101151</t>
  </si>
  <si>
    <t>Nakládání výkopku z hornin tř. 5 až 7 do 100 m3</t>
  </si>
  <si>
    <t>Nakládání, skládání a překládání neulehlého výkopku nebo sypaniny nakládání, množství do 100 m3, z hornin tř. 5 až 7</t>
  </si>
  <si>
    <t xml:space="preserve">2,3"m3"+1,1"m3"    </t>
  </si>
  <si>
    <t>11"ks"*0,75"m"</t>
  </si>
  <si>
    <t>32135R</t>
  </si>
  <si>
    <t>Příplatek za použití drenážního potahu bednění, montáž a dodávka</t>
  </si>
  <si>
    <t>Příplatek za použití drenážního potahu bednění (ref.v. Zemdrain MF)</t>
  </si>
  <si>
    <t>9"m2"</t>
  </si>
  <si>
    <t>32732412R.1</t>
  </si>
  <si>
    <t>Konstrukce z betonu mrazuvzdorného tř. C 30/37 XA1, XC4, XF3, XM3, provzdušnění 3%, vodostavebný beton, včetně ošetření pracovních spár otryskáním vodou a vysušení vzduchem</t>
  </si>
  <si>
    <t>Opěrné zdi a valy z betonu železového odolný proti agresivnímu prostředí tř. C 30/37</t>
  </si>
  <si>
    <t>5,7*1</t>
  </si>
  <si>
    <t>32732412R.2</t>
  </si>
  <si>
    <t>Příplatek za hutnění a vibrování v těžce přístupné kaverně</t>
  </si>
  <si>
    <t>viz  tab. P.2.2 BETONOVÉ A KAMENNÉ KONSTRUKCE</t>
  </si>
  <si>
    <t>5,7"m3"</t>
  </si>
  <si>
    <t>1,5*6</t>
  </si>
  <si>
    <t>457561111</t>
  </si>
  <si>
    <t>Filtrační vrstvy z kameniva drobného drceného bez zhutnění frakce 2 až 4 mm</t>
  </si>
  <si>
    <t>Filtrační vrstvy jakékoliv tloušťky a sklonu z drobného drceného kameniva bez zhutnění, frakce 2-4 mm</t>
  </si>
  <si>
    <t>"filtrační vrstva v tl. 20 cm pod rovnaninu</t>
  </si>
  <si>
    <t>1,7"m3"</t>
  </si>
  <si>
    <t>463212111</t>
  </si>
  <si>
    <t>Rovnanina z lomového kamene upraveného s vyklínováním spár úlomky kamene</t>
  </si>
  <si>
    <t>Rovnanina z lomového kamene upraveného, tříděného jakékoliv tloušťky rovnaniny s vyklínováním spár a dutin úlomky kamene</t>
  </si>
  <si>
    <t xml:space="preserve">Poznámka k souboru cen:
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</si>
  <si>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1*5,7     "balvanitá úprava dna s proštěrkováním a vyklínováním Ds=0.6 ÷ 0.8 m, nový kámen</t>
  </si>
  <si>
    <t>1,2*2</t>
  </si>
  <si>
    <t>osazení - ocelové trubky 89 x 10 mm (ocel 11 353), dl. 1,75 m</t>
  </si>
  <si>
    <t>11"ks"</t>
  </si>
  <si>
    <t>11"ks"*1,75"m"</t>
  </si>
  <si>
    <t>Očištění a otryskání tlakovou vodou zákl. spáry</t>
  </si>
  <si>
    <t>7,4"m2"</t>
  </si>
  <si>
    <t>R_5</t>
  </si>
  <si>
    <t>Stabilizace zdi (rozepření rozpěrami), š. 8 m, dl. 6 m; podepření zdi v kaverně</t>
  </si>
  <si>
    <t>SO 01.3 - Oprava PB zdi v délce 50 m v ř.km 11,255 ÷ 11,305</t>
  </si>
  <si>
    <t xml:space="preserve">    6 - Úpravy povrchů, podlahy a osazování výplní</t>
  </si>
  <si>
    <t xml:space="preserve">    9 - Ostatní konstrukce a práce, bourání</t>
  </si>
  <si>
    <t>321212345R</t>
  </si>
  <si>
    <t>Obnova zdiva z lomového kamene vodních staveb do 3 m3 obkladního</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</si>
  <si>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z kamene lomařsky upraveného s vyspárováním cementovou maltou, zdiva obkladního</t>
  </si>
  <si>
    <t xml:space="preserve">Poznámka k souboru cen:
Poznámka k souboru cen: 1. Cena -2345 lze použít i pro opravu dlažeb do 20 m2 jednotlivých opravovaných ploch o sklonu přes 1:1. 2. V cenách nejsou započteny náklady na bourání porušeného zdiva; tyto práce se oceňují cenami souboru cen 960 . . -12 Bourání konstrukcí vodních staveb části B01 tohoto katalogu. 3. Objem se stanoví v m3 doplňovaného zdiva; objem dutin do 0,20 m3 jednotlivě se od celkového objemu neodečítá. </t>
  </si>
  <si>
    <t>Oprava zdiva vč. urovnání koruny na 10 % plochy (použijeme stáv. kámen z SO 01.1)</t>
  </si>
  <si>
    <t>175"m2"*0,4*0,1"%"</t>
  </si>
  <si>
    <t>Úpravy povrchů, podlahy a osazování výplní</t>
  </si>
  <si>
    <t>628635412</t>
  </si>
  <si>
    <t>Spárování zdiva z lomového kamene maltou cementovou hl spár přes 70 do 120 mm</t>
  </si>
  <si>
    <t>Spárování zdiva z lomového kamene upraveného maltou cementovou hloubky vysekaných spár přes 70 do 120 mm</t>
  </si>
  <si>
    <t xml:space="preserve">Poznámka k souboru cen:
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cenami souboru cen 628 63-12.. Spárování zdiva opěrných zdí a valů části A05 katalogu 823-1 Plochy a úprava území.. </t>
  </si>
  <si>
    <t>Přespárování zdiva na 60 % plochy</t>
  </si>
  <si>
    <t>175*0,6</t>
  </si>
  <si>
    <t>Ostatní konstrukce a práce, bourání</t>
  </si>
  <si>
    <t>938902132</t>
  </si>
  <si>
    <t>Očištění konstrukcí na ostatních plochách od porostu</t>
  </si>
  <si>
    <t>Dokončovací práce na dosavadních konstrukcích očištění stavebních konstrukcí od porostu, s naložením odstraněného porostu na dopravní prostředek nebo s přemístěním na výšku do 6 m a odklizením na hromady do vzdálenosti 50 m na ostatních plochách</t>
  </si>
  <si>
    <t xml:space="preserve">Poznámka k souboru cen:
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</si>
  <si>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50"m"*3,5"m"</t>
  </si>
  <si>
    <t>Otryskání ploch zdiva vysokotlakým vodním paprskem 300 bar, vč. koruny zdi</t>
  </si>
  <si>
    <t>Očištění ploch stlačeným vzduchem, vč. koruny zdi</t>
  </si>
  <si>
    <t>SO 01.4 - Oprava LB zdi v délce 240 m v ř.km 11,255 ÷ 11,495</t>
  </si>
  <si>
    <t>840"m2"*0,4*0,1"%"</t>
  </si>
  <si>
    <t>840*0,6"%"</t>
  </si>
  <si>
    <t>240"m"*3,5"m"</t>
  </si>
  <si>
    <t>SO 02 - Stabilizace paty LB zdi v délce 28 m v ř.km 11,258 ÷ 11,288</t>
  </si>
  <si>
    <t>60"dny"*24"hod"</t>
  </si>
  <si>
    <t>60"dny"</t>
  </si>
  <si>
    <t>120901113</t>
  </si>
  <si>
    <t>Bourání zdiva kamenného v odkopávkách nebo prokopávkách na maltu cementovou ručně</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</si>
  <si>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</si>
  <si>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 xml:space="preserve">Poznámka k souboru cen:
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</si>
  <si>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viz. tab. P.2.1 BOURÁNÍ KONSTRUKCÍ A ZEMNÍ PRÁCE</t>
  </si>
  <si>
    <t xml:space="preserve">Rozebrání kamených zdí na maltu cementovou </t>
  </si>
  <si>
    <t>11,8"m3"</t>
  </si>
  <si>
    <t>120901121</t>
  </si>
  <si>
    <t>Bourání zdiva z betonu prostého neprokládaného v odkopávkách nebo prokopávkách ručně</t>
  </si>
  <si>
    <t>Bourání konstrukcí v odkopávkách a prokopávkách, korytech vodotečí, melioračních kanálech - ručně s přemístěním suti na hromady na vzdálenost do 20 m nebo s naložením na dopravní prostředek z betonu prostého neprokládaného</t>
  </si>
  <si>
    <t>Odbourání bet. předzákladů</t>
  </si>
  <si>
    <t>3"m3"</t>
  </si>
  <si>
    <t>30,1"m3"</t>
  </si>
  <si>
    <t>8"m3"</t>
  </si>
  <si>
    <t>30,1"m3"                 "výkop v hor. 5</t>
  </si>
  <si>
    <t>8,0"m3"                    "výkop v hor. 7</t>
  </si>
  <si>
    <t>212_R1</t>
  </si>
  <si>
    <t>Drenážní potrubí - HD-PE DN80 perforované</t>
  </si>
  <si>
    <t>20"ks"*0,3"m"</t>
  </si>
  <si>
    <t>212_R2</t>
  </si>
  <si>
    <t>Drenážní potrubí - HD-PE DN80 plné</t>
  </si>
  <si>
    <t>20"ks"*0,8"m"</t>
  </si>
  <si>
    <t>224212114</t>
  </si>
  <si>
    <t>Vrty maloprofilové D do 93 mm úklon přes 45° hl do 25 m hor. III a IV</t>
  </si>
  <si>
    <t>Maloprofilové vrty průběžným sacím vrtáním průměru přes 56 do 93 mm úklonu přes 45 st. v hl 0 až 25 m v hornině tř. III a IV</t>
  </si>
  <si>
    <t>VRTY DN80 mm do stáv. zdi, hl. 1.1 m, vodorovné</t>
  </si>
  <si>
    <t>20"ks"*1,1"m"</t>
  </si>
  <si>
    <t>56"ks"*0,75"m"</t>
  </si>
  <si>
    <t>317R</t>
  </si>
  <si>
    <t>Příplatek za pohledovou plochu</t>
  </si>
  <si>
    <t>43,5"m2"</t>
  </si>
  <si>
    <t>28,1"m3"</t>
  </si>
  <si>
    <t>10"m3"</t>
  </si>
  <si>
    <t>"viz P.2.2 ZÁHOZY A ROVNANINY</t>
  </si>
  <si>
    <t>31,2"m3"/2       "balvanitá úprava dna s proštěrkováním a vyklínováním DS=0.6 ÷ 0.8 m, nový kámen</t>
  </si>
  <si>
    <t>46321211R</t>
  </si>
  <si>
    <t>"viz P.2.2 BETONOVÉ A KAMENNÉ KONSTRUKCE</t>
  </si>
  <si>
    <t>31,2"m3"/2       "balvanitá úprava dna s proštěrkováním a vyklínováním Ds=0,3-0.6 m, stávající kámen</t>
  </si>
  <si>
    <t>93199412R</t>
  </si>
  <si>
    <t>Těsnění dilatační spáry dilatačních bloků</t>
  </si>
  <si>
    <t>Těsnění dilatační spáry dilatačních bloků - (ref.v. SikaSwell A-2025 lepený tmelem SikaSwell S-2)</t>
  </si>
  <si>
    <t>7"m"</t>
  </si>
  <si>
    <t>2,7"m"</t>
  </si>
  <si>
    <t>56"ks"</t>
  </si>
  <si>
    <t>osazení - ocelové trubky 89 x 10 mm (ocel 11 353), dl. 1,65 m</t>
  </si>
  <si>
    <t>27"ks"*1,65"m"</t>
  </si>
  <si>
    <t>29"ks"*1,75"m"</t>
  </si>
  <si>
    <t>viz tab. P.2.1 BOURÁNÍ KONSTRUKCÍ A ZEMNÍ PRÁCE</t>
  </si>
  <si>
    <t>16,8"m2"</t>
  </si>
  <si>
    <t>Odvoz vybouraného betonu na skládku - 11 km</t>
  </si>
  <si>
    <t>3"m3"*2,2"t/m3"              "betonové předzáklady</t>
  </si>
  <si>
    <t>11,8"m3"*2,5"t/m3"         "rozebrání kamenných zdí na MC</t>
  </si>
  <si>
    <t>36,1"t"*10         "betonové předzáklady</t>
  </si>
  <si>
    <t xml:space="preserve">7*0,9 </t>
  </si>
  <si>
    <t>6,3*0,00035 "Přepočtené koeficientem množství</t>
  </si>
  <si>
    <t>7*0,9</t>
  </si>
  <si>
    <t>6,3*0,00045 "Přepočtené koeficientem množství</t>
  </si>
  <si>
    <t>R_2</t>
  </si>
  <si>
    <t>Jímkování pro SO 02</t>
  </si>
  <si>
    <t>Poznámka k položce:
Poznámka k položce: Jímkování pro SO02 zahrnuje:  1. sada 2 potrubí DN600 dl. 90 m: 2x 45 = 90 m ( potrubí po úsecích)  2. Jímkování (zřízení a odstranění  jímky s přemístěním materiálu do 100 m), délka jedné příčné jímky do 8 m; výška do 1 m; zřízení a odstranění čerpacích jímek), zemina z natěžené zeminy z výkopu za zdmi</t>
  </si>
  <si>
    <t>R_3</t>
  </si>
  <si>
    <t>Zajímkování přítoku š. 1.2 m, v. 0.6 m pytly s pískem</t>
  </si>
  <si>
    <t>R_4</t>
  </si>
  <si>
    <t>Stabilizace zdi (rozepření rozpěrami), š. 8 m, dl. 30 m; podepření zdi v kaverně</t>
  </si>
  <si>
    <t>VON - Vedlejší a ostatní náklady</t>
  </si>
  <si>
    <t>VRN - Vedlejší rozpočtové náklady</t>
  </si>
  <si>
    <t xml:space="preserve">    VRN1 - Průzkumné, geodetické a projektové práce</t>
  </si>
  <si>
    <t xml:space="preserve">    VRN3 - Zařízení staveniště</t>
  </si>
  <si>
    <t xml:space="preserve">    VRN9 - Ostatní náklady</t>
  </si>
  <si>
    <t>VRN</t>
  </si>
  <si>
    <t>Vedlejší rozpočtové náklady</t>
  </si>
  <si>
    <t>VRN1</t>
  </si>
  <si>
    <t>Průzkumné, geodetické a projektové práce</t>
  </si>
  <si>
    <t>012103000</t>
  </si>
  <si>
    <t>Zajištění veškerých geodetických prací související s realizací akce</t>
  </si>
  <si>
    <t>012303000</t>
  </si>
  <si>
    <t>Vypracování geodetického zaměření skutečného stavu</t>
  </si>
  <si>
    <t>013254000</t>
  </si>
  <si>
    <t>Zhotovení dokumentace skutečného provedení stavby</t>
  </si>
  <si>
    <t>Poznámka k položce:
vypracování projektové dokumentace skutečného provedení díla (stavby) podle § 4 vyhlášky č. 499/2006 Sb. o dokumentaci staveb, v platném znění, od všech objektů stavby v počtu 2 vyhotovení v tištěné podobě a jednou v elektronické formě podobě s vyznačením případných změn oproti původní dokumentaci</t>
  </si>
  <si>
    <t>01325400R</t>
  </si>
  <si>
    <t>Zhotovitelem vypracovaný Plán opatření pro případ havárie, pro případ úniku závadných látek (např. ropné produkty, cementové výluhy, odpadní vody z těsnících clon, atd.)</t>
  </si>
  <si>
    <t>01325401R</t>
  </si>
  <si>
    <t>Zpracování povodňového plánu stavby dle par. 71 zák. č. 254/2001 Sb. vč. zajištění schválení příslušnými orgány státní správy a Povodím Labe, státním podnikem.</t>
  </si>
  <si>
    <t>VRN3</t>
  </si>
  <si>
    <t>Zařízení staveniště</t>
  </si>
  <si>
    <t>032403000</t>
  </si>
  <si>
    <t>Zajištění zřízení dočasných sjezdů do koryta, násypů v korytě pro pojezd techniky</t>
  </si>
  <si>
    <t>Poznámka k položce:
- zpevněné dočasné sjezdy a nájezdy do koryta (zřízení, odstranění, likvidace, včetně poplatků), předpoklad 2 ks (převýšení ~ 3m) - provizorní násyp ve dně koryta - š. v koruně 3 m, výška do 1 m, dl. 120 m, zřízení a odstranění (využití výkopku za zdmi)</t>
  </si>
  <si>
    <t>03240300R</t>
  </si>
  <si>
    <t>Poznámka k položce:
- obnova stávajících zpevněných i nezpevněných komunikací při jejich případném porušení - povrchy, dotčené příjezdovou trasou budou před zahájením stavby zdokumentovány a po dokončení stavebních prací uvedeny do stavu shodného před zahájením stavby</t>
  </si>
  <si>
    <t>033103000</t>
  </si>
  <si>
    <t>Poznámka k položce:
- zařízení staveniště, zrušení zařízení staveniště, rozebrání, bourání a odvoz - terénní úpravy pro zařízení staveniště (sejmutí a znovu rozhrnutí ornice) - zajištění místnosti pro TDI v ZS vč. jejího vybavení - zajištění ohlášení všech staveb zařízení staveniště dle par. 104 odst. (2) zákona č. 183/2006 Sb. - zajištění oplocení prostoru ZS, jeho napojení na inž. sítě - zajištění ostrahy stavby a staveniště po dobu realizace stavby - zajištění podmínek pro použití přístupových komunikací dotčených stavbou s příslušnými vlastníky či správci a zajištění jejich splnění - zřízení čistících zón před výjezdem z obvodu staveniště, čištění komunikace v průběhu stavby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jeho bezprostřední blízkosti pro poškození během stavby - sociální objekty pro pracovníky stavby - skladovací kontejnery - uvedení stavbou dotčených ploch do stavu před započetím stavby</t>
  </si>
  <si>
    <t>032403000.1</t>
  </si>
  <si>
    <t>Poznámka k položce:
- dodávka panelů (předpoklad 90 m2) - uložení panelů  - odstranění panelů</t>
  </si>
  <si>
    <t>034403000</t>
  </si>
  <si>
    <t>Poznámka k položce:
- značení na silnici (viz DIO) - zajištění bezpečnosti všech osob, chodců a vozidel na staveništi a v okolí staveniště, zajištění, osazení a údržba nezbytného dopravního značení včetně projednání se správcem komunikace, odborem dopravy příslušného správního orgánu a Policií ČR, - zajištění zřízení a likvidaci - zajištění vydání dopravně inženýrského rozhodnutí</t>
  </si>
  <si>
    <t>VRN9</t>
  </si>
  <si>
    <t>Ostatní náklady</t>
  </si>
  <si>
    <t>0910030R1</t>
  </si>
  <si>
    <t>Zajištění písemných souhlasných vyjádření všech dotčených vlastníků a případných uživatelů všech pozemků dotčených stavbou s jejich konečnou úpravou po dokončení prací</t>
  </si>
  <si>
    <t>0910030R3</t>
  </si>
  <si>
    <t>Provedení pasportizace stávajících nemovitostí (vč. pozemků) a jejich příslušenství, zajištění fotodokumentace stávajícího stavu přístupových komunikací, mostků apod.</t>
  </si>
  <si>
    <t>0910030R4</t>
  </si>
  <si>
    <t>Zajištění vytyčení veškerých podzemních zařízení</t>
  </si>
  <si>
    <t>0910030R5</t>
  </si>
  <si>
    <t>Zajištění šetření o podzemních sítích vč. zajištění nových vyjádření v případě, že před realizací pozbyly platnosti</t>
  </si>
  <si>
    <t>0910030R7</t>
  </si>
  <si>
    <t>Odborné odlovení rybí obsádky z prostoru staveniště (3 stavební sezóny)</t>
  </si>
  <si>
    <t>Poznámka k položce:
- přelovení provede za úplatu ČRS MO Vrchlabí</t>
  </si>
  <si>
    <t>0910030R9</t>
  </si>
  <si>
    <t>Zajištění veškerých předepsaných rozborů, atestů, zkoušek a revizí dle příslušných norem a dalších předpisů a nařízení platných v ČR, kterými bude prokázáno dosažení předepsané kvality a parametrů dokončeného díla</t>
  </si>
  <si>
    <t>0910030R10</t>
  </si>
  <si>
    <t>Zajištění fotodokumentace veškerých konstrukcí, které budou v průběhu výstavby skryty nebo zakryty</t>
  </si>
  <si>
    <t>87135040R</t>
  </si>
  <si>
    <t>Montáž potrubí SN 8 z HD-PE DN 100</t>
  </si>
  <si>
    <t>Montáž kanalizačního potrubí z plastů HD-PE korugovaného nebo žebrovaného SN 10 DN 100</t>
  </si>
  <si>
    <t>DN100 perforovaná</t>
  </si>
  <si>
    <t>DN100 plná</t>
  </si>
  <si>
    <t>trubka drenážní PE-HD SN8 DN 100</t>
  </si>
  <si>
    <t>trubka drenážní perforovaná 220° HD-PE SN 8 DN 100</t>
  </si>
  <si>
    <t>HD-PE DN100 perforovaná</t>
  </si>
  <si>
    <t>trubka plná PE-HD SN8 DN 100</t>
  </si>
  <si>
    <t>trubka plná HD-PE SN 8 DN 100</t>
  </si>
  <si>
    <t>HD-PE DN100 plná</t>
  </si>
  <si>
    <t>Montáž potrubí SN 8 z HD-PE DN 200</t>
  </si>
  <si>
    <t>Montáž kanalizačního potrubí z plastů z HD-PE korugovaného nebo žebrovaného SN 8 DN 200</t>
  </si>
  <si>
    <t>trubka drenážní neperforovaná HD-PE SN 8 DN 200 pro meliorace, dočasné nebo odlehčovací drenáže</t>
  </si>
  <si>
    <t>trubka drenážní PE-HD SN8 DN 200 perforovaná</t>
  </si>
  <si>
    <t>trubka drenážní perforovaná 220° HD-PE SN 8 DN 200 pro meliorace, dočasné nebo odlehčovací drenáže</t>
  </si>
  <si>
    <t>Zajištění obnovy stávajících zpevněných i nezpevněných komunikací - všechny stavební sezóny</t>
  </si>
  <si>
    <t>Zajištění kompletního zařízení staveniště a jeho připojení na sítě - všechny stavební sezóny</t>
  </si>
  <si>
    <t>Dopravní značení na staveništi - všechny stavební sezóny</t>
  </si>
  <si>
    <t>Ochrana nezpevněné komunikace, sjezdů a přejířděných IS betonovými panely - dodávka, montáž, odstranění - všechny stavební sezóny</t>
  </si>
  <si>
    <t>Malé Labe, Horní Lánov, rekonstrukce opevnění, ř.km 11,255 - 11,500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</si>
</sst>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22" xfId="0" applyFont="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5" fillId="5" borderId="0" xfId="0" applyFont="1" applyFill="1" applyAlignment="1">
      <alignment horizontal="center" vertical="center"/>
    </xf>
    <xf numFmtId="0" fontId="0" fillId="0" borderId="0" xfId="0"/>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tabSelected="1" workbookViewId="0" topLeftCell="A1">
      <selection activeCell="K7" sqref="K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16" t="s">
        <v>5</v>
      </c>
      <c r="AS2" s="217"/>
      <c r="AT2" s="217"/>
      <c r="AU2" s="217"/>
      <c r="AV2" s="217"/>
      <c r="AW2" s="217"/>
      <c r="AX2" s="217"/>
      <c r="AY2" s="217"/>
      <c r="AZ2" s="217"/>
      <c r="BA2" s="217"/>
      <c r="BB2" s="217"/>
      <c r="BC2" s="217"/>
      <c r="BD2" s="217"/>
      <c r="BE2" s="21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28" t="s">
        <v>14</v>
      </c>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R5" s="21"/>
      <c r="BE5" s="225" t="s">
        <v>15</v>
      </c>
      <c r="BS5" s="18" t="s">
        <v>6</v>
      </c>
    </row>
    <row r="6" spans="2:71" s="1" customFormat="1" ht="36.95" customHeight="1">
      <c r="B6" s="21"/>
      <c r="D6" s="27" t="s">
        <v>16</v>
      </c>
      <c r="K6" s="229" t="s">
        <v>806</v>
      </c>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R6" s="21"/>
      <c r="BE6" s="226"/>
      <c r="BS6" s="18" t="s">
        <v>6</v>
      </c>
    </row>
    <row r="7" spans="2:71" s="1" customFormat="1" ht="12" customHeight="1">
      <c r="B7" s="21"/>
      <c r="D7" s="28" t="s">
        <v>17</v>
      </c>
      <c r="K7" s="26" t="s">
        <v>1</v>
      </c>
      <c r="AK7" s="28" t="s">
        <v>18</v>
      </c>
      <c r="AN7" s="26" t="s">
        <v>1</v>
      </c>
      <c r="AR7" s="21"/>
      <c r="BE7" s="226"/>
      <c r="BS7" s="18" t="s">
        <v>6</v>
      </c>
    </row>
    <row r="8" spans="2:71" s="1" customFormat="1" ht="12" customHeight="1">
      <c r="B8" s="21"/>
      <c r="D8" s="28" t="s">
        <v>19</v>
      </c>
      <c r="K8" s="26" t="s">
        <v>20</v>
      </c>
      <c r="AK8" s="28" t="s">
        <v>21</v>
      </c>
      <c r="AN8" s="29" t="s">
        <v>22</v>
      </c>
      <c r="AR8" s="21"/>
      <c r="BE8" s="226"/>
      <c r="BS8" s="18" t="s">
        <v>6</v>
      </c>
    </row>
    <row r="9" spans="2:71" s="1" customFormat="1" ht="14.45" customHeight="1">
      <c r="B9" s="21"/>
      <c r="AR9" s="21"/>
      <c r="BE9" s="226"/>
      <c r="BS9" s="18" t="s">
        <v>6</v>
      </c>
    </row>
    <row r="10" spans="2:71" s="1" customFormat="1" ht="12" customHeight="1">
      <c r="B10" s="21"/>
      <c r="D10" s="28" t="s">
        <v>23</v>
      </c>
      <c r="AK10" s="28" t="s">
        <v>24</v>
      </c>
      <c r="AN10" s="26" t="s">
        <v>1</v>
      </c>
      <c r="AR10" s="21"/>
      <c r="BE10" s="226"/>
      <c r="BS10" s="18" t="s">
        <v>6</v>
      </c>
    </row>
    <row r="11" spans="2:71" s="1" customFormat="1" ht="18.4" customHeight="1">
      <c r="B11" s="21"/>
      <c r="E11" s="26" t="s">
        <v>20</v>
      </c>
      <c r="AK11" s="28" t="s">
        <v>25</v>
      </c>
      <c r="AN11" s="26" t="s">
        <v>1</v>
      </c>
      <c r="AR11" s="21"/>
      <c r="BE11" s="226"/>
      <c r="BS11" s="18" t="s">
        <v>6</v>
      </c>
    </row>
    <row r="12" spans="2:71" s="1" customFormat="1" ht="6.95" customHeight="1">
      <c r="B12" s="21"/>
      <c r="AR12" s="21"/>
      <c r="BE12" s="226"/>
      <c r="BS12" s="18" t="s">
        <v>6</v>
      </c>
    </row>
    <row r="13" spans="2:71" s="1" customFormat="1" ht="12" customHeight="1">
      <c r="B13" s="21"/>
      <c r="D13" s="28" t="s">
        <v>26</v>
      </c>
      <c r="AK13" s="28" t="s">
        <v>24</v>
      </c>
      <c r="AN13" s="30" t="s">
        <v>27</v>
      </c>
      <c r="AR13" s="21"/>
      <c r="BE13" s="226"/>
      <c r="BS13" s="18" t="s">
        <v>6</v>
      </c>
    </row>
    <row r="14" spans="2:71" ht="12.75">
      <c r="B14" s="21"/>
      <c r="E14" s="230" t="s">
        <v>27</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8" t="s">
        <v>25</v>
      </c>
      <c r="AN14" s="30" t="s">
        <v>27</v>
      </c>
      <c r="AR14" s="21"/>
      <c r="BE14" s="226"/>
      <c r="BS14" s="18" t="s">
        <v>6</v>
      </c>
    </row>
    <row r="15" spans="2:71" s="1" customFormat="1" ht="6.95" customHeight="1">
      <c r="B15" s="21"/>
      <c r="AR15" s="21"/>
      <c r="BE15" s="226"/>
      <c r="BS15" s="18" t="s">
        <v>3</v>
      </c>
    </row>
    <row r="16" spans="2:71" s="1" customFormat="1" ht="12" customHeight="1">
      <c r="B16" s="21"/>
      <c r="D16" s="28" t="s">
        <v>28</v>
      </c>
      <c r="AK16" s="28" t="s">
        <v>24</v>
      </c>
      <c r="AN16" s="26" t="s">
        <v>1</v>
      </c>
      <c r="AR16" s="21"/>
      <c r="BE16" s="226"/>
      <c r="BS16" s="18" t="s">
        <v>3</v>
      </c>
    </row>
    <row r="17" spans="2:71" s="1" customFormat="1" ht="18.4" customHeight="1">
      <c r="B17" s="21"/>
      <c r="E17" s="26" t="s">
        <v>20</v>
      </c>
      <c r="AK17" s="28" t="s">
        <v>25</v>
      </c>
      <c r="AN17" s="26" t="s">
        <v>1</v>
      </c>
      <c r="AR17" s="21"/>
      <c r="BE17" s="226"/>
      <c r="BS17" s="18" t="s">
        <v>29</v>
      </c>
    </row>
    <row r="18" spans="2:71" s="1" customFormat="1" ht="6.95" customHeight="1">
      <c r="B18" s="21"/>
      <c r="AR18" s="21"/>
      <c r="BE18" s="226"/>
      <c r="BS18" s="18" t="s">
        <v>6</v>
      </c>
    </row>
    <row r="19" spans="2:71" s="1" customFormat="1" ht="12" customHeight="1">
      <c r="B19" s="21"/>
      <c r="D19" s="28" t="s">
        <v>30</v>
      </c>
      <c r="AK19" s="28" t="s">
        <v>24</v>
      </c>
      <c r="AN19" s="26" t="s">
        <v>1</v>
      </c>
      <c r="AR19" s="21"/>
      <c r="BE19" s="226"/>
      <c r="BS19" s="18" t="s">
        <v>6</v>
      </c>
    </row>
    <row r="20" spans="2:71" s="1" customFormat="1" ht="18.4" customHeight="1">
      <c r="B20" s="21"/>
      <c r="E20" s="26" t="s">
        <v>20</v>
      </c>
      <c r="AK20" s="28" t="s">
        <v>25</v>
      </c>
      <c r="AN20" s="26" t="s">
        <v>1</v>
      </c>
      <c r="AR20" s="21"/>
      <c r="BE20" s="226"/>
      <c r="BS20" s="18" t="s">
        <v>29</v>
      </c>
    </row>
    <row r="21" spans="2:57" s="1" customFormat="1" ht="6.95" customHeight="1">
      <c r="B21" s="21"/>
      <c r="AR21" s="21"/>
      <c r="BE21" s="226"/>
    </row>
    <row r="22" spans="2:57" s="1" customFormat="1" ht="12" customHeight="1">
      <c r="B22" s="21"/>
      <c r="D22" s="28" t="s">
        <v>31</v>
      </c>
      <c r="AR22" s="21"/>
      <c r="BE22" s="226"/>
    </row>
    <row r="23" spans="2:57" s="1" customFormat="1" ht="16.5" customHeight="1">
      <c r="B23" s="21"/>
      <c r="E23" s="232" t="s">
        <v>1</v>
      </c>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R23" s="21"/>
      <c r="BE23" s="226"/>
    </row>
    <row r="24" spans="2:57" s="1" customFormat="1" ht="6.95" customHeight="1">
      <c r="B24" s="21"/>
      <c r="AR24" s="21"/>
      <c r="BE24" s="226"/>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26"/>
    </row>
    <row r="26" spans="1:57" s="2" customFormat="1" ht="25.9" customHeight="1">
      <c r="A26" s="33"/>
      <c r="B26" s="34"/>
      <c r="C26" s="33"/>
      <c r="D26" s="35" t="s">
        <v>32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f>ROUND(AG94,2)</f>
        <v>0</v>
      </c>
      <c r="AL26" s="234"/>
      <c r="AM26" s="234"/>
      <c r="AN26" s="234"/>
      <c r="AO26" s="234"/>
      <c r="AP26" s="33"/>
      <c r="AQ26" s="33"/>
      <c r="AR26" s="34"/>
      <c r="BE26" s="226"/>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26"/>
    </row>
    <row r="28" spans="1:57" s="2" customFormat="1" ht="12.75">
      <c r="A28" s="33"/>
      <c r="B28" s="34"/>
      <c r="C28" s="33"/>
      <c r="D28" s="33"/>
      <c r="E28" s="33"/>
      <c r="F28" s="33"/>
      <c r="G28" s="33"/>
      <c r="H28" s="33"/>
      <c r="I28" s="33"/>
      <c r="J28" s="33"/>
      <c r="K28" s="33"/>
      <c r="L28" s="235" t="s">
        <v>33</v>
      </c>
      <c r="M28" s="235"/>
      <c r="N28" s="235"/>
      <c r="O28" s="235"/>
      <c r="P28" s="235"/>
      <c r="Q28" s="33"/>
      <c r="R28" s="33"/>
      <c r="S28" s="33"/>
      <c r="T28" s="33"/>
      <c r="U28" s="33"/>
      <c r="V28" s="33"/>
      <c r="W28" s="235" t="s">
        <v>34</v>
      </c>
      <c r="X28" s="235"/>
      <c r="Y28" s="235"/>
      <c r="Z28" s="235"/>
      <c r="AA28" s="235"/>
      <c r="AB28" s="235"/>
      <c r="AC28" s="235"/>
      <c r="AD28" s="235"/>
      <c r="AE28" s="235"/>
      <c r="AF28" s="33"/>
      <c r="AG28" s="33"/>
      <c r="AH28" s="33"/>
      <c r="AI28" s="33"/>
      <c r="AJ28" s="33"/>
      <c r="AK28" s="235" t="s">
        <v>35</v>
      </c>
      <c r="AL28" s="235"/>
      <c r="AM28" s="235"/>
      <c r="AN28" s="235"/>
      <c r="AO28" s="235"/>
      <c r="AP28" s="33"/>
      <c r="AQ28" s="33"/>
      <c r="AR28" s="34"/>
      <c r="BE28" s="226"/>
    </row>
    <row r="29" spans="2:57" s="3" customFormat="1" ht="14.45" customHeight="1">
      <c r="B29" s="38"/>
      <c r="D29" s="28" t="s">
        <v>36</v>
      </c>
      <c r="F29" s="28" t="s">
        <v>37</v>
      </c>
      <c r="L29" s="220">
        <v>0.21</v>
      </c>
      <c r="M29" s="219"/>
      <c r="N29" s="219"/>
      <c r="O29" s="219"/>
      <c r="P29" s="219"/>
      <c r="W29" s="218">
        <f>ROUND(AZ94,2)</f>
        <v>0</v>
      </c>
      <c r="X29" s="219"/>
      <c r="Y29" s="219"/>
      <c r="Z29" s="219"/>
      <c r="AA29" s="219"/>
      <c r="AB29" s="219"/>
      <c r="AC29" s="219"/>
      <c r="AD29" s="219"/>
      <c r="AE29" s="219"/>
      <c r="AK29" s="218">
        <f>ROUND(AV94,2)</f>
        <v>0</v>
      </c>
      <c r="AL29" s="219"/>
      <c r="AM29" s="219"/>
      <c r="AN29" s="219"/>
      <c r="AO29" s="219"/>
      <c r="AR29" s="38"/>
      <c r="BE29" s="227"/>
    </row>
    <row r="30" spans="2:57" s="3" customFormat="1" ht="14.45" customHeight="1">
      <c r="B30" s="38"/>
      <c r="F30" s="28" t="s">
        <v>38</v>
      </c>
      <c r="L30" s="220">
        <v>0.15</v>
      </c>
      <c r="M30" s="219"/>
      <c r="N30" s="219"/>
      <c r="O30" s="219"/>
      <c r="P30" s="219"/>
      <c r="W30" s="218">
        <f>ROUND(BA94,2)</f>
        <v>0</v>
      </c>
      <c r="X30" s="219"/>
      <c r="Y30" s="219"/>
      <c r="Z30" s="219"/>
      <c r="AA30" s="219"/>
      <c r="AB30" s="219"/>
      <c r="AC30" s="219"/>
      <c r="AD30" s="219"/>
      <c r="AE30" s="219"/>
      <c r="AK30" s="218">
        <f>ROUND(AW94,2)</f>
        <v>0</v>
      </c>
      <c r="AL30" s="219"/>
      <c r="AM30" s="219"/>
      <c r="AN30" s="219"/>
      <c r="AO30" s="219"/>
      <c r="AR30" s="38"/>
      <c r="BE30" s="227"/>
    </row>
    <row r="31" spans="2:57" s="3" customFormat="1" ht="14.45" customHeight="1" hidden="1">
      <c r="B31" s="38"/>
      <c r="F31" s="28" t="s">
        <v>39</v>
      </c>
      <c r="L31" s="220">
        <v>0.21</v>
      </c>
      <c r="M31" s="219"/>
      <c r="N31" s="219"/>
      <c r="O31" s="219"/>
      <c r="P31" s="219"/>
      <c r="W31" s="218">
        <f>ROUND(BB94,2)</f>
        <v>0</v>
      </c>
      <c r="X31" s="219"/>
      <c r="Y31" s="219"/>
      <c r="Z31" s="219"/>
      <c r="AA31" s="219"/>
      <c r="AB31" s="219"/>
      <c r="AC31" s="219"/>
      <c r="AD31" s="219"/>
      <c r="AE31" s="219"/>
      <c r="AK31" s="218">
        <v>0</v>
      </c>
      <c r="AL31" s="219"/>
      <c r="AM31" s="219"/>
      <c r="AN31" s="219"/>
      <c r="AO31" s="219"/>
      <c r="AR31" s="38"/>
      <c r="BE31" s="227"/>
    </row>
    <row r="32" spans="2:57" s="3" customFormat="1" ht="14.45" customHeight="1" hidden="1">
      <c r="B32" s="38"/>
      <c r="F32" s="28" t="s">
        <v>40</v>
      </c>
      <c r="L32" s="220">
        <v>0.15</v>
      </c>
      <c r="M32" s="219"/>
      <c r="N32" s="219"/>
      <c r="O32" s="219"/>
      <c r="P32" s="219"/>
      <c r="W32" s="218">
        <f>ROUND(BC94,2)</f>
        <v>0</v>
      </c>
      <c r="X32" s="219"/>
      <c r="Y32" s="219"/>
      <c r="Z32" s="219"/>
      <c r="AA32" s="219"/>
      <c r="AB32" s="219"/>
      <c r="AC32" s="219"/>
      <c r="AD32" s="219"/>
      <c r="AE32" s="219"/>
      <c r="AK32" s="218">
        <v>0</v>
      </c>
      <c r="AL32" s="219"/>
      <c r="AM32" s="219"/>
      <c r="AN32" s="219"/>
      <c r="AO32" s="219"/>
      <c r="AR32" s="38"/>
      <c r="BE32" s="227"/>
    </row>
    <row r="33" spans="2:57" s="3" customFormat="1" ht="14.45" customHeight="1" hidden="1">
      <c r="B33" s="38"/>
      <c r="F33" s="28" t="s">
        <v>41</v>
      </c>
      <c r="L33" s="220">
        <v>0</v>
      </c>
      <c r="M33" s="219"/>
      <c r="N33" s="219"/>
      <c r="O33" s="219"/>
      <c r="P33" s="219"/>
      <c r="W33" s="218">
        <f>ROUND(BD94,2)</f>
        <v>0</v>
      </c>
      <c r="X33" s="219"/>
      <c r="Y33" s="219"/>
      <c r="Z33" s="219"/>
      <c r="AA33" s="219"/>
      <c r="AB33" s="219"/>
      <c r="AC33" s="219"/>
      <c r="AD33" s="219"/>
      <c r="AE33" s="219"/>
      <c r="AK33" s="218">
        <v>0</v>
      </c>
      <c r="AL33" s="219"/>
      <c r="AM33" s="219"/>
      <c r="AN33" s="219"/>
      <c r="AO33" s="219"/>
      <c r="AR33" s="38"/>
      <c r="BE33" s="227"/>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26"/>
    </row>
    <row r="35" spans="1:57" s="2" customFormat="1" ht="25.9" customHeight="1">
      <c r="A35" s="33"/>
      <c r="B35" s="34"/>
      <c r="C35" s="39"/>
      <c r="D35" s="40" t="s">
        <v>42</v>
      </c>
      <c r="E35" s="41"/>
      <c r="F35" s="41"/>
      <c r="G35" s="41"/>
      <c r="H35" s="41"/>
      <c r="I35" s="41"/>
      <c r="J35" s="41"/>
      <c r="K35" s="41"/>
      <c r="L35" s="41"/>
      <c r="M35" s="41"/>
      <c r="N35" s="41"/>
      <c r="O35" s="41"/>
      <c r="P35" s="41"/>
      <c r="Q35" s="41"/>
      <c r="R35" s="41"/>
      <c r="S35" s="41"/>
      <c r="T35" s="42" t="s">
        <v>43</v>
      </c>
      <c r="U35" s="41"/>
      <c r="V35" s="41"/>
      <c r="W35" s="41"/>
      <c r="X35" s="224" t="s">
        <v>44</v>
      </c>
      <c r="Y35" s="222"/>
      <c r="Z35" s="222"/>
      <c r="AA35" s="222"/>
      <c r="AB35" s="222"/>
      <c r="AC35" s="41"/>
      <c r="AD35" s="41"/>
      <c r="AE35" s="41"/>
      <c r="AF35" s="41"/>
      <c r="AG35" s="41"/>
      <c r="AH35" s="41"/>
      <c r="AI35" s="41"/>
      <c r="AJ35" s="41"/>
      <c r="AK35" s="221">
        <f>SUM(AK26:AK33)</f>
        <v>0</v>
      </c>
      <c r="AL35" s="222"/>
      <c r="AM35" s="222"/>
      <c r="AN35" s="222"/>
      <c r="AO35" s="223"/>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45</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46</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3"/>
      <c r="B60" s="34"/>
      <c r="C60" s="33"/>
      <c r="D60" s="46" t="s">
        <v>47</v>
      </c>
      <c r="E60" s="36"/>
      <c r="F60" s="36"/>
      <c r="G60" s="36"/>
      <c r="H60" s="36"/>
      <c r="I60" s="36"/>
      <c r="J60" s="36"/>
      <c r="K60" s="36"/>
      <c r="L60" s="36"/>
      <c r="M60" s="36"/>
      <c r="N60" s="36"/>
      <c r="O60" s="36"/>
      <c r="P60" s="36"/>
      <c r="Q60" s="36"/>
      <c r="R60" s="36"/>
      <c r="S60" s="36"/>
      <c r="T60" s="36"/>
      <c r="U60" s="36"/>
      <c r="V60" s="46" t="s">
        <v>48</v>
      </c>
      <c r="W60" s="36"/>
      <c r="X60" s="36"/>
      <c r="Y60" s="36"/>
      <c r="Z60" s="36"/>
      <c r="AA60" s="36"/>
      <c r="AB60" s="36"/>
      <c r="AC60" s="36"/>
      <c r="AD60" s="36"/>
      <c r="AE60" s="36"/>
      <c r="AF60" s="36"/>
      <c r="AG60" s="36"/>
      <c r="AH60" s="46" t="s">
        <v>47</v>
      </c>
      <c r="AI60" s="36"/>
      <c r="AJ60" s="36"/>
      <c r="AK60" s="36"/>
      <c r="AL60" s="36"/>
      <c r="AM60" s="46" t="s">
        <v>48</v>
      </c>
      <c r="AN60" s="36"/>
      <c r="AO60" s="36"/>
      <c r="AP60" s="33"/>
      <c r="AQ60" s="33"/>
      <c r="AR60" s="34"/>
      <c r="BE60" s="33"/>
    </row>
    <row r="61" spans="2:44" ht="12">
      <c r="B61" s="21"/>
      <c r="AR61" s="21"/>
    </row>
    <row r="62" spans="2:44" ht="12">
      <c r="B62" s="21"/>
      <c r="AR62" s="21"/>
    </row>
    <row r="63" spans="2:44" ht="12">
      <c r="B63" s="21"/>
      <c r="AR63" s="21"/>
    </row>
    <row r="64" spans="1:57" s="2" customFormat="1" ht="12.75">
      <c r="A64" s="33"/>
      <c r="B64" s="34"/>
      <c r="C64" s="33"/>
      <c r="D64" s="44" t="s">
        <v>49</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50</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3"/>
      <c r="B75" s="34"/>
      <c r="C75" s="33"/>
      <c r="D75" s="46" t="s">
        <v>47</v>
      </c>
      <c r="E75" s="36"/>
      <c r="F75" s="36"/>
      <c r="G75" s="36"/>
      <c r="H75" s="36"/>
      <c r="I75" s="36"/>
      <c r="J75" s="36"/>
      <c r="K75" s="36"/>
      <c r="L75" s="36"/>
      <c r="M75" s="36"/>
      <c r="N75" s="36"/>
      <c r="O75" s="36"/>
      <c r="P75" s="36"/>
      <c r="Q75" s="36"/>
      <c r="R75" s="36"/>
      <c r="S75" s="36"/>
      <c r="T75" s="36"/>
      <c r="U75" s="36"/>
      <c r="V75" s="46" t="s">
        <v>48</v>
      </c>
      <c r="W75" s="36"/>
      <c r="X75" s="36"/>
      <c r="Y75" s="36"/>
      <c r="Z75" s="36"/>
      <c r="AA75" s="36"/>
      <c r="AB75" s="36"/>
      <c r="AC75" s="36"/>
      <c r="AD75" s="36"/>
      <c r="AE75" s="36"/>
      <c r="AF75" s="36"/>
      <c r="AG75" s="36"/>
      <c r="AH75" s="46" t="s">
        <v>47</v>
      </c>
      <c r="AI75" s="36"/>
      <c r="AJ75" s="36"/>
      <c r="AK75" s="36"/>
      <c r="AL75" s="36"/>
      <c r="AM75" s="46" t="s">
        <v>48</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51</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(ES_12)_2021_05_20</v>
      </c>
      <c r="AR84" s="52"/>
    </row>
    <row r="85" spans="2:44" s="5" customFormat="1" ht="36.95" customHeight="1">
      <c r="B85" s="53"/>
      <c r="C85" s="54" t="s">
        <v>16</v>
      </c>
      <c r="L85" s="246" t="str">
        <f>K6</f>
        <v>Malé Labe, Horní Lánov, rekonstrukce opevnění, ř.km 11,255 - 11,500</v>
      </c>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19</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21</v>
      </c>
      <c r="AJ87" s="33"/>
      <c r="AK87" s="33"/>
      <c r="AL87" s="33"/>
      <c r="AM87" s="248" t="str">
        <f>IF(AN8="","",AN8)</f>
        <v>20. 5. 2021</v>
      </c>
      <c r="AN87" s="248"/>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2" customHeight="1">
      <c r="A89" s="33"/>
      <c r="B89" s="34"/>
      <c r="C89" s="28" t="s">
        <v>23</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28</v>
      </c>
      <c r="AJ89" s="33"/>
      <c r="AK89" s="33"/>
      <c r="AL89" s="33"/>
      <c r="AM89" s="249" t="str">
        <f>IF(E17="","",E17)</f>
        <v xml:space="preserve"> </v>
      </c>
      <c r="AN89" s="250"/>
      <c r="AO89" s="250"/>
      <c r="AP89" s="250"/>
      <c r="AQ89" s="33"/>
      <c r="AR89" s="34"/>
      <c r="AS89" s="251" t="s">
        <v>52</v>
      </c>
      <c r="AT89" s="252"/>
      <c r="AU89" s="57"/>
      <c r="AV89" s="57"/>
      <c r="AW89" s="57"/>
      <c r="AX89" s="57"/>
      <c r="AY89" s="57"/>
      <c r="AZ89" s="57"/>
      <c r="BA89" s="57"/>
      <c r="BB89" s="57"/>
      <c r="BC89" s="57"/>
      <c r="BD89" s="58"/>
      <c r="BE89" s="33"/>
    </row>
    <row r="90" spans="1:57" s="2" customFormat="1" ht="15.2" customHeight="1">
      <c r="A90" s="33"/>
      <c r="B90" s="34"/>
      <c r="C90" s="28" t="s">
        <v>26</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30</v>
      </c>
      <c r="AJ90" s="33"/>
      <c r="AK90" s="33"/>
      <c r="AL90" s="33"/>
      <c r="AM90" s="249" t="str">
        <f>IF(E20="","",E20)</f>
        <v xml:space="preserve"> </v>
      </c>
      <c r="AN90" s="250"/>
      <c r="AO90" s="250"/>
      <c r="AP90" s="250"/>
      <c r="AQ90" s="33"/>
      <c r="AR90" s="34"/>
      <c r="AS90" s="253"/>
      <c r="AT90" s="254"/>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53"/>
      <c r="AT91" s="254"/>
      <c r="AU91" s="59"/>
      <c r="AV91" s="59"/>
      <c r="AW91" s="59"/>
      <c r="AX91" s="59"/>
      <c r="AY91" s="59"/>
      <c r="AZ91" s="59"/>
      <c r="BA91" s="59"/>
      <c r="BB91" s="59"/>
      <c r="BC91" s="59"/>
      <c r="BD91" s="60"/>
      <c r="BE91" s="33"/>
    </row>
    <row r="92" spans="1:57" s="2" customFormat="1" ht="29.25" customHeight="1">
      <c r="A92" s="33"/>
      <c r="B92" s="34"/>
      <c r="C92" s="241" t="s">
        <v>53</v>
      </c>
      <c r="D92" s="242"/>
      <c r="E92" s="242"/>
      <c r="F92" s="242"/>
      <c r="G92" s="242"/>
      <c r="H92" s="61"/>
      <c r="I92" s="244" t="s">
        <v>54</v>
      </c>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3" t="s">
        <v>55</v>
      </c>
      <c r="AH92" s="242"/>
      <c r="AI92" s="242"/>
      <c r="AJ92" s="242"/>
      <c r="AK92" s="242"/>
      <c r="AL92" s="242"/>
      <c r="AM92" s="242"/>
      <c r="AN92" s="244" t="s">
        <v>56</v>
      </c>
      <c r="AO92" s="242"/>
      <c r="AP92" s="245"/>
      <c r="AQ92" s="62" t="s">
        <v>57</v>
      </c>
      <c r="AR92" s="34"/>
      <c r="AS92" s="63" t="s">
        <v>58</v>
      </c>
      <c r="AT92" s="64" t="s">
        <v>59</v>
      </c>
      <c r="AU92" s="64" t="s">
        <v>60</v>
      </c>
      <c r="AV92" s="64" t="s">
        <v>61</v>
      </c>
      <c r="AW92" s="64" t="s">
        <v>62</v>
      </c>
      <c r="AX92" s="64" t="s">
        <v>63</v>
      </c>
      <c r="AY92" s="64" t="s">
        <v>64</v>
      </c>
      <c r="AZ92" s="64" t="s">
        <v>65</v>
      </c>
      <c r="BA92" s="64" t="s">
        <v>66</v>
      </c>
      <c r="BB92" s="64" t="s">
        <v>67</v>
      </c>
      <c r="BC92" s="64" t="s">
        <v>68</v>
      </c>
      <c r="BD92" s="65" t="s">
        <v>69</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70</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39">
        <f>ROUND(SUM(AG95:AG100),2)</f>
        <v>0</v>
      </c>
      <c r="AH94" s="239"/>
      <c r="AI94" s="239"/>
      <c r="AJ94" s="239"/>
      <c r="AK94" s="239"/>
      <c r="AL94" s="239"/>
      <c r="AM94" s="239"/>
      <c r="AN94" s="240">
        <f aca="true" t="shared" si="0" ref="AN94:AN100">SUM(AG94,AT94)</f>
        <v>0</v>
      </c>
      <c r="AO94" s="240"/>
      <c r="AP94" s="240"/>
      <c r="AQ94" s="73" t="s">
        <v>1</v>
      </c>
      <c r="AR94" s="69"/>
      <c r="AS94" s="74">
        <f>ROUND(SUM(AS95:AS100),2)</f>
        <v>0</v>
      </c>
      <c r="AT94" s="75">
        <f aca="true" t="shared" si="1" ref="AT94:AT100">ROUND(SUM(AV94:AW94),2)</f>
        <v>0</v>
      </c>
      <c r="AU94" s="76">
        <f>ROUND(SUM(AU95:AU100),5)</f>
        <v>0</v>
      </c>
      <c r="AV94" s="75">
        <f>ROUND(AZ94*L29,2)</f>
        <v>0</v>
      </c>
      <c r="AW94" s="75">
        <f>ROUND(BA94*L30,2)</f>
        <v>0</v>
      </c>
      <c r="AX94" s="75">
        <f>ROUND(BB94*L29,2)</f>
        <v>0</v>
      </c>
      <c r="AY94" s="75">
        <f>ROUND(BC94*L30,2)</f>
        <v>0</v>
      </c>
      <c r="AZ94" s="75">
        <f>ROUND(SUM(AZ95:AZ100),2)</f>
        <v>0</v>
      </c>
      <c r="BA94" s="75">
        <f>ROUND(SUM(BA95:BA100),2)</f>
        <v>0</v>
      </c>
      <c r="BB94" s="75">
        <f>ROUND(SUM(BB95:BB100),2)</f>
        <v>0</v>
      </c>
      <c r="BC94" s="75">
        <f>ROUND(SUM(BC95:BC100),2)</f>
        <v>0</v>
      </c>
      <c r="BD94" s="77">
        <f>ROUND(SUM(BD95:BD100),2)</f>
        <v>0</v>
      </c>
      <c r="BS94" s="78" t="s">
        <v>71</v>
      </c>
      <c r="BT94" s="78" t="s">
        <v>72</v>
      </c>
      <c r="BU94" s="79" t="s">
        <v>73</v>
      </c>
      <c r="BV94" s="78" t="s">
        <v>74</v>
      </c>
      <c r="BW94" s="78" t="s">
        <v>4</v>
      </c>
      <c r="BX94" s="78" t="s">
        <v>75</v>
      </c>
      <c r="CL94" s="78" t="s">
        <v>1</v>
      </c>
    </row>
    <row r="95" spans="1:91" s="7" customFormat="1" ht="24.75" customHeight="1">
      <c r="A95" s="80" t="s">
        <v>76</v>
      </c>
      <c r="B95" s="81"/>
      <c r="C95" s="82"/>
      <c r="D95" s="238" t="s">
        <v>77</v>
      </c>
      <c r="E95" s="238"/>
      <c r="F95" s="238"/>
      <c r="G95" s="238"/>
      <c r="H95" s="238"/>
      <c r="I95" s="83"/>
      <c r="J95" s="238" t="s">
        <v>78</v>
      </c>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6">
        <f>'SO 01.1 - Rekonstrukce PB...'!J30</f>
        <v>0</v>
      </c>
      <c r="AH95" s="237"/>
      <c r="AI95" s="237"/>
      <c r="AJ95" s="237"/>
      <c r="AK95" s="237"/>
      <c r="AL95" s="237"/>
      <c r="AM95" s="237"/>
      <c r="AN95" s="236">
        <f t="shared" si="0"/>
        <v>0</v>
      </c>
      <c r="AO95" s="237"/>
      <c r="AP95" s="237"/>
      <c r="AQ95" s="84" t="s">
        <v>79</v>
      </c>
      <c r="AR95" s="81"/>
      <c r="AS95" s="85">
        <v>0</v>
      </c>
      <c r="AT95" s="86">
        <f t="shared" si="1"/>
        <v>0</v>
      </c>
      <c r="AU95" s="87">
        <f>'SO 01.1 - Rekonstrukce PB...'!P132</f>
        <v>0</v>
      </c>
      <c r="AV95" s="86">
        <f>'SO 01.1 - Rekonstrukce PB...'!J33</f>
        <v>0</v>
      </c>
      <c r="AW95" s="86">
        <f>'SO 01.1 - Rekonstrukce PB...'!J34</f>
        <v>0</v>
      </c>
      <c r="AX95" s="86">
        <f>'SO 01.1 - Rekonstrukce PB...'!J35</f>
        <v>0</v>
      </c>
      <c r="AY95" s="86">
        <f>'SO 01.1 - Rekonstrukce PB...'!J36</f>
        <v>0</v>
      </c>
      <c r="AZ95" s="86">
        <f>'SO 01.1 - Rekonstrukce PB...'!F33</f>
        <v>0</v>
      </c>
      <c r="BA95" s="86">
        <f>'SO 01.1 - Rekonstrukce PB...'!F34</f>
        <v>0</v>
      </c>
      <c r="BB95" s="86">
        <f>'SO 01.1 - Rekonstrukce PB...'!F35</f>
        <v>0</v>
      </c>
      <c r="BC95" s="86">
        <f>'SO 01.1 - Rekonstrukce PB...'!F36</f>
        <v>0</v>
      </c>
      <c r="BD95" s="88">
        <f>'SO 01.1 - Rekonstrukce PB...'!F37</f>
        <v>0</v>
      </c>
      <c r="BT95" s="89" t="s">
        <v>80</v>
      </c>
      <c r="BV95" s="89" t="s">
        <v>74</v>
      </c>
      <c r="BW95" s="89" t="s">
        <v>81</v>
      </c>
      <c r="BX95" s="89" t="s">
        <v>4</v>
      </c>
      <c r="CL95" s="89" t="s">
        <v>1</v>
      </c>
      <c r="CM95" s="89" t="s">
        <v>82</v>
      </c>
    </row>
    <row r="96" spans="1:91" s="7" customFormat="1" ht="24.75" customHeight="1">
      <c r="A96" s="80" t="s">
        <v>76</v>
      </c>
      <c r="B96" s="81"/>
      <c r="C96" s="82"/>
      <c r="D96" s="238" t="s">
        <v>83</v>
      </c>
      <c r="E96" s="238"/>
      <c r="F96" s="238"/>
      <c r="G96" s="238"/>
      <c r="H96" s="238"/>
      <c r="I96" s="83"/>
      <c r="J96" s="238" t="s">
        <v>84</v>
      </c>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6">
        <f>'SO 01.2 - Stabilizace pat...'!J30</f>
        <v>0</v>
      </c>
      <c r="AH96" s="237"/>
      <c r="AI96" s="237"/>
      <c r="AJ96" s="237"/>
      <c r="AK96" s="237"/>
      <c r="AL96" s="237"/>
      <c r="AM96" s="237"/>
      <c r="AN96" s="236">
        <f t="shared" si="0"/>
        <v>0</v>
      </c>
      <c r="AO96" s="237"/>
      <c r="AP96" s="237"/>
      <c r="AQ96" s="84" t="s">
        <v>79</v>
      </c>
      <c r="AR96" s="81"/>
      <c r="AS96" s="85">
        <v>0</v>
      </c>
      <c r="AT96" s="86">
        <f t="shared" si="1"/>
        <v>0</v>
      </c>
      <c r="AU96" s="87">
        <f>'SO 01.2 - Stabilizace pat...'!P127</f>
        <v>0</v>
      </c>
      <c r="AV96" s="86">
        <f>'SO 01.2 - Stabilizace pat...'!J33</f>
        <v>0</v>
      </c>
      <c r="AW96" s="86">
        <f>'SO 01.2 - Stabilizace pat...'!J34</f>
        <v>0</v>
      </c>
      <c r="AX96" s="86">
        <f>'SO 01.2 - Stabilizace pat...'!J35</f>
        <v>0</v>
      </c>
      <c r="AY96" s="86">
        <f>'SO 01.2 - Stabilizace pat...'!J36</f>
        <v>0</v>
      </c>
      <c r="AZ96" s="86">
        <f>'SO 01.2 - Stabilizace pat...'!F33</f>
        <v>0</v>
      </c>
      <c r="BA96" s="86">
        <f>'SO 01.2 - Stabilizace pat...'!F34</f>
        <v>0</v>
      </c>
      <c r="BB96" s="86">
        <f>'SO 01.2 - Stabilizace pat...'!F35</f>
        <v>0</v>
      </c>
      <c r="BC96" s="86">
        <f>'SO 01.2 - Stabilizace pat...'!F36</f>
        <v>0</v>
      </c>
      <c r="BD96" s="88">
        <f>'SO 01.2 - Stabilizace pat...'!F37</f>
        <v>0</v>
      </c>
      <c r="BT96" s="89" t="s">
        <v>80</v>
      </c>
      <c r="BV96" s="89" t="s">
        <v>74</v>
      </c>
      <c r="BW96" s="89" t="s">
        <v>85</v>
      </c>
      <c r="BX96" s="89" t="s">
        <v>4</v>
      </c>
      <c r="CL96" s="89" t="s">
        <v>1</v>
      </c>
      <c r="CM96" s="89" t="s">
        <v>82</v>
      </c>
    </row>
    <row r="97" spans="1:91" s="7" customFormat="1" ht="24.75" customHeight="1">
      <c r="A97" s="80" t="s">
        <v>76</v>
      </c>
      <c r="B97" s="81"/>
      <c r="C97" s="82"/>
      <c r="D97" s="238" t="s">
        <v>86</v>
      </c>
      <c r="E97" s="238"/>
      <c r="F97" s="238"/>
      <c r="G97" s="238"/>
      <c r="H97" s="238"/>
      <c r="I97" s="83"/>
      <c r="J97" s="238" t="s">
        <v>87</v>
      </c>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6">
        <f>'SO 01.3 - Oprava PB zdi v...'!J30</f>
        <v>0</v>
      </c>
      <c r="AH97" s="237"/>
      <c r="AI97" s="237"/>
      <c r="AJ97" s="237"/>
      <c r="AK97" s="237"/>
      <c r="AL97" s="237"/>
      <c r="AM97" s="237"/>
      <c r="AN97" s="236">
        <f t="shared" si="0"/>
        <v>0</v>
      </c>
      <c r="AO97" s="237"/>
      <c r="AP97" s="237"/>
      <c r="AQ97" s="84" t="s">
        <v>79</v>
      </c>
      <c r="AR97" s="81"/>
      <c r="AS97" s="85">
        <v>0</v>
      </c>
      <c r="AT97" s="86">
        <f t="shared" si="1"/>
        <v>0</v>
      </c>
      <c r="AU97" s="87">
        <f>'SO 01.3 - Oprava PB zdi v...'!P121</f>
        <v>0</v>
      </c>
      <c r="AV97" s="86">
        <f>'SO 01.3 - Oprava PB zdi v...'!J33</f>
        <v>0</v>
      </c>
      <c r="AW97" s="86">
        <f>'SO 01.3 - Oprava PB zdi v...'!J34</f>
        <v>0</v>
      </c>
      <c r="AX97" s="86">
        <f>'SO 01.3 - Oprava PB zdi v...'!J35</f>
        <v>0</v>
      </c>
      <c r="AY97" s="86">
        <f>'SO 01.3 - Oprava PB zdi v...'!J36</f>
        <v>0</v>
      </c>
      <c r="AZ97" s="86">
        <f>'SO 01.3 - Oprava PB zdi v...'!F33</f>
        <v>0</v>
      </c>
      <c r="BA97" s="86">
        <f>'SO 01.3 - Oprava PB zdi v...'!F34</f>
        <v>0</v>
      </c>
      <c r="BB97" s="86">
        <f>'SO 01.3 - Oprava PB zdi v...'!F35</f>
        <v>0</v>
      </c>
      <c r="BC97" s="86">
        <f>'SO 01.3 - Oprava PB zdi v...'!F36</f>
        <v>0</v>
      </c>
      <c r="BD97" s="88">
        <f>'SO 01.3 - Oprava PB zdi v...'!F37</f>
        <v>0</v>
      </c>
      <c r="BT97" s="89" t="s">
        <v>80</v>
      </c>
      <c r="BV97" s="89" t="s">
        <v>74</v>
      </c>
      <c r="BW97" s="89" t="s">
        <v>88</v>
      </c>
      <c r="BX97" s="89" t="s">
        <v>4</v>
      </c>
      <c r="CL97" s="89" t="s">
        <v>1</v>
      </c>
      <c r="CM97" s="89" t="s">
        <v>82</v>
      </c>
    </row>
    <row r="98" spans="1:91" s="7" customFormat="1" ht="24.75" customHeight="1">
      <c r="A98" s="80" t="s">
        <v>76</v>
      </c>
      <c r="B98" s="81"/>
      <c r="C98" s="82"/>
      <c r="D98" s="238" t="s">
        <v>89</v>
      </c>
      <c r="E98" s="238"/>
      <c r="F98" s="238"/>
      <c r="G98" s="238"/>
      <c r="H98" s="238"/>
      <c r="I98" s="83"/>
      <c r="J98" s="238" t="s">
        <v>90</v>
      </c>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6">
        <f>'SO 01.4 - Oprava LB zdi v...'!J30</f>
        <v>0</v>
      </c>
      <c r="AH98" s="237"/>
      <c r="AI98" s="237"/>
      <c r="AJ98" s="237"/>
      <c r="AK98" s="237"/>
      <c r="AL98" s="237"/>
      <c r="AM98" s="237"/>
      <c r="AN98" s="236">
        <f t="shared" si="0"/>
        <v>0</v>
      </c>
      <c r="AO98" s="237"/>
      <c r="AP98" s="237"/>
      <c r="AQ98" s="84" t="s">
        <v>79</v>
      </c>
      <c r="AR98" s="81"/>
      <c r="AS98" s="85">
        <v>0</v>
      </c>
      <c r="AT98" s="86">
        <f t="shared" si="1"/>
        <v>0</v>
      </c>
      <c r="AU98" s="87">
        <f>'SO 01.4 - Oprava LB zdi v...'!P121</f>
        <v>0</v>
      </c>
      <c r="AV98" s="86">
        <f>'SO 01.4 - Oprava LB zdi v...'!J33</f>
        <v>0</v>
      </c>
      <c r="AW98" s="86">
        <f>'SO 01.4 - Oprava LB zdi v...'!J34</f>
        <v>0</v>
      </c>
      <c r="AX98" s="86">
        <f>'SO 01.4 - Oprava LB zdi v...'!J35</f>
        <v>0</v>
      </c>
      <c r="AY98" s="86">
        <f>'SO 01.4 - Oprava LB zdi v...'!J36</f>
        <v>0</v>
      </c>
      <c r="AZ98" s="86">
        <f>'SO 01.4 - Oprava LB zdi v...'!F33</f>
        <v>0</v>
      </c>
      <c r="BA98" s="86">
        <f>'SO 01.4 - Oprava LB zdi v...'!F34</f>
        <v>0</v>
      </c>
      <c r="BB98" s="86">
        <f>'SO 01.4 - Oprava LB zdi v...'!F35</f>
        <v>0</v>
      </c>
      <c r="BC98" s="86">
        <f>'SO 01.4 - Oprava LB zdi v...'!F36</f>
        <v>0</v>
      </c>
      <c r="BD98" s="88">
        <f>'SO 01.4 - Oprava LB zdi v...'!F37</f>
        <v>0</v>
      </c>
      <c r="BT98" s="89" t="s">
        <v>80</v>
      </c>
      <c r="BV98" s="89" t="s">
        <v>74</v>
      </c>
      <c r="BW98" s="89" t="s">
        <v>91</v>
      </c>
      <c r="BX98" s="89" t="s">
        <v>4</v>
      </c>
      <c r="CL98" s="89" t="s">
        <v>1</v>
      </c>
      <c r="CM98" s="89" t="s">
        <v>82</v>
      </c>
    </row>
    <row r="99" spans="1:91" s="7" customFormat="1" ht="24.75" customHeight="1">
      <c r="A99" s="80" t="s">
        <v>76</v>
      </c>
      <c r="B99" s="81"/>
      <c r="C99" s="82"/>
      <c r="D99" s="238" t="s">
        <v>92</v>
      </c>
      <c r="E99" s="238"/>
      <c r="F99" s="238"/>
      <c r="G99" s="238"/>
      <c r="H99" s="238"/>
      <c r="I99" s="83"/>
      <c r="J99" s="238" t="s">
        <v>93</v>
      </c>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6">
        <f>'SO 02 - Stabilizace paty ...'!J30</f>
        <v>0</v>
      </c>
      <c r="AH99" s="237"/>
      <c r="AI99" s="237"/>
      <c r="AJ99" s="237"/>
      <c r="AK99" s="237"/>
      <c r="AL99" s="237"/>
      <c r="AM99" s="237"/>
      <c r="AN99" s="236">
        <f t="shared" si="0"/>
        <v>0</v>
      </c>
      <c r="AO99" s="237"/>
      <c r="AP99" s="237"/>
      <c r="AQ99" s="84" t="s">
        <v>79</v>
      </c>
      <c r="AR99" s="81"/>
      <c r="AS99" s="85">
        <v>0</v>
      </c>
      <c r="AT99" s="86">
        <f t="shared" si="1"/>
        <v>0</v>
      </c>
      <c r="AU99" s="87">
        <f>'SO 02 - Stabilizace paty ...'!P130</f>
        <v>0</v>
      </c>
      <c r="AV99" s="86">
        <f>'SO 02 - Stabilizace paty ...'!J33</f>
        <v>0</v>
      </c>
      <c r="AW99" s="86">
        <f>'SO 02 - Stabilizace paty ...'!J34</f>
        <v>0</v>
      </c>
      <c r="AX99" s="86">
        <f>'SO 02 - Stabilizace paty ...'!J35</f>
        <v>0</v>
      </c>
      <c r="AY99" s="86">
        <f>'SO 02 - Stabilizace paty ...'!J36</f>
        <v>0</v>
      </c>
      <c r="AZ99" s="86">
        <f>'SO 02 - Stabilizace paty ...'!F33</f>
        <v>0</v>
      </c>
      <c r="BA99" s="86">
        <f>'SO 02 - Stabilizace paty ...'!F34</f>
        <v>0</v>
      </c>
      <c r="BB99" s="86">
        <f>'SO 02 - Stabilizace paty ...'!F35</f>
        <v>0</v>
      </c>
      <c r="BC99" s="86">
        <f>'SO 02 - Stabilizace paty ...'!F36</f>
        <v>0</v>
      </c>
      <c r="BD99" s="88">
        <f>'SO 02 - Stabilizace paty ...'!F37</f>
        <v>0</v>
      </c>
      <c r="BT99" s="89" t="s">
        <v>80</v>
      </c>
      <c r="BV99" s="89" t="s">
        <v>74</v>
      </c>
      <c r="BW99" s="89" t="s">
        <v>94</v>
      </c>
      <c r="BX99" s="89" t="s">
        <v>4</v>
      </c>
      <c r="CL99" s="89" t="s">
        <v>1</v>
      </c>
      <c r="CM99" s="89" t="s">
        <v>82</v>
      </c>
    </row>
    <row r="100" spans="1:91" s="7" customFormat="1" ht="16.5" customHeight="1">
      <c r="A100" s="80" t="s">
        <v>76</v>
      </c>
      <c r="B100" s="81"/>
      <c r="C100" s="82"/>
      <c r="D100" s="238" t="s">
        <v>95</v>
      </c>
      <c r="E100" s="238"/>
      <c r="F100" s="238"/>
      <c r="G100" s="238"/>
      <c r="H100" s="238"/>
      <c r="I100" s="83"/>
      <c r="J100" s="238" t="s">
        <v>96</v>
      </c>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6">
        <f>'VON - Vedlejší a ostatní ...'!J30</f>
        <v>0</v>
      </c>
      <c r="AH100" s="237"/>
      <c r="AI100" s="237"/>
      <c r="AJ100" s="237"/>
      <c r="AK100" s="237"/>
      <c r="AL100" s="237"/>
      <c r="AM100" s="237"/>
      <c r="AN100" s="236">
        <f t="shared" si="0"/>
        <v>0</v>
      </c>
      <c r="AO100" s="237"/>
      <c r="AP100" s="237"/>
      <c r="AQ100" s="84" t="s">
        <v>79</v>
      </c>
      <c r="AR100" s="81"/>
      <c r="AS100" s="90">
        <v>0</v>
      </c>
      <c r="AT100" s="91">
        <f t="shared" si="1"/>
        <v>0</v>
      </c>
      <c r="AU100" s="92">
        <f>'VON - Vedlejší a ostatní ...'!P120</f>
        <v>0</v>
      </c>
      <c r="AV100" s="91">
        <f>'VON - Vedlejší a ostatní ...'!J33</f>
        <v>0</v>
      </c>
      <c r="AW100" s="91">
        <f>'VON - Vedlejší a ostatní ...'!J34</f>
        <v>0</v>
      </c>
      <c r="AX100" s="91">
        <f>'VON - Vedlejší a ostatní ...'!J35</f>
        <v>0</v>
      </c>
      <c r="AY100" s="91">
        <f>'VON - Vedlejší a ostatní ...'!J36</f>
        <v>0</v>
      </c>
      <c r="AZ100" s="91">
        <f>'VON - Vedlejší a ostatní ...'!F33</f>
        <v>0</v>
      </c>
      <c r="BA100" s="91">
        <f>'VON - Vedlejší a ostatní ...'!F34</f>
        <v>0</v>
      </c>
      <c r="BB100" s="91">
        <f>'VON - Vedlejší a ostatní ...'!F35</f>
        <v>0</v>
      </c>
      <c r="BC100" s="91">
        <f>'VON - Vedlejší a ostatní ...'!F36</f>
        <v>0</v>
      </c>
      <c r="BD100" s="93">
        <f>'VON - Vedlejší a ostatní ...'!F37</f>
        <v>0</v>
      </c>
      <c r="BT100" s="89" t="s">
        <v>80</v>
      </c>
      <c r="BV100" s="89" t="s">
        <v>74</v>
      </c>
      <c r="BW100" s="89" t="s">
        <v>97</v>
      </c>
      <c r="BX100" s="89" t="s">
        <v>4</v>
      </c>
      <c r="CL100" s="89" t="s">
        <v>1</v>
      </c>
      <c r="CM100" s="89" t="s">
        <v>82</v>
      </c>
    </row>
    <row r="101" spans="1:57" s="2" customFormat="1" ht="30" customHeight="1">
      <c r="A101" s="33"/>
      <c r="B101" s="34"/>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4"/>
      <c r="AS101" s="33"/>
      <c r="AT101" s="33"/>
      <c r="AU101" s="33"/>
      <c r="AV101" s="33"/>
      <c r="AW101" s="33"/>
      <c r="AX101" s="33"/>
      <c r="AY101" s="33"/>
      <c r="AZ101" s="33"/>
      <c r="BA101" s="33"/>
      <c r="BB101" s="33"/>
      <c r="BC101" s="33"/>
      <c r="BD101" s="33"/>
      <c r="BE101" s="33"/>
    </row>
    <row r="102" spans="1:57" s="2" customFormat="1" ht="6.95" customHeight="1">
      <c r="A102" s="33"/>
      <c r="B102" s="48"/>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34"/>
      <c r="AS102" s="33"/>
      <c r="AT102" s="33"/>
      <c r="AU102" s="33"/>
      <c r="AV102" s="33"/>
      <c r="AW102" s="33"/>
      <c r="AX102" s="33"/>
      <c r="AY102" s="33"/>
      <c r="AZ102" s="33"/>
      <c r="BA102" s="33"/>
      <c r="BB102" s="33"/>
      <c r="BC102" s="33"/>
      <c r="BD102" s="33"/>
      <c r="BE102" s="33"/>
    </row>
  </sheetData>
  <mergeCells count="62">
    <mergeCell ref="AS89:AT91"/>
    <mergeCell ref="AM90:AP90"/>
    <mergeCell ref="D97:H97"/>
    <mergeCell ref="J97:AF97"/>
    <mergeCell ref="AG97:AM97"/>
    <mergeCell ref="C92:G92"/>
    <mergeCell ref="AG92:AM92"/>
    <mergeCell ref="I92:AF92"/>
    <mergeCell ref="D95:H95"/>
    <mergeCell ref="AG95:AM95"/>
    <mergeCell ref="J95:AF95"/>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K30:AO30"/>
    <mergeCell ref="L30:P30"/>
    <mergeCell ref="W30:AE30"/>
    <mergeCell ref="L31:P31"/>
    <mergeCell ref="AN100:AP100"/>
    <mergeCell ref="AG100:AM100"/>
    <mergeCell ref="AN97:AP97"/>
    <mergeCell ref="AN92:AP92"/>
    <mergeCell ref="AN95:AP95"/>
    <mergeCell ref="L85:AO85"/>
    <mergeCell ref="AM87:AN87"/>
    <mergeCell ref="AM89:AP8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SO 01.1 - Rekonstrukce PB...'!C2" display="/"/>
    <hyperlink ref="A96" location="'SO 01.2 - Stabilizace pat...'!C2" display="/"/>
    <hyperlink ref="A97" location="'SO 01.3 - Oprava PB zdi v...'!C2" display="/"/>
    <hyperlink ref="A98" location="'SO 01.4 - Oprava LB zdi v...'!C2" display="/"/>
    <hyperlink ref="A99" location="'SO 02 - Stabilizace paty ...'!C2" display="/"/>
    <hyperlink ref="A100"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40"/>
  <sheetViews>
    <sheetView showGridLines="0" workbookViewId="0" topLeftCell="A113">
      <selection activeCell="A540" sqref="A54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81</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30" customHeight="1">
      <c r="A9" s="33"/>
      <c r="B9" s="34"/>
      <c r="C9" s="33"/>
      <c r="D9" s="33"/>
      <c r="E9" s="246" t="s">
        <v>100</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ROUND(J132,2)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ROUND((SUM(BE132:BE539)),2)</f>
        <v>0</v>
      </c>
      <c r="G33" s="33"/>
      <c r="H33" s="33"/>
      <c r="I33" s="101">
        <v>0.21</v>
      </c>
      <c r="J33" s="100">
        <f>ROUND(((SUM(BE132:BE539))*I33),2)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ROUND((SUM(BF132:BF539)),2)</f>
        <v>0</v>
      </c>
      <c r="G34" s="33"/>
      <c r="H34" s="33"/>
      <c r="I34" s="101">
        <v>0.15</v>
      </c>
      <c r="J34" s="100">
        <f>ROUND(((SUM(BF132:BF539))*I34),2)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ROUND((SUM(BG132:BG539)),2)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ROUND((SUM(BH132:BH539)),2)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ROUND((SUM(BI132:BI539)),2)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30" customHeight="1">
      <c r="A87" s="33"/>
      <c r="B87" s="34"/>
      <c r="C87" s="33"/>
      <c r="D87" s="33"/>
      <c r="E87" s="246" t="str">
        <f>E9</f>
        <v>SO 01.1 - Rekonstrukce PB zdi v délce 181,7 m v ř.km 11,304 ÷ 11,487</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J132</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106</v>
      </c>
      <c r="E97" s="115"/>
      <c r="F97" s="115"/>
      <c r="G97" s="115"/>
      <c r="H97" s="115"/>
      <c r="I97" s="115"/>
      <c r="J97" s="116">
        <f>J133</f>
        <v>0</v>
      </c>
      <c r="L97" s="113"/>
    </row>
    <row r="98" spans="2:12" s="10" customFormat="1" ht="19.9" customHeight="1">
      <c r="B98" s="117"/>
      <c r="D98" s="118" t="s">
        <v>107</v>
      </c>
      <c r="E98" s="119"/>
      <c r="F98" s="119"/>
      <c r="G98" s="119"/>
      <c r="H98" s="119"/>
      <c r="I98" s="119"/>
      <c r="J98" s="120">
        <f>J134</f>
        <v>0</v>
      </c>
      <c r="L98" s="117"/>
    </row>
    <row r="99" spans="2:12" s="10" customFormat="1" ht="19.9" customHeight="1">
      <c r="B99" s="117"/>
      <c r="D99" s="118" t="s">
        <v>108</v>
      </c>
      <c r="E99" s="119"/>
      <c r="F99" s="119"/>
      <c r="G99" s="119"/>
      <c r="H99" s="119"/>
      <c r="I99" s="119"/>
      <c r="J99" s="120">
        <f>J302</f>
        <v>0</v>
      </c>
      <c r="L99" s="117"/>
    </row>
    <row r="100" spans="2:12" s="10" customFormat="1" ht="19.9" customHeight="1">
      <c r="B100" s="117"/>
      <c r="D100" s="118" t="s">
        <v>109</v>
      </c>
      <c r="E100" s="119"/>
      <c r="F100" s="119"/>
      <c r="G100" s="119"/>
      <c r="H100" s="119"/>
      <c r="I100" s="119"/>
      <c r="J100" s="120">
        <f>J321</f>
        <v>0</v>
      </c>
      <c r="L100" s="117"/>
    </row>
    <row r="101" spans="2:12" s="10" customFormat="1" ht="19.9" customHeight="1">
      <c r="B101" s="117"/>
      <c r="D101" s="118" t="s">
        <v>110</v>
      </c>
      <c r="E101" s="119"/>
      <c r="F101" s="119"/>
      <c r="G101" s="119"/>
      <c r="H101" s="119"/>
      <c r="I101" s="119"/>
      <c r="J101" s="120">
        <f>J355</f>
        <v>0</v>
      </c>
      <c r="L101" s="117"/>
    </row>
    <row r="102" spans="2:12" s="10" customFormat="1" ht="19.9" customHeight="1">
      <c r="B102" s="117"/>
      <c r="D102" s="118" t="s">
        <v>111</v>
      </c>
      <c r="E102" s="119"/>
      <c r="F102" s="119"/>
      <c r="G102" s="119"/>
      <c r="H102" s="119"/>
      <c r="I102" s="119"/>
      <c r="J102" s="120">
        <f>J368</f>
        <v>0</v>
      </c>
      <c r="L102" s="117"/>
    </row>
    <row r="103" spans="2:12" s="10" customFormat="1" ht="19.9" customHeight="1">
      <c r="B103" s="117"/>
      <c r="D103" s="118" t="s">
        <v>112</v>
      </c>
      <c r="E103" s="119"/>
      <c r="F103" s="119"/>
      <c r="G103" s="119"/>
      <c r="H103" s="119"/>
      <c r="I103" s="119"/>
      <c r="J103" s="120">
        <f>J410</f>
        <v>0</v>
      </c>
      <c r="L103" s="117"/>
    </row>
    <row r="104" spans="2:12" s="10" customFormat="1" ht="19.9" customHeight="1">
      <c r="B104" s="117"/>
      <c r="D104" s="118" t="s">
        <v>113</v>
      </c>
      <c r="E104" s="119"/>
      <c r="F104" s="119"/>
      <c r="G104" s="119"/>
      <c r="H104" s="119"/>
      <c r="I104" s="119"/>
      <c r="J104" s="120">
        <f>J411</f>
        <v>0</v>
      </c>
      <c r="L104" s="117"/>
    </row>
    <row r="105" spans="2:12" s="10" customFormat="1" ht="19.9" customHeight="1">
      <c r="B105" s="117"/>
      <c r="D105" s="118" t="s">
        <v>114</v>
      </c>
      <c r="E105" s="119"/>
      <c r="F105" s="119"/>
      <c r="G105" s="119"/>
      <c r="H105" s="119"/>
      <c r="I105" s="119"/>
      <c r="J105" s="120">
        <f>J436</f>
        <v>0</v>
      </c>
      <c r="L105" s="117"/>
    </row>
    <row r="106" spans="2:12" s="10" customFormat="1" ht="19.9" customHeight="1">
      <c r="B106" s="117"/>
      <c r="D106" s="118" t="s">
        <v>115</v>
      </c>
      <c r="E106" s="119"/>
      <c r="F106" s="119"/>
      <c r="G106" s="119"/>
      <c r="H106" s="119"/>
      <c r="I106" s="119"/>
      <c r="J106" s="120">
        <f>J443</f>
        <v>0</v>
      </c>
      <c r="L106" s="117"/>
    </row>
    <row r="107" spans="2:12" s="10" customFormat="1" ht="19.9" customHeight="1">
      <c r="B107" s="117"/>
      <c r="D107" s="118" t="s">
        <v>116</v>
      </c>
      <c r="E107" s="119"/>
      <c r="F107" s="119"/>
      <c r="G107" s="119"/>
      <c r="H107" s="119"/>
      <c r="I107" s="119"/>
      <c r="J107" s="120">
        <f>J457</f>
        <v>0</v>
      </c>
      <c r="L107" s="117"/>
    </row>
    <row r="108" spans="2:12" s="10" customFormat="1" ht="19.9" customHeight="1">
      <c r="B108" s="117"/>
      <c r="D108" s="118" t="s">
        <v>117</v>
      </c>
      <c r="E108" s="119"/>
      <c r="F108" s="119"/>
      <c r="G108" s="119"/>
      <c r="H108" s="119"/>
      <c r="I108" s="119"/>
      <c r="J108" s="120">
        <f>J477</f>
        <v>0</v>
      </c>
      <c r="L108" s="117"/>
    </row>
    <row r="109" spans="2:12" s="10" customFormat="1" ht="19.9" customHeight="1">
      <c r="B109" s="117"/>
      <c r="D109" s="118" t="s">
        <v>118</v>
      </c>
      <c r="E109" s="119"/>
      <c r="F109" s="119"/>
      <c r="G109" s="119"/>
      <c r="H109" s="119"/>
      <c r="I109" s="119"/>
      <c r="J109" s="120">
        <f>J505</f>
        <v>0</v>
      </c>
      <c r="L109" s="117"/>
    </row>
    <row r="110" spans="2:12" s="9" customFormat="1" ht="24.95" customHeight="1">
      <c r="B110" s="113"/>
      <c r="D110" s="114" t="s">
        <v>119</v>
      </c>
      <c r="E110" s="115"/>
      <c r="F110" s="115"/>
      <c r="G110" s="115"/>
      <c r="H110" s="115"/>
      <c r="I110" s="115"/>
      <c r="J110" s="116">
        <f>J509</f>
        <v>0</v>
      </c>
      <c r="L110" s="113"/>
    </row>
    <row r="111" spans="2:12" s="10" customFormat="1" ht="19.9" customHeight="1">
      <c r="B111" s="117"/>
      <c r="D111" s="118" t="s">
        <v>120</v>
      </c>
      <c r="E111" s="119"/>
      <c r="F111" s="119"/>
      <c r="G111" s="119"/>
      <c r="H111" s="119"/>
      <c r="I111" s="119"/>
      <c r="J111" s="120">
        <f>J510</f>
        <v>0</v>
      </c>
      <c r="L111" s="117"/>
    </row>
    <row r="112" spans="2:12" s="9" customFormat="1" ht="24.95" customHeight="1">
      <c r="B112" s="113"/>
      <c r="D112" s="114" t="s">
        <v>121</v>
      </c>
      <c r="E112" s="115"/>
      <c r="F112" s="115"/>
      <c r="G112" s="115"/>
      <c r="H112" s="115"/>
      <c r="I112" s="115"/>
      <c r="J112" s="116">
        <f>J536</f>
        <v>0</v>
      </c>
      <c r="L112" s="113"/>
    </row>
    <row r="113" spans="1:31" s="2" customFormat="1" ht="21.7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48"/>
      <c r="C114" s="49"/>
      <c r="D114" s="49"/>
      <c r="E114" s="49"/>
      <c r="F114" s="49"/>
      <c r="G114" s="49"/>
      <c r="H114" s="49"/>
      <c r="I114" s="49"/>
      <c r="J114" s="49"/>
      <c r="K114" s="49"/>
      <c r="L114" s="43"/>
      <c r="S114" s="33"/>
      <c r="T114" s="33"/>
      <c r="U114" s="33"/>
      <c r="V114" s="33"/>
      <c r="W114" s="33"/>
      <c r="X114" s="33"/>
      <c r="Y114" s="33"/>
      <c r="Z114" s="33"/>
      <c r="AA114" s="33"/>
      <c r="AB114" s="33"/>
      <c r="AC114" s="33"/>
      <c r="AD114" s="33"/>
      <c r="AE114" s="33"/>
    </row>
    <row r="118" spans="1:31" s="2" customFormat="1" ht="6.95" customHeight="1">
      <c r="A118" s="33"/>
      <c r="B118" s="50"/>
      <c r="C118" s="51"/>
      <c r="D118" s="51"/>
      <c r="E118" s="51"/>
      <c r="F118" s="51"/>
      <c r="G118" s="51"/>
      <c r="H118" s="51"/>
      <c r="I118" s="51"/>
      <c r="J118" s="51"/>
      <c r="K118" s="51"/>
      <c r="L118" s="43"/>
      <c r="S118" s="33"/>
      <c r="T118" s="33"/>
      <c r="U118" s="33"/>
      <c r="V118" s="33"/>
      <c r="W118" s="33"/>
      <c r="X118" s="33"/>
      <c r="Y118" s="33"/>
      <c r="Z118" s="33"/>
      <c r="AA118" s="33"/>
      <c r="AB118" s="33"/>
      <c r="AC118" s="33"/>
      <c r="AD118" s="33"/>
      <c r="AE118" s="33"/>
    </row>
    <row r="119" spans="1:31" s="2" customFormat="1" ht="24.95" customHeight="1">
      <c r="A119" s="33"/>
      <c r="B119" s="34"/>
      <c r="C119" s="22" t="s">
        <v>122</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16</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26.25" customHeight="1">
      <c r="A122" s="33"/>
      <c r="B122" s="34"/>
      <c r="C122" s="33"/>
      <c r="D122" s="33"/>
      <c r="E122" s="256" t="str">
        <f>E7</f>
        <v>Malé Labe, Horní Lánov, rekonstrukce opevnění, ř.km 11,255 - 11,500</v>
      </c>
      <c r="F122" s="257"/>
      <c r="G122" s="257"/>
      <c r="H122" s="257"/>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99</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30" customHeight="1">
      <c r="A124" s="33"/>
      <c r="B124" s="34"/>
      <c r="C124" s="33"/>
      <c r="D124" s="33"/>
      <c r="E124" s="246" t="str">
        <f>E9</f>
        <v>SO 01.1 - Rekonstrukce PB zdi v délce 181,7 m v ř.km 11,304 ÷ 11,487</v>
      </c>
      <c r="F124" s="255"/>
      <c r="G124" s="255"/>
      <c r="H124" s="255"/>
      <c r="I124" s="3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19</v>
      </c>
      <c r="D126" s="33"/>
      <c r="E126" s="33"/>
      <c r="F126" s="26" t="str">
        <f>F12</f>
        <v xml:space="preserve"> </v>
      </c>
      <c r="G126" s="33"/>
      <c r="H126" s="33"/>
      <c r="I126" s="28" t="s">
        <v>21</v>
      </c>
      <c r="J126" s="56" t="str">
        <f>IF(J12="","",J12)</f>
        <v>20. 5. 2021</v>
      </c>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23</v>
      </c>
      <c r="D128" s="33"/>
      <c r="E128" s="33"/>
      <c r="F128" s="26" t="str">
        <f>E15</f>
        <v xml:space="preserve"> </v>
      </c>
      <c r="G128" s="33"/>
      <c r="H128" s="33"/>
      <c r="I128" s="28" t="s">
        <v>28</v>
      </c>
      <c r="J128" s="31" t="str">
        <f>E21</f>
        <v xml:space="preserve"> </v>
      </c>
      <c r="K128" s="33"/>
      <c r="L128" s="43"/>
      <c r="S128" s="33"/>
      <c r="T128" s="33"/>
      <c r="U128" s="33"/>
      <c r="V128" s="33"/>
      <c r="W128" s="33"/>
      <c r="X128" s="33"/>
      <c r="Y128" s="33"/>
      <c r="Z128" s="33"/>
      <c r="AA128" s="33"/>
      <c r="AB128" s="33"/>
      <c r="AC128" s="33"/>
      <c r="AD128" s="33"/>
      <c r="AE128" s="33"/>
    </row>
    <row r="129" spans="1:31" s="2" customFormat="1" ht="15.2" customHeight="1">
      <c r="A129" s="33"/>
      <c r="B129" s="34"/>
      <c r="C129" s="28" t="s">
        <v>26</v>
      </c>
      <c r="D129" s="33"/>
      <c r="E129" s="33"/>
      <c r="F129" s="26" t="str">
        <f>IF(E18="","",E18)</f>
        <v>Vyplň údaj</v>
      </c>
      <c r="G129" s="33"/>
      <c r="H129" s="33"/>
      <c r="I129" s="28" t="s">
        <v>30</v>
      </c>
      <c r="J129" s="31" t="str">
        <f>E24</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11" customFormat="1" ht="29.25" customHeight="1">
      <c r="A131" s="121"/>
      <c r="B131" s="122"/>
      <c r="C131" s="123" t="s">
        <v>123</v>
      </c>
      <c r="D131" s="124" t="s">
        <v>57</v>
      </c>
      <c r="E131" s="124" t="s">
        <v>53</v>
      </c>
      <c r="F131" s="124" t="s">
        <v>54</v>
      </c>
      <c r="G131" s="124" t="s">
        <v>124</v>
      </c>
      <c r="H131" s="124" t="s">
        <v>125</v>
      </c>
      <c r="I131" s="124" t="s">
        <v>126</v>
      </c>
      <c r="J131" s="125" t="s">
        <v>103</v>
      </c>
      <c r="K131" s="126" t="s">
        <v>127</v>
      </c>
      <c r="L131" s="127"/>
      <c r="M131" s="63" t="s">
        <v>1</v>
      </c>
      <c r="N131" s="64" t="s">
        <v>36</v>
      </c>
      <c r="O131" s="64" t="s">
        <v>128</v>
      </c>
      <c r="P131" s="64" t="s">
        <v>129</v>
      </c>
      <c r="Q131" s="64" t="s">
        <v>130</v>
      </c>
      <c r="R131" s="64" t="s">
        <v>131</v>
      </c>
      <c r="S131" s="64" t="s">
        <v>132</v>
      </c>
      <c r="T131" s="65" t="s">
        <v>133</v>
      </c>
      <c r="U131" s="121"/>
      <c r="V131" s="121"/>
      <c r="W131" s="121"/>
      <c r="X131" s="121"/>
      <c r="Y131" s="121"/>
      <c r="Z131" s="121"/>
      <c r="AA131" s="121"/>
      <c r="AB131" s="121"/>
      <c r="AC131" s="121"/>
      <c r="AD131" s="121"/>
      <c r="AE131" s="121"/>
    </row>
    <row r="132" spans="1:63" s="2" customFormat="1" ht="22.9" customHeight="1">
      <c r="A132" s="33"/>
      <c r="B132" s="34"/>
      <c r="C132" s="70" t="s">
        <v>134</v>
      </c>
      <c r="D132" s="33"/>
      <c r="E132" s="33"/>
      <c r="F132" s="33"/>
      <c r="G132" s="33"/>
      <c r="H132" s="33"/>
      <c r="I132" s="33"/>
      <c r="J132" s="128">
        <f>BK132</f>
        <v>0</v>
      </c>
      <c r="K132" s="33"/>
      <c r="L132" s="34"/>
      <c r="M132" s="66"/>
      <c r="N132" s="57"/>
      <c r="O132" s="67"/>
      <c r="P132" s="129">
        <f>P133+P509+P536</f>
        <v>0</v>
      </c>
      <c r="Q132" s="67"/>
      <c r="R132" s="129">
        <f>R133+R509+R536</f>
        <v>0.00627225</v>
      </c>
      <c r="S132" s="67"/>
      <c r="T132" s="130">
        <f>T133+T509+T536</f>
        <v>0</v>
      </c>
      <c r="U132" s="33"/>
      <c r="V132" s="33"/>
      <c r="W132" s="33"/>
      <c r="X132" s="33"/>
      <c r="Y132" s="33"/>
      <c r="Z132" s="33"/>
      <c r="AA132" s="33"/>
      <c r="AB132" s="33"/>
      <c r="AC132" s="33"/>
      <c r="AD132" s="33"/>
      <c r="AE132" s="33"/>
      <c r="AT132" s="18" t="s">
        <v>71</v>
      </c>
      <c r="AU132" s="18" t="s">
        <v>105</v>
      </c>
      <c r="BK132" s="131">
        <f>BK133+BK509+BK536</f>
        <v>0</v>
      </c>
    </row>
    <row r="133" spans="2:63" s="12" customFormat="1" ht="25.9" customHeight="1">
      <c r="B133" s="132"/>
      <c r="D133" s="133" t="s">
        <v>71</v>
      </c>
      <c r="E133" s="134" t="s">
        <v>135</v>
      </c>
      <c r="F133" s="134" t="s">
        <v>136</v>
      </c>
      <c r="I133" s="135"/>
      <c r="J133" s="136">
        <f>BK133</f>
        <v>0</v>
      </c>
      <c r="L133" s="132"/>
      <c r="M133" s="137"/>
      <c r="N133" s="138"/>
      <c r="O133" s="138"/>
      <c r="P133" s="139">
        <f>P134+P302+P321+P355+P368+P410+P411+P436+P443+P457+P477+P505</f>
        <v>0</v>
      </c>
      <c r="Q133" s="138"/>
      <c r="R133" s="139">
        <f>R134+R302+R321+R355+R368+R410+R411+R436+R443+R457+R477+R505</f>
        <v>0.00627225</v>
      </c>
      <c r="S133" s="138"/>
      <c r="T133" s="140">
        <f>T134+T302+T321+T355+T368+T410+T411+T436+T443+T457+T477+T505</f>
        <v>0</v>
      </c>
      <c r="AR133" s="133" t="s">
        <v>80</v>
      </c>
      <c r="AT133" s="141" t="s">
        <v>71</v>
      </c>
      <c r="AU133" s="141" t="s">
        <v>72</v>
      </c>
      <c r="AY133" s="133" t="s">
        <v>137</v>
      </c>
      <c r="BK133" s="142">
        <f>BK134+BK302+BK321+BK355+BK368+BK410+BK411+BK436+BK443+BK457+BK477+BK505</f>
        <v>0</v>
      </c>
    </row>
    <row r="134" spans="2:63" s="12" customFormat="1" ht="22.9" customHeight="1">
      <c r="B134" s="132"/>
      <c r="D134" s="133" t="s">
        <v>71</v>
      </c>
      <c r="E134" s="143" t="s">
        <v>80</v>
      </c>
      <c r="F134" s="143" t="s">
        <v>138</v>
      </c>
      <c r="I134" s="135"/>
      <c r="J134" s="144">
        <f>BK134</f>
        <v>0</v>
      </c>
      <c r="L134" s="132"/>
      <c r="M134" s="137"/>
      <c r="N134" s="138"/>
      <c r="O134" s="138"/>
      <c r="P134" s="139">
        <f>SUM(P135:P301)</f>
        <v>0</v>
      </c>
      <c r="Q134" s="138"/>
      <c r="R134" s="139">
        <f>SUM(R135:R301)</f>
        <v>0</v>
      </c>
      <c r="S134" s="138"/>
      <c r="T134" s="140">
        <f>SUM(T135:T301)</f>
        <v>0</v>
      </c>
      <c r="AR134" s="133" t="s">
        <v>80</v>
      </c>
      <c r="AT134" s="141" t="s">
        <v>71</v>
      </c>
      <c r="AU134" s="141" t="s">
        <v>80</v>
      </c>
      <c r="AY134" s="133" t="s">
        <v>137</v>
      </c>
      <c r="BK134" s="142">
        <f>SUM(BK135:BK301)</f>
        <v>0</v>
      </c>
    </row>
    <row r="135" spans="1:65" s="2" customFormat="1" ht="37.9" customHeight="1">
      <c r="A135" s="33"/>
      <c r="B135" s="145"/>
      <c r="C135" s="146" t="s">
        <v>80</v>
      </c>
      <c r="D135" s="146" t="s">
        <v>139</v>
      </c>
      <c r="E135" s="147" t="s">
        <v>140</v>
      </c>
      <c r="F135" s="148" t="s">
        <v>141</v>
      </c>
      <c r="G135" s="149" t="s">
        <v>142</v>
      </c>
      <c r="H135" s="150">
        <v>450</v>
      </c>
      <c r="I135" s="151"/>
      <c r="J135" s="152">
        <f>ROUND(I135*H135,2)</f>
        <v>0</v>
      </c>
      <c r="K135" s="153"/>
      <c r="L135" s="34"/>
      <c r="M135" s="154" t="s">
        <v>1</v>
      </c>
      <c r="N135" s="155" t="s">
        <v>37</v>
      </c>
      <c r="O135" s="59"/>
      <c r="P135" s="156">
        <f>O135*H135</f>
        <v>0</v>
      </c>
      <c r="Q135" s="156">
        <v>0</v>
      </c>
      <c r="R135" s="156">
        <f>Q135*H135</f>
        <v>0</v>
      </c>
      <c r="S135" s="156">
        <v>0</v>
      </c>
      <c r="T135" s="157">
        <f>S135*H135</f>
        <v>0</v>
      </c>
      <c r="U135" s="33"/>
      <c r="V135" s="33"/>
      <c r="W135" s="33"/>
      <c r="X135" s="33"/>
      <c r="Y135" s="33"/>
      <c r="Z135" s="33"/>
      <c r="AA135" s="33"/>
      <c r="AB135" s="33"/>
      <c r="AC135" s="33"/>
      <c r="AD135" s="33"/>
      <c r="AE135" s="33"/>
      <c r="AR135" s="158" t="s">
        <v>143</v>
      </c>
      <c r="AT135" s="158" t="s">
        <v>139</v>
      </c>
      <c r="AU135" s="158" t="s">
        <v>82</v>
      </c>
      <c r="AY135" s="18" t="s">
        <v>137</v>
      </c>
      <c r="BE135" s="159">
        <f>IF(N135="základní",J135,0)</f>
        <v>0</v>
      </c>
      <c r="BF135" s="159">
        <f>IF(N135="snížená",J135,0)</f>
        <v>0</v>
      </c>
      <c r="BG135" s="159">
        <f>IF(N135="zákl. přenesená",J135,0)</f>
        <v>0</v>
      </c>
      <c r="BH135" s="159">
        <f>IF(N135="sníž. přenesená",J135,0)</f>
        <v>0</v>
      </c>
      <c r="BI135" s="159">
        <f>IF(N135="nulová",J135,0)</f>
        <v>0</v>
      </c>
      <c r="BJ135" s="18" t="s">
        <v>80</v>
      </c>
      <c r="BK135" s="159">
        <f>ROUND(I135*H135,2)</f>
        <v>0</v>
      </c>
      <c r="BL135" s="18" t="s">
        <v>143</v>
      </c>
      <c r="BM135" s="158" t="s">
        <v>82</v>
      </c>
    </row>
    <row r="136" spans="1:47" s="2" customFormat="1" ht="19.5">
      <c r="A136" s="33"/>
      <c r="B136" s="34"/>
      <c r="C136" s="33"/>
      <c r="D136" s="160" t="s">
        <v>144</v>
      </c>
      <c r="E136" s="33"/>
      <c r="F136" s="161" t="s">
        <v>141</v>
      </c>
      <c r="G136" s="33"/>
      <c r="H136" s="33"/>
      <c r="I136" s="162"/>
      <c r="J136" s="33"/>
      <c r="K136" s="33"/>
      <c r="L136" s="34"/>
      <c r="M136" s="163"/>
      <c r="N136" s="164"/>
      <c r="O136" s="59"/>
      <c r="P136" s="59"/>
      <c r="Q136" s="59"/>
      <c r="R136" s="59"/>
      <c r="S136" s="59"/>
      <c r="T136" s="60"/>
      <c r="U136" s="33"/>
      <c r="V136" s="33"/>
      <c r="W136" s="33"/>
      <c r="X136" s="33"/>
      <c r="Y136" s="33"/>
      <c r="Z136" s="33"/>
      <c r="AA136" s="33"/>
      <c r="AB136" s="33"/>
      <c r="AC136" s="33"/>
      <c r="AD136" s="33"/>
      <c r="AE136" s="33"/>
      <c r="AT136" s="18" t="s">
        <v>144</v>
      </c>
      <c r="AU136" s="18" t="s">
        <v>82</v>
      </c>
    </row>
    <row r="137" spans="1:65" s="2" customFormat="1" ht="14.45" customHeight="1">
      <c r="A137" s="33"/>
      <c r="B137" s="145"/>
      <c r="C137" s="146">
        <v>2</v>
      </c>
      <c r="D137" s="146" t="s">
        <v>139</v>
      </c>
      <c r="E137" s="147" t="s">
        <v>155</v>
      </c>
      <c r="F137" s="148" t="s">
        <v>156</v>
      </c>
      <c r="G137" s="149" t="s">
        <v>145</v>
      </c>
      <c r="H137" s="150">
        <v>1</v>
      </c>
      <c r="I137" s="151"/>
      <c r="J137" s="152">
        <f>ROUND(I137*H137,2)</f>
        <v>0</v>
      </c>
      <c r="K137" s="153"/>
      <c r="L137" s="34"/>
      <c r="M137" s="154" t="s">
        <v>1</v>
      </c>
      <c r="N137" s="155" t="s">
        <v>37</v>
      </c>
      <c r="O137" s="59"/>
      <c r="P137" s="156">
        <f>O137*H137</f>
        <v>0</v>
      </c>
      <c r="Q137" s="156">
        <v>0</v>
      </c>
      <c r="R137" s="156">
        <f>Q137*H137</f>
        <v>0</v>
      </c>
      <c r="S137" s="156">
        <v>0</v>
      </c>
      <c r="T137" s="157">
        <f>S137*H137</f>
        <v>0</v>
      </c>
      <c r="U137" s="33"/>
      <c r="V137" s="33"/>
      <c r="W137" s="33"/>
      <c r="X137" s="33"/>
      <c r="Y137" s="33"/>
      <c r="Z137" s="33"/>
      <c r="AA137" s="33"/>
      <c r="AB137" s="33"/>
      <c r="AC137" s="33"/>
      <c r="AD137" s="33"/>
      <c r="AE137" s="33"/>
      <c r="AR137" s="158" t="s">
        <v>143</v>
      </c>
      <c r="AT137" s="158" t="s">
        <v>139</v>
      </c>
      <c r="AU137" s="158" t="s">
        <v>82</v>
      </c>
      <c r="AY137" s="18" t="s">
        <v>137</v>
      </c>
      <c r="BE137" s="159">
        <f>IF(N137="základní",J137,0)</f>
        <v>0</v>
      </c>
      <c r="BF137" s="159">
        <f>IF(N137="snížená",J137,0)</f>
        <v>0</v>
      </c>
      <c r="BG137" s="159">
        <f>IF(N137="zákl. přenesená",J137,0)</f>
        <v>0</v>
      </c>
      <c r="BH137" s="159">
        <f>IF(N137="sníž. přenesená",J137,0)</f>
        <v>0</v>
      </c>
      <c r="BI137" s="159">
        <f>IF(N137="nulová",J137,0)</f>
        <v>0</v>
      </c>
      <c r="BJ137" s="18" t="s">
        <v>80</v>
      </c>
      <c r="BK137" s="159">
        <f>ROUND(I137*H137,2)</f>
        <v>0</v>
      </c>
      <c r="BL137" s="18" t="s">
        <v>143</v>
      </c>
      <c r="BM137" s="158" t="s">
        <v>157</v>
      </c>
    </row>
    <row r="138" spans="1:47" s="2" customFormat="1" ht="19.5">
      <c r="A138" s="33"/>
      <c r="B138" s="34"/>
      <c r="C138" s="33"/>
      <c r="D138" s="160" t="s">
        <v>144</v>
      </c>
      <c r="E138" s="33"/>
      <c r="F138" s="161" t="s">
        <v>158</v>
      </c>
      <c r="G138" s="33"/>
      <c r="H138" s="33"/>
      <c r="I138" s="162"/>
      <c r="J138" s="33"/>
      <c r="K138" s="33"/>
      <c r="L138" s="34"/>
      <c r="M138" s="163"/>
      <c r="N138" s="164"/>
      <c r="O138" s="59"/>
      <c r="P138" s="59"/>
      <c r="Q138" s="59"/>
      <c r="R138" s="59"/>
      <c r="S138" s="59"/>
      <c r="T138" s="60"/>
      <c r="U138" s="33"/>
      <c r="V138" s="33"/>
      <c r="W138" s="33"/>
      <c r="X138" s="33"/>
      <c r="Y138" s="33"/>
      <c r="Z138" s="33"/>
      <c r="AA138" s="33"/>
      <c r="AB138" s="33"/>
      <c r="AC138" s="33"/>
      <c r="AD138" s="33"/>
      <c r="AE138" s="33"/>
      <c r="AT138" s="18" t="s">
        <v>144</v>
      </c>
      <c r="AU138" s="18" t="s">
        <v>82</v>
      </c>
    </row>
    <row r="139" spans="1:47" s="2" customFormat="1" ht="107.25">
      <c r="A139" s="33"/>
      <c r="B139" s="34"/>
      <c r="C139" s="33"/>
      <c r="D139" s="160" t="s">
        <v>146</v>
      </c>
      <c r="E139" s="33"/>
      <c r="F139" s="165" t="s">
        <v>159</v>
      </c>
      <c r="G139" s="33"/>
      <c r="H139" s="33"/>
      <c r="I139" s="162"/>
      <c r="J139" s="33"/>
      <c r="K139" s="33"/>
      <c r="L139" s="34"/>
      <c r="M139" s="163"/>
      <c r="N139" s="164"/>
      <c r="O139" s="59"/>
      <c r="P139" s="59"/>
      <c r="Q139" s="59"/>
      <c r="R139" s="59"/>
      <c r="S139" s="59"/>
      <c r="T139" s="60"/>
      <c r="U139" s="33"/>
      <c r="V139" s="33"/>
      <c r="W139" s="33"/>
      <c r="X139" s="33"/>
      <c r="Y139" s="33"/>
      <c r="Z139" s="33"/>
      <c r="AA139" s="33"/>
      <c r="AB139" s="33"/>
      <c r="AC139" s="33"/>
      <c r="AD139" s="33"/>
      <c r="AE139" s="33"/>
      <c r="AT139" s="18" t="s">
        <v>146</v>
      </c>
      <c r="AU139" s="18" t="s">
        <v>82</v>
      </c>
    </row>
    <row r="140" spans="2:51" s="13" customFormat="1" ht="12">
      <c r="B140" s="166"/>
      <c r="D140" s="160" t="s">
        <v>147</v>
      </c>
      <c r="E140" s="167" t="s">
        <v>1</v>
      </c>
      <c r="F140" s="168" t="s">
        <v>148</v>
      </c>
      <c r="H140" s="167" t="s">
        <v>1</v>
      </c>
      <c r="I140" s="169"/>
      <c r="L140" s="166"/>
      <c r="M140" s="170"/>
      <c r="N140" s="171"/>
      <c r="O140" s="171"/>
      <c r="P140" s="171"/>
      <c r="Q140" s="171"/>
      <c r="R140" s="171"/>
      <c r="S140" s="171"/>
      <c r="T140" s="172"/>
      <c r="AT140" s="167" t="s">
        <v>147</v>
      </c>
      <c r="AU140" s="167" t="s">
        <v>82</v>
      </c>
      <c r="AV140" s="13" t="s">
        <v>80</v>
      </c>
      <c r="AW140" s="13" t="s">
        <v>29</v>
      </c>
      <c r="AX140" s="13" t="s">
        <v>72</v>
      </c>
      <c r="AY140" s="167" t="s">
        <v>137</v>
      </c>
    </row>
    <row r="141" spans="2:51" s="14" customFormat="1" ht="12">
      <c r="B141" s="173"/>
      <c r="D141" s="160" t="s">
        <v>147</v>
      </c>
      <c r="E141" s="174" t="s">
        <v>1</v>
      </c>
      <c r="F141" s="175" t="s">
        <v>149</v>
      </c>
      <c r="H141" s="176">
        <v>1</v>
      </c>
      <c r="I141" s="177"/>
      <c r="L141" s="173"/>
      <c r="M141" s="178"/>
      <c r="N141" s="179"/>
      <c r="O141" s="179"/>
      <c r="P141" s="179"/>
      <c r="Q141" s="179"/>
      <c r="R141" s="179"/>
      <c r="S141" s="179"/>
      <c r="T141" s="180"/>
      <c r="AT141" s="174" t="s">
        <v>147</v>
      </c>
      <c r="AU141" s="174" t="s">
        <v>82</v>
      </c>
      <c r="AV141" s="14" t="s">
        <v>82</v>
      </c>
      <c r="AW141" s="14" t="s">
        <v>29</v>
      </c>
      <c r="AX141" s="14" t="s">
        <v>72</v>
      </c>
      <c r="AY141" s="174" t="s">
        <v>137</v>
      </c>
    </row>
    <row r="142" spans="2:51" s="15" customFormat="1" ht="12">
      <c r="B142" s="181"/>
      <c r="D142" s="160" t="s">
        <v>147</v>
      </c>
      <c r="E142" s="182" t="s">
        <v>1</v>
      </c>
      <c r="F142" s="183" t="s">
        <v>150</v>
      </c>
      <c r="H142" s="184">
        <v>1</v>
      </c>
      <c r="I142" s="185"/>
      <c r="L142" s="181"/>
      <c r="M142" s="186"/>
      <c r="N142" s="187"/>
      <c r="O142" s="187"/>
      <c r="P142" s="187"/>
      <c r="Q142" s="187"/>
      <c r="R142" s="187"/>
      <c r="S142" s="187"/>
      <c r="T142" s="188"/>
      <c r="AT142" s="182" t="s">
        <v>147</v>
      </c>
      <c r="AU142" s="182" t="s">
        <v>82</v>
      </c>
      <c r="AV142" s="15" t="s">
        <v>143</v>
      </c>
      <c r="AW142" s="15" t="s">
        <v>29</v>
      </c>
      <c r="AX142" s="15" t="s">
        <v>80</v>
      </c>
      <c r="AY142" s="182" t="s">
        <v>137</v>
      </c>
    </row>
    <row r="143" spans="1:65" s="2" customFormat="1" ht="14.45" customHeight="1">
      <c r="A143" s="33"/>
      <c r="B143" s="145"/>
      <c r="C143" s="146">
        <v>3</v>
      </c>
      <c r="D143" s="146" t="s">
        <v>139</v>
      </c>
      <c r="E143" s="147" t="s">
        <v>160</v>
      </c>
      <c r="F143" s="148" t="s">
        <v>161</v>
      </c>
      <c r="G143" s="149" t="s">
        <v>145</v>
      </c>
      <c r="H143" s="150">
        <v>1</v>
      </c>
      <c r="I143" s="151"/>
      <c r="J143" s="152">
        <f>ROUND(I143*H143,2)</f>
        <v>0</v>
      </c>
      <c r="K143" s="153"/>
      <c r="L143" s="34"/>
      <c r="M143" s="154" t="s">
        <v>1</v>
      </c>
      <c r="N143" s="155" t="s">
        <v>37</v>
      </c>
      <c r="O143" s="59"/>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143</v>
      </c>
      <c r="AT143" s="158" t="s">
        <v>139</v>
      </c>
      <c r="AU143" s="158" t="s">
        <v>82</v>
      </c>
      <c r="AY143" s="18" t="s">
        <v>137</v>
      </c>
      <c r="BE143" s="159">
        <f>IF(N143="základní",J143,0)</f>
        <v>0</v>
      </c>
      <c r="BF143" s="159">
        <f>IF(N143="snížená",J143,0)</f>
        <v>0</v>
      </c>
      <c r="BG143" s="159">
        <f>IF(N143="zákl. přenesená",J143,0)</f>
        <v>0</v>
      </c>
      <c r="BH143" s="159">
        <f>IF(N143="sníž. přenesená",J143,0)</f>
        <v>0</v>
      </c>
      <c r="BI143" s="159">
        <f>IF(N143="nulová",J143,0)</f>
        <v>0</v>
      </c>
      <c r="BJ143" s="18" t="s">
        <v>80</v>
      </c>
      <c r="BK143" s="159">
        <f>ROUND(I143*H143,2)</f>
        <v>0</v>
      </c>
      <c r="BL143" s="18" t="s">
        <v>143</v>
      </c>
      <c r="BM143" s="158" t="s">
        <v>162</v>
      </c>
    </row>
    <row r="144" spans="1:47" s="2" customFormat="1" ht="19.5">
      <c r="A144" s="33"/>
      <c r="B144" s="34"/>
      <c r="C144" s="33"/>
      <c r="D144" s="160" t="s">
        <v>144</v>
      </c>
      <c r="E144" s="33"/>
      <c r="F144" s="161" t="s">
        <v>163</v>
      </c>
      <c r="G144" s="33"/>
      <c r="H144" s="33"/>
      <c r="I144" s="162"/>
      <c r="J144" s="33"/>
      <c r="K144" s="33"/>
      <c r="L144" s="34"/>
      <c r="M144" s="163"/>
      <c r="N144" s="164"/>
      <c r="O144" s="59"/>
      <c r="P144" s="59"/>
      <c r="Q144" s="59"/>
      <c r="R144" s="59"/>
      <c r="S144" s="59"/>
      <c r="T144" s="60"/>
      <c r="U144" s="33"/>
      <c r="V144" s="33"/>
      <c r="W144" s="33"/>
      <c r="X144" s="33"/>
      <c r="Y144" s="33"/>
      <c r="Z144" s="33"/>
      <c r="AA144" s="33"/>
      <c r="AB144" s="33"/>
      <c r="AC144" s="33"/>
      <c r="AD144" s="33"/>
      <c r="AE144" s="33"/>
      <c r="AT144" s="18" t="s">
        <v>144</v>
      </c>
      <c r="AU144" s="18" t="s">
        <v>82</v>
      </c>
    </row>
    <row r="145" spans="1:47" s="2" customFormat="1" ht="107.25">
      <c r="A145" s="33"/>
      <c r="B145" s="34"/>
      <c r="C145" s="33"/>
      <c r="D145" s="160" t="s">
        <v>146</v>
      </c>
      <c r="E145" s="33"/>
      <c r="F145" s="165" t="s">
        <v>159</v>
      </c>
      <c r="G145" s="33"/>
      <c r="H145" s="33"/>
      <c r="I145" s="162"/>
      <c r="J145" s="33"/>
      <c r="K145" s="33"/>
      <c r="L145" s="34"/>
      <c r="M145" s="163"/>
      <c r="N145" s="164"/>
      <c r="O145" s="59"/>
      <c r="P145" s="59"/>
      <c r="Q145" s="59"/>
      <c r="R145" s="59"/>
      <c r="S145" s="59"/>
      <c r="T145" s="60"/>
      <c r="U145" s="33"/>
      <c r="V145" s="33"/>
      <c r="W145" s="33"/>
      <c r="X145" s="33"/>
      <c r="Y145" s="33"/>
      <c r="Z145" s="33"/>
      <c r="AA145" s="33"/>
      <c r="AB145" s="33"/>
      <c r="AC145" s="33"/>
      <c r="AD145" s="33"/>
      <c r="AE145" s="33"/>
      <c r="AT145" s="18" t="s">
        <v>146</v>
      </c>
      <c r="AU145" s="18" t="s">
        <v>82</v>
      </c>
    </row>
    <row r="146" spans="2:51" s="13" customFormat="1" ht="12">
      <c r="B146" s="166"/>
      <c r="D146" s="160" t="s">
        <v>147</v>
      </c>
      <c r="E146" s="167" t="s">
        <v>1</v>
      </c>
      <c r="F146" s="168" t="s">
        <v>148</v>
      </c>
      <c r="H146" s="167" t="s">
        <v>1</v>
      </c>
      <c r="I146" s="169"/>
      <c r="L146" s="166"/>
      <c r="M146" s="170"/>
      <c r="N146" s="171"/>
      <c r="O146" s="171"/>
      <c r="P146" s="171"/>
      <c r="Q146" s="171"/>
      <c r="R146" s="171"/>
      <c r="S146" s="171"/>
      <c r="T146" s="172"/>
      <c r="AT146" s="167" t="s">
        <v>147</v>
      </c>
      <c r="AU146" s="167" t="s">
        <v>82</v>
      </c>
      <c r="AV146" s="13" t="s">
        <v>80</v>
      </c>
      <c r="AW146" s="13" t="s">
        <v>29</v>
      </c>
      <c r="AX146" s="13" t="s">
        <v>72</v>
      </c>
      <c r="AY146" s="167" t="s">
        <v>137</v>
      </c>
    </row>
    <row r="147" spans="2:51" s="14" customFormat="1" ht="12">
      <c r="B147" s="173"/>
      <c r="D147" s="160" t="s">
        <v>147</v>
      </c>
      <c r="E147" s="174" t="s">
        <v>1</v>
      </c>
      <c r="F147" s="175" t="s">
        <v>149</v>
      </c>
      <c r="H147" s="176">
        <v>1</v>
      </c>
      <c r="I147" s="177"/>
      <c r="L147" s="173"/>
      <c r="M147" s="178"/>
      <c r="N147" s="179"/>
      <c r="O147" s="179"/>
      <c r="P147" s="179"/>
      <c r="Q147" s="179"/>
      <c r="R147" s="179"/>
      <c r="S147" s="179"/>
      <c r="T147" s="180"/>
      <c r="AT147" s="174" t="s">
        <v>147</v>
      </c>
      <c r="AU147" s="174" t="s">
        <v>82</v>
      </c>
      <c r="AV147" s="14" t="s">
        <v>82</v>
      </c>
      <c r="AW147" s="14" t="s">
        <v>29</v>
      </c>
      <c r="AX147" s="14" t="s">
        <v>72</v>
      </c>
      <c r="AY147" s="174" t="s">
        <v>137</v>
      </c>
    </row>
    <row r="148" spans="2:51" s="15" customFormat="1" ht="12">
      <c r="B148" s="181"/>
      <c r="D148" s="160" t="s">
        <v>147</v>
      </c>
      <c r="E148" s="182" t="s">
        <v>1</v>
      </c>
      <c r="F148" s="183" t="s">
        <v>150</v>
      </c>
      <c r="H148" s="184">
        <v>1</v>
      </c>
      <c r="I148" s="185"/>
      <c r="L148" s="181"/>
      <c r="M148" s="186"/>
      <c r="N148" s="187"/>
      <c r="O148" s="187"/>
      <c r="P148" s="187"/>
      <c r="Q148" s="187"/>
      <c r="R148" s="187"/>
      <c r="S148" s="187"/>
      <c r="T148" s="188"/>
      <c r="AT148" s="182" t="s">
        <v>147</v>
      </c>
      <c r="AU148" s="182" t="s">
        <v>82</v>
      </c>
      <c r="AV148" s="15" t="s">
        <v>143</v>
      </c>
      <c r="AW148" s="15" t="s">
        <v>29</v>
      </c>
      <c r="AX148" s="15" t="s">
        <v>80</v>
      </c>
      <c r="AY148" s="182" t="s">
        <v>137</v>
      </c>
    </row>
    <row r="149" spans="1:65" s="2" customFormat="1" ht="14.45" customHeight="1">
      <c r="A149" s="33"/>
      <c r="B149" s="145"/>
      <c r="C149" s="146">
        <v>4</v>
      </c>
      <c r="D149" s="146" t="s">
        <v>139</v>
      </c>
      <c r="E149" s="147" t="s">
        <v>165</v>
      </c>
      <c r="F149" s="148" t="s">
        <v>166</v>
      </c>
      <c r="G149" s="149" t="s">
        <v>145</v>
      </c>
      <c r="H149" s="150">
        <v>1</v>
      </c>
      <c r="I149" s="151"/>
      <c r="J149" s="152">
        <f>ROUND(I149*H149,2)</f>
        <v>0</v>
      </c>
      <c r="K149" s="153"/>
      <c r="L149" s="34"/>
      <c r="M149" s="154" t="s">
        <v>1</v>
      </c>
      <c r="N149" s="155" t="s">
        <v>37</v>
      </c>
      <c r="O149" s="59"/>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143</v>
      </c>
      <c r="AT149" s="158" t="s">
        <v>139</v>
      </c>
      <c r="AU149" s="158" t="s">
        <v>82</v>
      </c>
      <c r="AY149" s="18" t="s">
        <v>137</v>
      </c>
      <c r="BE149" s="159">
        <f>IF(N149="základní",J149,0)</f>
        <v>0</v>
      </c>
      <c r="BF149" s="159">
        <f>IF(N149="snížená",J149,0)</f>
        <v>0</v>
      </c>
      <c r="BG149" s="159">
        <f>IF(N149="zákl. přenesená",J149,0)</f>
        <v>0</v>
      </c>
      <c r="BH149" s="159">
        <f>IF(N149="sníž. přenesená",J149,0)</f>
        <v>0</v>
      </c>
      <c r="BI149" s="159">
        <f>IF(N149="nulová",J149,0)</f>
        <v>0</v>
      </c>
      <c r="BJ149" s="18" t="s">
        <v>80</v>
      </c>
      <c r="BK149" s="159">
        <f>ROUND(I149*H149,2)</f>
        <v>0</v>
      </c>
      <c r="BL149" s="18" t="s">
        <v>143</v>
      </c>
      <c r="BM149" s="158" t="s">
        <v>167</v>
      </c>
    </row>
    <row r="150" spans="1:47" s="2" customFormat="1" ht="19.5">
      <c r="A150" s="33"/>
      <c r="B150" s="34"/>
      <c r="C150" s="33"/>
      <c r="D150" s="160" t="s">
        <v>144</v>
      </c>
      <c r="E150" s="33"/>
      <c r="F150" s="161" t="s">
        <v>168</v>
      </c>
      <c r="G150" s="33"/>
      <c r="H150" s="33"/>
      <c r="I150" s="162"/>
      <c r="J150" s="33"/>
      <c r="K150" s="33"/>
      <c r="L150" s="34"/>
      <c r="M150" s="163"/>
      <c r="N150" s="164"/>
      <c r="O150" s="59"/>
      <c r="P150" s="59"/>
      <c r="Q150" s="59"/>
      <c r="R150" s="59"/>
      <c r="S150" s="59"/>
      <c r="T150" s="60"/>
      <c r="U150" s="33"/>
      <c r="V150" s="33"/>
      <c r="W150" s="33"/>
      <c r="X150" s="33"/>
      <c r="Y150" s="33"/>
      <c r="Z150" s="33"/>
      <c r="AA150" s="33"/>
      <c r="AB150" s="33"/>
      <c r="AC150" s="33"/>
      <c r="AD150" s="33"/>
      <c r="AE150" s="33"/>
      <c r="AT150" s="18" t="s">
        <v>144</v>
      </c>
      <c r="AU150" s="18" t="s">
        <v>82</v>
      </c>
    </row>
    <row r="151" spans="1:47" s="2" customFormat="1" ht="107.25">
      <c r="A151" s="33"/>
      <c r="B151" s="34"/>
      <c r="C151" s="33"/>
      <c r="D151" s="160" t="s">
        <v>146</v>
      </c>
      <c r="E151" s="33"/>
      <c r="F151" s="165" t="s">
        <v>159</v>
      </c>
      <c r="G151" s="33"/>
      <c r="H151" s="33"/>
      <c r="I151" s="162"/>
      <c r="J151" s="33"/>
      <c r="K151" s="33"/>
      <c r="L151" s="34"/>
      <c r="M151" s="163"/>
      <c r="N151" s="164"/>
      <c r="O151" s="59"/>
      <c r="P151" s="59"/>
      <c r="Q151" s="59"/>
      <c r="R151" s="59"/>
      <c r="S151" s="59"/>
      <c r="T151" s="60"/>
      <c r="U151" s="33"/>
      <c r="V151" s="33"/>
      <c r="W151" s="33"/>
      <c r="X151" s="33"/>
      <c r="Y151" s="33"/>
      <c r="Z151" s="33"/>
      <c r="AA151" s="33"/>
      <c r="AB151" s="33"/>
      <c r="AC151" s="33"/>
      <c r="AD151" s="33"/>
      <c r="AE151" s="33"/>
      <c r="AT151" s="18" t="s">
        <v>146</v>
      </c>
      <c r="AU151" s="18" t="s">
        <v>82</v>
      </c>
    </row>
    <row r="152" spans="2:51" s="13" customFormat="1" ht="12">
      <c r="B152" s="166"/>
      <c r="D152" s="160" t="s">
        <v>147</v>
      </c>
      <c r="E152" s="167" t="s">
        <v>1</v>
      </c>
      <c r="F152" s="168" t="s">
        <v>148</v>
      </c>
      <c r="H152" s="167" t="s">
        <v>1</v>
      </c>
      <c r="I152" s="169"/>
      <c r="L152" s="166"/>
      <c r="M152" s="170"/>
      <c r="N152" s="171"/>
      <c r="O152" s="171"/>
      <c r="P152" s="171"/>
      <c r="Q152" s="171"/>
      <c r="R152" s="171"/>
      <c r="S152" s="171"/>
      <c r="T152" s="172"/>
      <c r="AT152" s="167" t="s">
        <v>147</v>
      </c>
      <c r="AU152" s="167" t="s">
        <v>82</v>
      </c>
      <c r="AV152" s="13" t="s">
        <v>80</v>
      </c>
      <c r="AW152" s="13" t="s">
        <v>29</v>
      </c>
      <c r="AX152" s="13" t="s">
        <v>72</v>
      </c>
      <c r="AY152" s="167" t="s">
        <v>137</v>
      </c>
    </row>
    <row r="153" spans="2:51" s="14" customFormat="1" ht="12">
      <c r="B153" s="173"/>
      <c r="D153" s="160" t="s">
        <v>147</v>
      </c>
      <c r="E153" s="174" t="s">
        <v>1</v>
      </c>
      <c r="F153" s="175" t="s">
        <v>149</v>
      </c>
      <c r="H153" s="176">
        <v>1</v>
      </c>
      <c r="I153" s="177"/>
      <c r="L153" s="173"/>
      <c r="M153" s="178"/>
      <c r="N153" s="179"/>
      <c r="O153" s="179"/>
      <c r="P153" s="179"/>
      <c r="Q153" s="179"/>
      <c r="R153" s="179"/>
      <c r="S153" s="179"/>
      <c r="T153" s="180"/>
      <c r="AT153" s="174" t="s">
        <v>147</v>
      </c>
      <c r="AU153" s="174" t="s">
        <v>82</v>
      </c>
      <c r="AV153" s="14" t="s">
        <v>82</v>
      </c>
      <c r="AW153" s="14" t="s">
        <v>29</v>
      </c>
      <c r="AX153" s="14" t="s">
        <v>72</v>
      </c>
      <c r="AY153" s="174" t="s">
        <v>137</v>
      </c>
    </row>
    <row r="154" spans="2:51" s="15" customFormat="1" ht="12">
      <c r="B154" s="181"/>
      <c r="D154" s="160" t="s">
        <v>147</v>
      </c>
      <c r="E154" s="182" t="s">
        <v>1</v>
      </c>
      <c r="F154" s="183" t="s">
        <v>150</v>
      </c>
      <c r="H154" s="184">
        <v>1</v>
      </c>
      <c r="I154" s="185"/>
      <c r="L154" s="181"/>
      <c r="M154" s="186"/>
      <c r="N154" s="187"/>
      <c r="O154" s="187"/>
      <c r="P154" s="187"/>
      <c r="Q154" s="187"/>
      <c r="R154" s="187"/>
      <c r="S154" s="187"/>
      <c r="T154" s="188"/>
      <c r="AT154" s="182" t="s">
        <v>147</v>
      </c>
      <c r="AU154" s="182" t="s">
        <v>82</v>
      </c>
      <c r="AV154" s="15" t="s">
        <v>143</v>
      </c>
      <c r="AW154" s="15" t="s">
        <v>29</v>
      </c>
      <c r="AX154" s="15" t="s">
        <v>80</v>
      </c>
      <c r="AY154" s="182" t="s">
        <v>137</v>
      </c>
    </row>
    <row r="155" spans="1:65" s="2" customFormat="1" ht="24.2" customHeight="1">
      <c r="A155" s="33"/>
      <c r="B155" s="145"/>
      <c r="C155" s="146">
        <v>5</v>
      </c>
      <c r="D155" s="146" t="s">
        <v>139</v>
      </c>
      <c r="E155" s="147" t="s">
        <v>169</v>
      </c>
      <c r="F155" s="148" t="s">
        <v>170</v>
      </c>
      <c r="G155" s="149" t="s">
        <v>171</v>
      </c>
      <c r="H155" s="150">
        <v>156.2</v>
      </c>
      <c r="I155" s="151"/>
      <c r="J155" s="152">
        <f>ROUND(I155*H155,2)</f>
        <v>0</v>
      </c>
      <c r="K155" s="153"/>
      <c r="L155" s="34"/>
      <c r="M155" s="154" t="s">
        <v>1</v>
      </c>
      <c r="N155" s="155" t="s">
        <v>37</v>
      </c>
      <c r="O155" s="59"/>
      <c r="P155" s="156">
        <f>O155*H155</f>
        <v>0</v>
      </c>
      <c r="Q155" s="156">
        <v>0</v>
      </c>
      <c r="R155" s="156">
        <f>Q155*H155</f>
        <v>0</v>
      </c>
      <c r="S155" s="156">
        <v>0</v>
      </c>
      <c r="T155" s="157">
        <f>S155*H155</f>
        <v>0</v>
      </c>
      <c r="U155" s="33"/>
      <c r="V155" s="33"/>
      <c r="W155" s="33"/>
      <c r="X155" s="33"/>
      <c r="Y155" s="33"/>
      <c r="Z155" s="33"/>
      <c r="AA155" s="33"/>
      <c r="AB155" s="33"/>
      <c r="AC155" s="33"/>
      <c r="AD155" s="33"/>
      <c r="AE155" s="33"/>
      <c r="AR155" s="158" t="s">
        <v>143</v>
      </c>
      <c r="AT155" s="158" t="s">
        <v>139</v>
      </c>
      <c r="AU155" s="158" t="s">
        <v>82</v>
      </c>
      <c r="AY155" s="18" t="s">
        <v>137</v>
      </c>
      <c r="BE155" s="159">
        <f>IF(N155="základní",J155,0)</f>
        <v>0</v>
      </c>
      <c r="BF155" s="159">
        <f>IF(N155="snížená",J155,0)</f>
        <v>0</v>
      </c>
      <c r="BG155" s="159">
        <f>IF(N155="zákl. přenesená",J155,0)</f>
        <v>0</v>
      </c>
      <c r="BH155" s="159">
        <f>IF(N155="sníž. přenesená",J155,0)</f>
        <v>0</v>
      </c>
      <c r="BI155" s="159">
        <f>IF(N155="nulová",J155,0)</f>
        <v>0</v>
      </c>
      <c r="BJ155" s="18" t="s">
        <v>80</v>
      </c>
      <c r="BK155" s="159">
        <f>ROUND(I155*H155,2)</f>
        <v>0</v>
      </c>
      <c r="BL155" s="18" t="s">
        <v>143</v>
      </c>
      <c r="BM155" s="158" t="s">
        <v>172</v>
      </c>
    </row>
    <row r="156" spans="1:47" s="2" customFormat="1" ht="29.25">
      <c r="A156" s="33"/>
      <c r="B156" s="34"/>
      <c r="C156" s="33"/>
      <c r="D156" s="160" t="s">
        <v>144</v>
      </c>
      <c r="E156" s="33"/>
      <c r="F156" s="161" t="s">
        <v>173</v>
      </c>
      <c r="G156" s="33"/>
      <c r="H156" s="33"/>
      <c r="I156" s="162"/>
      <c r="J156" s="33"/>
      <c r="K156" s="33"/>
      <c r="L156" s="34"/>
      <c r="M156" s="163"/>
      <c r="N156" s="164"/>
      <c r="O156" s="59"/>
      <c r="P156" s="59"/>
      <c r="Q156" s="59"/>
      <c r="R156" s="59"/>
      <c r="S156" s="59"/>
      <c r="T156" s="60"/>
      <c r="U156" s="33"/>
      <c r="V156" s="33"/>
      <c r="W156" s="33"/>
      <c r="X156" s="33"/>
      <c r="Y156" s="33"/>
      <c r="Z156" s="33"/>
      <c r="AA156" s="33"/>
      <c r="AB156" s="33"/>
      <c r="AC156" s="33"/>
      <c r="AD156" s="33"/>
      <c r="AE156" s="33"/>
      <c r="AT156" s="18" t="s">
        <v>144</v>
      </c>
      <c r="AU156" s="18" t="s">
        <v>82</v>
      </c>
    </row>
    <row r="157" spans="1:47" s="2" customFormat="1" ht="126.75">
      <c r="A157" s="33"/>
      <c r="B157" s="34"/>
      <c r="C157" s="33"/>
      <c r="D157" s="160" t="s">
        <v>146</v>
      </c>
      <c r="E157" s="33"/>
      <c r="F157" s="165" t="s">
        <v>174</v>
      </c>
      <c r="G157" s="33"/>
      <c r="H157" s="33"/>
      <c r="I157" s="162"/>
      <c r="J157" s="33"/>
      <c r="K157" s="33"/>
      <c r="L157" s="34"/>
      <c r="M157" s="163"/>
      <c r="N157" s="164"/>
      <c r="O157" s="59"/>
      <c r="P157" s="59"/>
      <c r="Q157" s="59"/>
      <c r="R157" s="59"/>
      <c r="S157" s="59"/>
      <c r="T157" s="60"/>
      <c r="U157" s="33"/>
      <c r="V157" s="33"/>
      <c r="W157" s="33"/>
      <c r="X157" s="33"/>
      <c r="Y157" s="33"/>
      <c r="Z157" s="33"/>
      <c r="AA157" s="33"/>
      <c r="AB157" s="33"/>
      <c r="AC157" s="33"/>
      <c r="AD157" s="33"/>
      <c r="AE157" s="33"/>
      <c r="AT157" s="18" t="s">
        <v>146</v>
      </c>
      <c r="AU157" s="18" t="s">
        <v>82</v>
      </c>
    </row>
    <row r="158" spans="2:51" s="13" customFormat="1" ht="22.5">
      <c r="B158" s="166"/>
      <c r="D158" s="160" t="s">
        <v>147</v>
      </c>
      <c r="E158" s="167" t="s">
        <v>1</v>
      </c>
      <c r="F158" s="168" t="s">
        <v>175</v>
      </c>
      <c r="H158" s="167" t="s">
        <v>1</v>
      </c>
      <c r="I158" s="169"/>
      <c r="L158" s="166"/>
      <c r="M158" s="170"/>
      <c r="N158" s="171"/>
      <c r="O158" s="171"/>
      <c r="P158" s="171"/>
      <c r="Q158" s="171"/>
      <c r="R158" s="171"/>
      <c r="S158" s="171"/>
      <c r="T158" s="172"/>
      <c r="AT158" s="167" t="s">
        <v>147</v>
      </c>
      <c r="AU158" s="167" t="s">
        <v>82</v>
      </c>
      <c r="AV158" s="13" t="s">
        <v>80</v>
      </c>
      <c r="AW158" s="13" t="s">
        <v>29</v>
      </c>
      <c r="AX158" s="13" t="s">
        <v>72</v>
      </c>
      <c r="AY158" s="167" t="s">
        <v>137</v>
      </c>
    </row>
    <row r="159" spans="2:51" s="14" customFormat="1" ht="12">
      <c r="B159" s="173"/>
      <c r="D159" s="160" t="s">
        <v>147</v>
      </c>
      <c r="E159" s="174" t="s">
        <v>1</v>
      </c>
      <c r="F159" s="175" t="s">
        <v>176</v>
      </c>
      <c r="H159" s="176">
        <v>100</v>
      </c>
      <c r="I159" s="177"/>
      <c r="L159" s="173"/>
      <c r="M159" s="178"/>
      <c r="N159" s="179"/>
      <c r="O159" s="179"/>
      <c r="P159" s="179"/>
      <c r="Q159" s="179"/>
      <c r="R159" s="179"/>
      <c r="S159" s="179"/>
      <c r="T159" s="180"/>
      <c r="AT159" s="174" t="s">
        <v>147</v>
      </c>
      <c r="AU159" s="174" t="s">
        <v>82</v>
      </c>
      <c r="AV159" s="14" t="s">
        <v>82</v>
      </c>
      <c r="AW159" s="14" t="s">
        <v>29</v>
      </c>
      <c r="AX159" s="14" t="s">
        <v>72</v>
      </c>
      <c r="AY159" s="174" t="s">
        <v>137</v>
      </c>
    </row>
    <row r="160" spans="2:51" s="13" customFormat="1" ht="12">
      <c r="B160" s="166"/>
      <c r="D160" s="160" t="s">
        <v>147</v>
      </c>
      <c r="E160" s="167" t="s">
        <v>1</v>
      </c>
      <c r="F160" s="168" t="s">
        <v>177</v>
      </c>
      <c r="H160" s="167" t="s">
        <v>1</v>
      </c>
      <c r="I160" s="169"/>
      <c r="L160" s="166"/>
      <c r="M160" s="170"/>
      <c r="N160" s="171"/>
      <c r="O160" s="171"/>
      <c r="P160" s="171"/>
      <c r="Q160" s="171"/>
      <c r="R160" s="171"/>
      <c r="S160" s="171"/>
      <c r="T160" s="172"/>
      <c r="AT160" s="167" t="s">
        <v>147</v>
      </c>
      <c r="AU160" s="167" t="s">
        <v>82</v>
      </c>
      <c r="AV160" s="13" t="s">
        <v>80</v>
      </c>
      <c r="AW160" s="13" t="s">
        <v>29</v>
      </c>
      <c r="AX160" s="13" t="s">
        <v>72</v>
      </c>
      <c r="AY160" s="167" t="s">
        <v>137</v>
      </c>
    </row>
    <row r="161" spans="2:51" s="14" customFormat="1" ht="12">
      <c r="B161" s="173"/>
      <c r="D161" s="160" t="s">
        <v>147</v>
      </c>
      <c r="E161" s="174" t="s">
        <v>1</v>
      </c>
      <c r="F161" s="175" t="s">
        <v>178</v>
      </c>
      <c r="H161" s="176">
        <v>15.6</v>
      </c>
      <c r="I161" s="177"/>
      <c r="L161" s="173"/>
      <c r="M161" s="178"/>
      <c r="N161" s="179"/>
      <c r="O161" s="179"/>
      <c r="P161" s="179"/>
      <c r="Q161" s="179"/>
      <c r="R161" s="179"/>
      <c r="S161" s="179"/>
      <c r="T161" s="180"/>
      <c r="AT161" s="174" t="s">
        <v>147</v>
      </c>
      <c r="AU161" s="174" t="s">
        <v>82</v>
      </c>
      <c r="AV161" s="14" t="s">
        <v>82</v>
      </c>
      <c r="AW161" s="14" t="s">
        <v>29</v>
      </c>
      <c r="AX161" s="14" t="s">
        <v>72</v>
      </c>
      <c r="AY161" s="174" t="s">
        <v>137</v>
      </c>
    </row>
    <row r="162" spans="2:51" s="13" customFormat="1" ht="12">
      <c r="B162" s="166"/>
      <c r="D162" s="160" t="s">
        <v>147</v>
      </c>
      <c r="E162" s="167" t="s">
        <v>1</v>
      </c>
      <c r="F162" s="168" t="s">
        <v>179</v>
      </c>
      <c r="H162" s="167" t="s">
        <v>1</v>
      </c>
      <c r="I162" s="169"/>
      <c r="L162" s="166"/>
      <c r="M162" s="170"/>
      <c r="N162" s="171"/>
      <c r="O162" s="171"/>
      <c r="P162" s="171"/>
      <c r="Q162" s="171"/>
      <c r="R162" s="171"/>
      <c r="S162" s="171"/>
      <c r="T162" s="172"/>
      <c r="AT162" s="167" t="s">
        <v>147</v>
      </c>
      <c r="AU162" s="167" t="s">
        <v>82</v>
      </c>
      <c r="AV162" s="13" t="s">
        <v>80</v>
      </c>
      <c r="AW162" s="13" t="s">
        <v>29</v>
      </c>
      <c r="AX162" s="13" t="s">
        <v>72</v>
      </c>
      <c r="AY162" s="167" t="s">
        <v>137</v>
      </c>
    </row>
    <row r="163" spans="2:51" s="14" customFormat="1" ht="12">
      <c r="B163" s="173"/>
      <c r="D163" s="160" t="s">
        <v>147</v>
      </c>
      <c r="E163" s="174" t="s">
        <v>1</v>
      </c>
      <c r="F163" s="175" t="s">
        <v>180</v>
      </c>
      <c r="H163" s="176">
        <v>40.6</v>
      </c>
      <c r="I163" s="177"/>
      <c r="L163" s="173"/>
      <c r="M163" s="178"/>
      <c r="N163" s="179"/>
      <c r="O163" s="179"/>
      <c r="P163" s="179"/>
      <c r="Q163" s="179"/>
      <c r="R163" s="179"/>
      <c r="S163" s="179"/>
      <c r="T163" s="180"/>
      <c r="AT163" s="174" t="s">
        <v>147</v>
      </c>
      <c r="AU163" s="174" t="s">
        <v>82</v>
      </c>
      <c r="AV163" s="14" t="s">
        <v>82</v>
      </c>
      <c r="AW163" s="14" t="s">
        <v>29</v>
      </c>
      <c r="AX163" s="14" t="s">
        <v>72</v>
      </c>
      <c r="AY163" s="174" t="s">
        <v>137</v>
      </c>
    </row>
    <row r="164" spans="2:51" s="15" customFormat="1" ht="12">
      <c r="B164" s="181"/>
      <c r="D164" s="160" t="s">
        <v>147</v>
      </c>
      <c r="E164" s="182" t="s">
        <v>1</v>
      </c>
      <c r="F164" s="183" t="s">
        <v>150</v>
      </c>
      <c r="H164" s="184">
        <v>156.2</v>
      </c>
      <c r="I164" s="185"/>
      <c r="L164" s="181"/>
      <c r="M164" s="186"/>
      <c r="N164" s="187"/>
      <c r="O164" s="187"/>
      <c r="P164" s="187"/>
      <c r="Q164" s="187"/>
      <c r="R164" s="187"/>
      <c r="S164" s="187"/>
      <c r="T164" s="188"/>
      <c r="AT164" s="182" t="s">
        <v>147</v>
      </c>
      <c r="AU164" s="182" t="s">
        <v>82</v>
      </c>
      <c r="AV164" s="15" t="s">
        <v>143</v>
      </c>
      <c r="AW164" s="15" t="s">
        <v>29</v>
      </c>
      <c r="AX164" s="15" t="s">
        <v>80</v>
      </c>
      <c r="AY164" s="182" t="s">
        <v>137</v>
      </c>
    </row>
    <row r="165" spans="1:65" s="2" customFormat="1" ht="24.2" customHeight="1">
      <c r="A165" s="33"/>
      <c r="B165" s="145"/>
      <c r="C165" s="146">
        <v>6</v>
      </c>
      <c r="D165" s="146" t="s">
        <v>139</v>
      </c>
      <c r="E165" s="147" t="s">
        <v>182</v>
      </c>
      <c r="F165" s="148" t="s">
        <v>183</v>
      </c>
      <c r="G165" s="149" t="s">
        <v>171</v>
      </c>
      <c r="H165" s="150">
        <v>56.2</v>
      </c>
      <c r="I165" s="151"/>
      <c r="J165" s="152">
        <f>ROUND(I165*H165,2)</f>
        <v>0</v>
      </c>
      <c r="K165" s="153"/>
      <c r="L165" s="34"/>
      <c r="M165" s="154" t="s">
        <v>1</v>
      </c>
      <c r="N165" s="155" t="s">
        <v>37</v>
      </c>
      <c r="O165" s="59"/>
      <c r="P165" s="156">
        <f>O165*H165</f>
        <v>0</v>
      </c>
      <c r="Q165" s="156">
        <v>0</v>
      </c>
      <c r="R165" s="156">
        <f>Q165*H165</f>
        <v>0</v>
      </c>
      <c r="S165" s="156">
        <v>0</v>
      </c>
      <c r="T165" s="157">
        <f>S165*H165</f>
        <v>0</v>
      </c>
      <c r="U165" s="33"/>
      <c r="V165" s="33"/>
      <c r="W165" s="33"/>
      <c r="X165" s="33"/>
      <c r="Y165" s="33"/>
      <c r="Z165" s="33"/>
      <c r="AA165" s="33"/>
      <c r="AB165" s="33"/>
      <c r="AC165" s="33"/>
      <c r="AD165" s="33"/>
      <c r="AE165" s="33"/>
      <c r="AR165" s="158" t="s">
        <v>143</v>
      </c>
      <c r="AT165" s="158" t="s">
        <v>139</v>
      </c>
      <c r="AU165" s="158" t="s">
        <v>82</v>
      </c>
      <c r="AY165" s="18" t="s">
        <v>137</v>
      </c>
      <c r="BE165" s="159">
        <f>IF(N165="základní",J165,0)</f>
        <v>0</v>
      </c>
      <c r="BF165" s="159">
        <f>IF(N165="snížená",J165,0)</f>
        <v>0</v>
      </c>
      <c r="BG165" s="159">
        <f>IF(N165="zákl. přenesená",J165,0)</f>
        <v>0</v>
      </c>
      <c r="BH165" s="159">
        <f>IF(N165="sníž. přenesená",J165,0)</f>
        <v>0</v>
      </c>
      <c r="BI165" s="159">
        <f>IF(N165="nulová",J165,0)</f>
        <v>0</v>
      </c>
      <c r="BJ165" s="18" t="s">
        <v>80</v>
      </c>
      <c r="BK165" s="159">
        <f>ROUND(I165*H165,2)</f>
        <v>0</v>
      </c>
      <c r="BL165" s="18" t="s">
        <v>143</v>
      </c>
      <c r="BM165" s="158" t="s">
        <v>184</v>
      </c>
    </row>
    <row r="166" spans="1:47" s="2" customFormat="1" ht="29.25">
      <c r="A166" s="33"/>
      <c r="B166" s="34"/>
      <c r="C166" s="33"/>
      <c r="D166" s="160" t="s">
        <v>144</v>
      </c>
      <c r="E166" s="33"/>
      <c r="F166" s="161" t="s">
        <v>185</v>
      </c>
      <c r="G166" s="33"/>
      <c r="H166" s="33"/>
      <c r="I166" s="162"/>
      <c r="J166" s="33"/>
      <c r="K166" s="33"/>
      <c r="L166" s="34"/>
      <c r="M166" s="163"/>
      <c r="N166" s="164"/>
      <c r="O166" s="59"/>
      <c r="P166" s="59"/>
      <c r="Q166" s="59"/>
      <c r="R166" s="59"/>
      <c r="S166" s="59"/>
      <c r="T166" s="60"/>
      <c r="U166" s="33"/>
      <c r="V166" s="33"/>
      <c r="W166" s="33"/>
      <c r="X166" s="33"/>
      <c r="Y166" s="33"/>
      <c r="Z166" s="33"/>
      <c r="AA166" s="33"/>
      <c r="AB166" s="33"/>
      <c r="AC166" s="33"/>
      <c r="AD166" s="33"/>
      <c r="AE166" s="33"/>
      <c r="AT166" s="18" t="s">
        <v>144</v>
      </c>
      <c r="AU166" s="18" t="s">
        <v>82</v>
      </c>
    </row>
    <row r="167" spans="1:47" s="2" customFormat="1" ht="117">
      <c r="A167" s="33"/>
      <c r="B167" s="34"/>
      <c r="C167" s="33"/>
      <c r="D167" s="160" t="s">
        <v>146</v>
      </c>
      <c r="E167" s="33"/>
      <c r="F167" s="165" t="s">
        <v>186</v>
      </c>
      <c r="G167" s="33"/>
      <c r="H167" s="33"/>
      <c r="I167" s="162"/>
      <c r="J167" s="33"/>
      <c r="K167" s="33"/>
      <c r="L167" s="34"/>
      <c r="M167" s="163"/>
      <c r="N167" s="164"/>
      <c r="O167" s="59"/>
      <c r="P167" s="59"/>
      <c r="Q167" s="59"/>
      <c r="R167" s="59"/>
      <c r="S167" s="59"/>
      <c r="T167" s="60"/>
      <c r="U167" s="33"/>
      <c r="V167" s="33"/>
      <c r="W167" s="33"/>
      <c r="X167" s="33"/>
      <c r="Y167" s="33"/>
      <c r="Z167" s="33"/>
      <c r="AA167" s="33"/>
      <c r="AB167" s="33"/>
      <c r="AC167" s="33"/>
      <c r="AD167" s="33"/>
      <c r="AE167" s="33"/>
      <c r="AT167" s="18" t="s">
        <v>146</v>
      </c>
      <c r="AU167" s="18" t="s">
        <v>82</v>
      </c>
    </row>
    <row r="168" spans="2:51" s="13" customFormat="1" ht="12">
      <c r="B168" s="166"/>
      <c r="D168" s="160" t="s">
        <v>147</v>
      </c>
      <c r="E168" s="167" t="s">
        <v>1</v>
      </c>
      <c r="F168" s="168" t="s">
        <v>187</v>
      </c>
      <c r="H168" s="167" t="s">
        <v>1</v>
      </c>
      <c r="I168" s="169"/>
      <c r="L168" s="166"/>
      <c r="M168" s="170"/>
      <c r="N168" s="171"/>
      <c r="O168" s="171"/>
      <c r="P168" s="171"/>
      <c r="Q168" s="171"/>
      <c r="R168" s="171"/>
      <c r="S168" s="171"/>
      <c r="T168" s="172"/>
      <c r="AT168" s="167" t="s">
        <v>147</v>
      </c>
      <c r="AU168" s="167" t="s">
        <v>82</v>
      </c>
      <c r="AV168" s="13" t="s">
        <v>80</v>
      </c>
      <c r="AW168" s="13" t="s">
        <v>29</v>
      </c>
      <c r="AX168" s="13" t="s">
        <v>72</v>
      </c>
      <c r="AY168" s="167" t="s">
        <v>137</v>
      </c>
    </row>
    <row r="169" spans="2:51" s="14" customFormat="1" ht="12">
      <c r="B169" s="173"/>
      <c r="D169" s="160" t="s">
        <v>147</v>
      </c>
      <c r="E169" s="174" t="s">
        <v>1</v>
      </c>
      <c r="F169" s="175" t="s">
        <v>188</v>
      </c>
      <c r="H169" s="176">
        <v>56.2</v>
      </c>
      <c r="I169" s="177"/>
      <c r="L169" s="173"/>
      <c r="M169" s="178"/>
      <c r="N169" s="179"/>
      <c r="O169" s="179"/>
      <c r="P169" s="179"/>
      <c r="Q169" s="179"/>
      <c r="R169" s="179"/>
      <c r="S169" s="179"/>
      <c r="T169" s="180"/>
      <c r="AT169" s="174" t="s">
        <v>147</v>
      </c>
      <c r="AU169" s="174" t="s">
        <v>82</v>
      </c>
      <c r="AV169" s="14" t="s">
        <v>82</v>
      </c>
      <c r="AW169" s="14" t="s">
        <v>29</v>
      </c>
      <c r="AX169" s="14" t="s">
        <v>72</v>
      </c>
      <c r="AY169" s="174" t="s">
        <v>137</v>
      </c>
    </row>
    <row r="170" spans="2:51" s="15" customFormat="1" ht="12">
      <c r="B170" s="181"/>
      <c r="D170" s="160" t="s">
        <v>147</v>
      </c>
      <c r="E170" s="182" t="s">
        <v>1</v>
      </c>
      <c r="F170" s="183" t="s">
        <v>150</v>
      </c>
      <c r="H170" s="184">
        <v>56.2</v>
      </c>
      <c r="I170" s="185"/>
      <c r="L170" s="181"/>
      <c r="M170" s="186"/>
      <c r="N170" s="187"/>
      <c r="O170" s="187"/>
      <c r="P170" s="187"/>
      <c r="Q170" s="187"/>
      <c r="R170" s="187"/>
      <c r="S170" s="187"/>
      <c r="T170" s="188"/>
      <c r="AT170" s="182" t="s">
        <v>147</v>
      </c>
      <c r="AU170" s="182" t="s">
        <v>82</v>
      </c>
      <c r="AV170" s="15" t="s">
        <v>143</v>
      </c>
      <c r="AW170" s="15" t="s">
        <v>29</v>
      </c>
      <c r="AX170" s="15" t="s">
        <v>80</v>
      </c>
      <c r="AY170" s="182" t="s">
        <v>137</v>
      </c>
    </row>
    <row r="171" spans="1:65" s="2" customFormat="1" ht="24.2" customHeight="1">
      <c r="A171" s="33"/>
      <c r="B171" s="145"/>
      <c r="C171" s="146">
        <v>7</v>
      </c>
      <c r="D171" s="146" t="s">
        <v>139</v>
      </c>
      <c r="E171" s="147" t="s">
        <v>189</v>
      </c>
      <c r="F171" s="148" t="s">
        <v>190</v>
      </c>
      <c r="G171" s="149" t="s">
        <v>191</v>
      </c>
      <c r="H171" s="150">
        <v>2736</v>
      </c>
      <c r="I171" s="151"/>
      <c r="J171" s="152">
        <f>ROUND(I171*H171,2)</f>
        <v>0</v>
      </c>
      <c r="K171" s="153"/>
      <c r="L171" s="34"/>
      <c r="M171" s="154" t="s">
        <v>1</v>
      </c>
      <c r="N171" s="155" t="s">
        <v>37</v>
      </c>
      <c r="O171" s="59"/>
      <c r="P171" s="156">
        <f>O171*H171</f>
        <v>0</v>
      </c>
      <c r="Q171" s="156">
        <v>0</v>
      </c>
      <c r="R171" s="156">
        <f>Q171*H171</f>
        <v>0</v>
      </c>
      <c r="S171" s="156">
        <v>0</v>
      </c>
      <c r="T171" s="157">
        <f>S171*H171</f>
        <v>0</v>
      </c>
      <c r="U171" s="33"/>
      <c r="V171" s="33"/>
      <c r="W171" s="33"/>
      <c r="X171" s="33"/>
      <c r="Y171" s="33"/>
      <c r="Z171" s="33"/>
      <c r="AA171" s="33"/>
      <c r="AB171" s="33"/>
      <c r="AC171" s="33"/>
      <c r="AD171" s="33"/>
      <c r="AE171" s="33"/>
      <c r="AR171" s="158" t="s">
        <v>143</v>
      </c>
      <c r="AT171" s="158" t="s">
        <v>139</v>
      </c>
      <c r="AU171" s="158" t="s">
        <v>82</v>
      </c>
      <c r="AY171" s="18" t="s">
        <v>137</v>
      </c>
      <c r="BE171" s="159">
        <f>IF(N171="základní",J171,0)</f>
        <v>0</v>
      </c>
      <c r="BF171" s="159">
        <f>IF(N171="snížená",J171,0)</f>
        <v>0</v>
      </c>
      <c r="BG171" s="159">
        <f>IF(N171="zákl. přenesená",J171,0)</f>
        <v>0</v>
      </c>
      <c r="BH171" s="159">
        <f>IF(N171="sníž. přenesená",J171,0)</f>
        <v>0</v>
      </c>
      <c r="BI171" s="159">
        <f>IF(N171="nulová",J171,0)</f>
        <v>0</v>
      </c>
      <c r="BJ171" s="18" t="s">
        <v>80</v>
      </c>
      <c r="BK171" s="159">
        <f>ROUND(I171*H171,2)</f>
        <v>0</v>
      </c>
      <c r="BL171" s="18" t="s">
        <v>143</v>
      </c>
      <c r="BM171" s="158" t="s">
        <v>192</v>
      </c>
    </row>
    <row r="172" spans="1:47" s="2" customFormat="1" ht="19.5">
      <c r="A172" s="33"/>
      <c r="B172" s="34"/>
      <c r="C172" s="33"/>
      <c r="D172" s="160" t="s">
        <v>144</v>
      </c>
      <c r="E172" s="33"/>
      <c r="F172" s="161" t="s">
        <v>193</v>
      </c>
      <c r="G172" s="33"/>
      <c r="H172" s="33"/>
      <c r="I172" s="162"/>
      <c r="J172" s="33"/>
      <c r="K172" s="33"/>
      <c r="L172" s="34"/>
      <c r="M172" s="163"/>
      <c r="N172" s="164"/>
      <c r="O172" s="59"/>
      <c r="P172" s="59"/>
      <c r="Q172" s="59"/>
      <c r="R172" s="59"/>
      <c r="S172" s="59"/>
      <c r="T172" s="60"/>
      <c r="U172" s="33"/>
      <c r="V172" s="33"/>
      <c r="W172" s="33"/>
      <c r="X172" s="33"/>
      <c r="Y172" s="33"/>
      <c r="Z172" s="33"/>
      <c r="AA172" s="33"/>
      <c r="AB172" s="33"/>
      <c r="AC172" s="33"/>
      <c r="AD172" s="33"/>
      <c r="AE172" s="33"/>
      <c r="AT172" s="18" t="s">
        <v>144</v>
      </c>
      <c r="AU172" s="18" t="s">
        <v>82</v>
      </c>
    </row>
    <row r="173" spans="1:47" s="2" customFormat="1" ht="263.25">
      <c r="A173" s="33"/>
      <c r="B173" s="34"/>
      <c r="C173" s="33"/>
      <c r="D173" s="160" t="s">
        <v>146</v>
      </c>
      <c r="E173" s="33"/>
      <c r="F173" s="165" t="s">
        <v>194</v>
      </c>
      <c r="G173" s="33"/>
      <c r="H173" s="33"/>
      <c r="I173" s="162"/>
      <c r="J173" s="33"/>
      <c r="K173" s="33"/>
      <c r="L173" s="34"/>
      <c r="M173" s="163"/>
      <c r="N173" s="164"/>
      <c r="O173" s="59"/>
      <c r="P173" s="59"/>
      <c r="Q173" s="59"/>
      <c r="R173" s="59"/>
      <c r="S173" s="59"/>
      <c r="T173" s="60"/>
      <c r="U173" s="33"/>
      <c r="V173" s="33"/>
      <c r="W173" s="33"/>
      <c r="X173" s="33"/>
      <c r="Y173" s="33"/>
      <c r="Z173" s="33"/>
      <c r="AA173" s="33"/>
      <c r="AB173" s="33"/>
      <c r="AC173" s="33"/>
      <c r="AD173" s="33"/>
      <c r="AE173" s="33"/>
      <c r="AT173" s="18" t="s">
        <v>146</v>
      </c>
      <c r="AU173" s="18" t="s">
        <v>82</v>
      </c>
    </row>
    <row r="174" spans="2:51" s="14" customFormat="1" ht="12">
      <c r="B174" s="173"/>
      <c r="D174" s="160" t="s">
        <v>147</v>
      </c>
      <c r="E174" s="174" t="s">
        <v>1</v>
      </c>
      <c r="F174" s="175" t="s">
        <v>195</v>
      </c>
      <c r="H174" s="176">
        <v>2736</v>
      </c>
      <c r="I174" s="177"/>
      <c r="L174" s="173"/>
      <c r="M174" s="178"/>
      <c r="N174" s="179"/>
      <c r="O174" s="179"/>
      <c r="P174" s="179"/>
      <c r="Q174" s="179"/>
      <c r="R174" s="179"/>
      <c r="S174" s="179"/>
      <c r="T174" s="180"/>
      <c r="AT174" s="174" t="s">
        <v>147</v>
      </c>
      <c r="AU174" s="174" t="s">
        <v>82</v>
      </c>
      <c r="AV174" s="14" t="s">
        <v>82</v>
      </c>
      <c r="AW174" s="14" t="s">
        <v>29</v>
      </c>
      <c r="AX174" s="14" t="s">
        <v>72</v>
      </c>
      <c r="AY174" s="174" t="s">
        <v>137</v>
      </c>
    </row>
    <row r="175" spans="2:51" s="15" customFormat="1" ht="12">
      <c r="B175" s="181"/>
      <c r="D175" s="160" t="s">
        <v>147</v>
      </c>
      <c r="E175" s="182" t="s">
        <v>1</v>
      </c>
      <c r="F175" s="183" t="s">
        <v>150</v>
      </c>
      <c r="H175" s="184">
        <v>2736</v>
      </c>
      <c r="I175" s="185"/>
      <c r="L175" s="181"/>
      <c r="M175" s="186"/>
      <c r="N175" s="187"/>
      <c r="O175" s="187"/>
      <c r="P175" s="187"/>
      <c r="Q175" s="187"/>
      <c r="R175" s="187"/>
      <c r="S175" s="187"/>
      <c r="T175" s="188"/>
      <c r="AT175" s="182" t="s">
        <v>147</v>
      </c>
      <c r="AU175" s="182" t="s">
        <v>82</v>
      </c>
      <c r="AV175" s="15" t="s">
        <v>143</v>
      </c>
      <c r="AW175" s="15" t="s">
        <v>29</v>
      </c>
      <c r="AX175" s="15" t="s">
        <v>80</v>
      </c>
      <c r="AY175" s="182" t="s">
        <v>137</v>
      </c>
    </row>
    <row r="176" spans="1:65" s="2" customFormat="1" ht="24.2" customHeight="1">
      <c r="A176" s="33"/>
      <c r="B176" s="145"/>
      <c r="C176" s="146">
        <v>8</v>
      </c>
      <c r="D176" s="146" t="s">
        <v>139</v>
      </c>
      <c r="E176" s="147" t="s">
        <v>197</v>
      </c>
      <c r="F176" s="148" t="s">
        <v>198</v>
      </c>
      <c r="G176" s="149" t="s">
        <v>199</v>
      </c>
      <c r="H176" s="150">
        <v>114</v>
      </c>
      <c r="I176" s="151"/>
      <c r="J176" s="152">
        <f>ROUND(I176*H176,2)</f>
        <v>0</v>
      </c>
      <c r="K176" s="153"/>
      <c r="L176" s="34"/>
      <c r="M176" s="154" t="s">
        <v>1</v>
      </c>
      <c r="N176" s="155" t="s">
        <v>37</v>
      </c>
      <c r="O176" s="59"/>
      <c r="P176" s="156">
        <f>O176*H176</f>
        <v>0</v>
      </c>
      <c r="Q176" s="156">
        <v>0</v>
      </c>
      <c r="R176" s="156">
        <f>Q176*H176</f>
        <v>0</v>
      </c>
      <c r="S176" s="156">
        <v>0</v>
      </c>
      <c r="T176" s="157">
        <f>S176*H176</f>
        <v>0</v>
      </c>
      <c r="U176" s="33"/>
      <c r="V176" s="33"/>
      <c r="W176" s="33"/>
      <c r="X176" s="33"/>
      <c r="Y176" s="33"/>
      <c r="Z176" s="33"/>
      <c r="AA176" s="33"/>
      <c r="AB176" s="33"/>
      <c r="AC176" s="33"/>
      <c r="AD176" s="33"/>
      <c r="AE176" s="33"/>
      <c r="AR176" s="158" t="s">
        <v>143</v>
      </c>
      <c r="AT176" s="158" t="s">
        <v>139</v>
      </c>
      <c r="AU176" s="158" t="s">
        <v>82</v>
      </c>
      <c r="AY176" s="18" t="s">
        <v>137</v>
      </c>
      <c r="BE176" s="159">
        <f>IF(N176="základní",J176,0)</f>
        <v>0</v>
      </c>
      <c r="BF176" s="159">
        <f>IF(N176="snížená",J176,0)</f>
        <v>0</v>
      </c>
      <c r="BG176" s="159">
        <f>IF(N176="zákl. přenesená",J176,0)</f>
        <v>0</v>
      </c>
      <c r="BH176" s="159">
        <f>IF(N176="sníž. přenesená",J176,0)</f>
        <v>0</v>
      </c>
      <c r="BI176" s="159">
        <f>IF(N176="nulová",J176,0)</f>
        <v>0</v>
      </c>
      <c r="BJ176" s="18" t="s">
        <v>80</v>
      </c>
      <c r="BK176" s="159">
        <f>ROUND(I176*H176,2)</f>
        <v>0</v>
      </c>
      <c r="BL176" s="18" t="s">
        <v>143</v>
      </c>
      <c r="BM176" s="158" t="s">
        <v>200</v>
      </c>
    </row>
    <row r="177" spans="1:47" s="2" customFormat="1" ht="19.5">
      <c r="A177" s="33"/>
      <c r="B177" s="34"/>
      <c r="C177" s="33"/>
      <c r="D177" s="160" t="s">
        <v>144</v>
      </c>
      <c r="E177" s="33"/>
      <c r="F177" s="161" t="s">
        <v>201</v>
      </c>
      <c r="G177" s="33"/>
      <c r="H177" s="33"/>
      <c r="I177" s="162"/>
      <c r="J177" s="33"/>
      <c r="K177" s="33"/>
      <c r="L177" s="34"/>
      <c r="M177" s="163"/>
      <c r="N177" s="164"/>
      <c r="O177" s="59"/>
      <c r="P177" s="59"/>
      <c r="Q177" s="59"/>
      <c r="R177" s="59"/>
      <c r="S177" s="59"/>
      <c r="T177" s="60"/>
      <c r="U177" s="33"/>
      <c r="V177" s="33"/>
      <c r="W177" s="33"/>
      <c r="X177" s="33"/>
      <c r="Y177" s="33"/>
      <c r="Z177" s="33"/>
      <c r="AA177" s="33"/>
      <c r="AB177" s="33"/>
      <c r="AC177" s="33"/>
      <c r="AD177" s="33"/>
      <c r="AE177" s="33"/>
      <c r="AT177" s="18" t="s">
        <v>144</v>
      </c>
      <c r="AU177" s="18" t="s">
        <v>82</v>
      </c>
    </row>
    <row r="178" spans="1:47" s="2" customFormat="1" ht="165.75">
      <c r="A178" s="33"/>
      <c r="B178" s="34"/>
      <c r="C178" s="33"/>
      <c r="D178" s="160" t="s">
        <v>146</v>
      </c>
      <c r="E178" s="33"/>
      <c r="F178" s="165" t="s">
        <v>202</v>
      </c>
      <c r="G178" s="33"/>
      <c r="H178" s="33"/>
      <c r="I178" s="162"/>
      <c r="J178" s="33"/>
      <c r="K178" s="33"/>
      <c r="L178" s="34"/>
      <c r="M178" s="163"/>
      <c r="N178" s="164"/>
      <c r="O178" s="59"/>
      <c r="P178" s="59"/>
      <c r="Q178" s="59"/>
      <c r="R178" s="59"/>
      <c r="S178" s="59"/>
      <c r="T178" s="60"/>
      <c r="U178" s="33"/>
      <c r="V178" s="33"/>
      <c r="W178" s="33"/>
      <c r="X178" s="33"/>
      <c r="Y178" s="33"/>
      <c r="Z178" s="33"/>
      <c r="AA178" s="33"/>
      <c r="AB178" s="33"/>
      <c r="AC178" s="33"/>
      <c r="AD178" s="33"/>
      <c r="AE178" s="33"/>
      <c r="AT178" s="18" t="s">
        <v>146</v>
      </c>
      <c r="AU178" s="18" t="s">
        <v>82</v>
      </c>
    </row>
    <row r="179" spans="2:51" s="14" customFormat="1" ht="12">
      <c r="B179" s="173"/>
      <c r="D179" s="160" t="s">
        <v>147</v>
      </c>
      <c r="E179" s="174" t="s">
        <v>1</v>
      </c>
      <c r="F179" s="175" t="s">
        <v>203</v>
      </c>
      <c r="H179" s="176">
        <v>114</v>
      </c>
      <c r="I179" s="177"/>
      <c r="L179" s="173"/>
      <c r="M179" s="178"/>
      <c r="N179" s="179"/>
      <c r="O179" s="179"/>
      <c r="P179" s="179"/>
      <c r="Q179" s="179"/>
      <c r="R179" s="179"/>
      <c r="S179" s="179"/>
      <c r="T179" s="180"/>
      <c r="AT179" s="174" t="s">
        <v>147</v>
      </c>
      <c r="AU179" s="174" t="s">
        <v>82</v>
      </c>
      <c r="AV179" s="14" t="s">
        <v>82</v>
      </c>
      <c r="AW179" s="14" t="s">
        <v>29</v>
      </c>
      <c r="AX179" s="14" t="s">
        <v>72</v>
      </c>
      <c r="AY179" s="174" t="s">
        <v>137</v>
      </c>
    </row>
    <row r="180" spans="2:51" s="15" customFormat="1" ht="12">
      <c r="B180" s="181"/>
      <c r="D180" s="160" t="s">
        <v>147</v>
      </c>
      <c r="E180" s="182" t="s">
        <v>1</v>
      </c>
      <c r="F180" s="183" t="s">
        <v>150</v>
      </c>
      <c r="H180" s="184">
        <v>114</v>
      </c>
      <c r="I180" s="185"/>
      <c r="L180" s="181"/>
      <c r="M180" s="186"/>
      <c r="N180" s="187"/>
      <c r="O180" s="187"/>
      <c r="P180" s="187"/>
      <c r="Q180" s="187"/>
      <c r="R180" s="187"/>
      <c r="S180" s="187"/>
      <c r="T180" s="188"/>
      <c r="AT180" s="182" t="s">
        <v>147</v>
      </c>
      <c r="AU180" s="182" t="s">
        <v>82</v>
      </c>
      <c r="AV180" s="15" t="s">
        <v>143</v>
      </c>
      <c r="AW180" s="15" t="s">
        <v>29</v>
      </c>
      <c r="AX180" s="15" t="s">
        <v>80</v>
      </c>
      <c r="AY180" s="182" t="s">
        <v>137</v>
      </c>
    </row>
    <row r="181" spans="1:65" s="2" customFormat="1" ht="14.45" customHeight="1">
      <c r="A181" s="33"/>
      <c r="B181" s="145"/>
      <c r="C181" s="146">
        <v>9</v>
      </c>
      <c r="D181" s="146" t="s">
        <v>139</v>
      </c>
      <c r="E181" s="147" t="s">
        <v>204</v>
      </c>
      <c r="F181" s="148" t="s">
        <v>205</v>
      </c>
      <c r="G181" s="149" t="s">
        <v>171</v>
      </c>
      <c r="H181" s="150">
        <v>119.504</v>
      </c>
      <c r="I181" s="151"/>
      <c r="J181" s="152">
        <f>ROUND(I181*H181,2)</f>
        <v>0</v>
      </c>
      <c r="K181" s="153"/>
      <c r="L181" s="34"/>
      <c r="M181" s="154" t="s">
        <v>1</v>
      </c>
      <c r="N181" s="155" t="s">
        <v>37</v>
      </c>
      <c r="O181" s="59"/>
      <c r="P181" s="156">
        <f>O181*H181</f>
        <v>0</v>
      </c>
      <c r="Q181" s="156">
        <v>0</v>
      </c>
      <c r="R181" s="156">
        <f>Q181*H181</f>
        <v>0</v>
      </c>
      <c r="S181" s="156">
        <v>0</v>
      </c>
      <c r="T181" s="157">
        <f>S181*H181</f>
        <v>0</v>
      </c>
      <c r="U181" s="33"/>
      <c r="V181" s="33"/>
      <c r="W181" s="33"/>
      <c r="X181" s="33"/>
      <c r="Y181" s="33"/>
      <c r="Z181" s="33"/>
      <c r="AA181" s="33"/>
      <c r="AB181" s="33"/>
      <c r="AC181" s="33"/>
      <c r="AD181" s="33"/>
      <c r="AE181" s="33"/>
      <c r="AR181" s="158" t="s">
        <v>143</v>
      </c>
      <c r="AT181" s="158" t="s">
        <v>139</v>
      </c>
      <c r="AU181" s="158" t="s">
        <v>82</v>
      </c>
      <c r="AY181" s="18" t="s">
        <v>137</v>
      </c>
      <c r="BE181" s="159">
        <f>IF(N181="základní",J181,0)</f>
        <v>0</v>
      </c>
      <c r="BF181" s="159">
        <f>IF(N181="snížená",J181,0)</f>
        <v>0</v>
      </c>
      <c r="BG181" s="159">
        <f>IF(N181="zákl. přenesená",J181,0)</f>
        <v>0</v>
      </c>
      <c r="BH181" s="159">
        <f>IF(N181="sníž. přenesená",J181,0)</f>
        <v>0</v>
      </c>
      <c r="BI181" s="159">
        <f>IF(N181="nulová",J181,0)</f>
        <v>0</v>
      </c>
      <c r="BJ181" s="18" t="s">
        <v>80</v>
      </c>
      <c r="BK181" s="159">
        <f>ROUND(I181*H181,2)</f>
        <v>0</v>
      </c>
      <c r="BL181" s="18" t="s">
        <v>143</v>
      </c>
      <c r="BM181" s="158" t="s">
        <v>206</v>
      </c>
    </row>
    <row r="182" spans="1:47" s="2" customFormat="1" ht="29.25">
      <c r="A182" s="33"/>
      <c r="B182" s="34"/>
      <c r="C182" s="33"/>
      <c r="D182" s="160" t="s">
        <v>144</v>
      </c>
      <c r="E182" s="33"/>
      <c r="F182" s="161" t="s">
        <v>207</v>
      </c>
      <c r="G182" s="33"/>
      <c r="H182" s="33"/>
      <c r="I182" s="162"/>
      <c r="J182" s="33"/>
      <c r="K182" s="33"/>
      <c r="L182" s="34"/>
      <c r="M182" s="163"/>
      <c r="N182" s="164"/>
      <c r="O182" s="59"/>
      <c r="P182" s="59"/>
      <c r="Q182" s="59"/>
      <c r="R182" s="59"/>
      <c r="S182" s="59"/>
      <c r="T182" s="60"/>
      <c r="U182" s="33"/>
      <c r="V182" s="33"/>
      <c r="W182" s="33"/>
      <c r="X182" s="33"/>
      <c r="Y182" s="33"/>
      <c r="Z182" s="33"/>
      <c r="AA182" s="33"/>
      <c r="AB182" s="33"/>
      <c r="AC182" s="33"/>
      <c r="AD182" s="33"/>
      <c r="AE182" s="33"/>
      <c r="AT182" s="18" t="s">
        <v>144</v>
      </c>
      <c r="AU182" s="18" t="s">
        <v>82</v>
      </c>
    </row>
    <row r="183" spans="1:47" s="2" customFormat="1" ht="234">
      <c r="A183" s="33"/>
      <c r="B183" s="34"/>
      <c r="C183" s="33"/>
      <c r="D183" s="160" t="s">
        <v>146</v>
      </c>
      <c r="E183" s="33"/>
      <c r="F183" s="165" t="s">
        <v>208</v>
      </c>
      <c r="G183" s="33"/>
      <c r="H183" s="33"/>
      <c r="I183" s="162"/>
      <c r="J183" s="33"/>
      <c r="K183" s="33"/>
      <c r="L183" s="34"/>
      <c r="M183" s="163"/>
      <c r="N183" s="164"/>
      <c r="O183" s="59"/>
      <c r="P183" s="59"/>
      <c r="Q183" s="59"/>
      <c r="R183" s="59"/>
      <c r="S183" s="59"/>
      <c r="T183" s="60"/>
      <c r="U183" s="33"/>
      <c r="V183" s="33"/>
      <c r="W183" s="33"/>
      <c r="X183" s="33"/>
      <c r="Y183" s="33"/>
      <c r="Z183" s="33"/>
      <c r="AA183" s="33"/>
      <c r="AB183" s="33"/>
      <c r="AC183" s="33"/>
      <c r="AD183" s="33"/>
      <c r="AE183" s="33"/>
      <c r="AT183" s="18" t="s">
        <v>146</v>
      </c>
      <c r="AU183" s="18" t="s">
        <v>82</v>
      </c>
    </row>
    <row r="184" spans="2:51" s="13" customFormat="1" ht="12">
      <c r="B184" s="166"/>
      <c r="D184" s="160" t="s">
        <v>147</v>
      </c>
      <c r="E184" s="167" t="s">
        <v>1</v>
      </c>
      <c r="F184" s="168" t="s">
        <v>209</v>
      </c>
      <c r="H184" s="167" t="s">
        <v>1</v>
      </c>
      <c r="I184" s="169"/>
      <c r="L184" s="166"/>
      <c r="M184" s="170"/>
      <c r="N184" s="171"/>
      <c r="O184" s="171"/>
      <c r="P184" s="171"/>
      <c r="Q184" s="171"/>
      <c r="R184" s="171"/>
      <c r="S184" s="171"/>
      <c r="T184" s="172"/>
      <c r="AT184" s="167" t="s">
        <v>147</v>
      </c>
      <c r="AU184" s="167" t="s">
        <v>82</v>
      </c>
      <c r="AV184" s="13" t="s">
        <v>80</v>
      </c>
      <c r="AW184" s="13" t="s">
        <v>29</v>
      </c>
      <c r="AX184" s="13" t="s">
        <v>72</v>
      </c>
      <c r="AY184" s="167" t="s">
        <v>137</v>
      </c>
    </row>
    <row r="185" spans="2:51" s="14" customFormat="1" ht="12">
      <c r="B185" s="173"/>
      <c r="D185" s="160" t="s">
        <v>147</v>
      </c>
      <c r="E185" s="174" t="s">
        <v>1</v>
      </c>
      <c r="F185" s="175" t="s">
        <v>210</v>
      </c>
      <c r="H185" s="176">
        <v>119.504</v>
      </c>
      <c r="I185" s="177"/>
      <c r="L185" s="173"/>
      <c r="M185" s="178"/>
      <c r="N185" s="179"/>
      <c r="O185" s="179"/>
      <c r="P185" s="179"/>
      <c r="Q185" s="179"/>
      <c r="R185" s="179"/>
      <c r="S185" s="179"/>
      <c r="T185" s="180"/>
      <c r="AT185" s="174" t="s">
        <v>147</v>
      </c>
      <c r="AU185" s="174" t="s">
        <v>82</v>
      </c>
      <c r="AV185" s="14" t="s">
        <v>82</v>
      </c>
      <c r="AW185" s="14" t="s">
        <v>29</v>
      </c>
      <c r="AX185" s="14" t="s">
        <v>72</v>
      </c>
      <c r="AY185" s="174" t="s">
        <v>137</v>
      </c>
    </row>
    <row r="186" spans="2:51" s="15" customFormat="1" ht="12">
      <c r="B186" s="181"/>
      <c r="D186" s="160" t="s">
        <v>147</v>
      </c>
      <c r="E186" s="182" t="s">
        <v>1</v>
      </c>
      <c r="F186" s="183" t="s">
        <v>150</v>
      </c>
      <c r="H186" s="184">
        <v>119.504</v>
      </c>
      <c r="I186" s="185"/>
      <c r="L186" s="181"/>
      <c r="M186" s="186"/>
      <c r="N186" s="187"/>
      <c r="O186" s="187"/>
      <c r="P186" s="187"/>
      <c r="Q186" s="187"/>
      <c r="R186" s="187"/>
      <c r="S186" s="187"/>
      <c r="T186" s="188"/>
      <c r="AT186" s="182" t="s">
        <v>147</v>
      </c>
      <c r="AU186" s="182" t="s">
        <v>82</v>
      </c>
      <c r="AV186" s="15" t="s">
        <v>143</v>
      </c>
      <c r="AW186" s="15" t="s">
        <v>29</v>
      </c>
      <c r="AX186" s="15" t="s">
        <v>80</v>
      </c>
      <c r="AY186" s="182" t="s">
        <v>137</v>
      </c>
    </row>
    <row r="187" spans="1:65" s="2" customFormat="1" ht="24.2" customHeight="1">
      <c r="A187" s="33"/>
      <c r="B187" s="145"/>
      <c r="C187" s="146">
        <v>10</v>
      </c>
      <c r="D187" s="146" t="s">
        <v>139</v>
      </c>
      <c r="E187" s="147" t="s">
        <v>212</v>
      </c>
      <c r="F187" s="148" t="s">
        <v>213</v>
      </c>
      <c r="G187" s="149" t="s">
        <v>171</v>
      </c>
      <c r="H187" s="150">
        <v>750.4</v>
      </c>
      <c r="I187" s="151"/>
      <c r="J187" s="152">
        <f>ROUND(I187*H187,2)</f>
        <v>0</v>
      </c>
      <c r="K187" s="153"/>
      <c r="L187" s="34"/>
      <c r="M187" s="154" t="s">
        <v>1</v>
      </c>
      <c r="N187" s="155" t="s">
        <v>37</v>
      </c>
      <c r="O187" s="59"/>
      <c r="P187" s="156">
        <f>O187*H187</f>
        <v>0</v>
      </c>
      <c r="Q187" s="156">
        <v>0</v>
      </c>
      <c r="R187" s="156">
        <f>Q187*H187</f>
        <v>0</v>
      </c>
      <c r="S187" s="156">
        <v>0</v>
      </c>
      <c r="T187" s="157">
        <f>S187*H187</f>
        <v>0</v>
      </c>
      <c r="U187" s="33"/>
      <c r="V187" s="33"/>
      <c r="W187" s="33"/>
      <c r="X187" s="33"/>
      <c r="Y187" s="33"/>
      <c r="Z187" s="33"/>
      <c r="AA187" s="33"/>
      <c r="AB187" s="33"/>
      <c r="AC187" s="33"/>
      <c r="AD187" s="33"/>
      <c r="AE187" s="33"/>
      <c r="AR187" s="158" t="s">
        <v>143</v>
      </c>
      <c r="AT187" s="158" t="s">
        <v>139</v>
      </c>
      <c r="AU187" s="158" t="s">
        <v>82</v>
      </c>
      <c r="AY187" s="18" t="s">
        <v>137</v>
      </c>
      <c r="BE187" s="159">
        <f>IF(N187="základní",J187,0)</f>
        <v>0</v>
      </c>
      <c r="BF187" s="159">
        <f>IF(N187="snížená",J187,0)</f>
        <v>0</v>
      </c>
      <c r="BG187" s="159">
        <f>IF(N187="zákl. přenesená",J187,0)</f>
        <v>0</v>
      </c>
      <c r="BH187" s="159">
        <f>IF(N187="sníž. přenesená",J187,0)</f>
        <v>0</v>
      </c>
      <c r="BI187" s="159">
        <f>IF(N187="nulová",J187,0)</f>
        <v>0</v>
      </c>
      <c r="BJ187" s="18" t="s">
        <v>80</v>
      </c>
      <c r="BK187" s="159">
        <f>ROUND(I187*H187,2)</f>
        <v>0</v>
      </c>
      <c r="BL187" s="18" t="s">
        <v>143</v>
      </c>
      <c r="BM187" s="158" t="s">
        <v>214</v>
      </c>
    </row>
    <row r="188" spans="1:47" s="2" customFormat="1" ht="29.25">
      <c r="A188" s="33"/>
      <c r="B188" s="34"/>
      <c r="C188" s="33"/>
      <c r="D188" s="160" t="s">
        <v>144</v>
      </c>
      <c r="E188" s="33"/>
      <c r="F188" s="161" t="s">
        <v>215</v>
      </c>
      <c r="G188" s="33"/>
      <c r="H188" s="33"/>
      <c r="I188" s="162"/>
      <c r="J188" s="33"/>
      <c r="K188" s="33"/>
      <c r="L188" s="34"/>
      <c r="M188" s="163"/>
      <c r="N188" s="164"/>
      <c r="O188" s="59"/>
      <c r="P188" s="59"/>
      <c r="Q188" s="59"/>
      <c r="R188" s="59"/>
      <c r="S188" s="59"/>
      <c r="T188" s="60"/>
      <c r="U188" s="33"/>
      <c r="V188" s="33"/>
      <c r="W188" s="33"/>
      <c r="X188" s="33"/>
      <c r="Y188" s="33"/>
      <c r="Z188" s="33"/>
      <c r="AA188" s="33"/>
      <c r="AB188" s="33"/>
      <c r="AC188" s="33"/>
      <c r="AD188" s="33"/>
      <c r="AE188" s="33"/>
      <c r="AT188" s="18" t="s">
        <v>144</v>
      </c>
      <c r="AU188" s="18" t="s">
        <v>82</v>
      </c>
    </row>
    <row r="189" spans="1:47" s="2" customFormat="1" ht="351">
      <c r="A189" s="33"/>
      <c r="B189" s="34"/>
      <c r="C189" s="33"/>
      <c r="D189" s="160" t="s">
        <v>146</v>
      </c>
      <c r="E189" s="33"/>
      <c r="F189" s="165" t="s">
        <v>216</v>
      </c>
      <c r="G189" s="33"/>
      <c r="H189" s="33"/>
      <c r="I189" s="162"/>
      <c r="J189" s="33"/>
      <c r="K189" s="33"/>
      <c r="L189" s="34"/>
      <c r="M189" s="163"/>
      <c r="N189" s="164"/>
      <c r="O189" s="59"/>
      <c r="P189" s="59"/>
      <c r="Q189" s="59"/>
      <c r="R189" s="59"/>
      <c r="S189" s="59"/>
      <c r="T189" s="60"/>
      <c r="U189" s="33"/>
      <c r="V189" s="33"/>
      <c r="W189" s="33"/>
      <c r="X189" s="33"/>
      <c r="Y189" s="33"/>
      <c r="Z189" s="33"/>
      <c r="AA189" s="33"/>
      <c r="AB189" s="33"/>
      <c r="AC189" s="33"/>
      <c r="AD189" s="33"/>
      <c r="AE189" s="33"/>
      <c r="AT189" s="18" t="s">
        <v>146</v>
      </c>
      <c r="AU189" s="18" t="s">
        <v>82</v>
      </c>
    </row>
    <row r="190" spans="2:51" s="13" customFormat="1" ht="12">
      <c r="B190" s="166"/>
      <c r="D190" s="160" t="s">
        <v>147</v>
      </c>
      <c r="E190" s="167" t="s">
        <v>1</v>
      </c>
      <c r="F190" s="168" t="s">
        <v>217</v>
      </c>
      <c r="H190" s="167" t="s">
        <v>1</v>
      </c>
      <c r="I190" s="169"/>
      <c r="L190" s="166"/>
      <c r="M190" s="170"/>
      <c r="N190" s="171"/>
      <c r="O190" s="171"/>
      <c r="P190" s="171"/>
      <c r="Q190" s="171"/>
      <c r="R190" s="171"/>
      <c r="S190" s="171"/>
      <c r="T190" s="172"/>
      <c r="AT190" s="167" t="s">
        <v>147</v>
      </c>
      <c r="AU190" s="167" t="s">
        <v>82</v>
      </c>
      <c r="AV190" s="13" t="s">
        <v>80</v>
      </c>
      <c r="AW190" s="13" t="s">
        <v>29</v>
      </c>
      <c r="AX190" s="13" t="s">
        <v>72</v>
      </c>
      <c r="AY190" s="167" t="s">
        <v>137</v>
      </c>
    </row>
    <row r="191" spans="2:51" s="14" customFormat="1" ht="12">
      <c r="B191" s="173"/>
      <c r="D191" s="160" t="s">
        <v>147</v>
      </c>
      <c r="E191" s="174" t="s">
        <v>1</v>
      </c>
      <c r="F191" s="175" t="s">
        <v>218</v>
      </c>
      <c r="H191" s="176">
        <v>750.4</v>
      </c>
      <c r="I191" s="177"/>
      <c r="L191" s="173"/>
      <c r="M191" s="178"/>
      <c r="N191" s="179"/>
      <c r="O191" s="179"/>
      <c r="P191" s="179"/>
      <c r="Q191" s="179"/>
      <c r="R191" s="179"/>
      <c r="S191" s="179"/>
      <c r="T191" s="180"/>
      <c r="AT191" s="174" t="s">
        <v>147</v>
      </c>
      <c r="AU191" s="174" t="s">
        <v>82</v>
      </c>
      <c r="AV191" s="14" t="s">
        <v>82</v>
      </c>
      <c r="AW191" s="14" t="s">
        <v>29</v>
      </c>
      <c r="AX191" s="14" t="s">
        <v>72</v>
      </c>
      <c r="AY191" s="174" t="s">
        <v>137</v>
      </c>
    </row>
    <row r="192" spans="2:51" s="15" customFormat="1" ht="12">
      <c r="B192" s="181"/>
      <c r="D192" s="160" t="s">
        <v>147</v>
      </c>
      <c r="E192" s="182" t="s">
        <v>1</v>
      </c>
      <c r="F192" s="183" t="s">
        <v>150</v>
      </c>
      <c r="H192" s="184">
        <v>750.4</v>
      </c>
      <c r="I192" s="185"/>
      <c r="L192" s="181"/>
      <c r="M192" s="186"/>
      <c r="N192" s="187"/>
      <c r="O192" s="187"/>
      <c r="P192" s="187"/>
      <c r="Q192" s="187"/>
      <c r="R192" s="187"/>
      <c r="S192" s="187"/>
      <c r="T192" s="188"/>
      <c r="AT192" s="182" t="s">
        <v>147</v>
      </c>
      <c r="AU192" s="182" t="s">
        <v>82</v>
      </c>
      <c r="AV192" s="15" t="s">
        <v>143</v>
      </c>
      <c r="AW192" s="15" t="s">
        <v>29</v>
      </c>
      <c r="AX192" s="15" t="s">
        <v>80</v>
      </c>
      <c r="AY192" s="182" t="s">
        <v>137</v>
      </c>
    </row>
    <row r="193" spans="1:65" s="2" customFormat="1" ht="24.2" customHeight="1">
      <c r="A193" s="33"/>
      <c r="B193" s="145"/>
      <c r="C193" s="146">
        <v>11</v>
      </c>
      <c r="D193" s="146" t="s">
        <v>139</v>
      </c>
      <c r="E193" s="147" t="s">
        <v>219</v>
      </c>
      <c r="F193" s="148" t="s">
        <v>220</v>
      </c>
      <c r="G193" s="149" t="s">
        <v>171</v>
      </c>
      <c r="H193" s="150">
        <v>103.6</v>
      </c>
      <c r="I193" s="151"/>
      <c r="J193" s="152">
        <f>ROUND(I193*H193,2)</f>
        <v>0</v>
      </c>
      <c r="K193" s="153"/>
      <c r="L193" s="34"/>
      <c r="M193" s="154" t="s">
        <v>1</v>
      </c>
      <c r="N193" s="155" t="s">
        <v>37</v>
      </c>
      <c r="O193" s="59"/>
      <c r="P193" s="156">
        <f>O193*H193</f>
        <v>0</v>
      </c>
      <c r="Q193" s="156">
        <v>0</v>
      </c>
      <c r="R193" s="156">
        <f>Q193*H193</f>
        <v>0</v>
      </c>
      <c r="S193" s="156">
        <v>0</v>
      </c>
      <c r="T193" s="157">
        <f>S193*H193</f>
        <v>0</v>
      </c>
      <c r="U193" s="33"/>
      <c r="V193" s="33"/>
      <c r="W193" s="33"/>
      <c r="X193" s="33"/>
      <c r="Y193" s="33"/>
      <c r="Z193" s="33"/>
      <c r="AA193" s="33"/>
      <c r="AB193" s="33"/>
      <c r="AC193" s="33"/>
      <c r="AD193" s="33"/>
      <c r="AE193" s="33"/>
      <c r="AR193" s="158" t="s">
        <v>143</v>
      </c>
      <c r="AT193" s="158" t="s">
        <v>139</v>
      </c>
      <c r="AU193" s="158" t="s">
        <v>82</v>
      </c>
      <c r="AY193" s="18" t="s">
        <v>137</v>
      </c>
      <c r="BE193" s="159">
        <f>IF(N193="základní",J193,0)</f>
        <v>0</v>
      </c>
      <c r="BF193" s="159">
        <f>IF(N193="snížená",J193,0)</f>
        <v>0</v>
      </c>
      <c r="BG193" s="159">
        <f>IF(N193="zákl. přenesená",J193,0)</f>
        <v>0</v>
      </c>
      <c r="BH193" s="159">
        <f>IF(N193="sníž. přenesená",J193,0)</f>
        <v>0</v>
      </c>
      <c r="BI193" s="159">
        <f>IF(N193="nulová",J193,0)</f>
        <v>0</v>
      </c>
      <c r="BJ193" s="18" t="s">
        <v>80</v>
      </c>
      <c r="BK193" s="159">
        <f>ROUND(I193*H193,2)</f>
        <v>0</v>
      </c>
      <c r="BL193" s="18" t="s">
        <v>143</v>
      </c>
      <c r="BM193" s="158" t="s">
        <v>221</v>
      </c>
    </row>
    <row r="194" spans="1:47" s="2" customFormat="1" ht="29.25">
      <c r="A194" s="33"/>
      <c r="B194" s="34"/>
      <c r="C194" s="33"/>
      <c r="D194" s="160" t="s">
        <v>144</v>
      </c>
      <c r="E194" s="33"/>
      <c r="F194" s="161" t="s">
        <v>222</v>
      </c>
      <c r="G194" s="33"/>
      <c r="H194" s="33"/>
      <c r="I194" s="162"/>
      <c r="J194" s="33"/>
      <c r="K194" s="33"/>
      <c r="L194" s="34"/>
      <c r="M194" s="163"/>
      <c r="N194" s="164"/>
      <c r="O194" s="59"/>
      <c r="P194" s="59"/>
      <c r="Q194" s="59"/>
      <c r="R194" s="59"/>
      <c r="S194" s="59"/>
      <c r="T194" s="60"/>
      <c r="U194" s="33"/>
      <c r="V194" s="33"/>
      <c r="W194" s="33"/>
      <c r="X194" s="33"/>
      <c r="Y194" s="33"/>
      <c r="Z194" s="33"/>
      <c r="AA194" s="33"/>
      <c r="AB194" s="33"/>
      <c r="AC194" s="33"/>
      <c r="AD194" s="33"/>
      <c r="AE194" s="33"/>
      <c r="AT194" s="18" t="s">
        <v>144</v>
      </c>
      <c r="AU194" s="18" t="s">
        <v>82</v>
      </c>
    </row>
    <row r="195" spans="1:47" s="2" customFormat="1" ht="351">
      <c r="A195" s="33"/>
      <c r="B195" s="34"/>
      <c r="C195" s="33"/>
      <c r="D195" s="160" t="s">
        <v>146</v>
      </c>
      <c r="E195" s="33"/>
      <c r="F195" s="165" t="s">
        <v>216</v>
      </c>
      <c r="G195" s="33"/>
      <c r="H195" s="33"/>
      <c r="I195" s="162"/>
      <c r="J195" s="33"/>
      <c r="K195" s="33"/>
      <c r="L195" s="34"/>
      <c r="M195" s="163"/>
      <c r="N195" s="164"/>
      <c r="O195" s="59"/>
      <c r="P195" s="59"/>
      <c r="Q195" s="59"/>
      <c r="R195" s="59"/>
      <c r="S195" s="59"/>
      <c r="T195" s="60"/>
      <c r="U195" s="33"/>
      <c r="V195" s="33"/>
      <c r="W195" s="33"/>
      <c r="X195" s="33"/>
      <c r="Y195" s="33"/>
      <c r="Z195" s="33"/>
      <c r="AA195" s="33"/>
      <c r="AB195" s="33"/>
      <c r="AC195" s="33"/>
      <c r="AD195" s="33"/>
      <c r="AE195" s="33"/>
      <c r="AT195" s="18" t="s">
        <v>146</v>
      </c>
      <c r="AU195" s="18" t="s">
        <v>82</v>
      </c>
    </row>
    <row r="196" spans="2:51" s="13" customFormat="1" ht="12">
      <c r="B196" s="166"/>
      <c r="D196" s="160" t="s">
        <v>147</v>
      </c>
      <c r="E196" s="167" t="s">
        <v>1</v>
      </c>
      <c r="F196" s="168" t="s">
        <v>209</v>
      </c>
      <c r="H196" s="167" t="s">
        <v>1</v>
      </c>
      <c r="I196" s="169"/>
      <c r="L196" s="166"/>
      <c r="M196" s="170"/>
      <c r="N196" s="171"/>
      <c r="O196" s="171"/>
      <c r="P196" s="171"/>
      <c r="Q196" s="171"/>
      <c r="R196" s="171"/>
      <c r="S196" s="171"/>
      <c r="T196" s="172"/>
      <c r="AT196" s="167" t="s">
        <v>147</v>
      </c>
      <c r="AU196" s="167" t="s">
        <v>82</v>
      </c>
      <c r="AV196" s="13" t="s">
        <v>80</v>
      </c>
      <c r="AW196" s="13" t="s">
        <v>29</v>
      </c>
      <c r="AX196" s="13" t="s">
        <v>72</v>
      </c>
      <c r="AY196" s="167" t="s">
        <v>137</v>
      </c>
    </row>
    <row r="197" spans="2:51" s="14" customFormat="1" ht="12">
      <c r="B197" s="173"/>
      <c r="D197" s="160" t="s">
        <v>147</v>
      </c>
      <c r="E197" s="174" t="s">
        <v>1</v>
      </c>
      <c r="F197" s="175" t="s">
        <v>223</v>
      </c>
      <c r="H197" s="176">
        <v>103.6</v>
      </c>
      <c r="I197" s="177"/>
      <c r="L197" s="173"/>
      <c r="M197" s="178"/>
      <c r="N197" s="179"/>
      <c r="O197" s="179"/>
      <c r="P197" s="179"/>
      <c r="Q197" s="179"/>
      <c r="R197" s="179"/>
      <c r="S197" s="179"/>
      <c r="T197" s="180"/>
      <c r="AT197" s="174" t="s">
        <v>147</v>
      </c>
      <c r="AU197" s="174" t="s">
        <v>82</v>
      </c>
      <c r="AV197" s="14" t="s">
        <v>82</v>
      </c>
      <c r="AW197" s="14" t="s">
        <v>29</v>
      </c>
      <c r="AX197" s="14" t="s">
        <v>72</v>
      </c>
      <c r="AY197" s="174" t="s">
        <v>137</v>
      </c>
    </row>
    <row r="198" spans="2:51" s="15" customFormat="1" ht="12">
      <c r="B198" s="181"/>
      <c r="D198" s="160" t="s">
        <v>147</v>
      </c>
      <c r="E198" s="182" t="s">
        <v>1</v>
      </c>
      <c r="F198" s="183" t="s">
        <v>150</v>
      </c>
      <c r="H198" s="184">
        <v>103.6</v>
      </c>
      <c r="I198" s="185"/>
      <c r="L198" s="181"/>
      <c r="M198" s="186"/>
      <c r="N198" s="187"/>
      <c r="O198" s="187"/>
      <c r="P198" s="187"/>
      <c r="Q198" s="187"/>
      <c r="R198" s="187"/>
      <c r="S198" s="187"/>
      <c r="T198" s="188"/>
      <c r="AT198" s="182" t="s">
        <v>147</v>
      </c>
      <c r="AU198" s="182" t="s">
        <v>82</v>
      </c>
      <c r="AV198" s="15" t="s">
        <v>143</v>
      </c>
      <c r="AW198" s="15" t="s">
        <v>29</v>
      </c>
      <c r="AX198" s="15" t="s">
        <v>80</v>
      </c>
      <c r="AY198" s="182" t="s">
        <v>137</v>
      </c>
    </row>
    <row r="199" spans="1:65" s="2" customFormat="1" ht="14.45" customHeight="1">
      <c r="A199" s="33"/>
      <c r="B199" s="145"/>
      <c r="C199" s="146">
        <v>12</v>
      </c>
      <c r="D199" s="146" t="s">
        <v>139</v>
      </c>
      <c r="E199" s="147" t="s">
        <v>224</v>
      </c>
      <c r="F199" s="148" t="s">
        <v>225</v>
      </c>
      <c r="G199" s="149" t="s">
        <v>226</v>
      </c>
      <c r="H199" s="150">
        <v>88.2</v>
      </c>
      <c r="I199" s="151"/>
      <c r="J199" s="152">
        <f>ROUND(I199*H199,2)</f>
        <v>0</v>
      </c>
      <c r="K199" s="153"/>
      <c r="L199" s="34"/>
      <c r="M199" s="154" t="s">
        <v>1</v>
      </c>
      <c r="N199" s="155" t="s">
        <v>37</v>
      </c>
      <c r="O199" s="59"/>
      <c r="P199" s="156">
        <f>O199*H199</f>
        <v>0</v>
      </c>
      <c r="Q199" s="156">
        <v>0</v>
      </c>
      <c r="R199" s="156">
        <f>Q199*H199</f>
        <v>0</v>
      </c>
      <c r="S199" s="156">
        <v>0</v>
      </c>
      <c r="T199" s="157">
        <f>S199*H199</f>
        <v>0</v>
      </c>
      <c r="U199" s="33"/>
      <c r="V199" s="33"/>
      <c r="W199" s="33"/>
      <c r="X199" s="33"/>
      <c r="Y199" s="33"/>
      <c r="Z199" s="33"/>
      <c r="AA199" s="33"/>
      <c r="AB199" s="33"/>
      <c r="AC199" s="33"/>
      <c r="AD199" s="33"/>
      <c r="AE199" s="33"/>
      <c r="AR199" s="158" t="s">
        <v>143</v>
      </c>
      <c r="AT199" s="158" t="s">
        <v>139</v>
      </c>
      <c r="AU199" s="158" t="s">
        <v>82</v>
      </c>
      <c r="AY199" s="18" t="s">
        <v>137</v>
      </c>
      <c r="BE199" s="159">
        <f>IF(N199="základní",J199,0)</f>
        <v>0</v>
      </c>
      <c r="BF199" s="159">
        <f>IF(N199="snížená",J199,0)</f>
        <v>0</v>
      </c>
      <c r="BG199" s="159">
        <f>IF(N199="zákl. přenesená",J199,0)</f>
        <v>0</v>
      </c>
      <c r="BH199" s="159">
        <f>IF(N199="sníž. přenesená",J199,0)</f>
        <v>0</v>
      </c>
      <c r="BI199" s="159">
        <f>IF(N199="nulová",J199,0)</f>
        <v>0</v>
      </c>
      <c r="BJ199" s="18" t="s">
        <v>80</v>
      </c>
      <c r="BK199" s="159">
        <f>ROUND(I199*H199,2)</f>
        <v>0</v>
      </c>
      <c r="BL199" s="18" t="s">
        <v>143</v>
      </c>
      <c r="BM199" s="158" t="s">
        <v>227</v>
      </c>
    </row>
    <row r="200" spans="1:47" s="2" customFormat="1" ht="29.25">
      <c r="A200" s="33"/>
      <c r="B200" s="34"/>
      <c r="C200" s="33"/>
      <c r="D200" s="160" t="s">
        <v>144</v>
      </c>
      <c r="E200" s="33"/>
      <c r="F200" s="161" t="s">
        <v>228</v>
      </c>
      <c r="G200" s="33"/>
      <c r="H200" s="33"/>
      <c r="I200" s="162"/>
      <c r="J200" s="33"/>
      <c r="K200" s="33"/>
      <c r="L200" s="34"/>
      <c r="M200" s="163"/>
      <c r="N200" s="164"/>
      <c r="O200" s="59"/>
      <c r="P200" s="59"/>
      <c r="Q200" s="59"/>
      <c r="R200" s="59"/>
      <c r="S200" s="59"/>
      <c r="T200" s="60"/>
      <c r="U200" s="33"/>
      <c r="V200" s="33"/>
      <c r="W200" s="33"/>
      <c r="X200" s="33"/>
      <c r="Y200" s="33"/>
      <c r="Z200" s="33"/>
      <c r="AA200" s="33"/>
      <c r="AB200" s="33"/>
      <c r="AC200" s="33"/>
      <c r="AD200" s="33"/>
      <c r="AE200" s="33"/>
      <c r="AT200" s="18" t="s">
        <v>144</v>
      </c>
      <c r="AU200" s="18" t="s">
        <v>82</v>
      </c>
    </row>
    <row r="201" spans="1:47" s="2" customFormat="1" ht="126.75">
      <c r="A201" s="33"/>
      <c r="B201" s="34"/>
      <c r="C201" s="33"/>
      <c r="D201" s="160" t="s">
        <v>146</v>
      </c>
      <c r="E201" s="33"/>
      <c r="F201" s="165" t="s">
        <v>229</v>
      </c>
      <c r="G201" s="33"/>
      <c r="H201" s="33"/>
      <c r="I201" s="162"/>
      <c r="J201" s="33"/>
      <c r="K201" s="33"/>
      <c r="L201" s="34"/>
      <c r="M201" s="163"/>
      <c r="N201" s="164"/>
      <c r="O201" s="59"/>
      <c r="P201" s="59"/>
      <c r="Q201" s="59"/>
      <c r="R201" s="59"/>
      <c r="S201" s="59"/>
      <c r="T201" s="60"/>
      <c r="U201" s="33"/>
      <c r="V201" s="33"/>
      <c r="W201" s="33"/>
      <c r="X201" s="33"/>
      <c r="Y201" s="33"/>
      <c r="Z201" s="33"/>
      <c r="AA201" s="33"/>
      <c r="AB201" s="33"/>
      <c r="AC201" s="33"/>
      <c r="AD201" s="33"/>
      <c r="AE201" s="33"/>
      <c r="AT201" s="18" t="s">
        <v>146</v>
      </c>
      <c r="AU201" s="18" t="s">
        <v>82</v>
      </c>
    </row>
    <row r="202" spans="1:65" s="2" customFormat="1" ht="14.45" customHeight="1">
      <c r="A202" s="33"/>
      <c r="B202" s="145"/>
      <c r="C202" s="189">
        <v>13</v>
      </c>
      <c r="D202" s="189" t="s">
        <v>230</v>
      </c>
      <c r="E202" s="190" t="s">
        <v>231</v>
      </c>
      <c r="F202" s="191" t="s">
        <v>232</v>
      </c>
      <c r="G202" s="192" t="s">
        <v>233</v>
      </c>
      <c r="H202" s="193">
        <v>2.417</v>
      </c>
      <c r="I202" s="194"/>
      <c r="J202" s="195">
        <f>ROUND(I202*H202,2)</f>
        <v>0</v>
      </c>
      <c r="K202" s="196"/>
      <c r="L202" s="197"/>
      <c r="M202" s="198" t="s">
        <v>1</v>
      </c>
      <c r="N202" s="199" t="s">
        <v>37</v>
      </c>
      <c r="O202" s="59"/>
      <c r="P202" s="156">
        <f>O202*H202</f>
        <v>0</v>
      </c>
      <c r="Q202" s="156">
        <v>0</v>
      </c>
      <c r="R202" s="156">
        <f>Q202*H202</f>
        <v>0</v>
      </c>
      <c r="S202" s="156">
        <v>0</v>
      </c>
      <c r="T202" s="157">
        <f>S202*H202</f>
        <v>0</v>
      </c>
      <c r="U202" s="33"/>
      <c r="V202" s="33"/>
      <c r="W202" s="33"/>
      <c r="X202" s="33"/>
      <c r="Y202" s="33"/>
      <c r="Z202" s="33"/>
      <c r="AA202" s="33"/>
      <c r="AB202" s="33"/>
      <c r="AC202" s="33"/>
      <c r="AD202" s="33"/>
      <c r="AE202" s="33"/>
      <c r="AR202" s="158" t="s">
        <v>153</v>
      </c>
      <c r="AT202" s="158" t="s">
        <v>230</v>
      </c>
      <c r="AU202" s="158" t="s">
        <v>82</v>
      </c>
      <c r="AY202" s="18" t="s">
        <v>137</v>
      </c>
      <c r="BE202" s="159">
        <f>IF(N202="základní",J202,0)</f>
        <v>0</v>
      </c>
      <c r="BF202" s="159">
        <f>IF(N202="snížená",J202,0)</f>
        <v>0</v>
      </c>
      <c r="BG202" s="159">
        <f>IF(N202="zákl. přenesená",J202,0)</f>
        <v>0</v>
      </c>
      <c r="BH202" s="159">
        <f>IF(N202="sníž. přenesená",J202,0)</f>
        <v>0</v>
      </c>
      <c r="BI202" s="159">
        <f>IF(N202="nulová",J202,0)</f>
        <v>0</v>
      </c>
      <c r="BJ202" s="18" t="s">
        <v>80</v>
      </c>
      <c r="BK202" s="159">
        <f>ROUND(I202*H202,2)</f>
        <v>0</v>
      </c>
      <c r="BL202" s="18" t="s">
        <v>143</v>
      </c>
      <c r="BM202" s="158" t="s">
        <v>234</v>
      </c>
    </row>
    <row r="203" spans="1:47" s="2" customFormat="1" ht="12">
      <c r="A203" s="33"/>
      <c r="B203" s="34"/>
      <c r="C203" s="33"/>
      <c r="D203" s="160" t="s">
        <v>144</v>
      </c>
      <c r="E203" s="33"/>
      <c r="F203" s="161" t="s">
        <v>232</v>
      </c>
      <c r="G203" s="33"/>
      <c r="H203" s="33"/>
      <c r="I203" s="162"/>
      <c r="J203" s="33"/>
      <c r="K203" s="33"/>
      <c r="L203" s="34"/>
      <c r="M203" s="163"/>
      <c r="N203" s="164"/>
      <c r="O203" s="59"/>
      <c r="P203" s="59"/>
      <c r="Q203" s="59"/>
      <c r="R203" s="59"/>
      <c r="S203" s="59"/>
      <c r="T203" s="60"/>
      <c r="U203" s="33"/>
      <c r="V203" s="33"/>
      <c r="W203" s="33"/>
      <c r="X203" s="33"/>
      <c r="Y203" s="33"/>
      <c r="Z203" s="33"/>
      <c r="AA203" s="33"/>
      <c r="AB203" s="33"/>
      <c r="AC203" s="33"/>
      <c r="AD203" s="33"/>
      <c r="AE203" s="33"/>
      <c r="AT203" s="18" t="s">
        <v>144</v>
      </c>
      <c r="AU203" s="18" t="s">
        <v>82</v>
      </c>
    </row>
    <row r="204" spans="1:47" s="2" customFormat="1" ht="19.5">
      <c r="A204" s="33"/>
      <c r="B204" s="34"/>
      <c r="C204" s="33"/>
      <c r="D204" s="160" t="s">
        <v>235</v>
      </c>
      <c r="E204" s="33"/>
      <c r="F204" s="165" t="s">
        <v>236</v>
      </c>
      <c r="G204" s="33"/>
      <c r="H204" s="33"/>
      <c r="I204" s="162"/>
      <c r="J204" s="33"/>
      <c r="K204" s="33"/>
      <c r="L204" s="34"/>
      <c r="M204" s="163"/>
      <c r="N204" s="164"/>
      <c r="O204" s="59"/>
      <c r="P204" s="59"/>
      <c r="Q204" s="59"/>
      <c r="R204" s="59"/>
      <c r="S204" s="59"/>
      <c r="T204" s="60"/>
      <c r="U204" s="33"/>
      <c r="V204" s="33"/>
      <c r="W204" s="33"/>
      <c r="X204" s="33"/>
      <c r="Y204" s="33"/>
      <c r="Z204" s="33"/>
      <c r="AA204" s="33"/>
      <c r="AB204" s="33"/>
      <c r="AC204" s="33"/>
      <c r="AD204" s="33"/>
      <c r="AE204" s="33"/>
      <c r="AT204" s="18" t="s">
        <v>235</v>
      </c>
      <c r="AU204" s="18" t="s">
        <v>82</v>
      </c>
    </row>
    <row r="205" spans="1:65" s="2" customFormat="1" ht="24.2" customHeight="1">
      <c r="A205" s="33"/>
      <c r="B205" s="145"/>
      <c r="C205" s="146">
        <v>14</v>
      </c>
      <c r="D205" s="146" t="s">
        <v>139</v>
      </c>
      <c r="E205" s="147" t="s">
        <v>238</v>
      </c>
      <c r="F205" s="148" t="s">
        <v>239</v>
      </c>
      <c r="G205" s="149" t="s">
        <v>142</v>
      </c>
      <c r="H205" s="150">
        <v>125</v>
      </c>
      <c r="I205" s="151"/>
      <c r="J205" s="152">
        <f>ROUND(I205*H205,2)</f>
        <v>0</v>
      </c>
      <c r="K205" s="153"/>
      <c r="L205" s="34"/>
      <c r="M205" s="154" t="s">
        <v>1</v>
      </c>
      <c r="N205" s="155" t="s">
        <v>37</v>
      </c>
      <c r="O205" s="59"/>
      <c r="P205" s="156">
        <f>O205*H205</f>
        <v>0</v>
      </c>
      <c r="Q205" s="156">
        <v>0</v>
      </c>
      <c r="R205" s="156">
        <f>Q205*H205</f>
        <v>0</v>
      </c>
      <c r="S205" s="156">
        <v>0</v>
      </c>
      <c r="T205" s="157">
        <f>S205*H205</f>
        <v>0</v>
      </c>
      <c r="U205" s="33"/>
      <c r="V205" s="33"/>
      <c r="W205" s="33"/>
      <c r="X205" s="33"/>
      <c r="Y205" s="33"/>
      <c r="Z205" s="33"/>
      <c r="AA205" s="33"/>
      <c r="AB205" s="33"/>
      <c r="AC205" s="33"/>
      <c r="AD205" s="33"/>
      <c r="AE205" s="33"/>
      <c r="AR205" s="158" t="s">
        <v>143</v>
      </c>
      <c r="AT205" s="158" t="s">
        <v>139</v>
      </c>
      <c r="AU205" s="158" t="s">
        <v>82</v>
      </c>
      <c r="AY205" s="18" t="s">
        <v>137</v>
      </c>
      <c r="BE205" s="159">
        <f>IF(N205="základní",J205,0)</f>
        <v>0</v>
      </c>
      <c r="BF205" s="159">
        <f>IF(N205="snížená",J205,0)</f>
        <v>0</v>
      </c>
      <c r="BG205" s="159">
        <f>IF(N205="zákl. přenesená",J205,0)</f>
        <v>0</v>
      </c>
      <c r="BH205" s="159">
        <f>IF(N205="sníž. přenesená",J205,0)</f>
        <v>0</v>
      </c>
      <c r="BI205" s="159">
        <f>IF(N205="nulová",J205,0)</f>
        <v>0</v>
      </c>
      <c r="BJ205" s="18" t="s">
        <v>80</v>
      </c>
      <c r="BK205" s="159">
        <f>ROUND(I205*H205,2)</f>
        <v>0</v>
      </c>
      <c r="BL205" s="18" t="s">
        <v>143</v>
      </c>
      <c r="BM205" s="158" t="s">
        <v>240</v>
      </c>
    </row>
    <row r="206" spans="1:47" s="2" customFormat="1" ht="19.5">
      <c r="A206" s="33"/>
      <c r="B206" s="34"/>
      <c r="C206" s="33"/>
      <c r="D206" s="160" t="s">
        <v>144</v>
      </c>
      <c r="E206" s="33"/>
      <c r="F206" s="161" t="s">
        <v>241</v>
      </c>
      <c r="G206" s="33"/>
      <c r="H206" s="33"/>
      <c r="I206" s="162"/>
      <c r="J206" s="33"/>
      <c r="K206" s="33"/>
      <c r="L206" s="34"/>
      <c r="M206" s="163"/>
      <c r="N206" s="164"/>
      <c r="O206" s="59"/>
      <c r="P206" s="59"/>
      <c r="Q206" s="59"/>
      <c r="R206" s="59"/>
      <c r="S206" s="59"/>
      <c r="T206" s="60"/>
      <c r="U206" s="33"/>
      <c r="V206" s="33"/>
      <c r="W206" s="33"/>
      <c r="X206" s="33"/>
      <c r="Y206" s="33"/>
      <c r="Z206" s="33"/>
      <c r="AA206" s="33"/>
      <c r="AB206" s="33"/>
      <c r="AC206" s="33"/>
      <c r="AD206" s="33"/>
      <c r="AE206" s="33"/>
      <c r="AT206" s="18" t="s">
        <v>144</v>
      </c>
      <c r="AU206" s="18" t="s">
        <v>82</v>
      </c>
    </row>
    <row r="207" spans="1:47" s="2" customFormat="1" ht="78">
      <c r="A207" s="33"/>
      <c r="B207" s="34"/>
      <c r="C207" s="33"/>
      <c r="D207" s="160" t="s">
        <v>146</v>
      </c>
      <c r="E207" s="33"/>
      <c r="F207" s="165" t="s">
        <v>242</v>
      </c>
      <c r="G207" s="33"/>
      <c r="H207" s="33"/>
      <c r="I207" s="162"/>
      <c r="J207" s="33"/>
      <c r="K207" s="33"/>
      <c r="L207" s="34"/>
      <c r="M207" s="163"/>
      <c r="N207" s="164"/>
      <c r="O207" s="59"/>
      <c r="P207" s="59"/>
      <c r="Q207" s="59"/>
      <c r="R207" s="59"/>
      <c r="S207" s="59"/>
      <c r="T207" s="60"/>
      <c r="U207" s="33"/>
      <c r="V207" s="33"/>
      <c r="W207" s="33"/>
      <c r="X207" s="33"/>
      <c r="Y207" s="33"/>
      <c r="Z207" s="33"/>
      <c r="AA207" s="33"/>
      <c r="AB207" s="33"/>
      <c r="AC207" s="33"/>
      <c r="AD207" s="33"/>
      <c r="AE207" s="33"/>
      <c r="AT207" s="18" t="s">
        <v>146</v>
      </c>
      <c r="AU207" s="18" t="s">
        <v>82</v>
      </c>
    </row>
    <row r="208" spans="1:47" s="2" customFormat="1" ht="19.5">
      <c r="A208" s="33"/>
      <c r="B208" s="34"/>
      <c r="C208" s="33"/>
      <c r="D208" s="160" t="s">
        <v>235</v>
      </c>
      <c r="E208" s="33"/>
      <c r="F208" s="165" t="s">
        <v>243</v>
      </c>
      <c r="G208" s="33"/>
      <c r="H208" s="33"/>
      <c r="I208" s="162"/>
      <c r="J208" s="33"/>
      <c r="K208" s="33"/>
      <c r="L208" s="34"/>
      <c r="M208" s="163"/>
      <c r="N208" s="164"/>
      <c r="O208" s="59"/>
      <c r="P208" s="59"/>
      <c r="Q208" s="59"/>
      <c r="R208" s="59"/>
      <c r="S208" s="59"/>
      <c r="T208" s="60"/>
      <c r="U208" s="33"/>
      <c r="V208" s="33"/>
      <c r="W208" s="33"/>
      <c r="X208" s="33"/>
      <c r="Y208" s="33"/>
      <c r="Z208" s="33"/>
      <c r="AA208" s="33"/>
      <c r="AB208" s="33"/>
      <c r="AC208" s="33"/>
      <c r="AD208" s="33"/>
      <c r="AE208" s="33"/>
      <c r="AT208" s="18" t="s">
        <v>235</v>
      </c>
      <c r="AU208" s="18" t="s">
        <v>82</v>
      </c>
    </row>
    <row r="209" spans="1:65" s="2" customFormat="1" ht="24.2" customHeight="1">
      <c r="A209" s="33"/>
      <c r="B209" s="145"/>
      <c r="C209" s="146">
        <v>15</v>
      </c>
      <c r="D209" s="146" t="s">
        <v>139</v>
      </c>
      <c r="E209" s="147" t="s">
        <v>244</v>
      </c>
      <c r="F209" s="148" t="s">
        <v>245</v>
      </c>
      <c r="G209" s="149" t="s">
        <v>145</v>
      </c>
      <c r="H209" s="150">
        <v>21</v>
      </c>
      <c r="I209" s="151"/>
      <c r="J209" s="152">
        <f>ROUND(I209*H209,2)</f>
        <v>0</v>
      </c>
      <c r="K209" s="153"/>
      <c r="L209" s="34"/>
      <c r="M209" s="154" t="s">
        <v>1</v>
      </c>
      <c r="N209" s="155" t="s">
        <v>37</v>
      </c>
      <c r="O209" s="59"/>
      <c r="P209" s="156">
        <f>O209*H209</f>
        <v>0</v>
      </c>
      <c r="Q209" s="156">
        <v>0</v>
      </c>
      <c r="R209" s="156">
        <f>Q209*H209</f>
        <v>0</v>
      </c>
      <c r="S209" s="156">
        <v>0</v>
      </c>
      <c r="T209" s="157">
        <f>S209*H209</f>
        <v>0</v>
      </c>
      <c r="U209" s="33"/>
      <c r="V209" s="33"/>
      <c r="W209" s="33"/>
      <c r="X209" s="33"/>
      <c r="Y209" s="33"/>
      <c r="Z209" s="33"/>
      <c r="AA209" s="33"/>
      <c r="AB209" s="33"/>
      <c r="AC209" s="33"/>
      <c r="AD209" s="33"/>
      <c r="AE209" s="33"/>
      <c r="AR209" s="158" t="s">
        <v>143</v>
      </c>
      <c r="AT209" s="158" t="s">
        <v>139</v>
      </c>
      <c r="AU209" s="158" t="s">
        <v>82</v>
      </c>
      <c r="AY209" s="18" t="s">
        <v>137</v>
      </c>
      <c r="BE209" s="159">
        <f>IF(N209="základní",J209,0)</f>
        <v>0</v>
      </c>
      <c r="BF209" s="159">
        <f>IF(N209="snížená",J209,0)</f>
        <v>0</v>
      </c>
      <c r="BG209" s="159">
        <f>IF(N209="zákl. přenesená",J209,0)</f>
        <v>0</v>
      </c>
      <c r="BH209" s="159">
        <f>IF(N209="sníž. přenesená",J209,0)</f>
        <v>0</v>
      </c>
      <c r="BI209" s="159">
        <f>IF(N209="nulová",J209,0)</f>
        <v>0</v>
      </c>
      <c r="BJ209" s="18" t="s">
        <v>80</v>
      </c>
      <c r="BK209" s="159">
        <f>ROUND(I209*H209,2)</f>
        <v>0</v>
      </c>
      <c r="BL209" s="18" t="s">
        <v>143</v>
      </c>
      <c r="BM209" s="158" t="s">
        <v>246</v>
      </c>
    </row>
    <row r="210" spans="1:47" s="2" customFormat="1" ht="19.5">
      <c r="A210" s="33"/>
      <c r="B210" s="34"/>
      <c r="C210" s="33"/>
      <c r="D210" s="160" t="s">
        <v>144</v>
      </c>
      <c r="E210" s="33"/>
      <c r="F210" s="161" t="s">
        <v>245</v>
      </c>
      <c r="G210" s="33"/>
      <c r="H210" s="33"/>
      <c r="I210" s="162"/>
      <c r="J210" s="33"/>
      <c r="K210" s="33"/>
      <c r="L210" s="34"/>
      <c r="M210" s="163"/>
      <c r="N210" s="164"/>
      <c r="O210" s="59"/>
      <c r="P210" s="59"/>
      <c r="Q210" s="59"/>
      <c r="R210" s="59"/>
      <c r="S210" s="59"/>
      <c r="T210" s="60"/>
      <c r="U210" s="33"/>
      <c r="V210" s="33"/>
      <c r="W210" s="33"/>
      <c r="X210" s="33"/>
      <c r="Y210" s="33"/>
      <c r="Z210" s="33"/>
      <c r="AA210" s="33"/>
      <c r="AB210" s="33"/>
      <c r="AC210" s="33"/>
      <c r="AD210" s="33"/>
      <c r="AE210" s="33"/>
      <c r="AT210" s="18" t="s">
        <v>144</v>
      </c>
      <c r="AU210" s="18" t="s">
        <v>82</v>
      </c>
    </row>
    <row r="211" spans="1:47" s="2" customFormat="1" ht="97.5">
      <c r="A211" s="33"/>
      <c r="B211" s="34"/>
      <c r="C211" s="33"/>
      <c r="D211" s="160" t="s">
        <v>146</v>
      </c>
      <c r="E211" s="33"/>
      <c r="F211" s="165" t="s">
        <v>247</v>
      </c>
      <c r="G211" s="33"/>
      <c r="H211" s="33"/>
      <c r="I211" s="162"/>
      <c r="J211" s="33"/>
      <c r="K211" s="33"/>
      <c r="L211" s="34"/>
      <c r="M211" s="163"/>
      <c r="N211" s="164"/>
      <c r="O211" s="59"/>
      <c r="P211" s="59"/>
      <c r="Q211" s="59"/>
      <c r="R211" s="59"/>
      <c r="S211" s="59"/>
      <c r="T211" s="60"/>
      <c r="U211" s="33"/>
      <c r="V211" s="33"/>
      <c r="W211" s="33"/>
      <c r="X211" s="33"/>
      <c r="Y211" s="33"/>
      <c r="Z211" s="33"/>
      <c r="AA211" s="33"/>
      <c r="AB211" s="33"/>
      <c r="AC211" s="33"/>
      <c r="AD211" s="33"/>
      <c r="AE211" s="33"/>
      <c r="AT211" s="18" t="s">
        <v>146</v>
      </c>
      <c r="AU211" s="18" t="s">
        <v>82</v>
      </c>
    </row>
    <row r="212" spans="1:65" s="2" customFormat="1" ht="24.2" customHeight="1">
      <c r="A212" s="33"/>
      <c r="B212" s="145"/>
      <c r="C212" s="146">
        <v>16</v>
      </c>
      <c r="D212" s="146" t="s">
        <v>139</v>
      </c>
      <c r="E212" s="147" t="s">
        <v>249</v>
      </c>
      <c r="F212" s="148" t="s">
        <v>250</v>
      </c>
      <c r="G212" s="149" t="s">
        <v>171</v>
      </c>
      <c r="H212" s="150">
        <v>119.28</v>
      </c>
      <c r="I212" s="151"/>
      <c r="J212" s="152">
        <f>ROUND(I212*H212,2)</f>
        <v>0</v>
      </c>
      <c r="K212" s="153"/>
      <c r="L212" s="34"/>
      <c r="M212" s="154" t="s">
        <v>1</v>
      </c>
      <c r="N212" s="155" t="s">
        <v>37</v>
      </c>
      <c r="O212" s="59"/>
      <c r="P212" s="156">
        <f>O212*H212</f>
        <v>0</v>
      </c>
      <c r="Q212" s="156">
        <v>0</v>
      </c>
      <c r="R212" s="156">
        <f>Q212*H212</f>
        <v>0</v>
      </c>
      <c r="S212" s="156">
        <v>0</v>
      </c>
      <c r="T212" s="157">
        <f>S212*H212</f>
        <v>0</v>
      </c>
      <c r="U212" s="33"/>
      <c r="V212" s="33"/>
      <c r="W212" s="33"/>
      <c r="X212" s="33"/>
      <c r="Y212" s="33"/>
      <c r="Z212" s="33"/>
      <c r="AA212" s="33"/>
      <c r="AB212" s="33"/>
      <c r="AC212" s="33"/>
      <c r="AD212" s="33"/>
      <c r="AE212" s="33"/>
      <c r="AR212" s="158" t="s">
        <v>143</v>
      </c>
      <c r="AT212" s="158" t="s">
        <v>139</v>
      </c>
      <c r="AU212" s="158" t="s">
        <v>82</v>
      </c>
      <c r="AY212" s="18" t="s">
        <v>137</v>
      </c>
      <c r="BE212" s="159">
        <f>IF(N212="základní",J212,0)</f>
        <v>0</v>
      </c>
      <c r="BF212" s="159">
        <f>IF(N212="snížená",J212,0)</f>
        <v>0</v>
      </c>
      <c r="BG212" s="159">
        <f>IF(N212="zákl. přenesená",J212,0)</f>
        <v>0</v>
      </c>
      <c r="BH212" s="159">
        <f>IF(N212="sníž. přenesená",J212,0)</f>
        <v>0</v>
      </c>
      <c r="BI212" s="159">
        <f>IF(N212="nulová",J212,0)</f>
        <v>0</v>
      </c>
      <c r="BJ212" s="18" t="s">
        <v>80</v>
      </c>
      <c r="BK212" s="159">
        <f>ROUND(I212*H212,2)</f>
        <v>0</v>
      </c>
      <c r="BL212" s="18" t="s">
        <v>143</v>
      </c>
      <c r="BM212" s="158" t="s">
        <v>251</v>
      </c>
    </row>
    <row r="213" spans="1:47" s="2" customFormat="1" ht="39">
      <c r="A213" s="33"/>
      <c r="B213" s="34"/>
      <c r="C213" s="33"/>
      <c r="D213" s="160" t="s">
        <v>144</v>
      </c>
      <c r="E213" s="33"/>
      <c r="F213" s="161" t="s">
        <v>252</v>
      </c>
      <c r="G213" s="33"/>
      <c r="H213" s="33"/>
      <c r="I213" s="162"/>
      <c r="J213" s="33"/>
      <c r="K213" s="33"/>
      <c r="L213" s="34"/>
      <c r="M213" s="163"/>
      <c r="N213" s="164"/>
      <c r="O213" s="59"/>
      <c r="P213" s="59"/>
      <c r="Q213" s="59"/>
      <c r="R213" s="59"/>
      <c r="S213" s="59"/>
      <c r="T213" s="60"/>
      <c r="U213" s="33"/>
      <c r="V213" s="33"/>
      <c r="W213" s="33"/>
      <c r="X213" s="33"/>
      <c r="Y213" s="33"/>
      <c r="Z213" s="33"/>
      <c r="AA213" s="33"/>
      <c r="AB213" s="33"/>
      <c r="AC213" s="33"/>
      <c r="AD213" s="33"/>
      <c r="AE213" s="33"/>
      <c r="AT213" s="18" t="s">
        <v>144</v>
      </c>
      <c r="AU213" s="18" t="s">
        <v>82</v>
      </c>
    </row>
    <row r="214" spans="1:47" s="2" customFormat="1" ht="195">
      <c r="A214" s="33"/>
      <c r="B214" s="34"/>
      <c r="C214" s="33"/>
      <c r="D214" s="160" t="s">
        <v>146</v>
      </c>
      <c r="E214" s="33"/>
      <c r="F214" s="165" t="s">
        <v>253</v>
      </c>
      <c r="G214" s="33"/>
      <c r="H214" s="33"/>
      <c r="I214" s="162"/>
      <c r="J214" s="33"/>
      <c r="K214" s="33"/>
      <c r="L214" s="34"/>
      <c r="M214" s="163"/>
      <c r="N214" s="164"/>
      <c r="O214" s="59"/>
      <c r="P214" s="59"/>
      <c r="Q214" s="59"/>
      <c r="R214" s="59"/>
      <c r="S214" s="59"/>
      <c r="T214" s="60"/>
      <c r="U214" s="33"/>
      <c r="V214" s="33"/>
      <c r="W214" s="33"/>
      <c r="X214" s="33"/>
      <c r="Y214" s="33"/>
      <c r="Z214" s="33"/>
      <c r="AA214" s="33"/>
      <c r="AB214" s="33"/>
      <c r="AC214" s="33"/>
      <c r="AD214" s="33"/>
      <c r="AE214" s="33"/>
      <c r="AT214" s="18" t="s">
        <v>146</v>
      </c>
      <c r="AU214" s="18" t="s">
        <v>82</v>
      </c>
    </row>
    <row r="215" spans="2:51" s="13" customFormat="1" ht="12">
      <c r="B215" s="166"/>
      <c r="D215" s="160" t="s">
        <v>147</v>
      </c>
      <c r="E215" s="167" t="s">
        <v>1</v>
      </c>
      <c r="F215" s="168" t="s">
        <v>209</v>
      </c>
      <c r="H215" s="167" t="s">
        <v>1</v>
      </c>
      <c r="I215" s="169"/>
      <c r="L215" s="166"/>
      <c r="M215" s="170"/>
      <c r="N215" s="171"/>
      <c r="O215" s="171"/>
      <c r="P215" s="171"/>
      <c r="Q215" s="171"/>
      <c r="R215" s="171"/>
      <c r="S215" s="171"/>
      <c r="T215" s="172"/>
      <c r="AT215" s="167" t="s">
        <v>147</v>
      </c>
      <c r="AU215" s="167" t="s">
        <v>82</v>
      </c>
      <c r="AV215" s="13" t="s">
        <v>80</v>
      </c>
      <c r="AW215" s="13" t="s">
        <v>29</v>
      </c>
      <c r="AX215" s="13" t="s">
        <v>72</v>
      </c>
      <c r="AY215" s="167" t="s">
        <v>137</v>
      </c>
    </row>
    <row r="216" spans="2:51" s="13" customFormat="1" ht="12">
      <c r="B216" s="166"/>
      <c r="D216" s="160" t="s">
        <v>147</v>
      </c>
      <c r="E216" s="167" t="s">
        <v>1</v>
      </c>
      <c r="F216" s="168" t="s">
        <v>254</v>
      </c>
      <c r="H216" s="167" t="s">
        <v>1</v>
      </c>
      <c r="I216" s="169"/>
      <c r="L216" s="166"/>
      <c r="M216" s="170"/>
      <c r="N216" s="171"/>
      <c r="O216" s="171"/>
      <c r="P216" s="171"/>
      <c r="Q216" s="171"/>
      <c r="R216" s="171"/>
      <c r="S216" s="171"/>
      <c r="T216" s="172"/>
      <c r="AT216" s="167" t="s">
        <v>147</v>
      </c>
      <c r="AU216" s="167" t="s">
        <v>82</v>
      </c>
      <c r="AV216" s="13" t="s">
        <v>80</v>
      </c>
      <c r="AW216" s="13" t="s">
        <v>29</v>
      </c>
      <c r="AX216" s="13" t="s">
        <v>72</v>
      </c>
      <c r="AY216" s="167" t="s">
        <v>137</v>
      </c>
    </row>
    <row r="217" spans="2:51" s="14" customFormat="1" ht="12">
      <c r="B217" s="173"/>
      <c r="D217" s="160" t="s">
        <v>147</v>
      </c>
      <c r="E217" s="174" t="s">
        <v>1</v>
      </c>
      <c r="F217" s="175" t="s">
        <v>255</v>
      </c>
      <c r="H217" s="176">
        <v>119.28</v>
      </c>
      <c r="I217" s="177"/>
      <c r="L217" s="173"/>
      <c r="M217" s="178"/>
      <c r="N217" s="179"/>
      <c r="O217" s="179"/>
      <c r="P217" s="179"/>
      <c r="Q217" s="179"/>
      <c r="R217" s="179"/>
      <c r="S217" s="179"/>
      <c r="T217" s="180"/>
      <c r="AT217" s="174" t="s">
        <v>147</v>
      </c>
      <c r="AU217" s="174" t="s">
        <v>82</v>
      </c>
      <c r="AV217" s="14" t="s">
        <v>82</v>
      </c>
      <c r="AW217" s="14" t="s">
        <v>29</v>
      </c>
      <c r="AX217" s="14" t="s">
        <v>72</v>
      </c>
      <c r="AY217" s="174" t="s">
        <v>137</v>
      </c>
    </row>
    <row r="218" spans="2:51" s="15" customFormat="1" ht="12">
      <c r="B218" s="181"/>
      <c r="D218" s="160" t="s">
        <v>147</v>
      </c>
      <c r="E218" s="182" t="s">
        <v>1</v>
      </c>
      <c r="F218" s="183" t="s">
        <v>150</v>
      </c>
      <c r="H218" s="184">
        <v>119.28</v>
      </c>
      <c r="I218" s="185"/>
      <c r="L218" s="181"/>
      <c r="M218" s="186"/>
      <c r="N218" s="187"/>
      <c r="O218" s="187"/>
      <c r="P218" s="187"/>
      <c r="Q218" s="187"/>
      <c r="R218" s="187"/>
      <c r="S218" s="187"/>
      <c r="T218" s="188"/>
      <c r="AT218" s="182" t="s">
        <v>147</v>
      </c>
      <c r="AU218" s="182" t="s">
        <v>82</v>
      </c>
      <c r="AV218" s="15" t="s">
        <v>143</v>
      </c>
      <c r="AW218" s="15" t="s">
        <v>29</v>
      </c>
      <c r="AX218" s="15" t="s">
        <v>80</v>
      </c>
      <c r="AY218" s="182" t="s">
        <v>137</v>
      </c>
    </row>
    <row r="219" spans="1:65" s="2" customFormat="1" ht="24.2" customHeight="1">
      <c r="A219" s="33"/>
      <c r="B219" s="145"/>
      <c r="C219" s="146">
        <v>17</v>
      </c>
      <c r="D219" s="146" t="s">
        <v>139</v>
      </c>
      <c r="E219" s="147" t="s">
        <v>256</v>
      </c>
      <c r="F219" s="148" t="s">
        <v>257</v>
      </c>
      <c r="G219" s="149" t="s">
        <v>171</v>
      </c>
      <c r="H219" s="150">
        <v>655</v>
      </c>
      <c r="I219" s="151"/>
      <c r="J219" s="152">
        <f>ROUND(I219*H219,2)</f>
        <v>0</v>
      </c>
      <c r="K219" s="153"/>
      <c r="L219" s="34"/>
      <c r="M219" s="154" t="s">
        <v>1</v>
      </c>
      <c r="N219" s="155" t="s">
        <v>37</v>
      </c>
      <c r="O219" s="59"/>
      <c r="P219" s="156">
        <f>O219*H219</f>
        <v>0</v>
      </c>
      <c r="Q219" s="156">
        <v>0</v>
      </c>
      <c r="R219" s="156">
        <f>Q219*H219</f>
        <v>0</v>
      </c>
      <c r="S219" s="156">
        <v>0</v>
      </c>
      <c r="T219" s="157">
        <f>S219*H219</f>
        <v>0</v>
      </c>
      <c r="U219" s="33"/>
      <c r="V219" s="33"/>
      <c r="W219" s="33"/>
      <c r="X219" s="33"/>
      <c r="Y219" s="33"/>
      <c r="Z219" s="33"/>
      <c r="AA219" s="33"/>
      <c r="AB219" s="33"/>
      <c r="AC219" s="33"/>
      <c r="AD219" s="33"/>
      <c r="AE219" s="33"/>
      <c r="AR219" s="158" t="s">
        <v>143</v>
      </c>
      <c r="AT219" s="158" t="s">
        <v>139</v>
      </c>
      <c r="AU219" s="158" t="s">
        <v>82</v>
      </c>
      <c r="AY219" s="18" t="s">
        <v>137</v>
      </c>
      <c r="BE219" s="159">
        <f>IF(N219="základní",J219,0)</f>
        <v>0</v>
      </c>
      <c r="BF219" s="159">
        <f>IF(N219="snížená",J219,0)</f>
        <v>0</v>
      </c>
      <c r="BG219" s="159">
        <f>IF(N219="zákl. přenesená",J219,0)</f>
        <v>0</v>
      </c>
      <c r="BH219" s="159">
        <f>IF(N219="sníž. přenesená",J219,0)</f>
        <v>0</v>
      </c>
      <c r="BI219" s="159">
        <f>IF(N219="nulová",J219,0)</f>
        <v>0</v>
      </c>
      <c r="BJ219" s="18" t="s">
        <v>80</v>
      </c>
      <c r="BK219" s="159">
        <f>ROUND(I219*H219,2)</f>
        <v>0</v>
      </c>
      <c r="BL219" s="18" t="s">
        <v>143</v>
      </c>
      <c r="BM219" s="158" t="s">
        <v>258</v>
      </c>
    </row>
    <row r="220" spans="1:47" s="2" customFormat="1" ht="39">
      <c r="A220" s="33"/>
      <c r="B220" s="34"/>
      <c r="C220" s="33"/>
      <c r="D220" s="160" t="s">
        <v>144</v>
      </c>
      <c r="E220" s="33"/>
      <c r="F220" s="161" t="s">
        <v>259</v>
      </c>
      <c r="G220" s="33"/>
      <c r="H220" s="33"/>
      <c r="I220" s="162"/>
      <c r="J220" s="33"/>
      <c r="K220" s="33"/>
      <c r="L220" s="34"/>
      <c r="M220" s="163"/>
      <c r="N220" s="164"/>
      <c r="O220" s="59"/>
      <c r="P220" s="59"/>
      <c r="Q220" s="59"/>
      <c r="R220" s="59"/>
      <c r="S220" s="59"/>
      <c r="T220" s="60"/>
      <c r="U220" s="33"/>
      <c r="V220" s="33"/>
      <c r="W220" s="33"/>
      <c r="X220" s="33"/>
      <c r="Y220" s="33"/>
      <c r="Z220" s="33"/>
      <c r="AA220" s="33"/>
      <c r="AB220" s="33"/>
      <c r="AC220" s="33"/>
      <c r="AD220" s="33"/>
      <c r="AE220" s="33"/>
      <c r="AT220" s="18" t="s">
        <v>144</v>
      </c>
      <c r="AU220" s="18" t="s">
        <v>82</v>
      </c>
    </row>
    <row r="221" spans="1:47" s="2" customFormat="1" ht="195">
      <c r="A221" s="33"/>
      <c r="B221" s="34"/>
      <c r="C221" s="33"/>
      <c r="D221" s="160" t="s">
        <v>146</v>
      </c>
      <c r="E221" s="33"/>
      <c r="F221" s="165" t="s">
        <v>253</v>
      </c>
      <c r="G221" s="33"/>
      <c r="H221" s="33"/>
      <c r="I221" s="162"/>
      <c r="J221" s="33"/>
      <c r="K221" s="33"/>
      <c r="L221" s="34"/>
      <c r="M221" s="163"/>
      <c r="N221" s="164"/>
      <c r="O221" s="59"/>
      <c r="P221" s="59"/>
      <c r="Q221" s="59"/>
      <c r="R221" s="59"/>
      <c r="S221" s="59"/>
      <c r="T221" s="60"/>
      <c r="U221" s="33"/>
      <c r="V221" s="33"/>
      <c r="W221" s="33"/>
      <c r="X221" s="33"/>
      <c r="Y221" s="33"/>
      <c r="Z221" s="33"/>
      <c r="AA221" s="33"/>
      <c r="AB221" s="33"/>
      <c r="AC221" s="33"/>
      <c r="AD221" s="33"/>
      <c r="AE221" s="33"/>
      <c r="AT221" s="18" t="s">
        <v>146</v>
      </c>
      <c r="AU221" s="18" t="s">
        <v>82</v>
      </c>
    </row>
    <row r="222" spans="2:51" s="13" customFormat="1" ht="12">
      <c r="B222" s="166"/>
      <c r="D222" s="160" t="s">
        <v>147</v>
      </c>
      <c r="E222" s="167" t="s">
        <v>1</v>
      </c>
      <c r="F222" s="168" t="s">
        <v>209</v>
      </c>
      <c r="H222" s="167" t="s">
        <v>1</v>
      </c>
      <c r="I222" s="169"/>
      <c r="L222" s="166"/>
      <c r="M222" s="170"/>
      <c r="N222" s="171"/>
      <c r="O222" s="171"/>
      <c r="P222" s="171"/>
      <c r="Q222" s="171"/>
      <c r="R222" s="171"/>
      <c r="S222" s="171"/>
      <c r="T222" s="172"/>
      <c r="AT222" s="167" t="s">
        <v>147</v>
      </c>
      <c r="AU222" s="167" t="s">
        <v>82</v>
      </c>
      <c r="AV222" s="13" t="s">
        <v>80</v>
      </c>
      <c r="AW222" s="13" t="s">
        <v>29</v>
      </c>
      <c r="AX222" s="13" t="s">
        <v>72</v>
      </c>
      <c r="AY222" s="167" t="s">
        <v>137</v>
      </c>
    </row>
    <row r="223" spans="2:51" s="13" customFormat="1" ht="12">
      <c r="B223" s="166"/>
      <c r="D223" s="160" t="s">
        <v>147</v>
      </c>
      <c r="E223" s="167" t="s">
        <v>1</v>
      </c>
      <c r="F223" s="168" t="s">
        <v>260</v>
      </c>
      <c r="H223" s="167" t="s">
        <v>1</v>
      </c>
      <c r="I223" s="169"/>
      <c r="L223" s="166"/>
      <c r="M223" s="170"/>
      <c r="N223" s="171"/>
      <c r="O223" s="171"/>
      <c r="P223" s="171"/>
      <c r="Q223" s="171"/>
      <c r="R223" s="171"/>
      <c r="S223" s="171"/>
      <c r="T223" s="172"/>
      <c r="AT223" s="167" t="s">
        <v>147</v>
      </c>
      <c r="AU223" s="167" t="s">
        <v>82</v>
      </c>
      <c r="AV223" s="13" t="s">
        <v>80</v>
      </c>
      <c r="AW223" s="13" t="s">
        <v>29</v>
      </c>
      <c r="AX223" s="13" t="s">
        <v>72</v>
      </c>
      <c r="AY223" s="167" t="s">
        <v>137</v>
      </c>
    </row>
    <row r="224" spans="2:51" s="14" customFormat="1" ht="12">
      <c r="B224" s="173"/>
      <c r="D224" s="160" t="s">
        <v>147</v>
      </c>
      <c r="E224" s="174" t="s">
        <v>1</v>
      </c>
      <c r="F224" s="175" t="s">
        <v>261</v>
      </c>
      <c r="H224" s="176">
        <v>655</v>
      </c>
      <c r="I224" s="177"/>
      <c r="L224" s="173"/>
      <c r="M224" s="178"/>
      <c r="N224" s="179"/>
      <c r="O224" s="179"/>
      <c r="P224" s="179"/>
      <c r="Q224" s="179"/>
      <c r="R224" s="179"/>
      <c r="S224" s="179"/>
      <c r="T224" s="180"/>
      <c r="AT224" s="174" t="s">
        <v>147</v>
      </c>
      <c r="AU224" s="174" t="s">
        <v>82</v>
      </c>
      <c r="AV224" s="14" t="s">
        <v>82</v>
      </c>
      <c r="AW224" s="14" t="s">
        <v>29</v>
      </c>
      <c r="AX224" s="14" t="s">
        <v>72</v>
      </c>
      <c r="AY224" s="174" t="s">
        <v>137</v>
      </c>
    </row>
    <row r="225" spans="2:51" s="15" customFormat="1" ht="12">
      <c r="B225" s="181"/>
      <c r="D225" s="160" t="s">
        <v>147</v>
      </c>
      <c r="E225" s="182" t="s">
        <v>1</v>
      </c>
      <c r="F225" s="183" t="s">
        <v>150</v>
      </c>
      <c r="H225" s="184">
        <v>655</v>
      </c>
      <c r="I225" s="185"/>
      <c r="L225" s="181"/>
      <c r="M225" s="186"/>
      <c r="N225" s="187"/>
      <c r="O225" s="187"/>
      <c r="P225" s="187"/>
      <c r="Q225" s="187"/>
      <c r="R225" s="187"/>
      <c r="S225" s="187"/>
      <c r="T225" s="188"/>
      <c r="AT225" s="182" t="s">
        <v>147</v>
      </c>
      <c r="AU225" s="182" t="s">
        <v>82</v>
      </c>
      <c r="AV225" s="15" t="s">
        <v>143</v>
      </c>
      <c r="AW225" s="15" t="s">
        <v>29</v>
      </c>
      <c r="AX225" s="15" t="s">
        <v>80</v>
      </c>
      <c r="AY225" s="182" t="s">
        <v>137</v>
      </c>
    </row>
    <row r="226" spans="1:65" s="2" customFormat="1" ht="37.9" customHeight="1">
      <c r="A226" s="33"/>
      <c r="B226" s="145"/>
      <c r="C226" s="146">
        <v>18</v>
      </c>
      <c r="D226" s="146" t="s">
        <v>139</v>
      </c>
      <c r="E226" s="147" t="s">
        <v>262</v>
      </c>
      <c r="F226" s="148" t="s">
        <v>263</v>
      </c>
      <c r="G226" s="149" t="s">
        <v>145</v>
      </c>
      <c r="H226" s="150">
        <v>3</v>
      </c>
      <c r="I226" s="151"/>
      <c r="J226" s="152">
        <f>ROUND(I226*H226,2)</f>
        <v>0</v>
      </c>
      <c r="K226" s="153"/>
      <c r="L226" s="34"/>
      <c r="M226" s="154" t="s">
        <v>1</v>
      </c>
      <c r="N226" s="155" t="s">
        <v>37</v>
      </c>
      <c r="O226" s="59"/>
      <c r="P226" s="156">
        <f>O226*H226</f>
        <v>0</v>
      </c>
      <c r="Q226" s="156">
        <v>0</v>
      </c>
      <c r="R226" s="156">
        <f>Q226*H226</f>
        <v>0</v>
      </c>
      <c r="S226" s="156">
        <v>0</v>
      </c>
      <c r="T226" s="157">
        <f>S226*H226</f>
        <v>0</v>
      </c>
      <c r="U226" s="33"/>
      <c r="V226" s="33"/>
      <c r="W226" s="33"/>
      <c r="X226" s="33"/>
      <c r="Y226" s="33"/>
      <c r="Z226" s="33"/>
      <c r="AA226" s="33"/>
      <c r="AB226" s="33"/>
      <c r="AC226" s="33"/>
      <c r="AD226" s="33"/>
      <c r="AE226" s="33"/>
      <c r="AR226" s="158" t="s">
        <v>143</v>
      </c>
      <c r="AT226" s="158" t="s">
        <v>139</v>
      </c>
      <c r="AU226" s="158" t="s">
        <v>82</v>
      </c>
      <c r="AY226" s="18" t="s">
        <v>137</v>
      </c>
      <c r="BE226" s="159">
        <f>IF(N226="základní",J226,0)</f>
        <v>0</v>
      </c>
      <c r="BF226" s="159">
        <f>IF(N226="snížená",J226,0)</f>
        <v>0</v>
      </c>
      <c r="BG226" s="159">
        <f>IF(N226="zákl. přenesená",J226,0)</f>
        <v>0</v>
      </c>
      <c r="BH226" s="159">
        <f>IF(N226="sníž. přenesená",J226,0)</f>
        <v>0</v>
      </c>
      <c r="BI226" s="159">
        <f>IF(N226="nulová",J226,0)</f>
        <v>0</v>
      </c>
      <c r="BJ226" s="18" t="s">
        <v>80</v>
      </c>
      <c r="BK226" s="159">
        <f>ROUND(I226*H226,2)</f>
        <v>0</v>
      </c>
      <c r="BL226" s="18" t="s">
        <v>143</v>
      </c>
      <c r="BM226" s="158" t="s">
        <v>264</v>
      </c>
    </row>
    <row r="227" spans="1:47" s="2" customFormat="1" ht="29.25">
      <c r="A227" s="33"/>
      <c r="B227" s="34"/>
      <c r="C227" s="33"/>
      <c r="D227" s="160" t="s">
        <v>144</v>
      </c>
      <c r="E227" s="33"/>
      <c r="F227" s="161" t="s">
        <v>265</v>
      </c>
      <c r="G227" s="33"/>
      <c r="H227" s="33"/>
      <c r="I227" s="162"/>
      <c r="J227" s="33"/>
      <c r="K227" s="33"/>
      <c r="L227" s="34"/>
      <c r="M227" s="163"/>
      <c r="N227" s="164"/>
      <c r="O227" s="59"/>
      <c r="P227" s="59"/>
      <c r="Q227" s="59"/>
      <c r="R227" s="59"/>
      <c r="S227" s="59"/>
      <c r="T227" s="60"/>
      <c r="U227" s="33"/>
      <c r="V227" s="33"/>
      <c r="W227" s="33"/>
      <c r="X227" s="33"/>
      <c r="Y227" s="33"/>
      <c r="Z227" s="33"/>
      <c r="AA227" s="33"/>
      <c r="AB227" s="33"/>
      <c r="AC227" s="33"/>
      <c r="AD227" s="33"/>
      <c r="AE227" s="33"/>
      <c r="AT227" s="18" t="s">
        <v>144</v>
      </c>
      <c r="AU227" s="18" t="s">
        <v>82</v>
      </c>
    </row>
    <row r="228" spans="1:65" s="2" customFormat="1" ht="24.2" customHeight="1">
      <c r="A228" s="33"/>
      <c r="B228" s="145"/>
      <c r="C228" s="146">
        <v>19</v>
      </c>
      <c r="D228" s="146" t="s">
        <v>139</v>
      </c>
      <c r="E228" s="147" t="s">
        <v>266</v>
      </c>
      <c r="F228" s="148" t="s">
        <v>267</v>
      </c>
      <c r="G228" s="149" t="s">
        <v>171</v>
      </c>
      <c r="H228" s="150">
        <v>268.5</v>
      </c>
      <c r="I228" s="151"/>
      <c r="J228" s="152">
        <f>ROUND(I228*H228,2)</f>
        <v>0</v>
      </c>
      <c r="K228" s="153"/>
      <c r="L228" s="34"/>
      <c r="M228" s="154" t="s">
        <v>1</v>
      </c>
      <c r="N228" s="155" t="s">
        <v>37</v>
      </c>
      <c r="O228" s="59"/>
      <c r="P228" s="156">
        <f>O228*H228</f>
        <v>0</v>
      </c>
      <c r="Q228" s="156">
        <v>0</v>
      </c>
      <c r="R228" s="156">
        <f>Q228*H228</f>
        <v>0</v>
      </c>
      <c r="S228" s="156">
        <v>0</v>
      </c>
      <c r="T228" s="157">
        <f>S228*H228</f>
        <v>0</v>
      </c>
      <c r="U228" s="33"/>
      <c r="V228" s="33"/>
      <c r="W228" s="33"/>
      <c r="X228" s="33"/>
      <c r="Y228" s="33"/>
      <c r="Z228" s="33"/>
      <c r="AA228" s="33"/>
      <c r="AB228" s="33"/>
      <c r="AC228" s="33"/>
      <c r="AD228" s="33"/>
      <c r="AE228" s="33"/>
      <c r="AR228" s="158" t="s">
        <v>143</v>
      </c>
      <c r="AT228" s="158" t="s">
        <v>139</v>
      </c>
      <c r="AU228" s="158" t="s">
        <v>82</v>
      </c>
      <c r="AY228" s="18" t="s">
        <v>137</v>
      </c>
      <c r="BE228" s="159">
        <f>IF(N228="základní",J228,0)</f>
        <v>0</v>
      </c>
      <c r="BF228" s="159">
        <f>IF(N228="snížená",J228,0)</f>
        <v>0</v>
      </c>
      <c r="BG228" s="159">
        <f>IF(N228="zákl. přenesená",J228,0)</f>
        <v>0</v>
      </c>
      <c r="BH228" s="159">
        <f>IF(N228="sníž. přenesená",J228,0)</f>
        <v>0</v>
      </c>
      <c r="BI228" s="159">
        <f>IF(N228="nulová",J228,0)</f>
        <v>0</v>
      </c>
      <c r="BJ228" s="18" t="s">
        <v>80</v>
      </c>
      <c r="BK228" s="159">
        <f>ROUND(I228*H228,2)</f>
        <v>0</v>
      </c>
      <c r="BL228" s="18" t="s">
        <v>143</v>
      </c>
      <c r="BM228" s="158" t="s">
        <v>268</v>
      </c>
    </row>
    <row r="229" spans="1:47" s="2" customFormat="1" ht="19.5">
      <c r="A229" s="33"/>
      <c r="B229" s="34"/>
      <c r="C229" s="33"/>
      <c r="D229" s="160" t="s">
        <v>144</v>
      </c>
      <c r="E229" s="33"/>
      <c r="F229" s="161" t="s">
        <v>267</v>
      </c>
      <c r="G229" s="33"/>
      <c r="H229" s="33"/>
      <c r="I229" s="162"/>
      <c r="J229" s="33"/>
      <c r="K229" s="33"/>
      <c r="L229" s="34"/>
      <c r="M229" s="163"/>
      <c r="N229" s="164"/>
      <c r="O229" s="59"/>
      <c r="P229" s="59"/>
      <c r="Q229" s="59"/>
      <c r="R229" s="59"/>
      <c r="S229" s="59"/>
      <c r="T229" s="60"/>
      <c r="U229" s="33"/>
      <c r="V229" s="33"/>
      <c r="W229" s="33"/>
      <c r="X229" s="33"/>
      <c r="Y229" s="33"/>
      <c r="Z229" s="33"/>
      <c r="AA229" s="33"/>
      <c r="AB229" s="33"/>
      <c r="AC229" s="33"/>
      <c r="AD229" s="33"/>
      <c r="AE229" s="33"/>
      <c r="AT229" s="18" t="s">
        <v>144</v>
      </c>
      <c r="AU229" s="18" t="s">
        <v>82</v>
      </c>
    </row>
    <row r="230" spans="2:51" s="14" customFormat="1" ht="12">
      <c r="B230" s="173"/>
      <c r="D230" s="160" t="s">
        <v>147</v>
      </c>
      <c r="E230" s="174" t="s">
        <v>1</v>
      </c>
      <c r="F230" s="175" t="s">
        <v>269</v>
      </c>
      <c r="H230" s="176">
        <v>750.4</v>
      </c>
      <c r="I230" s="177"/>
      <c r="L230" s="173"/>
      <c r="M230" s="178"/>
      <c r="N230" s="179"/>
      <c r="O230" s="179"/>
      <c r="P230" s="179"/>
      <c r="Q230" s="179"/>
      <c r="R230" s="179"/>
      <c r="S230" s="179"/>
      <c r="T230" s="180"/>
      <c r="AT230" s="174" t="s">
        <v>147</v>
      </c>
      <c r="AU230" s="174" t="s">
        <v>82</v>
      </c>
      <c r="AV230" s="14" t="s">
        <v>82</v>
      </c>
      <c r="AW230" s="14" t="s">
        <v>29</v>
      </c>
      <c r="AX230" s="14" t="s">
        <v>72</v>
      </c>
      <c r="AY230" s="174" t="s">
        <v>137</v>
      </c>
    </row>
    <row r="231" spans="2:51" s="14" customFormat="1" ht="12">
      <c r="B231" s="173"/>
      <c r="D231" s="160" t="s">
        <v>147</v>
      </c>
      <c r="E231" s="174" t="s">
        <v>1</v>
      </c>
      <c r="F231" s="175" t="s">
        <v>270</v>
      </c>
      <c r="H231" s="176">
        <v>103.6</v>
      </c>
      <c r="I231" s="177"/>
      <c r="L231" s="173"/>
      <c r="M231" s="178"/>
      <c r="N231" s="179"/>
      <c r="O231" s="179"/>
      <c r="P231" s="179"/>
      <c r="Q231" s="179"/>
      <c r="R231" s="179"/>
      <c r="S231" s="179"/>
      <c r="T231" s="180"/>
      <c r="AT231" s="174" t="s">
        <v>147</v>
      </c>
      <c r="AU231" s="174" t="s">
        <v>82</v>
      </c>
      <c r="AV231" s="14" t="s">
        <v>82</v>
      </c>
      <c r="AW231" s="14" t="s">
        <v>29</v>
      </c>
      <c r="AX231" s="14" t="s">
        <v>72</v>
      </c>
      <c r="AY231" s="174" t="s">
        <v>137</v>
      </c>
    </row>
    <row r="232" spans="2:51" s="14" customFormat="1" ht="12">
      <c r="B232" s="173"/>
      <c r="D232" s="160" t="s">
        <v>147</v>
      </c>
      <c r="E232" s="174" t="s">
        <v>1</v>
      </c>
      <c r="F232" s="175" t="s">
        <v>271</v>
      </c>
      <c r="H232" s="176">
        <v>69.5</v>
      </c>
      <c r="I232" s="177"/>
      <c r="L232" s="173"/>
      <c r="M232" s="178"/>
      <c r="N232" s="179"/>
      <c r="O232" s="179"/>
      <c r="P232" s="179"/>
      <c r="Q232" s="179"/>
      <c r="R232" s="179"/>
      <c r="S232" s="179"/>
      <c r="T232" s="180"/>
      <c r="AT232" s="174" t="s">
        <v>147</v>
      </c>
      <c r="AU232" s="174" t="s">
        <v>82</v>
      </c>
      <c r="AV232" s="14" t="s">
        <v>82</v>
      </c>
      <c r="AW232" s="14" t="s">
        <v>29</v>
      </c>
      <c r="AX232" s="14" t="s">
        <v>72</v>
      </c>
      <c r="AY232" s="174" t="s">
        <v>137</v>
      </c>
    </row>
    <row r="233" spans="2:51" s="14" customFormat="1" ht="12">
      <c r="B233" s="173"/>
      <c r="D233" s="160" t="s">
        <v>147</v>
      </c>
      <c r="E233" s="174" t="s">
        <v>1</v>
      </c>
      <c r="F233" s="175" t="s">
        <v>272</v>
      </c>
      <c r="H233" s="176">
        <v>-655</v>
      </c>
      <c r="I233" s="177"/>
      <c r="L233" s="173"/>
      <c r="M233" s="178"/>
      <c r="N233" s="179"/>
      <c r="O233" s="179"/>
      <c r="P233" s="179"/>
      <c r="Q233" s="179"/>
      <c r="R233" s="179"/>
      <c r="S233" s="179"/>
      <c r="T233" s="180"/>
      <c r="AT233" s="174" t="s">
        <v>147</v>
      </c>
      <c r="AU233" s="174" t="s">
        <v>82</v>
      </c>
      <c r="AV233" s="14" t="s">
        <v>82</v>
      </c>
      <c r="AW233" s="14" t="s">
        <v>29</v>
      </c>
      <c r="AX233" s="14" t="s">
        <v>72</v>
      </c>
      <c r="AY233" s="174" t="s">
        <v>137</v>
      </c>
    </row>
    <row r="234" spans="2:51" s="15" customFormat="1" ht="12">
      <c r="B234" s="181"/>
      <c r="D234" s="160" t="s">
        <v>147</v>
      </c>
      <c r="E234" s="182" t="s">
        <v>1</v>
      </c>
      <c r="F234" s="183" t="s">
        <v>150</v>
      </c>
      <c r="H234" s="184">
        <v>268.5</v>
      </c>
      <c r="I234" s="185"/>
      <c r="L234" s="181"/>
      <c r="M234" s="186"/>
      <c r="N234" s="187"/>
      <c r="O234" s="187"/>
      <c r="P234" s="187"/>
      <c r="Q234" s="187"/>
      <c r="R234" s="187"/>
      <c r="S234" s="187"/>
      <c r="T234" s="188"/>
      <c r="AT234" s="182" t="s">
        <v>147</v>
      </c>
      <c r="AU234" s="182" t="s">
        <v>82</v>
      </c>
      <c r="AV234" s="15" t="s">
        <v>143</v>
      </c>
      <c r="AW234" s="15" t="s">
        <v>29</v>
      </c>
      <c r="AX234" s="15" t="s">
        <v>80</v>
      </c>
      <c r="AY234" s="182" t="s">
        <v>137</v>
      </c>
    </row>
    <row r="235" spans="1:65" s="2" customFormat="1" ht="14.45" customHeight="1">
      <c r="A235" s="33"/>
      <c r="B235" s="145"/>
      <c r="C235" s="146">
        <v>20</v>
      </c>
      <c r="D235" s="146" t="s">
        <v>139</v>
      </c>
      <c r="E235" s="147" t="s">
        <v>274</v>
      </c>
      <c r="F235" s="148" t="s">
        <v>275</v>
      </c>
      <c r="G235" s="149" t="s">
        <v>171</v>
      </c>
      <c r="H235" s="150">
        <v>119.28</v>
      </c>
      <c r="I235" s="151"/>
      <c r="J235" s="152">
        <f>ROUND(I235*H235,2)</f>
        <v>0</v>
      </c>
      <c r="K235" s="153"/>
      <c r="L235" s="34"/>
      <c r="M235" s="154" t="s">
        <v>1</v>
      </c>
      <c r="N235" s="155" t="s">
        <v>37</v>
      </c>
      <c r="O235" s="59"/>
      <c r="P235" s="156">
        <f>O235*H235</f>
        <v>0</v>
      </c>
      <c r="Q235" s="156">
        <v>0</v>
      </c>
      <c r="R235" s="156">
        <f>Q235*H235</f>
        <v>0</v>
      </c>
      <c r="S235" s="156">
        <v>0</v>
      </c>
      <c r="T235" s="157">
        <f>S235*H235</f>
        <v>0</v>
      </c>
      <c r="U235" s="33"/>
      <c r="V235" s="33"/>
      <c r="W235" s="33"/>
      <c r="X235" s="33"/>
      <c r="Y235" s="33"/>
      <c r="Z235" s="33"/>
      <c r="AA235" s="33"/>
      <c r="AB235" s="33"/>
      <c r="AC235" s="33"/>
      <c r="AD235" s="33"/>
      <c r="AE235" s="33"/>
      <c r="AR235" s="158" t="s">
        <v>143</v>
      </c>
      <c r="AT235" s="158" t="s">
        <v>139</v>
      </c>
      <c r="AU235" s="158" t="s">
        <v>82</v>
      </c>
      <c r="AY235" s="18" t="s">
        <v>137</v>
      </c>
      <c r="BE235" s="159">
        <f>IF(N235="základní",J235,0)</f>
        <v>0</v>
      </c>
      <c r="BF235" s="159">
        <f>IF(N235="snížená",J235,0)</f>
        <v>0</v>
      </c>
      <c r="BG235" s="159">
        <f>IF(N235="zákl. přenesená",J235,0)</f>
        <v>0</v>
      </c>
      <c r="BH235" s="159">
        <f>IF(N235="sníž. přenesená",J235,0)</f>
        <v>0</v>
      </c>
      <c r="BI235" s="159">
        <f>IF(N235="nulová",J235,0)</f>
        <v>0</v>
      </c>
      <c r="BJ235" s="18" t="s">
        <v>80</v>
      </c>
      <c r="BK235" s="159">
        <f>ROUND(I235*H235,2)</f>
        <v>0</v>
      </c>
      <c r="BL235" s="18" t="s">
        <v>143</v>
      </c>
      <c r="BM235" s="158" t="s">
        <v>276</v>
      </c>
    </row>
    <row r="236" spans="1:47" s="2" customFormat="1" ht="19.5">
      <c r="A236" s="33"/>
      <c r="B236" s="34"/>
      <c r="C236" s="33"/>
      <c r="D236" s="160" t="s">
        <v>144</v>
      </c>
      <c r="E236" s="33"/>
      <c r="F236" s="161" t="s">
        <v>277</v>
      </c>
      <c r="G236" s="33"/>
      <c r="H236" s="33"/>
      <c r="I236" s="162"/>
      <c r="J236" s="33"/>
      <c r="K236" s="33"/>
      <c r="L236" s="34"/>
      <c r="M236" s="163"/>
      <c r="N236" s="164"/>
      <c r="O236" s="59"/>
      <c r="P236" s="59"/>
      <c r="Q236" s="59"/>
      <c r="R236" s="59"/>
      <c r="S236" s="59"/>
      <c r="T236" s="60"/>
      <c r="U236" s="33"/>
      <c r="V236" s="33"/>
      <c r="W236" s="33"/>
      <c r="X236" s="33"/>
      <c r="Y236" s="33"/>
      <c r="Z236" s="33"/>
      <c r="AA236" s="33"/>
      <c r="AB236" s="33"/>
      <c r="AC236" s="33"/>
      <c r="AD236" s="33"/>
      <c r="AE236" s="33"/>
      <c r="AT236" s="18" t="s">
        <v>144</v>
      </c>
      <c r="AU236" s="18" t="s">
        <v>82</v>
      </c>
    </row>
    <row r="237" spans="1:47" s="2" customFormat="1" ht="146.25">
      <c r="A237" s="33"/>
      <c r="B237" s="34"/>
      <c r="C237" s="33"/>
      <c r="D237" s="160" t="s">
        <v>146</v>
      </c>
      <c r="E237" s="33"/>
      <c r="F237" s="165" t="s">
        <v>278</v>
      </c>
      <c r="G237" s="33"/>
      <c r="H237" s="33"/>
      <c r="I237" s="162"/>
      <c r="J237" s="33"/>
      <c r="K237" s="33"/>
      <c r="L237" s="34"/>
      <c r="M237" s="163"/>
      <c r="N237" s="164"/>
      <c r="O237" s="59"/>
      <c r="P237" s="59"/>
      <c r="Q237" s="59"/>
      <c r="R237" s="59"/>
      <c r="S237" s="59"/>
      <c r="T237" s="60"/>
      <c r="U237" s="33"/>
      <c r="V237" s="33"/>
      <c r="W237" s="33"/>
      <c r="X237" s="33"/>
      <c r="Y237" s="33"/>
      <c r="Z237" s="33"/>
      <c r="AA237" s="33"/>
      <c r="AB237" s="33"/>
      <c r="AC237" s="33"/>
      <c r="AD237" s="33"/>
      <c r="AE237" s="33"/>
      <c r="AT237" s="18" t="s">
        <v>146</v>
      </c>
      <c r="AU237" s="18" t="s">
        <v>82</v>
      </c>
    </row>
    <row r="238" spans="2:51" s="13" customFormat="1" ht="12">
      <c r="B238" s="166"/>
      <c r="D238" s="160" t="s">
        <v>147</v>
      </c>
      <c r="E238" s="167" t="s">
        <v>1</v>
      </c>
      <c r="F238" s="168" t="s">
        <v>209</v>
      </c>
      <c r="H238" s="167" t="s">
        <v>1</v>
      </c>
      <c r="I238" s="169"/>
      <c r="L238" s="166"/>
      <c r="M238" s="170"/>
      <c r="N238" s="171"/>
      <c r="O238" s="171"/>
      <c r="P238" s="171"/>
      <c r="Q238" s="171"/>
      <c r="R238" s="171"/>
      <c r="S238" s="171"/>
      <c r="T238" s="172"/>
      <c r="AT238" s="167" t="s">
        <v>147</v>
      </c>
      <c r="AU238" s="167" t="s">
        <v>82</v>
      </c>
      <c r="AV238" s="13" t="s">
        <v>80</v>
      </c>
      <c r="AW238" s="13" t="s">
        <v>29</v>
      </c>
      <c r="AX238" s="13" t="s">
        <v>72</v>
      </c>
      <c r="AY238" s="167" t="s">
        <v>137</v>
      </c>
    </row>
    <row r="239" spans="2:51" s="13" customFormat="1" ht="22.5">
      <c r="B239" s="166"/>
      <c r="D239" s="160" t="s">
        <v>147</v>
      </c>
      <c r="E239" s="167" t="s">
        <v>1</v>
      </c>
      <c r="F239" s="168" t="s">
        <v>279</v>
      </c>
      <c r="H239" s="167" t="s">
        <v>1</v>
      </c>
      <c r="I239" s="169"/>
      <c r="L239" s="166"/>
      <c r="M239" s="170"/>
      <c r="N239" s="171"/>
      <c r="O239" s="171"/>
      <c r="P239" s="171"/>
      <c r="Q239" s="171"/>
      <c r="R239" s="171"/>
      <c r="S239" s="171"/>
      <c r="T239" s="172"/>
      <c r="AT239" s="167" t="s">
        <v>147</v>
      </c>
      <c r="AU239" s="167" t="s">
        <v>82</v>
      </c>
      <c r="AV239" s="13" t="s">
        <v>80</v>
      </c>
      <c r="AW239" s="13" t="s">
        <v>29</v>
      </c>
      <c r="AX239" s="13" t="s">
        <v>72</v>
      </c>
      <c r="AY239" s="167" t="s">
        <v>137</v>
      </c>
    </row>
    <row r="240" spans="2:51" s="14" customFormat="1" ht="12">
      <c r="B240" s="173"/>
      <c r="D240" s="160" t="s">
        <v>147</v>
      </c>
      <c r="E240" s="174" t="s">
        <v>1</v>
      </c>
      <c r="F240" s="175" t="s">
        <v>255</v>
      </c>
      <c r="H240" s="176">
        <v>119.28</v>
      </c>
      <c r="I240" s="177"/>
      <c r="L240" s="173"/>
      <c r="M240" s="178"/>
      <c r="N240" s="179"/>
      <c r="O240" s="179"/>
      <c r="P240" s="179"/>
      <c r="Q240" s="179"/>
      <c r="R240" s="179"/>
      <c r="S240" s="179"/>
      <c r="T240" s="180"/>
      <c r="AT240" s="174" t="s">
        <v>147</v>
      </c>
      <c r="AU240" s="174" t="s">
        <v>82</v>
      </c>
      <c r="AV240" s="14" t="s">
        <v>82</v>
      </c>
      <c r="AW240" s="14" t="s">
        <v>29</v>
      </c>
      <c r="AX240" s="14" t="s">
        <v>72</v>
      </c>
      <c r="AY240" s="174" t="s">
        <v>137</v>
      </c>
    </row>
    <row r="241" spans="2:51" s="15" customFormat="1" ht="12">
      <c r="B241" s="181"/>
      <c r="D241" s="160" t="s">
        <v>147</v>
      </c>
      <c r="E241" s="182" t="s">
        <v>1</v>
      </c>
      <c r="F241" s="183" t="s">
        <v>150</v>
      </c>
      <c r="H241" s="184">
        <v>119.28</v>
      </c>
      <c r="I241" s="185"/>
      <c r="L241" s="181"/>
      <c r="M241" s="186"/>
      <c r="N241" s="187"/>
      <c r="O241" s="187"/>
      <c r="P241" s="187"/>
      <c r="Q241" s="187"/>
      <c r="R241" s="187"/>
      <c r="S241" s="187"/>
      <c r="T241" s="188"/>
      <c r="AT241" s="182" t="s">
        <v>147</v>
      </c>
      <c r="AU241" s="182" t="s">
        <v>82</v>
      </c>
      <c r="AV241" s="15" t="s">
        <v>143</v>
      </c>
      <c r="AW241" s="15" t="s">
        <v>29</v>
      </c>
      <c r="AX241" s="15" t="s">
        <v>80</v>
      </c>
      <c r="AY241" s="182" t="s">
        <v>137</v>
      </c>
    </row>
    <row r="242" spans="1:65" s="2" customFormat="1" ht="14.45" customHeight="1">
      <c r="A242" s="33"/>
      <c r="B242" s="145"/>
      <c r="C242" s="146">
        <v>21</v>
      </c>
      <c r="D242" s="146" t="s">
        <v>139</v>
      </c>
      <c r="E242" s="147" t="s">
        <v>280</v>
      </c>
      <c r="F242" s="148" t="s">
        <v>281</v>
      </c>
      <c r="G242" s="149" t="s">
        <v>171</v>
      </c>
      <c r="H242" s="150">
        <v>655</v>
      </c>
      <c r="I242" s="151"/>
      <c r="J242" s="152">
        <f>ROUND(I242*H242,2)</f>
        <v>0</v>
      </c>
      <c r="K242" s="153"/>
      <c r="L242" s="34"/>
      <c r="M242" s="154" t="s">
        <v>1</v>
      </c>
      <c r="N242" s="155" t="s">
        <v>37</v>
      </c>
      <c r="O242" s="59"/>
      <c r="P242" s="156">
        <f>O242*H242</f>
        <v>0</v>
      </c>
      <c r="Q242" s="156">
        <v>0</v>
      </c>
      <c r="R242" s="156">
        <f>Q242*H242</f>
        <v>0</v>
      </c>
      <c r="S242" s="156">
        <v>0</v>
      </c>
      <c r="T242" s="157">
        <f>S242*H242</f>
        <v>0</v>
      </c>
      <c r="U242" s="33"/>
      <c r="V242" s="33"/>
      <c r="W242" s="33"/>
      <c r="X242" s="33"/>
      <c r="Y242" s="33"/>
      <c r="Z242" s="33"/>
      <c r="AA242" s="33"/>
      <c r="AB242" s="33"/>
      <c r="AC242" s="33"/>
      <c r="AD242" s="33"/>
      <c r="AE242" s="33"/>
      <c r="AR242" s="158" t="s">
        <v>143</v>
      </c>
      <c r="AT242" s="158" t="s">
        <v>139</v>
      </c>
      <c r="AU242" s="158" t="s">
        <v>82</v>
      </c>
      <c r="AY242" s="18" t="s">
        <v>137</v>
      </c>
      <c r="BE242" s="159">
        <f>IF(N242="základní",J242,0)</f>
        <v>0</v>
      </c>
      <c r="BF242" s="159">
        <f>IF(N242="snížená",J242,0)</f>
        <v>0</v>
      </c>
      <c r="BG242" s="159">
        <f>IF(N242="zákl. přenesená",J242,0)</f>
        <v>0</v>
      </c>
      <c r="BH242" s="159">
        <f>IF(N242="sníž. přenesená",J242,0)</f>
        <v>0</v>
      </c>
      <c r="BI242" s="159">
        <f>IF(N242="nulová",J242,0)</f>
        <v>0</v>
      </c>
      <c r="BJ242" s="18" t="s">
        <v>80</v>
      </c>
      <c r="BK242" s="159">
        <f>ROUND(I242*H242,2)</f>
        <v>0</v>
      </c>
      <c r="BL242" s="18" t="s">
        <v>143</v>
      </c>
      <c r="BM242" s="158" t="s">
        <v>282</v>
      </c>
    </row>
    <row r="243" spans="1:47" s="2" customFormat="1" ht="19.5">
      <c r="A243" s="33"/>
      <c r="B243" s="34"/>
      <c r="C243" s="33"/>
      <c r="D243" s="160" t="s">
        <v>144</v>
      </c>
      <c r="E243" s="33"/>
      <c r="F243" s="161" t="s">
        <v>283</v>
      </c>
      <c r="G243" s="33"/>
      <c r="H243" s="33"/>
      <c r="I243" s="162"/>
      <c r="J243" s="33"/>
      <c r="K243" s="33"/>
      <c r="L243" s="34"/>
      <c r="M243" s="163"/>
      <c r="N243" s="164"/>
      <c r="O243" s="59"/>
      <c r="P243" s="59"/>
      <c r="Q243" s="59"/>
      <c r="R243" s="59"/>
      <c r="S243" s="59"/>
      <c r="T243" s="60"/>
      <c r="U243" s="33"/>
      <c r="V243" s="33"/>
      <c r="W243" s="33"/>
      <c r="X243" s="33"/>
      <c r="Y243" s="33"/>
      <c r="Z243" s="33"/>
      <c r="AA243" s="33"/>
      <c r="AB243" s="33"/>
      <c r="AC243" s="33"/>
      <c r="AD243" s="33"/>
      <c r="AE243" s="33"/>
      <c r="AT243" s="18" t="s">
        <v>144</v>
      </c>
      <c r="AU243" s="18" t="s">
        <v>82</v>
      </c>
    </row>
    <row r="244" spans="1:47" s="2" customFormat="1" ht="146.25">
      <c r="A244" s="33"/>
      <c r="B244" s="34"/>
      <c r="C244" s="33"/>
      <c r="D244" s="160" t="s">
        <v>146</v>
      </c>
      <c r="E244" s="33"/>
      <c r="F244" s="165" t="s">
        <v>278</v>
      </c>
      <c r="G244" s="33"/>
      <c r="H244" s="33"/>
      <c r="I244" s="162"/>
      <c r="J244" s="33"/>
      <c r="K244" s="33"/>
      <c r="L244" s="34"/>
      <c r="M244" s="163"/>
      <c r="N244" s="164"/>
      <c r="O244" s="59"/>
      <c r="P244" s="59"/>
      <c r="Q244" s="59"/>
      <c r="R244" s="59"/>
      <c r="S244" s="59"/>
      <c r="T244" s="60"/>
      <c r="U244" s="33"/>
      <c r="V244" s="33"/>
      <c r="W244" s="33"/>
      <c r="X244" s="33"/>
      <c r="Y244" s="33"/>
      <c r="Z244" s="33"/>
      <c r="AA244" s="33"/>
      <c r="AB244" s="33"/>
      <c r="AC244" s="33"/>
      <c r="AD244" s="33"/>
      <c r="AE244" s="33"/>
      <c r="AT244" s="18" t="s">
        <v>146</v>
      </c>
      <c r="AU244" s="18" t="s">
        <v>82</v>
      </c>
    </row>
    <row r="245" spans="2:51" s="13" customFormat="1" ht="12">
      <c r="B245" s="166"/>
      <c r="D245" s="160" t="s">
        <v>147</v>
      </c>
      <c r="E245" s="167" t="s">
        <v>1</v>
      </c>
      <c r="F245" s="168" t="s">
        <v>209</v>
      </c>
      <c r="H245" s="167" t="s">
        <v>1</v>
      </c>
      <c r="I245" s="169"/>
      <c r="L245" s="166"/>
      <c r="M245" s="170"/>
      <c r="N245" s="171"/>
      <c r="O245" s="171"/>
      <c r="P245" s="171"/>
      <c r="Q245" s="171"/>
      <c r="R245" s="171"/>
      <c r="S245" s="171"/>
      <c r="T245" s="172"/>
      <c r="AT245" s="167" t="s">
        <v>147</v>
      </c>
      <c r="AU245" s="167" t="s">
        <v>82</v>
      </c>
      <c r="AV245" s="13" t="s">
        <v>80</v>
      </c>
      <c r="AW245" s="13" t="s">
        <v>29</v>
      </c>
      <c r="AX245" s="13" t="s">
        <v>72</v>
      </c>
      <c r="AY245" s="167" t="s">
        <v>137</v>
      </c>
    </row>
    <row r="246" spans="2:51" s="13" customFormat="1" ht="22.5">
      <c r="B246" s="166"/>
      <c r="D246" s="160" t="s">
        <v>147</v>
      </c>
      <c r="E246" s="167" t="s">
        <v>1</v>
      </c>
      <c r="F246" s="168" t="s">
        <v>284</v>
      </c>
      <c r="H246" s="167" t="s">
        <v>1</v>
      </c>
      <c r="I246" s="169"/>
      <c r="L246" s="166"/>
      <c r="M246" s="170"/>
      <c r="N246" s="171"/>
      <c r="O246" s="171"/>
      <c r="P246" s="171"/>
      <c r="Q246" s="171"/>
      <c r="R246" s="171"/>
      <c r="S246" s="171"/>
      <c r="T246" s="172"/>
      <c r="AT246" s="167" t="s">
        <v>147</v>
      </c>
      <c r="AU246" s="167" t="s">
        <v>82</v>
      </c>
      <c r="AV246" s="13" t="s">
        <v>80</v>
      </c>
      <c r="AW246" s="13" t="s">
        <v>29</v>
      </c>
      <c r="AX246" s="13" t="s">
        <v>72</v>
      </c>
      <c r="AY246" s="167" t="s">
        <v>137</v>
      </c>
    </row>
    <row r="247" spans="2:51" s="14" customFormat="1" ht="12">
      <c r="B247" s="173"/>
      <c r="D247" s="160" t="s">
        <v>147</v>
      </c>
      <c r="E247" s="174" t="s">
        <v>1</v>
      </c>
      <c r="F247" s="175" t="s">
        <v>261</v>
      </c>
      <c r="H247" s="176">
        <v>655</v>
      </c>
      <c r="I247" s="177"/>
      <c r="L247" s="173"/>
      <c r="M247" s="178"/>
      <c r="N247" s="179"/>
      <c r="O247" s="179"/>
      <c r="P247" s="179"/>
      <c r="Q247" s="179"/>
      <c r="R247" s="179"/>
      <c r="S247" s="179"/>
      <c r="T247" s="180"/>
      <c r="AT247" s="174" t="s">
        <v>147</v>
      </c>
      <c r="AU247" s="174" t="s">
        <v>82</v>
      </c>
      <c r="AV247" s="14" t="s">
        <v>82</v>
      </c>
      <c r="AW247" s="14" t="s">
        <v>29</v>
      </c>
      <c r="AX247" s="14" t="s">
        <v>72</v>
      </c>
      <c r="AY247" s="174" t="s">
        <v>137</v>
      </c>
    </row>
    <row r="248" spans="2:51" s="15" customFormat="1" ht="12">
      <c r="B248" s="181"/>
      <c r="D248" s="160" t="s">
        <v>147</v>
      </c>
      <c r="E248" s="182" t="s">
        <v>1</v>
      </c>
      <c r="F248" s="183" t="s">
        <v>150</v>
      </c>
      <c r="H248" s="184">
        <v>655</v>
      </c>
      <c r="I248" s="185"/>
      <c r="L248" s="181"/>
      <c r="M248" s="186"/>
      <c r="N248" s="187"/>
      <c r="O248" s="187"/>
      <c r="P248" s="187"/>
      <c r="Q248" s="187"/>
      <c r="R248" s="187"/>
      <c r="S248" s="187"/>
      <c r="T248" s="188"/>
      <c r="AT248" s="182" t="s">
        <v>147</v>
      </c>
      <c r="AU248" s="182" t="s">
        <v>82</v>
      </c>
      <c r="AV248" s="15" t="s">
        <v>143</v>
      </c>
      <c r="AW248" s="15" t="s">
        <v>29</v>
      </c>
      <c r="AX248" s="15" t="s">
        <v>80</v>
      </c>
      <c r="AY248" s="182" t="s">
        <v>137</v>
      </c>
    </row>
    <row r="249" spans="1:65" s="2" customFormat="1" ht="24.2" customHeight="1">
      <c r="A249" s="33"/>
      <c r="B249" s="145"/>
      <c r="C249" s="146">
        <v>22</v>
      </c>
      <c r="D249" s="146" t="s">
        <v>139</v>
      </c>
      <c r="E249" s="147" t="s">
        <v>286</v>
      </c>
      <c r="F249" s="148" t="s">
        <v>287</v>
      </c>
      <c r="G249" s="149" t="s">
        <v>142</v>
      </c>
      <c r="H249" s="150">
        <v>596.4</v>
      </c>
      <c r="I249" s="151"/>
      <c r="J249" s="152">
        <f>ROUND(I249*H249,2)</f>
        <v>0</v>
      </c>
      <c r="K249" s="153"/>
      <c r="L249" s="34"/>
      <c r="M249" s="154" t="s">
        <v>1</v>
      </c>
      <c r="N249" s="155" t="s">
        <v>37</v>
      </c>
      <c r="O249" s="59"/>
      <c r="P249" s="156">
        <f>O249*H249</f>
        <v>0</v>
      </c>
      <c r="Q249" s="156">
        <v>0</v>
      </c>
      <c r="R249" s="156">
        <f>Q249*H249</f>
        <v>0</v>
      </c>
      <c r="S249" s="156">
        <v>0</v>
      </c>
      <c r="T249" s="157">
        <f>S249*H249</f>
        <v>0</v>
      </c>
      <c r="U249" s="33"/>
      <c r="V249" s="33"/>
      <c r="W249" s="33"/>
      <c r="X249" s="33"/>
      <c r="Y249" s="33"/>
      <c r="Z249" s="33"/>
      <c r="AA249" s="33"/>
      <c r="AB249" s="33"/>
      <c r="AC249" s="33"/>
      <c r="AD249" s="33"/>
      <c r="AE249" s="33"/>
      <c r="AR249" s="158" t="s">
        <v>143</v>
      </c>
      <c r="AT249" s="158" t="s">
        <v>139</v>
      </c>
      <c r="AU249" s="158" t="s">
        <v>82</v>
      </c>
      <c r="AY249" s="18" t="s">
        <v>137</v>
      </c>
      <c r="BE249" s="159">
        <f>IF(N249="základní",J249,0)</f>
        <v>0</v>
      </c>
      <c r="BF249" s="159">
        <f>IF(N249="snížená",J249,0)</f>
        <v>0</v>
      </c>
      <c r="BG249" s="159">
        <f>IF(N249="zákl. přenesená",J249,0)</f>
        <v>0</v>
      </c>
      <c r="BH249" s="159">
        <f>IF(N249="sníž. přenesená",J249,0)</f>
        <v>0</v>
      </c>
      <c r="BI249" s="159">
        <f>IF(N249="nulová",J249,0)</f>
        <v>0</v>
      </c>
      <c r="BJ249" s="18" t="s">
        <v>80</v>
      </c>
      <c r="BK249" s="159">
        <f>ROUND(I249*H249,2)</f>
        <v>0</v>
      </c>
      <c r="BL249" s="18" t="s">
        <v>143</v>
      </c>
      <c r="BM249" s="158" t="s">
        <v>288</v>
      </c>
    </row>
    <row r="250" spans="1:47" s="2" customFormat="1" ht="19.5">
      <c r="A250" s="33"/>
      <c r="B250" s="34"/>
      <c r="C250" s="33"/>
      <c r="D250" s="160" t="s">
        <v>144</v>
      </c>
      <c r="E250" s="33"/>
      <c r="F250" s="161" t="s">
        <v>289</v>
      </c>
      <c r="G250" s="33"/>
      <c r="H250" s="33"/>
      <c r="I250" s="162"/>
      <c r="J250" s="33"/>
      <c r="K250" s="33"/>
      <c r="L250" s="34"/>
      <c r="M250" s="163"/>
      <c r="N250" s="164"/>
      <c r="O250" s="59"/>
      <c r="P250" s="59"/>
      <c r="Q250" s="59"/>
      <c r="R250" s="59"/>
      <c r="S250" s="59"/>
      <c r="T250" s="60"/>
      <c r="U250" s="33"/>
      <c r="V250" s="33"/>
      <c r="W250" s="33"/>
      <c r="X250" s="33"/>
      <c r="Y250" s="33"/>
      <c r="Z250" s="33"/>
      <c r="AA250" s="33"/>
      <c r="AB250" s="33"/>
      <c r="AC250" s="33"/>
      <c r="AD250" s="33"/>
      <c r="AE250" s="33"/>
      <c r="AT250" s="18" t="s">
        <v>144</v>
      </c>
      <c r="AU250" s="18" t="s">
        <v>82</v>
      </c>
    </row>
    <row r="251" spans="1:47" s="2" customFormat="1" ht="126.75">
      <c r="A251" s="33"/>
      <c r="B251" s="34"/>
      <c r="C251" s="33"/>
      <c r="D251" s="160" t="s">
        <v>146</v>
      </c>
      <c r="E251" s="33"/>
      <c r="F251" s="165" t="s">
        <v>290</v>
      </c>
      <c r="G251" s="33"/>
      <c r="H251" s="33"/>
      <c r="I251" s="162"/>
      <c r="J251" s="33"/>
      <c r="K251" s="33"/>
      <c r="L251" s="34"/>
      <c r="M251" s="163"/>
      <c r="N251" s="164"/>
      <c r="O251" s="59"/>
      <c r="P251" s="59"/>
      <c r="Q251" s="59"/>
      <c r="R251" s="59"/>
      <c r="S251" s="59"/>
      <c r="T251" s="60"/>
      <c r="U251" s="33"/>
      <c r="V251" s="33"/>
      <c r="W251" s="33"/>
      <c r="X251" s="33"/>
      <c r="Y251" s="33"/>
      <c r="Z251" s="33"/>
      <c r="AA251" s="33"/>
      <c r="AB251" s="33"/>
      <c r="AC251" s="33"/>
      <c r="AD251" s="33"/>
      <c r="AE251" s="33"/>
      <c r="AT251" s="18" t="s">
        <v>146</v>
      </c>
      <c r="AU251" s="18" t="s">
        <v>82</v>
      </c>
    </row>
    <row r="252" spans="2:51" s="13" customFormat="1" ht="12">
      <c r="B252" s="166"/>
      <c r="D252" s="160" t="s">
        <v>147</v>
      </c>
      <c r="E252" s="167" t="s">
        <v>1</v>
      </c>
      <c r="F252" s="168" t="s">
        <v>209</v>
      </c>
      <c r="H252" s="167" t="s">
        <v>1</v>
      </c>
      <c r="I252" s="169"/>
      <c r="L252" s="166"/>
      <c r="M252" s="170"/>
      <c r="N252" s="171"/>
      <c r="O252" s="171"/>
      <c r="P252" s="171"/>
      <c r="Q252" s="171"/>
      <c r="R252" s="171"/>
      <c r="S252" s="171"/>
      <c r="T252" s="172"/>
      <c r="AT252" s="167" t="s">
        <v>147</v>
      </c>
      <c r="AU252" s="167" t="s">
        <v>82</v>
      </c>
      <c r="AV252" s="13" t="s">
        <v>80</v>
      </c>
      <c r="AW252" s="13" t="s">
        <v>29</v>
      </c>
      <c r="AX252" s="13" t="s">
        <v>72</v>
      </c>
      <c r="AY252" s="167" t="s">
        <v>137</v>
      </c>
    </row>
    <row r="253" spans="2:51" s="14" customFormat="1" ht="12">
      <c r="B253" s="173"/>
      <c r="D253" s="160" t="s">
        <v>147</v>
      </c>
      <c r="E253" s="174" t="s">
        <v>1</v>
      </c>
      <c r="F253" s="175" t="s">
        <v>291</v>
      </c>
      <c r="H253" s="176">
        <v>596.4</v>
      </c>
      <c r="I253" s="177"/>
      <c r="L253" s="173"/>
      <c r="M253" s="178"/>
      <c r="N253" s="179"/>
      <c r="O253" s="179"/>
      <c r="P253" s="179"/>
      <c r="Q253" s="179"/>
      <c r="R253" s="179"/>
      <c r="S253" s="179"/>
      <c r="T253" s="180"/>
      <c r="AT253" s="174" t="s">
        <v>147</v>
      </c>
      <c r="AU253" s="174" t="s">
        <v>82</v>
      </c>
      <c r="AV253" s="14" t="s">
        <v>82</v>
      </c>
      <c r="AW253" s="14" t="s">
        <v>29</v>
      </c>
      <c r="AX253" s="14" t="s">
        <v>72</v>
      </c>
      <c r="AY253" s="174" t="s">
        <v>137</v>
      </c>
    </row>
    <row r="254" spans="2:51" s="15" customFormat="1" ht="12">
      <c r="B254" s="181"/>
      <c r="D254" s="160" t="s">
        <v>147</v>
      </c>
      <c r="E254" s="182" t="s">
        <v>1</v>
      </c>
      <c r="F254" s="183" t="s">
        <v>150</v>
      </c>
      <c r="H254" s="184">
        <v>596.4</v>
      </c>
      <c r="I254" s="185"/>
      <c r="L254" s="181"/>
      <c r="M254" s="186"/>
      <c r="N254" s="187"/>
      <c r="O254" s="187"/>
      <c r="P254" s="187"/>
      <c r="Q254" s="187"/>
      <c r="R254" s="187"/>
      <c r="S254" s="187"/>
      <c r="T254" s="188"/>
      <c r="AT254" s="182" t="s">
        <v>147</v>
      </c>
      <c r="AU254" s="182" t="s">
        <v>82</v>
      </c>
      <c r="AV254" s="15" t="s">
        <v>143</v>
      </c>
      <c r="AW254" s="15" t="s">
        <v>29</v>
      </c>
      <c r="AX254" s="15" t="s">
        <v>80</v>
      </c>
      <c r="AY254" s="182" t="s">
        <v>137</v>
      </c>
    </row>
    <row r="255" spans="1:65" s="2" customFormat="1" ht="24.2" customHeight="1">
      <c r="A255" s="33"/>
      <c r="B255" s="145"/>
      <c r="C255" s="146">
        <v>23</v>
      </c>
      <c r="D255" s="146" t="s">
        <v>139</v>
      </c>
      <c r="E255" s="147" t="s">
        <v>292</v>
      </c>
      <c r="F255" s="148" t="s">
        <v>293</v>
      </c>
      <c r="G255" s="149" t="s">
        <v>171</v>
      </c>
      <c r="H255" s="150">
        <v>655</v>
      </c>
      <c r="I255" s="151"/>
      <c r="J255" s="152">
        <f>ROUND(I255*H255,2)</f>
        <v>0</v>
      </c>
      <c r="K255" s="153"/>
      <c r="L255" s="34"/>
      <c r="M255" s="154" t="s">
        <v>1</v>
      </c>
      <c r="N255" s="155" t="s">
        <v>37</v>
      </c>
      <c r="O255" s="59"/>
      <c r="P255" s="156">
        <f>O255*H255</f>
        <v>0</v>
      </c>
      <c r="Q255" s="156">
        <v>0</v>
      </c>
      <c r="R255" s="156">
        <f>Q255*H255</f>
        <v>0</v>
      </c>
      <c r="S255" s="156">
        <v>0</v>
      </c>
      <c r="T255" s="157">
        <f>S255*H255</f>
        <v>0</v>
      </c>
      <c r="U255" s="33"/>
      <c r="V255" s="33"/>
      <c r="W255" s="33"/>
      <c r="X255" s="33"/>
      <c r="Y255" s="33"/>
      <c r="Z255" s="33"/>
      <c r="AA255" s="33"/>
      <c r="AB255" s="33"/>
      <c r="AC255" s="33"/>
      <c r="AD255" s="33"/>
      <c r="AE255" s="33"/>
      <c r="AR255" s="158" t="s">
        <v>143</v>
      </c>
      <c r="AT255" s="158" t="s">
        <v>139</v>
      </c>
      <c r="AU255" s="158" t="s">
        <v>82</v>
      </c>
      <c r="AY255" s="18" t="s">
        <v>137</v>
      </c>
      <c r="BE255" s="159">
        <f>IF(N255="základní",J255,0)</f>
        <v>0</v>
      </c>
      <c r="BF255" s="159">
        <f>IF(N255="snížená",J255,0)</f>
        <v>0</v>
      </c>
      <c r="BG255" s="159">
        <f>IF(N255="zákl. přenesená",J255,0)</f>
        <v>0</v>
      </c>
      <c r="BH255" s="159">
        <f>IF(N255="sníž. přenesená",J255,0)</f>
        <v>0</v>
      </c>
      <c r="BI255" s="159">
        <f>IF(N255="nulová",J255,0)</f>
        <v>0</v>
      </c>
      <c r="BJ255" s="18" t="s">
        <v>80</v>
      </c>
      <c r="BK255" s="159">
        <f>ROUND(I255*H255,2)</f>
        <v>0</v>
      </c>
      <c r="BL255" s="18" t="s">
        <v>143</v>
      </c>
      <c r="BM255" s="158" t="s">
        <v>294</v>
      </c>
    </row>
    <row r="256" spans="1:47" s="2" customFormat="1" ht="29.25">
      <c r="A256" s="33"/>
      <c r="B256" s="34"/>
      <c r="C256" s="33"/>
      <c r="D256" s="160" t="s">
        <v>144</v>
      </c>
      <c r="E256" s="33"/>
      <c r="F256" s="161" t="s">
        <v>295</v>
      </c>
      <c r="G256" s="33"/>
      <c r="H256" s="33"/>
      <c r="I256" s="162"/>
      <c r="J256" s="33"/>
      <c r="K256" s="33"/>
      <c r="L256" s="34"/>
      <c r="M256" s="163"/>
      <c r="N256" s="164"/>
      <c r="O256" s="59"/>
      <c r="P256" s="59"/>
      <c r="Q256" s="59"/>
      <c r="R256" s="59"/>
      <c r="S256" s="59"/>
      <c r="T256" s="60"/>
      <c r="U256" s="33"/>
      <c r="V256" s="33"/>
      <c r="W256" s="33"/>
      <c r="X256" s="33"/>
      <c r="Y256" s="33"/>
      <c r="Z256" s="33"/>
      <c r="AA256" s="33"/>
      <c r="AB256" s="33"/>
      <c r="AC256" s="33"/>
      <c r="AD256" s="33"/>
      <c r="AE256" s="33"/>
      <c r="AT256" s="18" t="s">
        <v>144</v>
      </c>
      <c r="AU256" s="18" t="s">
        <v>82</v>
      </c>
    </row>
    <row r="257" spans="1:47" s="2" customFormat="1" ht="409.5">
      <c r="A257" s="33"/>
      <c r="B257" s="34"/>
      <c r="C257" s="33"/>
      <c r="D257" s="160" t="s">
        <v>146</v>
      </c>
      <c r="E257" s="33"/>
      <c r="F257" s="165" t="s">
        <v>296</v>
      </c>
      <c r="G257" s="33"/>
      <c r="H257" s="33"/>
      <c r="I257" s="162"/>
      <c r="J257" s="33"/>
      <c r="K257" s="33"/>
      <c r="L257" s="34"/>
      <c r="M257" s="163"/>
      <c r="N257" s="164"/>
      <c r="O257" s="59"/>
      <c r="P257" s="59"/>
      <c r="Q257" s="59"/>
      <c r="R257" s="59"/>
      <c r="S257" s="59"/>
      <c r="T257" s="60"/>
      <c r="U257" s="33"/>
      <c r="V257" s="33"/>
      <c r="W257" s="33"/>
      <c r="X257" s="33"/>
      <c r="Y257" s="33"/>
      <c r="Z257" s="33"/>
      <c r="AA257" s="33"/>
      <c r="AB257" s="33"/>
      <c r="AC257" s="33"/>
      <c r="AD257" s="33"/>
      <c r="AE257" s="33"/>
      <c r="AT257" s="18" t="s">
        <v>146</v>
      </c>
      <c r="AU257" s="18" t="s">
        <v>82</v>
      </c>
    </row>
    <row r="258" spans="2:51" s="13" customFormat="1" ht="12">
      <c r="B258" s="166"/>
      <c r="D258" s="160" t="s">
        <v>147</v>
      </c>
      <c r="E258" s="167" t="s">
        <v>1</v>
      </c>
      <c r="F258" s="168" t="s">
        <v>209</v>
      </c>
      <c r="H258" s="167" t="s">
        <v>1</v>
      </c>
      <c r="I258" s="169"/>
      <c r="L258" s="166"/>
      <c r="M258" s="170"/>
      <c r="N258" s="171"/>
      <c r="O258" s="171"/>
      <c r="P258" s="171"/>
      <c r="Q258" s="171"/>
      <c r="R258" s="171"/>
      <c r="S258" s="171"/>
      <c r="T258" s="172"/>
      <c r="AT258" s="167" t="s">
        <v>147</v>
      </c>
      <c r="AU258" s="167" t="s">
        <v>82</v>
      </c>
      <c r="AV258" s="13" t="s">
        <v>80</v>
      </c>
      <c r="AW258" s="13" t="s">
        <v>29</v>
      </c>
      <c r="AX258" s="13" t="s">
        <v>72</v>
      </c>
      <c r="AY258" s="167" t="s">
        <v>137</v>
      </c>
    </row>
    <row r="259" spans="2:51" s="13" customFormat="1" ht="12">
      <c r="B259" s="166"/>
      <c r="D259" s="160" t="s">
        <v>147</v>
      </c>
      <c r="E259" s="167" t="s">
        <v>1</v>
      </c>
      <c r="F259" s="168" t="s">
        <v>297</v>
      </c>
      <c r="H259" s="167" t="s">
        <v>1</v>
      </c>
      <c r="I259" s="169"/>
      <c r="L259" s="166"/>
      <c r="M259" s="170"/>
      <c r="N259" s="171"/>
      <c r="O259" s="171"/>
      <c r="P259" s="171"/>
      <c r="Q259" s="171"/>
      <c r="R259" s="171"/>
      <c r="S259" s="171"/>
      <c r="T259" s="172"/>
      <c r="AT259" s="167" t="s">
        <v>147</v>
      </c>
      <c r="AU259" s="167" t="s">
        <v>82</v>
      </c>
      <c r="AV259" s="13" t="s">
        <v>80</v>
      </c>
      <c r="AW259" s="13" t="s">
        <v>29</v>
      </c>
      <c r="AX259" s="13" t="s">
        <v>72</v>
      </c>
      <c r="AY259" s="167" t="s">
        <v>137</v>
      </c>
    </row>
    <row r="260" spans="2:51" s="14" customFormat="1" ht="12">
      <c r="B260" s="173"/>
      <c r="D260" s="160" t="s">
        <v>147</v>
      </c>
      <c r="E260" s="174" t="s">
        <v>1</v>
      </c>
      <c r="F260" s="175" t="s">
        <v>261</v>
      </c>
      <c r="H260" s="176">
        <v>655</v>
      </c>
      <c r="I260" s="177"/>
      <c r="L260" s="173"/>
      <c r="M260" s="178"/>
      <c r="N260" s="179"/>
      <c r="O260" s="179"/>
      <c r="P260" s="179"/>
      <c r="Q260" s="179"/>
      <c r="R260" s="179"/>
      <c r="S260" s="179"/>
      <c r="T260" s="180"/>
      <c r="AT260" s="174" t="s">
        <v>147</v>
      </c>
      <c r="AU260" s="174" t="s">
        <v>82</v>
      </c>
      <c r="AV260" s="14" t="s">
        <v>82</v>
      </c>
      <c r="AW260" s="14" t="s">
        <v>29</v>
      </c>
      <c r="AX260" s="14" t="s">
        <v>72</v>
      </c>
      <c r="AY260" s="174" t="s">
        <v>137</v>
      </c>
    </row>
    <row r="261" spans="2:51" s="15" customFormat="1" ht="12">
      <c r="B261" s="181"/>
      <c r="D261" s="160" t="s">
        <v>147</v>
      </c>
      <c r="E261" s="182" t="s">
        <v>1</v>
      </c>
      <c r="F261" s="183" t="s">
        <v>150</v>
      </c>
      <c r="H261" s="184">
        <v>655</v>
      </c>
      <c r="I261" s="185"/>
      <c r="L261" s="181"/>
      <c r="M261" s="186"/>
      <c r="N261" s="187"/>
      <c r="O261" s="187"/>
      <c r="P261" s="187"/>
      <c r="Q261" s="187"/>
      <c r="R261" s="187"/>
      <c r="S261" s="187"/>
      <c r="T261" s="188"/>
      <c r="AT261" s="182" t="s">
        <v>147</v>
      </c>
      <c r="AU261" s="182" t="s">
        <v>82</v>
      </c>
      <c r="AV261" s="15" t="s">
        <v>143</v>
      </c>
      <c r="AW261" s="15" t="s">
        <v>29</v>
      </c>
      <c r="AX261" s="15" t="s">
        <v>80</v>
      </c>
      <c r="AY261" s="182" t="s">
        <v>137</v>
      </c>
    </row>
    <row r="262" spans="1:65" s="2" customFormat="1" ht="24.2" customHeight="1">
      <c r="A262" s="33"/>
      <c r="B262" s="145"/>
      <c r="C262" s="146">
        <v>24</v>
      </c>
      <c r="D262" s="146" t="s">
        <v>139</v>
      </c>
      <c r="E262" s="147" t="s">
        <v>299</v>
      </c>
      <c r="F262" s="148" t="s">
        <v>300</v>
      </c>
      <c r="G262" s="149" t="s">
        <v>142</v>
      </c>
      <c r="H262" s="150">
        <v>596.4</v>
      </c>
      <c r="I262" s="151"/>
      <c r="J262" s="152">
        <f>ROUND(I262*H262,2)</f>
        <v>0</v>
      </c>
      <c r="K262" s="153"/>
      <c r="L262" s="34"/>
      <c r="M262" s="154" t="s">
        <v>1</v>
      </c>
      <c r="N262" s="155" t="s">
        <v>37</v>
      </c>
      <c r="O262" s="59"/>
      <c r="P262" s="156">
        <f>O262*H262</f>
        <v>0</v>
      </c>
      <c r="Q262" s="156">
        <v>0</v>
      </c>
      <c r="R262" s="156">
        <f>Q262*H262</f>
        <v>0</v>
      </c>
      <c r="S262" s="156">
        <v>0</v>
      </c>
      <c r="T262" s="157">
        <f>S262*H262</f>
        <v>0</v>
      </c>
      <c r="U262" s="33"/>
      <c r="V262" s="33"/>
      <c r="W262" s="33"/>
      <c r="X262" s="33"/>
      <c r="Y262" s="33"/>
      <c r="Z262" s="33"/>
      <c r="AA262" s="33"/>
      <c r="AB262" s="33"/>
      <c r="AC262" s="33"/>
      <c r="AD262" s="33"/>
      <c r="AE262" s="33"/>
      <c r="AR262" s="158" t="s">
        <v>143</v>
      </c>
      <c r="AT262" s="158" t="s">
        <v>139</v>
      </c>
      <c r="AU262" s="158" t="s">
        <v>82</v>
      </c>
      <c r="AY262" s="18" t="s">
        <v>137</v>
      </c>
      <c r="BE262" s="159">
        <f>IF(N262="základní",J262,0)</f>
        <v>0</v>
      </c>
      <c r="BF262" s="159">
        <f>IF(N262="snížená",J262,0)</f>
        <v>0</v>
      </c>
      <c r="BG262" s="159">
        <f>IF(N262="zákl. přenesená",J262,0)</f>
        <v>0</v>
      </c>
      <c r="BH262" s="159">
        <f>IF(N262="sníž. přenesená",J262,0)</f>
        <v>0</v>
      </c>
      <c r="BI262" s="159">
        <f>IF(N262="nulová",J262,0)</f>
        <v>0</v>
      </c>
      <c r="BJ262" s="18" t="s">
        <v>80</v>
      </c>
      <c r="BK262" s="159">
        <f>ROUND(I262*H262,2)</f>
        <v>0</v>
      </c>
      <c r="BL262" s="18" t="s">
        <v>143</v>
      </c>
      <c r="BM262" s="158" t="s">
        <v>301</v>
      </c>
    </row>
    <row r="263" spans="1:47" s="2" customFormat="1" ht="19.5">
      <c r="A263" s="33"/>
      <c r="B263" s="34"/>
      <c r="C263" s="33"/>
      <c r="D263" s="160" t="s">
        <v>144</v>
      </c>
      <c r="E263" s="33"/>
      <c r="F263" s="161" t="s">
        <v>302</v>
      </c>
      <c r="G263" s="33"/>
      <c r="H263" s="33"/>
      <c r="I263" s="162"/>
      <c r="J263" s="33"/>
      <c r="K263" s="33"/>
      <c r="L263" s="34"/>
      <c r="M263" s="163"/>
      <c r="N263" s="164"/>
      <c r="O263" s="59"/>
      <c r="P263" s="59"/>
      <c r="Q263" s="59"/>
      <c r="R263" s="59"/>
      <c r="S263" s="59"/>
      <c r="T263" s="60"/>
      <c r="U263" s="33"/>
      <c r="V263" s="33"/>
      <c r="W263" s="33"/>
      <c r="X263" s="33"/>
      <c r="Y263" s="33"/>
      <c r="Z263" s="33"/>
      <c r="AA263" s="33"/>
      <c r="AB263" s="33"/>
      <c r="AC263" s="33"/>
      <c r="AD263" s="33"/>
      <c r="AE263" s="33"/>
      <c r="AT263" s="18" t="s">
        <v>144</v>
      </c>
      <c r="AU263" s="18" t="s">
        <v>82</v>
      </c>
    </row>
    <row r="264" spans="1:47" s="2" customFormat="1" ht="117">
      <c r="A264" s="33"/>
      <c r="B264" s="34"/>
      <c r="C264" s="33"/>
      <c r="D264" s="160" t="s">
        <v>146</v>
      </c>
      <c r="E264" s="33"/>
      <c r="F264" s="165" t="s">
        <v>303</v>
      </c>
      <c r="G264" s="33"/>
      <c r="H264" s="33"/>
      <c r="I264" s="162"/>
      <c r="J264" s="33"/>
      <c r="K264" s="33"/>
      <c r="L264" s="34"/>
      <c r="M264" s="163"/>
      <c r="N264" s="164"/>
      <c r="O264" s="59"/>
      <c r="P264" s="59"/>
      <c r="Q264" s="59"/>
      <c r="R264" s="59"/>
      <c r="S264" s="59"/>
      <c r="T264" s="60"/>
      <c r="U264" s="33"/>
      <c r="V264" s="33"/>
      <c r="W264" s="33"/>
      <c r="X264" s="33"/>
      <c r="Y264" s="33"/>
      <c r="Z264" s="33"/>
      <c r="AA264" s="33"/>
      <c r="AB264" s="33"/>
      <c r="AC264" s="33"/>
      <c r="AD264" s="33"/>
      <c r="AE264" s="33"/>
      <c r="AT264" s="18" t="s">
        <v>146</v>
      </c>
      <c r="AU264" s="18" t="s">
        <v>82</v>
      </c>
    </row>
    <row r="265" spans="2:51" s="13" customFormat="1" ht="12">
      <c r="B265" s="166"/>
      <c r="D265" s="160" t="s">
        <v>147</v>
      </c>
      <c r="E265" s="167" t="s">
        <v>1</v>
      </c>
      <c r="F265" s="168" t="s">
        <v>209</v>
      </c>
      <c r="H265" s="167" t="s">
        <v>1</v>
      </c>
      <c r="I265" s="169"/>
      <c r="L265" s="166"/>
      <c r="M265" s="170"/>
      <c r="N265" s="171"/>
      <c r="O265" s="171"/>
      <c r="P265" s="171"/>
      <c r="Q265" s="171"/>
      <c r="R265" s="171"/>
      <c r="S265" s="171"/>
      <c r="T265" s="172"/>
      <c r="AT265" s="167" t="s">
        <v>147</v>
      </c>
      <c r="AU265" s="167" t="s">
        <v>82</v>
      </c>
      <c r="AV265" s="13" t="s">
        <v>80</v>
      </c>
      <c r="AW265" s="13" t="s">
        <v>29</v>
      </c>
      <c r="AX265" s="13" t="s">
        <v>72</v>
      </c>
      <c r="AY265" s="167" t="s">
        <v>137</v>
      </c>
    </row>
    <row r="266" spans="2:51" s="14" customFormat="1" ht="12">
      <c r="B266" s="173"/>
      <c r="D266" s="160" t="s">
        <v>147</v>
      </c>
      <c r="E266" s="174" t="s">
        <v>1</v>
      </c>
      <c r="F266" s="175" t="s">
        <v>291</v>
      </c>
      <c r="H266" s="176">
        <v>596.4</v>
      </c>
      <c r="I266" s="177"/>
      <c r="L266" s="173"/>
      <c r="M266" s="178"/>
      <c r="N266" s="179"/>
      <c r="O266" s="179"/>
      <c r="P266" s="179"/>
      <c r="Q266" s="179"/>
      <c r="R266" s="179"/>
      <c r="S266" s="179"/>
      <c r="T266" s="180"/>
      <c r="AT266" s="174" t="s">
        <v>147</v>
      </c>
      <c r="AU266" s="174" t="s">
        <v>82</v>
      </c>
      <c r="AV266" s="14" t="s">
        <v>82</v>
      </c>
      <c r="AW266" s="14" t="s">
        <v>29</v>
      </c>
      <c r="AX266" s="14" t="s">
        <v>72</v>
      </c>
      <c r="AY266" s="174" t="s">
        <v>137</v>
      </c>
    </row>
    <row r="267" spans="2:51" s="15" customFormat="1" ht="12">
      <c r="B267" s="181"/>
      <c r="D267" s="160" t="s">
        <v>147</v>
      </c>
      <c r="E267" s="182" t="s">
        <v>1</v>
      </c>
      <c r="F267" s="183" t="s">
        <v>150</v>
      </c>
      <c r="H267" s="184">
        <v>596.4</v>
      </c>
      <c r="I267" s="185"/>
      <c r="L267" s="181"/>
      <c r="M267" s="186"/>
      <c r="N267" s="187"/>
      <c r="O267" s="187"/>
      <c r="P267" s="187"/>
      <c r="Q267" s="187"/>
      <c r="R267" s="187"/>
      <c r="S267" s="187"/>
      <c r="T267" s="188"/>
      <c r="AT267" s="182" t="s">
        <v>147</v>
      </c>
      <c r="AU267" s="182" t="s">
        <v>82</v>
      </c>
      <c r="AV267" s="15" t="s">
        <v>143</v>
      </c>
      <c r="AW267" s="15" t="s">
        <v>29</v>
      </c>
      <c r="AX267" s="15" t="s">
        <v>80</v>
      </c>
      <c r="AY267" s="182" t="s">
        <v>137</v>
      </c>
    </row>
    <row r="268" spans="1:65" s="2" customFormat="1" ht="14.45" customHeight="1">
      <c r="A268" s="33"/>
      <c r="B268" s="145"/>
      <c r="C268" s="189">
        <v>25</v>
      </c>
      <c r="D268" s="189" t="s">
        <v>230</v>
      </c>
      <c r="E268" s="190" t="s">
        <v>304</v>
      </c>
      <c r="F268" s="191" t="s">
        <v>305</v>
      </c>
      <c r="G268" s="192" t="s">
        <v>306</v>
      </c>
      <c r="H268" s="193">
        <v>8.946</v>
      </c>
      <c r="I268" s="194"/>
      <c r="J268" s="195">
        <f>ROUND(I268*H268,2)</f>
        <v>0</v>
      </c>
      <c r="K268" s="196"/>
      <c r="L268" s="197"/>
      <c r="M268" s="198" t="s">
        <v>1</v>
      </c>
      <c r="N268" s="199" t="s">
        <v>37</v>
      </c>
      <c r="O268" s="59"/>
      <c r="P268" s="156">
        <f>O268*H268</f>
        <v>0</v>
      </c>
      <c r="Q268" s="156">
        <v>0</v>
      </c>
      <c r="R268" s="156">
        <f>Q268*H268</f>
        <v>0</v>
      </c>
      <c r="S268" s="156">
        <v>0</v>
      </c>
      <c r="T268" s="157">
        <f>S268*H268</f>
        <v>0</v>
      </c>
      <c r="U268" s="33"/>
      <c r="V268" s="33"/>
      <c r="W268" s="33"/>
      <c r="X268" s="33"/>
      <c r="Y268" s="33"/>
      <c r="Z268" s="33"/>
      <c r="AA268" s="33"/>
      <c r="AB268" s="33"/>
      <c r="AC268" s="33"/>
      <c r="AD268" s="33"/>
      <c r="AE268" s="33"/>
      <c r="AR268" s="158" t="s">
        <v>153</v>
      </c>
      <c r="AT268" s="158" t="s">
        <v>230</v>
      </c>
      <c r="AU268" s="158" t="s">
        <v>82</v>
      </c>
      <c r="AY268" s="18" t="s">
        <v>137</v>
      </c>
      <c r="BE268" s="159">
        <f>IF(N268="základní",J268,0)</f>
        <v>0</v>
      </c>
      <c r="BF268" s="159">
        <f>IF(N268="snížená",J268,0)</f>
        <v>0</v>
      </c>
      <c r="BG268" s="159">
        <f>IF(N268="zákl. přenesená",J268,0)</f>
        <v>0</v>
      </c>
      <c r="BH268" s="159">
        <f>IF(N268="sníž. přenesená",J268,0)</f>
        <v>0</v>
      </c>
      <c r="BI268" s="159">
        <f>IF(N268="nulová",J268,0)</f>
        <v>0</v>
      </c>
      <c r="BJ268" s="18" t="s">
        <v>80</v>
      </c>
      <c r="BK268" s="159">
        <f>ROUND(I268*H268,2)</f>
        <v>0</v>
      </c>
      <c r="BL268" s="18" t="s">
        <v>143</v>
      </c>
      <c r="BM268" s="158" t="s">
        <v>307</v>
      </c>
    </row>
    <row r="269" spans="1:47" s="2" customFormat="1" ht="12">
      <c r="A269" s="33"/>
      <c r="B269" s="34"/>
      <c r="C269" s="33"/>
      <c r="D269" s="160" t="s">
        <v>144</v>
      </c>
      <c r="E269" s="33"/>
      <c r="F269" s="161" t="s">
        <v>305</v>
      </c>
      <c r="G269" s="33"/>
      <c r="H269" s="33"/>
      <c r="I269" s="162"/>
      <c r="J269" s="33"/>
      <c r="K269" s="33"/>
      <c r="L269" s="34"/>
      <c r="M269" s="163"/>
      <c r="N269" s="164"/>
      <c r="O269" s="59"/>
      <c r="P269" s="59"/>
      <c r="Q269" s="59"/>
      <c r="R269" s="59"/>
      <c r="S269" s="59"/>
      <c r="T269" s="60"/>
      <c r="U269" s="33"/>
      <c r="V269" s="33"/>
      <c r="W269" s="33"/>
      <c r="X269" s="33"/>
      <c r="Y269" s="33"/>
      <c r="Z269" s="33"/>
      <c r="AA269" s="33"/>
      <c r="AB269" s="33"/>
      <c r="AC269" s="33"/>
      <c r="AD269" s="33"/>
      <c r="AE269" s="33"/>
      <c r="AT269" s="18" t="s">
        <v>144</v>
      </c>
      <c r="AU269" s="18" t="s">
        <v>82</v>
      </c>
    </row>
    <row r="270" spans="2:51" s="14" customFormat="1" ht="12">
      <c r="B270" s="173"/>
      <c r="D270" s="160" t="s">
        <v>147</v>
      </c>
      <c r="E270" s="174" t="s">
        <v>1</v>
      </c>
      <c r="F270" s="175" t="s">
        <v>308</v>
      </c>
      <c r="H270" s="176">
        <v>8.946</v>
      </c>
      <c r="I270" s="177"/>
      <c r="L270" s="173"/>
      <c r="M270" s="178"/>
      <c r="N270" s="179"/>
      <c r="O270" s="179"/>
      <c r="P270" s="179"/>
      <c r="Q270" s="179"/>
      <c r="R270" s="179"/>
      <c r="S270" s="179"/>
      <c r="T270" s="180"/>
      <c r="AT270" s="174" t="s">
        <v>147</v>
      </c>
      <c r="AU270" s="174" t="s">
        <v>82</v>
      </c>
      <c r="AV270" s="14" t="s">
        <v>82</v>
      </c>
      <c r="AW270" s="14" t="s">
        <v>29</v>
      </c>
      <c r="AX270" s="14" t="s">
        <v>72</v>
      </c>
      <c r="AY270" s="174" t="s">
        <v>137</v>
      </c>
    </row>
    <row r="271" spans="2:51" s="15" customFormat="1" ht="12">
      <c r="B271" s="181"/>
      <c r="D271" s="160" t="s">
        <v>147</v>
      </c>
      <c r="E271" s="182" t="s">
        <v>1</v>
      </c>
      <c r="F271" s="183" t="s">
        <v>150</v>
      </c>
      <c r="H271" s="184">
        <v>8.946</v>
      </c>
      <c r="I271" s="185"/>
      <c r="L271" s="181"/>
      <c r="M271" s="186"/>
      <c r="N271" s="187"/>
      <c r="O271" s="187"/>
      <c r="P271" s="187"/>
      <c r="Q271" s="187"/>
      <c r="R271" s="187"/>
      <c r="S271" s="187"/>
      <c r="T271" s="188"/>
      <c r="AT271" s="182" t="s">
        <v>147</v>
      </c>
      <c r="AU271" s="182" t="s">
        <v>82</v>
      </c>
      <c r="AV271" s="15" t="s">
        <v>143</v>
      </c>
      <c r="AW271" s="15" t="s">
        <v>29</v>
      </c>
      <c r="AX271" s="15" t="s">
        <v>80</v>
      </c>
      <c r="AY271" s="182" t="s">
        <v>137</v>
      </c>
    </row>
    <row r="272" spans="1:65" s="2" customFormat="1" ht="14.45" customHeight="1">
      <c r="A272" s="33"/>
      <c r="B272" s="145"/>
      <c r="C272" s="146">
        <v>26</v>
      </c>
      <c r="D272" s="146" t="s">
        <v>139</v>
      </c>
      <c r="E272" s="147" t="s">
        <v>310</v>
      </c>
      <c r="F272" s="148" t="s">
        <v>311</v>
      </c>
      <c r="G272" s="149" t="s">
        <v>142</v>
      </c>
      <c r="H272" s="150">
        <v>596.4</v>
      </c>
      <c r="I272" s="151"/>
      <c r="J272" s="152">
        <f>ROUND(I272*H272,2)</f>
        <v>0</v>
      </c>
      <c r="K272" s="153"/>
      <c r="L272" s="34"/>
      <c r="M272" s="154" t="s">
        <v>1</v>
      </c>
      <c r="N272" s="155" t="s">
        <v>37</v>
      </c>
      <c r="O272" s="59"/>
      <c r="P272" s="156">
        <f>O272*H272</f>
        <v>0</v>
      </c>
      <c r="Q272" s="156">
        <v>0</v>
      </c>
      <c r="R272" s="156">
        <f>Q272*H272</f>
        <v>0</v>
      </c>
      <c r="S272" s="156">
        <v>0</v>
      </c>
      <c r="T272" s="157">
        <f>S272*H272</f>
        <v>0</v>
      </c>
      <c r="U272" s="33"/>
      <c r="V272" s="33"/>
      <c r="W272" s="33"/>
      <c r="X272" s="33"/>
      <c r="Y272" s="33"/>
      <c r="Z272" s="33"/>
      <c r="AA272" s="33"/>
      <c r="AB272" s="33"/>
      <c r="AC272" s="33"/>
      <c r="AD272" s="33"/>
      <c r="AE272" s="33"/>
      <c r="AR272" s="158" t="s">
        <v>143</v>
      </c>
      <c r="AT272" s="158" t="s">
        <v>139</v>
      </c>
      <c r="AU272" s="158" t="s">
        <v>82</v>
      </c>
      <c r="AY272" s="18" t="s">
        <v>137</v>
      </c>
      <c r="BE272" s="159">
        <f>IF(N272="základní",J272,0)</f>
        <v>0</v>
      </c>
      <c r="BF272" s="159">
        <f>IF(N272="snížená",J272,0)</f>
        <v>0</v>
      </c>
      <c r="BG272" s="159">
        <f>IF(N272="zákl. přenesená",J272,0)</f>
        <v>0</v>
      </c>
      <c r="BH272" s="159">
        <f>IF(N272="sníž. přenesená",J272,0)</f>
        <v>0</v>
      </c>
      <c r="BI272" s="159">
        <f>IF(N272="nulová",J272,0)</f>
        <v>0</v>
      </c>
      <c r="BJ272" s="18" t="s">
        <v>80</v>
      </c>
      <c r="BK272" s="159">
        <f>ROUND(I272*H272,2)</f>
        <v>0</v>
      </c>
      <c r="BL272" s="18" t="s">
        <v>143</v>
      </c>
      <c r="BM272" s="158" t="s">
        <v>312</v>
      </c>
    </row>
    <row r="273" spans="1:47" s="2" customFormat="1" ht="19.5">
      <c r="A273" s="33"/>
      <c r="B273" s="34"/>
      <c r="C273" s="33"/>
      <c r="D273" s="160" t="s">
        <v>144</v>
      </c>
      <c r="E273" s="33"/>
      <c r="F273" s="161" t="s">
        <v>313</v>
      </c>
      <c r="G273" s="33"/>
      <c r="H273" s="33"/>
      <c r="I273" s="162"/>
      <c r="J273" s="33"/>
      <c r="K273" s="33"/>
      <c r="L273" s="34"/>
      <c r="M273" s="163"/>
      <c r="N273" s="164"/>
      <c r="O273" s="59"/>
      <c r="P273" s="59"/>
      <c r="Q273" s="59"/>
      <c r="R273" s="59"/>
      <c r="S273" s="59"/>
      <c r="T273" s="60"/>
      <c r="U273" s="33"/>
      <c r="V273" s="33"/>
      <c r="W273" s="33"/>
      <c r="X273" s="33"/>
      <c r="Y273" s="33"/>
      <c r="Z273" s="33"/>
      <c r="AA273" s="33"/>
      <c r="AB273" s="33"/>
      <c r="AC273" s="33"/>
      <c r="AD273" s="33"/>
      <c r="AE273" s="33"/>
      <c r="AT273" s="18" t="s">
        <v>144</v>
      </c>
      <c r="AU273" s="18" t="s">
        <v>82</v>
      </c>
    </row>
    <row r="274" spans="1:47" s="2" customFormat="1" ht="165.75">
      <c r="A274" s="33"/>
      <c r="B274" s="34"/>
      <c r="C274" s="33"/>
      <c r="D274" s="160" t="s">
        <v>146</v>
      </c>
      <c r="E274" s="33"/>
      <c r="F274" s="165" t="s">
        <v>314</v>
      </c>
      <c r="G274" s="33"/>
      <c r="H274" s="33"/>
      <c r="I274" s="162"/>
      <c r="J274" s="33"/>
      <c r="K274" s="33"/>
      <c r="L274" s="34"/>
      <c r="M274" s="163"/>
      <c r="N274" s="164"/>
      <c r="O274" s="59"/>
      <c r="P274" s="59"/>
      <c r="Q274" s="59"/>
      <c r="R274" s="59"/>
      <c r="S274" s="59"/>
      <c r="T274" s="60"/>
      <c r="U274" s="33"/>
      <c r="V274" s="33"/>
      <c r="W274" s="33"/>
      <c r="X274" s="33"/>
      <c r="Y274" s="33"/>
      <c r="Z274" s="33"/>
      <c r="AA274" s="33"/>
      <c r="AB274" s="33"/>
      <c r="AC274" s="33"/>
      <c r="AD274" s="33"/>
      <c r="AE274" s="33"/>
      <c r="AT274" s="18" t="s">
        <v>146</v>
      </c>
      <c r="AU274" s="18" t="s">
        <v>82</v>
      </c>
    </row>
    <row r="275" spans="2:51" s="13" customFormat="1" ht="12">
      <c r="B275" s="166"/>
      <c r="D275" s="160" t="s">
        <v>147</v>
      </c>
      <c r="E275" s="167" t="s">
        <v>1</v>
      </c>
      <c r="F275" s="168" t="s">
        <v>315</v>
      </c>
      <c r="H275" s="167" t="s">
        <v>1</v>
      </c>
      <c r="I275" s="169"/>
      <c r="L275" s="166"/>
      <c r="M275" s="170"/>
      <c r="N275" s="171"/>
      <c r="O275" s="171"/>
      <c r="P275" s="171"/>
      <c r="Q275" s="171"/>
      <c r="R275" s="171"/>
      <c r="S275" s="171"/>
      <c r="T275" s="172"/>
      <c r="AT275" s="167" t="s">
        <v>147</v>
      </c>
      <c r="AU275" s="167" t="s">
        <v>82</v>
      </c>
      <c r="AV275" s="13" t="s">
        <v>80</v>
      </c>
      <c r="AW275" s="13" t="s">
        <v>29</v>
      </c>
      <c r="AX275" s="13" t="s">
        <v>72</v>
      </c>
      <c r="AY275" s="167" t="s">
        <v>137</v>
      </c>
    </row>
    <row r="276" spans="2:51" s="14" customFormat="1" ht="12">
      <c r="B276" s="173"/>
      <c r="D276" s="160" t="s">
        <v>147</v>
      </c>
      <c r="E276" s="174" t="s">
        <v>1</v>
      </c>
      <c r="F276" s="175" t="s">
        <v>291</v>
      </c>
      <c r="H276" s="176">
        <v>596.4</v>
      </c>
      <c r="I276" s="177"/>
      <c r="L276" s="173"/>
      <c r="M276" s="178"/>
      <c r="N276" s="179"/>
      <c r="O276" s="179"/>
      <c r="P276" s="179"/>
      <c r="Q276" s="179"/>
      <c r="R276" s="179"/>
      <c r="S276" s="179"/>
      <c r="T276" s="180"/>
      <c r="AT276" s="174" t="s">
        <v>147</v>
      </c>
      <c r="AU276" s="174" t="s">
        <v>82</v>
      </c>
      <c r="AV276" s="14" t="s">
        <v>82</v>
      </c>
      <c r="AW276" s="14" t="s">
        <v>29</v>
      </c>
      <c r="AX276" s="14" t="s">
        <v>72</v>
      </c>
      <c r="AY276" s="174" t="s">
        <v>137</v>
      </c>
    </row>
    <row r="277" spans="2:51" s="15" customFormat="1" ht="12">
      <c r="B277" s="181"/>
      <c r="D277" s="160" t="s">
        <v>147</v>
      </c>
      <c r="E277" s="182" t="s">
        <v>1</v>
      </c>
      <c r="F277" s="183" t="s">
        <v>150</v>
      </c>
      <c r="H277" s="184">
        <v>596.4</v>
      </c>
      <c r="I277" s="185"/>
      <c r="L277" s="181"/>
      <c r="M277" s="186"/>
      <c r="N277" s="187"/>
      <c r="O277" s="187"/>
      <c r="P277" s="187"/>
      <c r="Q277" s="187"/>
      <c r="R277" s="187"/>
      <c r="S277" s="187"/>
      <c r="T277" s="188"/>
      <c r="AT277" s="182" t="s">
        <v>147</v>
      </c>
      <c r="AU277" s="182" t="s">
        <v>82</v>
      </c>
      <c r="AV277" s="15" t="s">
        <v>143</v>
      </c>
      <c r="AW277" s="15" t="s">
        <v>29</v>
      </c>
      <c r="AX277" s="15" t="s">
        <v>80</v>
      </c>
      <c r="AY277" s="182" t="s">
        <v>137</v>
      </c>
    </row>
    <row r="278" spans="1:65" s="2" customFormat="1" ht="14.45" customHeight="1">
      <c r="A278" s="33"/>
      <c r="B278" s="145"/>
      <c r="C278" s="146">
        <v>27</v>
      </c>
      <c r="D278" s="146" t="s">
        <v>139</v>
      </c>
      <c r="E278" s="147" t="s">
        <v>316</v>
      </c>
      <c r="F278" s="148" t="s">
        <v>317</v>
      </c>
      <c r="G278" s="149" t="s">
        <v>142</v>
      </c>
      <c r="H278" s="150">
        <v>598.5</v>
      </c>
      <c r="I278" s="151"/>
      <c r="J278" s="152">
        <f>ROUND(I278*H278,2)</f>
        <v>0</v>
      </c>
      <c r="K278" s="153"/>
      <c r="L278" s="34"/>
      <c r="M278" s="154" t="s">
        <v>1</v>
      </c>
      <c r="N278" s="155" t="s">
        <v>37</v>
      </c>
      <c r="O278" s="59"/>
      <c r="P278" s="156">
        <f>O278*H278</f>
        <v>0</v>
      </c>
      <c r="Q278" s="156">
        <v>0</v>
      </c>
      <c r="R278" s="156">
        <f>Q278*H278</f>
        <v>0</v>
      </c>
      <c r="S278" s="156">
        <v>0</v>
      </c>
      <c r="T278" s="157">
        <f>S278*H278</f>
        <v>0</v>
      </c>
      <c r="U278" s="33"/>
      <c r="V278" s="33"/>
      <c r="W278" s="33"/>
      <c r="X278" s="33"/>
      <c r="Y278" s="33"/>
      <c r="Z278" s="33"/>
      <c r="AA278" s="33"/>
      <c r="AB278" s="33"/>
      <c r="AC278" s="33"/>
      <c r="AD278" s="33"/>
      <c r="AE278" s="33"/>
      <c r="AR278" s="158" t="s">
        <v>143</v>
      </c>
      <c r="AT278" s="158" t="s">
        <v>139</v>
      </c>
      <c r="AU278" s="158" t="s">
        <v>82</v>
      </c>
      <c r="AY278" s="18" t="s">
        <v>137</v>
      </c>
      <c r="BE278" s="159">
        <f>IF(N278="základní",J278,0)</f>
        <v>0</v>
      </c>
      <c r="BF278" s="159">
        <f>IF(N278="snížená",J278,0)</f>
        <v>0</v>
      </c>
      <c r="BG278" s="159">
        <f>IF(N278="zákl. přenesená",J278,0)</f>
        <v>0</v>
      </c>
      <c r="BH278" s="159">
        <f>IF(N278="sníž. přenesená",J278,0)</f>
        <v>0</v>
      </c>
      <c r="BI278" s="159">
        <f>IF(N278="nulová",J278,0)</f>
        <v>0</v>
      </c>
      <c r="BJ278" s="18" t="s">
        <v>80</v>
      </c>
      <c r="BK278" s="159">
        <f>ROUND(I278*H278,2)</f>
        <v>0</v>
      </c>
      <c r="BL278" s="18" t="s">
        <v>143</v>
      </c>
      <c r="BM278" s="158" t="s">
        <v>318</v>
      </c>
    </row>
    <row r="279" spans="1:47" s="2" customFormat="1" ht="19.5">
      <c r="A279" s="33"/>
      <c r="B279" s="34"/>
      <c r="C279" s="33"/>
      <c r="D279" s="160" t="s">
        <v>144</v>
      </c>
      <c r="E279" s="33"/>
      <c r="F279" s="161" t="s">
        <v>319</v>
      </c>
      <c r="G279" s="33"/>
      <c r="H279" s="33"/>
      <c r="I279" s="162"/>
      <c r="J279" s="33"/>
      <c r="K279" s="33"/>
      <c r="L279" s="34"/>
      <c r="M279" s="163"/>
      <c r="N279" s="164"/>
      <c r="O279" s="59"/>
      <c r="P279" s="59"/>
      <c r="Q279" s="59"/>
      <c r="R279" s="59"/>
      <c r="S279" s="59"/>
      <c r="T279" s="60"/>
      <c r="U279" s="33"/>
      <c r="V279" s="33"/>
      <c r="W279" s="33"/>
      <c r="X279" s="33"/>
      <c r="Y279" s="33"/>
      <c r="Z279" s="33"/>
      <c r="AA279" s="33"/>
      <c r="AB279" s="33"/>
      <c r="AC279" s="33"/>
      <c r="AD279" s="33"/>
      <c r="AE279" s="33"/>
      <c r="AT279" s="18" t="s">
        <v>144</v>
      </c>
      <c r="AU279" s="18" t="s">
        <v>82</v>
      </c>
    </row>
    <row r="280" spans="1:47" s="2" customFormat="1" ht="126.75">
      <c r="A280" s="33"/>
      <c r="B280" s="34"/>
      <c r="C280" s="33"/>
      <c r="D280" s="160" t="s">
        <v>146</v>
      </c>
      <c r="E280" s="33"/>
      <c r="F280" s="165" t="s">
        <v>320</v>
      </c>
      <c r="G280" s="33"/>
      <c r="H280" s="33"/>
      <c r="I280" s="162"/>
      <c r="J280" s="33"/>
      <c r="K280" s="33"/>
      <c r="L280" s="34"/>
      <c r="M280" s="163"/>
      <c r="N280" s="164"/>
      <c r="O280" s="59"/>
      <c r="P280" s="59"/>
      <c r="Q280" s="59"/>
      <c r="R280" s="59"/>
      <c r="S280" s="59"/>
      <c r="T280" s="60"/>
      <c r="U280" s="33"/>
      <c r="V280" s="33"/>
      <c r="W280" s="33"/>
      <c r="X280" s="33"/>
      <c r="Y280" s="33"/>
      <c r="Z280" s="33"/>
      <c r="AA280" s="33"/>
      <c r="AB280" s="33"/>
      <c r="AC280" s="33"/>
      <c r="AD280" s="33"/>
      <c r="AE280" s="33"/>
      <c r="AT280" s="18" t="s">
        <v>146</v>
      </c>
      <c r="AU280" s="18" t="s">
        <v>82</v>
      </c>
    </row>
    <row r="281" spans="2:51" s="13" customFormat="1" ht="12">
      <c r="B281" s="166"/>
      <c r="D281" s="160" t="s">
        <v>147</v>
      </c>
      <c r="E281" s="167" t="s">
        <v>1</v>
      </c>
      <c r="F281" s="168" t="s">
        <v>209</v>
      </c>
      <c r="H281" s="167" t="s">
        <v>1</v>
      </c>
      <c r="I281" s="169"/>
      <c r="L281" s="166"/>
      <c r="M281" s="170"/>
      <c r="N281" s="171"/>
      <c r="O281" s="171"/>
      <c r="P281" s="171"/>
      <c r="Q281" s="171"/>
      <c r="R281" s="171"/>
      <c r="S281" s="171"/>
      <c r="T281" s="172"/>
      <c r="AT281" s="167" t="s">
        <v>147</v>
      </c>
      <c r="AU281" s="167" t="s">
        <v>82</v>
      </c>
      <c r="AV281" s="13" t="s">
        <v>80</v>
      </c>
      <c r="AW281" s="13" t="s">
        <v>29</v>
      </c>
      <c r="AX281" s="13" t="s">
        <v>72</v>
      </c>
      <c r="AY281" s="167" t="s">
        <v>137</v>
      </c>
    </row>
    <row r="282" spans="2:51" s="14" customFormat="1" ht="12">
      <c r="B282" s="173"/>
      <c r="D282" s="160" t="s">
        <v>147</v>
      </c>
      <c r="E282" s="174" t="s">
        <v>1</v>
      </c>
      <c r="F282" s="175" t="s">
        <v>321</v>
      </c>
      <c r="H282" s="176">
        <v>598.5</v>
      </c>
      <c r="I282" s="177"/>
      <c r="L282" s="173"/>
      <c r="M282" s="178"/>
      <c r="N282" s="179"/>
      <c r="O282" s="179"/>
      <c r="P282" s="179"/>
      <c r="Q282" s="179"/>
      <c r="R282" s="179"/>
      <c r="S282" s="179"/>
      <c r="T282" s="180"/>
      <c r="AT282" s="174" t="s">
        <v>147</v>
      </c>
      <c r="AU282" s="174" t="s">
        <v>82</v>
      </c>
      <c r="AV282" s="14" t="s">
        <v>82</v>
      </c>
      <c r="AW282" s="14" t="s">
        <v>29</v>
      </c>
      <c r="AX282" s="14" t="s">
        <v>72</v>
      </c>
      <c r="AY282" s="174" t="s">
        <v>137</v>
      </c>
    </row>
    <row r="283" spans="2:51" s="15" customFormat="1" ht="12">
      <c r="B283" s="181"/>
      <c r="D283" s="160" t="s">
        <v>147</v>
      </c>
      <c r="E283" s="182" t="s">
        <v>1</v>
      </c>
      <c r="F283" s="183" t="s">
        <v>150</v>
      </c>
      <c r="H283" s="184">
        <v>598.5</v>
      </c>
      <c r="I283" s="185"/>
      <c r="L283" s="181"/>
      <c r="M283" s="186"/>
      <c r="N283" s="187"/>
      <c r="O283" s="187"/>
      <c r="P283" s="187"/>
      <c r="Q283" s="187"/>
      <c r="R283" s="187"/>
      <c r="S283" s="187"/>
      <c r="T283" s="188"/>
      <c r="AT283" s="182" t="s">
        <v>147</v>
      </c>
      <c r="AU283" s="182" t="s">
        <v>82</v>
      </c>
      <c r="AV283" s="15" t="s">
        <v>143</v>
      </c>
      <c r="AW283" s="15" t="s">
        <v>29</v>
      </c>
      <c r="AX283" s="15" t="s">
        <v>80</v>
      </c>
      <c r="AY283" s="182" t="s">
        <v>137</v>
      </c>
    </row>
    <row r="284" spans="1:65" s="2" customFormat="1" ht="24.2" customHeight="1">
      <c r="A284" s="33"/>
      <c r="B284" s="145"/>
      <c r="C284" s="146">
        <v>28</v>
      </c>
      <c r="D284" s="146" t="s">
        <v>139</v>
      </c>
      <c r="E284" s="147" t="s">
        <v>323</v>
      </c>
      <c r="F284" s="148" t="s">
        <v>324</v>
      </c>
      <c r="G284" s="149" t="s">
        <v>145</v>
      </c>
      <c r="H284" s="150">
        <v>1</v>
      </c>
      <c r="I284" s="151"/>
      <c r="J284" s="152">
        <f>ROUND(I284*H284,2)</f>
        <v>0</v>
      </c>
      <c r="K284" s="153"/>
      <c r="L284" s="34"/>
      <c r="M284" s="154" t="s">
        <v>1</v>
      </c>
      <c r="N284" s="155" t="s">
        <v>37</v>
      </c>
      <c r="O284" s="59"/>
      <c r="P284" s="156">
        <f>O284*H284</f>
        <v>0</v>
      </c>
      <c r="Q284" s="156">
        <v>0</v>
      </c>
      <c r="R284" s="156">
        <f>Q284*H284</f>
        <v>0</v>
      </c>
      <c r="S284" s="156">
        <v>0</v>
      </c>
      <c r="T284" s="157">
        <f>S284*H284</f>
        <v>0</v>
      </c>
      <c r="U284" s="33"/>
      <c r="V284" s="33"/>
      <c r="W284" s="33"/>
      <c r="X284" s="33"/>
      <c r="Y284" s="33"/>
      <c r="Z284" s="33"/>
      <c r="AA284" s="33"/>
      <c r="AB284" s="33"/>
      <c r="AC284" s="33"/>
      <c r="AD284" s="33"/>
      <c r="AE284" s="33"/>
      <c r="AR284" s="158" t="s">
        <v>143</v>
      </c>
      <c r="AT284" s="158" t="s">
        <v>139</v>
      </c>
      <c r="AU284" s="158" t="s">
        <v>82</v>
      </c>
      <c r="AY284" s="18" t="s">
        <v>137</v>
      </c>
      <c r="BE284" s="159">
        <f>IF(N284="základní",J284,0)</f>
        <v>0</v>
      </c>
      <c r="BF284" s="159">
        <f>IF(N284="snížená",J284,0)</f>
        <v>0</v>
      </c>
      <c r="BG284" s="159">
        <f>IF(N284="zákl. přenesená",J284,0)</f>
        <v>0</v>
      </c>
      <c r="BH284" s="159">
        <f>IF(N284="sníž. přenesená",J284,0)</f>
        <v>0</v>
      </c>
      <c r="BI284" s="159">
        <f>IF(N284="nulová",J284,0)</f>
        <v>0</v>
      </c>
      <c r="BJ284" s="18" t="s">
        <v>80</v>
      </c>
      <c r="BK284" s="159">
        <f>ROUND(I284*H284,2)</f>
        <v>0</v>
      </c>
      <c r="BL284" s="18" t="s">
        <v>143</v>
      </c>
      <c r="BM284" s="158" t="s">
        <v>325</v>
      </c>
    </row>
    <row r="285" spans="1:47" s="2" customFormat="1" ht="29.25">
      <c r="A285" s="33"/>
      <c r="B285" s="34"/>
      <c r="C285" s="33"/>
      <c r="D285" s="160" t="s">
        <v>144</v>
      </c>
      <c r="E285" s="33"/>
      <c r="F285" s="161" t="s">
        <v>326</v>
      </c>
      <c r="G285" s="33"/>
      <c r="H285" s="33"/>
      <c r="I285" s="162"/>
      <c r="J285" s="33"/>
      <c r="K285" s="33"/>
      <c r="L285" s="34"/>
      <c r="M285" s="163"/>
      <c r="N285" s="164"/>
      <c r="O285" s="59"/>
      <c r="P285" s="59"/>
      <c r="Q285" s="59"/>
      <c r="R285" s="59"/>
      <c r="S285" s="59"/>
      <c r="T285" s="60"/>
      <c r="U285" s="33"/>
      <c r="V285" s="33"/>
      <c r="W285" s="33"/>
      <c r="X285" s="33"/>
      <c r="Y285" s="33"/>
      <c r="Z285" s="33"/>
      <c r="AA285" s="33"/>
      <c r="AB285" s="33"/>
      <c r="AC285" s="33"/>
      <c r="AD285" s="33"/>
      <c r="AE285" s="33"/>
      <c r="AT285" s="18" t="s">
        <v>144</v>
      </c>
      <c r="AU285" s="18" t="s">
        <v>82</v>
      </c>
    </row>
    <row r="286" spans="2:51" s="13" customFormat="1" ht="12">
      <c r="B286" s="166"/>
      <c r="D286" s="160" t="s">
        <v>147</v>
      </c>
      <c r="E286" s="167" t="s">
        <v>1</v>
      </c>
      <c r="F286" s="168" t="s">
        <v>327</v>
      </c>
      <c r="H286" s="167" t="s">
        <v>1</v>
      </c>
      <c r="I286" s="169"/>
      <c r="L286" s="166"/>
      <c r="M286" s="170"/>
      <c r="N286" s="171"/>
      <c r="O286" s="171"/>
      <c r="P286" s="171"/>
      <c r="Q286" s="171"/>
      <c r="R286" s="171"/>
      <c r="S286" s="171"/>
      <c r="T286" s="172"/>
      <c r="AT286" s="167" t="s">
        <v>147</v>
      </c>
      <c r="AU286" s="167" t="s">
        <v>82</v>
      </c>
      <c r="AV286" s="13" t="s">
        <v>80</v>
      </c>
      <c r="AW286" s="13" t="s">
        <v>29</v>
      </c>
      <c r="AX286" s="13" t="s">
        <v>72</v>
      </c>
      <c r="AY286" s="167" t="s">
        <v>137</v>
      </c>
    </row>
    <row r="287" spans="2:51" s="14" customFormat="1" ht="12">
      <c r="B287" s="173"/>
      <c r="D287" s="160" t="s">
        <v>147</v>
      </c>
      <c r="E287" s="174" t="s">
        <v>1</v>
      </c>
      <c r="F287" s="175" t="s">
        <v>149</v>
      </c>
      <c r="H287" s="176">
        <v>1</v>
      </c>
      <c r="I287" s="177"/>
      <c r="L287" s="173"/>
      <c r="M287" s="178"/>
      <c r="N287" s="179"/>
      <c r="O287" s="179"/>
      <c r="P287" s="179"/>
      <c r="Q287" s="179"/>
      <c r="R287" s="179"/>
      <c r="S287" s="179"/>
      <c r="T287" s="180"/>
      <c r="AT287" s="174" t="s">
        <v>147</v>
      </c>
      <c r="AU287" s="174" t="s">
        <v>82</v>
      </c>
      <c r="AV287" s="14" t="s">
        <v>82</v>
      </c>
      <c r="AW287" s="14" t="s">
        <v>29</v>
      </c>
      <c r="AX287" s="14" t="s">
        <v>72</v>
      </c>
      <c r="AY287" s="174" t="s">
        <v>137</v>
      </c>
    </row>
    <row r="288" spans="2:51" s="15" customFormat="1" ht="12">
      <c r="B288" s="181"/>
      <c r="D288" s="160" t="s">
        <v>147</v>
      </c>
      <c r="E288" s="182" t="s">
        <v>1</v>
      </c>
      <c r="F288" s="183" t="s">
        <v>150</v>
      </c>
      <c r="H288" s="184">
        <v>1</v>
      </c>
      <c r="I288" s="185"/>
      <c r="L288" s="181"/>
      <c r="M288" s="186"/>
      <c r="N288" s="187"/>
      <c r="O288" s="187"/>
      <c r="P288" s="187"/>
      <c r="Q288" s="187"/>
      <c r="R288" s="187"/>
      <c r="S288" s="187"/>
      <c r="T288" s="188"/>
      <c r="AT288" s="182" t="s">
        <v>147</v>
      </c>
      <c r="AU288" s="182" t="s">
        <v>82</v>
      </c>
      <c r="AV288" s="15" t="s">
        <v>143</v>
      </c>
      <c r="AW288" s="15" t="s">
        <v>29</v>
      </c>
      <c r="AX288" s="15" t="s">
        <v>80</v>
      </c>
      <c r="AY288" s="182" t="s">
        <v>137</v>
      </c>
    </row>
    <row r="289" spans="1:65" s="2" customFormat="1" ht="24.2" customHeight="1">
      <c r="A289" s="33"/>
      <c r="B289" s="145"/>
      <c r="C289" s="146">
        <v>29</v>
      </c>
      <c r="D289" s="146" t="s">
        <v>139</v>
      </c>
      <c r="E289" s="147" t="s">
        <v>328</v>
      </c>
      <c r="F289" s="148" t="s">
        <v>329</v>
      </c>
      <c r="G289" s="149" t="s">
        <v>145</v>
      </c>
      <c r="H289" s="150">
        <v>1</v>
      </c>
      <c r="I289" s="151"/>
      <c r="J289" s="152">
        <f>ROUND(I289*H289,2)</f>
        <v>0</v>
      </c>
      <c r="K289" s="153"/>
      <c r="L289" s="34"/>
      <c r="M289" s="154" t="s">
        <v>1</v>
      </c>
      <c r="N289" s="155" t="s">
        <v>37</v>
      </c>
      <c r="O289" s="59"/>
      <c r="P289" s="156">
        <f>O289*H289</f>
        <v>0</v>
      </c>
      <c r="Q289" s="156">
        <v>0</v>
      </c>
      <c r="R289" s="156">
        <f>Q289*H289</f>
        <v>0</v>
      </c>
      <c r="S289" s="156">
        <v>0</v>
      </c>
      <c r="T289" s="157">
        <f>S289*H289</f>
        <v>0</v>
      </c>
      <c r="U289" s="33"/>
      <c r="V289" s="33"/>
      <c r="W289" s="33"/>
      <c r="X289" s="33"/>
      <c r="Y289" s="33"/>
      <c r="Z289" s="33"/>
      <c r="AA289" s="33"/>
      <c r="AB289" s="33"/>
      <c r="AC289" s="33"/>
      <c r="AD289" s="33"/>
      <c r="AE289" s="33"/>
      <c r="AR289" s="158" t="s">
        <v>143</v>
      </c>
      <c r="AT289" s="158" t="s">
        <v>139</v>
      </c>
      <c r="AU289" s="158" t="s">
        <v>82</v>
      </c>
      <c r="AY289" s="18" t="s">
        <v>137</v>
      </c>
      <c r="BE289" s="159">
        <f>IF(N289="základní",J289,0)</f>
        <v>0</v>
      </c>
      <c r="BF289" s="159">
        <f>IF(N289="snížená",J289,0)</f>
        <v>0</v>
      </c>
      <c r="BG289" s="159">
        <f>IF(N289="zákl. přenesená",J289,0)</f>
        <v>0</v>
      </c>
      <c r="BH289" s="159">
        <f>IF(N289="sníž. přenesená",J289,0)</f>
        <v>0</v>
      </c>
      <c r="BI289" s="159">
        <f>IF(N289="nulová",J289,0)</f>
        <v>0</v>
      </c>
      <c r="BJ289" s="18" t="s">
        <v>80</v>
      </c>
      <c r="BK289" s="159">
        <f>ROUND(I289*H289,2)</f>
        <v>0</v>
      </c>
      <c r="BL289" s="18" t="s">
        <v>143</v>
      </c>
      <c r="BM289" s="158" t="s">
        <v>330</v>
      </c>
    </row>
    <row r="290" spans="1:47" s="2" customFormat="1" ht="29.25">
      <c r="A290" s="33"/>
      <c r="B290" s="34"/>
      <c r="C290" s="33"/>
      <c r="D290" s="160" t="s">
        <v>144</v>
      </c>
      <c r="E290" s="33"/>
      <c r="F290" s="161" t="s">
        <v>331</v>
      </c>
      <c r="G290" s="33"/>
      <c r="H290" s="33"/>
      <c r="I290" s="162"/>
      <c r="J290" s="33"/>
      <c r="K290" s="33"/>
      <c r="L290" s="34"/>
      <c r="M290" s="163"/>
      <c r="N290" s="164"/>
      <c r="O290" s="59"/>
      <c r="P290" s="59"/>
      <c r="Q290" s="59"/>
      <c r="R290" s="59"/>
      <c r="S290" s="59"/>
      <c r="T290" s="60"/>
      <c r="U290" s="33"/>
      <c r="V290" s="33"/>
      <c r="W290" s="33"/>
      <c r="X290" s="33"/>
      <c r="Y290" s="33"/>
      <c r="Z290" s="33"/>
      <c r="AA290" s="33"/>
      <c r="AB290" s="33"/>
      <c r="AC290" s="33"/>
      <c r="AD290" s="33"/>
      <c r="AE290" s="33"/>
      <c r="AT290" s="18" t="s">
        <v>144</v>
      </c>
      <c r="AU290" s="18" t="s">
        <v>82</v>
      </c>
    </row>
    <row r="291" spans="2:51" s="13" customFormat="1" ht="12">
      <c r="B291" s="166"/>
      <c r="D291" s="160" t="s">
        <v>147</v>
      </c>
      <c r="E291" s="167" t="s">
        <v>1</v>
      </c>
      <c r="F291" s="168" t="s">
        <v>332</v>
      </c>
      <c r="H291" s="167" t="s">
        <v>1</v>
      </c>
      <c r="I291" s="169"/>
      <c r="L291" s="166"/>
      <c r="M291" s="170"/>
      <c r="N291" s="171"/>
      <c r="O291" s="171"/>
      <c r="P291" s="171"/>
      <c r="Q291" s="171"/>
      <c r="R291" s="171"/>
      <c r="S291" s="171"/>
      <c r="T291" s="172"/>
      <c r="AT291" s="167" t="s">
        <v>147</v>
      </c>
      <c r="AU291" s="167" t="s">
        <v>82</v>
      </c>
      <c r="AV291" s="13" t="s">
        <v>80</v>
      </c>
      <c r="AW291" s="13" t="s">
        <v>29</v>
      </c>
      <c r="AX291" s="13" t="s">
        <v>72</v>
      </c>
      <c r="AY291" s="167" t="s">
        <v>137</v>
      </c>
    </row>
    <row r="292" spans="2:51" s="14" customFormat="1" ht="12">
      <c r="B292" s="173"/>
      <c r="D292" s="160" t="s">
        <v>147</v>
      </c>
      <c r="E292" s="174" t="s">
        <v>1</v>
      </c>
      <c r="F292" s="175" t="s">
        <v>149</v>
      </c>
      <c r="H292" s="176">
        <v>1</v>
      </c>
      <c r="I292" s="177"/>
      <c r="L292" s="173"/>
      <c r="M292" s="178"/>
      <c r="N292" s="179"/>
      <c r="O292" s="179"/>
      <c r="P292" s="179"/>
      <c r="Q292" s="179"/>
      <c r="R292" s="179"/>
      <c r="S292" s="179"/>
      <c r="T292" s="180"/>
      <c r="AT292" s="174" t="s">
        <v>147</v>
      </c>
      <c r="AU292" s="174" t="s">
        <v>82</v>
      </c>
      <c r="AV292" s="14" t="s">
        <v>82</v>
      </c>
      <c r="AW292" s="14" t="s">
        <v>29</v>
      </c>
      <c r="AX292" s="14" t="s">
        <v>72</v>
      </c>
      <c r="AY292" s="174" t="s">
        <v>137</v>
      </c>
    </row>
    <row r="293" spans="2:51" s="15" customFormat="1" ht="12">
      <c r="B293" s="181"/>
      <c r="D293" s="160" t="s">
        <v>147</v>
      </c>
      <c r="E293" s="182" t="s">
        <v>1</v>
      </c>
      <c r="F293" s="183" t="s">
        <v>150</v>
      </c>
      <c r="H293" s="184">
        <v>1</v>
      </c>
      <c r="I293" s="185"/>
      <c r="L293" s="181"/>
      <c r="M293" s="186"/>
      <c r="N293" s="187"/>
      <c r="O293" s="187"/>
      <c r="P293" s="187"/>
      <c r="Q293" s="187"/>
      <c r="R293" s="187"/>
      <c r="S293" s="187"/>
      <c r="T293" s="188"/>
      <c r="AT293" s="182" t="s">
        <v>147</v>
      </c>
      <c r="AU293" s="182" t="s">
        <v>82</v>
      </c>
      <c r="AV293" s="15" t="s">
        <v>143</v>
      </c>
      <c r="AW293" s="15" t="s">
        <v>29</v>
      </c>
      <c r="AX293" s="15" t="s">
        <v>80</v>
      </c>
      <c r="AY293" s="182" t="s">
        <v>137</v>
      </c>
    </row>
    <row r="294" spans="1:65" s="2" customFormat="1" ht="24.2" customHeight="1">
      <c r="A294" s="33"/>
      <c r="B294" s="145"/>
      <c r="C294" s="146">
        <v>30</v>
      </c>
      <c r="D294" s="146" t="s">
        <v>139</v>
      </c>
      <c r="E294" s="147" t="s">
        <v>334</v>
      </c>
      <c r="F294" s="148" t="s">
        <v>335</v>
      </c>
      <c r="G294" s="149" t="s">
        <v>145</v>
      </c>
      <c r="H294" s="150">
        <v>1</v>
      </c>
      <c r="I294" s="151"/>
      <c r="J294" s="152">
        <f>ROUND(I294*H294,2)</f>
        <v>0</v>
      </c>
      <c r="K294" s="153"/>
      <c r="L294" s="34"/>
      <c r="M294" s="154" t="s">
        <v>1</v>
      </c>
      <c r="N294" s="155" t="s">
        <v>37</v>
      </c>
      <c r="O294" s="59"/>
      <c r="P294" s="156">
        <f>O294*H294</f>
        <v>0</v>
      </c>
      <c r="Q294" s="156">
        <v>0</v>
      </c>
      <c r="R294" s="156">
        <f>Q294*H294</f>
        <v>0</v>
      </c>
      <c r="S294" s="156">
        <v>0</v>
      </c>
      <c r="T294" s="157">
        <f>S294*H294</f>
        <v>0</v>
      </c>
      <c r="U294" s="33"/>
      <c r="V294" s="33"/>
      <c r="W294" s="33"/>
      <c r="X294" s="33"/>
      <c r="Y294" s="33"/>
      <c r="Z294" s="33"/>
      <c r="AA294" s="33"/>
      <c r="AB294" s="33"/>
      <c r="AC294" s="33"/>
      <c r="AD294" s="33"/>
      <c r="AE294" s="33"/>
      <c r="AR294" s="158" t="s">
        <v>143</v>
      </c>
      <c r="AT294" s="158" t="s">
        <v>139</v>
      </c>
      <c r="AU294" s="158" t="s">
        <v>82</v>
      </c>
      <c r="AY294" s="18" t="s">
        <v>137</v>
      </c>
      <c r="BE294" s="159">
        <f>IF(N294="základní",J294,0)</f>
        <v>0</v>
      </c>
      <c r="BF294" s="159">
        <f>IF(N294="snížená",J294,0)</f>
        <v>0</v>
      </c>
      <c r="BG294" s="159">
        <f>IF(N294="zákl. přenesená",J294,0)</f>
        <v>0</v>
      </c>
      <c r="BH294" s="159">
        <f>IF(N294="sníž. přenesená",J294,0)</f>
        <v>0</v>
      </c>
      <c r="BI294" s="159">
        <f>IF(N294="nulová",J294,0)</f>
        <v>0</v>
      </c>
      <c r="BJ294" s="18" t="s">
        <v>80</v>
      </c>
      <c r="BK294" s="159">
        <f>ROUND(I294*H294,2)</f>
        <v>0</v>
      </c>
      <c r="BL294" s="18" t="s">
        <v>143</v>
      </c>
      <c r="BM294" s="158" t="s">
        <v>336</v>
      </c>
    </row>
    <row r="295" spans="1:47" s="2" customFormat="1" ht="29.25">
      <c r="A295" s="33"/>
      <c r="B295" s="34"/>
      <c r="C295" s="33"/>
      <c r="D295" s="160" t="s">
        <v>144</v>
      </c>
      <c r="E295" s="33"/>
      <c r="F295" s="161" t="s">
        <v>337</v>
      </c>
      <c r="G295" s="33"/>
      <c r="H295" s="33"/>
      <c r="I295" s="162"/>
      <c r="J295" s="33"/>
      <c r="K295" s="33"/>
      <c r="L295" s="34"/>
      <c r="M295" s="163"/>
      <c r="N295" s="164"/>
      <c r="O295" s="59"/>
      <c r="P295" s="59"/>
      <c r="Q295" s="59"/>
      <c r="R295" s="59"/>
      <c r="S295" s="59"/>
      <c r="T295" s="60"/>
      <c r="U295" s="33"/>
      <c r="V295" s="33"/>
      <c r="W295" s="33"/>
      <c r="X295" s="33"/>
      <c r="Y295" s="33"/>
      <c r="Z295" s="33"/>
      <c r="AA295" s="33"/>
      <c r="AB295" s="33"/>
      <c r="AC295" s="33"/>
      <c r="AD295" s="33"/>
      <c r="AE295" s="33"/>
      <c r="AT295" s="18" t="s">
        <v>144</v>
      </c>
      <c r="AU295" s="18" t="s">
        <v>82</v>
      </c>
    </row>
    <row r="296" spans="2:51" s="13" customFormat="1" ht="12">
      <c r="B296" s="166"/>
      <c r="D296" s="160" t="s">
        <v>147</v>
      </c>
      <c r="E296" s="167" t="s">
        <v>1</v>
      </c>
      <c r="F296" s="168" t="s">
        <v>338</v>
      </c>
      <c r="H296" s="167" t="s">
        <v>1</v>
      </c>
      <c r="I296" s="169"/>
      <c r="L296" s="166"/>
      <c r="M296" s="170"/>
      <c r="N296" s="171"/>
      <c r="O296" s="171"/>
      <c r="P296" s="171"/>
      <c r="Q296" s="171"/>
      <c r="R296" s="171"/>
      <c r="S296" s="171"/>
      <c r="T296" s="172"/>
      <c r="AT296" s="167" t="s">
        <v>147</v>
      </c>
      <c r="AU296" s="167" t="s">
        <v>82</v>
      </c>
      <c r="AV296" s="13" t="s">
        <v>80</v>
      </c>
      <c r="AW296" s="13" t="s">
        <v>29</v>
      </c>
      <c r="AX296" s="13" t="s">
        <v>72</v>
      </c>
      <c r="AY296" s="167" t="s">
        <v>137</v>
      </c>
    </row>
    <row r="297" spans="2:51" s="14" customFormat="1" ht="12">
      <c r="B297" s="173"/>
      <c r="D297" s="160" t="s">
        <v>147</v>
      </c>
      <c r="E297" s="174" t="s">
        <v>1</v>
      </c>
      <c r="F297" s="175" t="s">
        <v>149</v>
      </c>
      <c r="H297" s="176">
        <v>1</v>
      </c>
      <c r="I297" s="177"/>
      <c r="L297" s="173"/>
      <c r="M297" s="178"/>
      <c r="N297" s="179"/>
      <c r="O297" s="179"/>
      <c r="P297" s="179"/>
      <c r="Q297" s="179"/>
      <c r="R297" s="179"/>
      <c r="S297" s="179"/>
      <c r="T297" s="180"/>
      <c r="AT297" s="174" t="s">
        <v>147</v>
      </c>
      <c r="AU297" s="174" t="s">
        <v>82</v>
      </c>
      <c r="AV297" s="14" t="s">
        <v>82</v>
      </c>
      <c r="AW297" s="14" t="s">
        <v>29</v>
      </c>
      <c r="AX297" s="14" t="s">
        <v>72</v>
      </c>
      <c r="AY297" s="174" t="s">
        <v>137</v>
      </c>
    </row>
    <row r="298" spans="2:51" s="15" customFormat="1" ht="12">
      <c r="B298" s="181"/>
      <c r="D298" s="160" t="s">
        <v>147</v>
      </c>
      <c r="E298" s="182" t="s">
        <v>1</v>
      </c>
      <c r="F298" s="183" t="s">
        <v>150</v>
      </c>
      <c r="H298" s="184">
        <v>1</v>
      </c>
      <c r="I298" s="185"/>
      <c r="L298" s="181"/>
      <c r="M298" s="186"/>
      <c r="N298" s="187"/>
      <c r="O298" s="187"/>
      <c r="P298" s="187"/>
      <c r="Q298" s="187"/>
      <c r="R298" s="187"/>
      <c r="S298" s="187"/>
      <c r="T298" s="188"/>
      <c r="AT298" s="182" t="s">
        <v>147</v>
      </c>
      <c r="AU298" s="182" t="s">
        <v>82</v>
      </c>
      <c r="AV298" s="15" t="s">
        <v>143</v>
      </c>
      <c r="AW298" s="15" t="s">
        <v>29</v>
      </c>
      <c r="AX298" s="15" t="s">
        <v>80</v>
      </c>
      <c r="AY298" s="182" t="s">
        <v>137</v>
      </c>
    </row>
    <row r="299" spans="1:65" s="2" customFormat="1" ht="24.2" customHeight="1">
      <c r="A299" s="33"/>
      <c r="B299" s="145"/>
      <c r="C299" s="146">
        <v>31</v>
      </c>
      <c r="D299" s="146" t="s">
        <v>139</v>
      </c>
      <c r="E299" s="147" t="s">
        <v>339</v>
      </c>
      <c r="F299" s="148" t="s">
        <v>340</v>
      </c>
      <c r="G299" s="149" t="s">
        <v>341</v>
      </c>
      <c r="H299" s="150">
        <v>1</v>
      </c>
      <c r="I299" s="151"/>
      <c r="J299" s="152">
        <f>ROUND(I299*H299,2)</f>
        <v>0</v>
      </c>
      <c r="K299" s="153"/>
      <c r="L299" s="34"/>
      <c r="M299" s="154" t="s">
        <v>1</v>
      </c>
      <c r="N299" s="155" t="s">
        <v>37</v>
      </c>
      <c r="O299" s="59"/>
      <c r="P299" s="156">
        <f>O299*H299</f>
        <v>0</v>
      </c>
      <c r="Q299" s="156">
        <v>0</v>
      </c>
      <c r="R299" s="156">
        <f>Q299*H299</f>
        <v>0</v>
      </c>
      <c r="S299" s="156">
        <v>0</v>
      </c>
      <c r="T299" s="157">
        <f>S299*H299</f>
        <v>0</v>
      </c>
      <c r="U299" s="33"/>
      <c r="V299" s="33"/>
      <c r="W299" s="33"/>
      <c r="X299" s="33"/>
      <c r="Y299" s="33"/>
      <c r="Z299" s="33"/>
      <c r="AA299" s="33"/>
      <c r="AB299" s="33"/>
      <c r="AC299" s="33"/>
      <c r="AD299" s="33"/>
      <c r="AE299" s="33"/>
      <c r="AR299" s="158" t="s">
        <v>143</v>
      </c>
      <c r="AT299" s="158" t="s">
        <v>139</v>
      </c>
      <c r="AU299" s="158" t="s">
        <v>82</v>
      </c>
      <c r="AY299" s="18" t="s">
        <v>137</v>
      </c>
      <c r="BE299" s="159">
        <f>IF(N299="základní",J299,0)</f>
        <v>0</v>
      </c>
      <c r="BF299" s="159">
        <f>IF(N299="snížená",J299,0)</f>
        <v>0</v>
      </c>
      <c r="BG299" s="159">
        <f>IF(N299="zákl. přenesená",J299,0)</f>
        <v>0</v>
      </c>
      <c r="BH299" s="159">
        <f>IF(N299="sníž. přenesená",J299,0)</f>
        <v>0</v>
      </c>
      <c r="BI299" s="159">
        <f>IF(N299="nulová",J299,0)</f>
        <v>0</v>
      </c>
      <c r="BJ299" s="18" t="s">
        <v>80</v>
      </c>
      <c r="BK299" s="159">
        <f>ROUND(I299*H299,2)</f>
        <v>0</v>
      </c>
      <c r="BL299" s="18" t="s">
        <v>143</v>
      </c>
      <c r="BM299" s="158" t="s">
        <v>342</v>
      </c>
    </row>
    <row r="300" spans="1:47" s="2" customFormat="1" ht="12">
      <c r="A300" s="33"/>
      <c r="B300" s="34"/>
      <c r="C300" s="33"/>
      <c r="D300" s="160" t="s">
        <v>144</v>
      </c>
      <c r="E300" s="33"/>
      <c r="F300" s="161" t="s">
        <v>340</v>
      </c>
      <c r="G300" s="33"/>
      <c r="H300" s="33"/>
      <c r="I300" s="162"/>
      <c r="J300" s="33"/>
      <c r="K300" s="33"/>
      <c r="L300" s="34"/>
      <c r="M300" s="163"/>
      <c r="N300" s="164"/>
      <c r="O300" s="59"/>
      <c r="P300" s="59"/>
      <c r="Q300" s="59"/>
      <c r="R300" s="59"/>
      <c r="S300" s="59"/>
      <c r="T300" s="60"/>
      <c r="U300" s="33"/>
      <c r="V300" s="33"/>
      <c r="W300" s="33"/>
      <c r="X300" s="33"/>
      <c r="Y300" s="33"/>
      <c r="Z300" s="33"/>
      <c r="AA300" s="33"/>
      <c r="AB300" s="33"/>
      <c r="AC300" s="33"/>
      <c r="AD300" s="33"/>
      <c r="AE300" s="33"/>
      <c r="AT300" s="18" t="s">
        <v>144</v>
      </c>
      <c r="AU300" s="18" t="s">
        <v>82</v>
      </c>
    </row>
    <row r="301" spans="1:47" s="2" customFormat="1" ht="58.5">
      <c r="A301" s="33"/>
      <c r="B301" s="34"/>
      <c r="C301" s="33"/>
      <c r="D301" s="160" t="s">
        <v>235</v>
      </c>
      <c r="E301" s="33"/>
      <c r="F301" s="165" t="s">
        <v>343</v>
      </c>
      <c r="G301" s="33"/>
      <c r="H301" s="33"/>
      <c r="I301" s="162"/>
      <c r="J301" s="33"/>
      <c r="K301" s="33"/>
      <c r="L301" s="34"/>
      <c r="M301" s="163"/>
      <c r="N301" s="164"/>
      <c r="O301" s="59"/>
      <c r="P301" s="59"/>
      <c r="Q301" s="59"/>
      <c r="R301" s="59"/>
      <c r="S301" s="59"/>
      <c r="T301" s="60"/>
      <c r="U301" s="33"/>
      <c r="V301" s="33"/>
      <c r="W301" s="33"/>
      <c r="X301" s="33"/>
      <c r="Y301" s="33"/>
      <c r="Z301" s="33"/>
      <c r="AA301" s="33"/>
      <c r="AB301" s="33"/>
      <c r="AC301" s="33"/>
      <c r="AD301" s="33"/>
      <c r="AE301" s="33"/>
      <c r="AT301" s="18" t="s">
        <v>235</v>
      </c>
      <c r="AU301" s="18" t="s">
        <v>82</v>
      </c>
    </row>
    <row r="302" spans="2:63" s="12" customFormat="1" ht="22.9" customHeight="1">
      <c r="B302" s="132"/>
      <c r="D302" s="133" t="s">
        <v>71</v>
      </c>
      <c r="E302" s="143" t="s">
        <v>82</v>
      </c>
      <c r="F302" s="143" t="s">
        <v>344</v>
      </c>
      <c r="I302" s="135"/>
      <c r="J302" s="144">
        <f>BK302</f>
        <v>0</v>
      </c>
      <c r="L302" s="132"/>
      <c r="M302" s="137"/>
      <c r="N302" s="138"/>
      <c r="O302" s="138"/>
      <c r="P302" s="139">
        <f>SUM(P303:P320)</f>
        <v>0</v>
      </c>
      <c r="Q302" s="138"/>
      <c r="R302" s="139">
        <f>SUM(R303:R320)</f>
        <v>0</v>
      </c>
      <c r="S302" s="138"/>
      <c r="T302" s="140">
        <f>SUM(T303:T320)</f>
        <v>0</v>
      </c>
      <c r="AR302" s="133" t="s">
        <v>80</v>
      </c>
      <c r="AT302" s="141" t="s">
        <v>71</v>
      </c>
      <c r="AU302" s="141" t="s">
        <v>80</v>
      </c>
      <c r="AY302" s="133" t="s">
        <v>137</v>
      </c>
      <c r="BK302" s="142">
        <f>SUM(BK303:BK320)</f>
        <v>0</v>
      </c>
    </row>
    <row r="303" spans="1:65" s="2" customFormat="1" ht="24.2" customHeight="1">
      <c r="A303" s="33"/>
      <c r="B303" s="145"/>
      <c r="C303" s="146">
        <v>32</v>
      </c>
      <c r="D303" s="146" t="s">
        <v>139</v>
      </c>
      <c r="E303" s="147" t="s">
        <v>346</v>
      </c>
      <c r="F303" s="148" t="s">
        <v>347</v>
      </c>
      <c r="G303" s="149" t="s">
        <v>226</v>
      </c>
      <c r="H303" s="150">
        <v>273</v>
      </c>
      <c r="I303" s="151"/>
      <c r="J303" s="152">
        <f>ROUND(I303*H303,2)</f>
        <v>0</v>
      </c>
      <c r="K303" s="153"/>
      <c r="L303" s="34"/>
      <c r="M303" s="154" t="s">
        <v>1</v>
      </c>
      <c r="N303" s="155" t="s">
        <v>37</v>
      </c>
      <c r="O303" s="59"/>
      <c r="P303" s="156">
        <f>O303*H303</f>
        <v>0</v>
      </c>
      <c r="Q303" s="156">
        <v>0</v>
      </c>
      <c r="R303" s="156">
        <f>Q303*H303</f>
        <v>0</v>
      </c>
      <c r="S303" s="156">
        <v>0</v>
      </c>
      <c r="T303" s="157">
        <f>S303*H303</f>
        <v>0</v>
      </c>
      <c r="U303" s="33"/>
      <c r="V303" s="33"/>
      <c r="W303" s="33"/>
      <c r="X303" s="33"/>
      <c r="Y303" s="33"/>
      <c r="Z303" s="33"/>
      <c r="AA303" s="33"/>
      <c r="AB303" s="33"/>
      <c r="AC303" s="33"/>
      <c r="AD303" s="33"/>
      <c r="AE303" s="33"/>
      <c r="AR303" s="158" t="s">
        <v>143</v>
      </c>
      <c r="AT303" s="158" t="s">
        <v>139</v>
      </c>
      <c r="AU303" s="158" t="s">
        <v>82</v>
      </c>
      <c r="AY303" s="18" t="s">
        <v>137</v>
      </c>
      <c r="BE303" s="159">
        <f>IF(N303="základní",J303,0)</f>
        <v>0</v>
      </c>
      <c r="BF303" s="159">
        <f>IF(N303="snížená",J303,0)</f>
        <v>0</v>
      </c>
      <c r="BG303" s="159">
        <f>IF(N303="zákl. přenesená",J303,0)</f>
        <v>0</v>
      </c>
      <c r="BH303" s="159">
        <f>IF(N303="sníž. přenesená",J303,0)</f>
        <v>0</v>
      </c>
      <c r="BI303" s="159">
        <f>IF(N303="nulová",J303,0)</f>
        <v>0</v>
      </c>
      <c r="BJ303" s="18" t="s">
        <v>80</v>
      </c>
      <c r="BK303" s="159">
        <f>ROUND(I303*H303,2)</f>
        <v>0</v>
      </c>
      <c r="BL303" s="18" t="s">
        <v>143</v>
      </c>
      <c r="BM303" s="158" t="s">
        <v>348</v>
      </c>
    </row>
    <row r="304" spans="1:47" s="2" customFormat="1" ht="19.5">
      <c r="A304" s="33"/>
      <c r="B304" s="34"/>
      <c r="C304" s="33"/>
      <c r="D304" s="160" t="s">
        <v>144</v>
      </c>
      <c r="E304" s="33"/>
      <c r="F304" s="161" t="s">
        <v>349</v>
      </c>
      <c r="G304" s="33"/>
      <c r="H304" s="33"/>
      <c r="I304" s="162"/>
      <c r="J304" s="33"/>
      <c r="K304" s="33"/>
      <c r="L304" s="34"/>
      <c r="M304" s="163"/>
      <c r="N304" s="164"/>
      <c r="O304" s="59"/>
      <c r="P304" s="59"/>
      <c r="Q304" s="59"/>
      <c r="R304" s="59"/>
      <c r="S304" s="59"/>
      <c r="T304" s="60"/>
      <c r="U304" s="33"/>
      <c r="V304" s="33"/>
      <c r="W304" s="33"/>
      <c r="X304" s="33"/>
      <c r="Y304" s="33"/>
      <c r="Z304" s="33"/>
      <c r="AA304" s="33"/>
      <c r="AB304" s="33"/>
      <c r="AC304" s="33"/>
      <c r="AD304" s="33"/>
      <c r="AE304" s="33"/>
      <c r="AT304" s="18" t="s">
        <v>144</v>
      </c>
      <c r="AU304" s="18" t="s">
        <v>82</v>
      </c>
    </row>
    <row r="305" spans="2:51" s="13" customFormat="1" ht="12">
      <c r="B305" s="166"/>
      <c r="D305" s="160" t="s">
        <v>147</v>
      </c>
      <c r="E305" s="167" t="s">
        <v>1</v>
      </c>
      <c r="F305" s="168" t="s">
        <v>350</v>
      </c>
      <c r="H305" s="167" t="s">
        <v>1</v>
      </c>
      <c r="I305" s="169"/>
      <c r="L305" s="166"/>
      <c r="M305" s="170"/>
      <c r="N305" s="171"/>
      <c r="O305" s="171"/>
      <c r="P305" s="171"/>
      <c r="Q305" s="171"/>
      <c r="R305" s="171"/>
      <c r="S305" s="171"/>
      <c r="T305" s="172"/>
      <c r="AT305" s="167" t="s">
        <v>147</v>
      </c>
      <c r="AU305" s="167" t="s">
        <v>82</v>
      </c>
      <c r="AV305" s="13" t="s">
        <v>80</v>
      </c>
      <c r="AW305" s="13" t="s">
        <v>29</v>
      </c>
      <c r="AX305" s="13" t="s">
        <v>72</v>
      </c>
      <c r="AY305" s="167" t="s">
        <v>137</v>
      </c>
    </row>
    <row r="306" spans="2:51" s="13" customFormat="1" ht="12">
      <c r="B306" s="166"/>
      <c r="D306" s="160" t="s">
        <v>147</v>
      </c>
      <c r="E306" s="167" t="s">
        <v>1</v>
      </c>
      <c r="F306" s="168" t="s">
        <v>351</v>
      </c>
      <c r="H306" s="167" t="s">
        <v>1</v>
      </c>
      <c r="I306" s="169"/>
      <c r="L306" s="166"/>
      <c r="M306" s="170"/>
      <c r="N306" s="171"/>
      <c r="O306" s="171"/>
      <c r="P306" s="171"/>
      <c r="Q306" s="171"/>
      <c r="R306" s="171"/>
      <c r="S306" s="171"/>
      <c r="T306" s="172"/>
      <c r="AT306" s="167" t="s">
        <v>147</v>
      </c>
      <c r="AU306" s="167" t="s">
        <v>82</v>
      </c>
      <c r="AV306" s="13" t="s">
        <v>80</v>
      </c>
      <c r="AW306" s="13" t="s">
        <v>29</v>
      </c>
      <c r="AX306" s="13" t="s">
        <v>72</v>
      </c>
      <c r="AY306" s="167" t="s">
        <v>137</v>
      </c>
    </row>
    <row r="307" spans="2:51" s="14" customFormat="1" ht="12">
      <c r="B307" s="173"/>
      <c r="D307" s="160" t="s">
        <v>147</v>
      </c>
      <c r="E307" s="174" t="s">
        <v>1</v>
      </c>
      <c r="F307" s="175" t="s">
        <v>352</v>
      </c>
      <c r="H307" s="176">
        <v>273</v>
      </c>
      <c r="I307" s="177"/>
      <c r="L307" s="173"/>
      <c r="M307" s="178"/>
      <c r="N307" s="179"/>
      <c r="O307" s="179"/>
      <c r="P307" s="179"/>
      <c r="Q307" s="179"/>
      <c r="R307" s="179"/>
      <c r="S307" s="179"/>
      <c r="T307" s="180"/>
      <c r="AT307" s="174" t="s">
        <v>147</v>
      </c>
      <c r="AU307" s="174" t="s">
        <v>82</v>
      </c>
      <c r="AV307" s="14" t="s">
        <v>82</v>
      </c>
      <c r="AW307" s="14" t="s">
        <v>29</v>
      </c>
      <c r="AX307" s="14" t="s">
        <v>72</v>
      </c>
      <c r="AY307" s="174" t="s">
        <v>137</v>
      </c>
    </row>
    <row r="308" spans="2:51" s="15" customFormat="1" ht="12">
      <c r="B308" s="181"/>
      <c r="D308" s="160" t="s">
        <v>147</v>
      </c>
      <c r="E308" s="182" t="s">
        <v>1</v>
      </c>
      <c r="F308" s="183" t="s">
        <v>150</v>
      </c>
      <c r="H308" s="184">
        <v>273</v>
      </c>
      <c r="I308" s="185"/>
      <c r="L308" s="181"/>
      <c r="M308" s="186"/>
      <c r="N308" s="187"/>
      <c r="O308" s="187"/>
      <c r="P308" s="187"/>
      <c r="Q308" s="187"/>
      <c r="R308" s="187"/>
      <c r="S308" s="187"/>
      <c r="T308" s="188"/>
      <c r="AT308" s="182" t="s">
        <v>147</v>
      </c>
      <c r="AU308" s="182" t="s">
        <v>82</v>
      </c>
      <c r="AV308" s="15" t="s">
        <v>143</v>
      </c>
      <c r="AW308" s="15" t="s">
        <v>29</v>
      </c>
      <c r="AX308" s="15" t="s">
        <v>80</v>
      </c>
      <c r="AY308" s="182" t="s">
        <v>137</v>
      </c>
    </row>
    <row r="309" spans="1:65" s="2" customFormat="1" ht="24.2" customHeight="1">
      <c r="A309" s="33"/>
      <c r="B309" s="145"/>
      <c r="C309" s="146">
        <v>33</v>
      </c>
      <c r="D309" s="146" t="s">
        <v>139</v>
      </c>
      <c r="E309" s="147" t="s">
        <v>353</v>
      </c>
      <c r="F309" s="148" t="s">
        <v>354</v>
      </c>
      <c r="G309" s="149" t="s">
        <v>226</v>
      </c>
      <c r="H309" s="150">
        <v>35.7</v>
      </c>
      <c r="I309" s="151"/>
      <c r="J309" s="152">
        <f>ROUND(I309*H309,2)</f>
        <v>0</v>
      </c>
      <c r="K309" s="153"/>
      <c r="L309" s="34"/>
      <c r="M309" s="154" t="s">
        <v>1</v>
      </c>
      <c r="N309" s="155" t="s">
        <v>37</v>
      </c>
      <c r="O309" s="59"/>
      <c r="P309" s="156">
        <f>O309*H309</f>
        <v>0</v>
      </c>
      <c r="Q309" s="156">
        <v>0</v>
      </c>
      <c r="R309" s="156">
        <f>Q309*H309</f>
        <v>0</v>
      </c>
      <c r="S309" s="156">
        <v>0</v>
      </c>
      <c r="T309" s="157">
        <f>S309*H309</f>
        <v>0</v>
      </c>
      <c r="U309" s="33"/>
      <c r="V309" s="33"/>
      <c r="W309" s="33"/>
      <c r="X309" s="33"/>
      <c r="Y309" s="33"/>
      <c r="Z309" s="33"/>
      <c r="AA309" s="33"/>
      <c r="AB309" s="33"/>
      <c r="AC309" s="33"/>
      <c r="AD309" s="33"/>
      <c r="AE309" s="33"/>
      <c r="AR309" s="158" t="s">
        <v>143</v>
      </c>
      <c r="AT309" s="158" t="s">
        <v>139</v>
      </c>
      <c r="AU309" s="158" t="s">
        <v>82</v>
      </c>
      <c r="AY309" s="18" t="s">
        <v>137</v>
      </c>
      <c r="BE309" s="159">
        <f>IF(N309="základní",J309,0)</f>
        <v>0</v>
      </c>
      <c r="BF309" s="159">
        <f>IF(N309="snížená",J309,0)</f>
        <v>0</v>
      </c>
      <c r="BG309" s="159">
        <f>IF(N309="zákl. přenesená",J309,0)</f>
        <v>0</v>
      </c>
      <c r="BH309" s="159">
        <f>IF(N309="sníž. přenesená",J309,0)</f>
        <v>0</v>
      </c>
      <c r="BI309" s="159">
        <f>IF(N309="nulová",J309,0)</f>
        <v>0</v>
      </c>
      <c r="BJ309" s="18" t="s">
        <v>80</v>
      </c>
      <c r="BK309" s="159">
        <f>ROUND(I309*H309,2)</f>
        <v>0</v>
      </c>
      <c r="BL309" s="18" t="s">
        <v>143</v>
      </c>
      <c r="BM309" s="158" t="s">
        <v>355</v>
      </c>
    </row>
    <row r="310" spans="1:47" s="2" customFormat="1" ht="19.5">
      <c r="A310" s="33"/>
      <c r="B310" s="34"/>
      <c r="C310" s="33"/>
      <c r="D310" s="160" t="s">
        <v>144</v>
      </c>
      <c r="E310" s="33"/>
      <c r="F310" s="161" t="s">
        <v>356</v>
      </c>
      <c r="G310" s="33"/>
      <c r="H310" s="33"/>
      <c r="I310" s="162"/>
      <c r="J310" s="33"/>
      <c r="K310" s="33"/>
      <c r="L310" s="34"/>
      <c r="M310" s="163"/>
      <c r="N310" s="164"/>
      <c r="O310" s="59"/>
      <c r="P310" s="59"/>
      <c r="Q310" s="59"/>
      <c r="R310" s="59"/>
      <c r="S310" s="59"/>
      <c r="T310" s="60"/>
      <c r="U310" s="33"/>
      <c r="V310" s="33"/>
      <c r="W310" s="33"/>
      <c r="X310" s="33"/>
      <c r="Y310" s="33"/>
      <c r="Z310" s="33"/>
      <c r="AA310" s="33"/>
      <c r="AB310" s="33"/>
      <c r="AC310" s="33"/>
      <c r="AD310" s="33"/>
      <c r="AE310" s="33"/>
      <c r="AT310" s="18" t="s">
        <v>144</v>
      </c>
      <c r="AU310" s="18" t="s">
        <v>82</v>
      </c>
    </row>
    <row r="311" spans="2:51" s="13" customFormat="1" ht="12">
      <c r="B311" s="166"/>
      <c r="D311" s="160" t="s">
        <v>147</v>
      </c>
      <c r="E311" s="167" t="s">
        <v>1</v>
      </c>
      <c r="F311" s="168" t="s">
        <v>357</v>
      </c>
      <c r="H311" s="167" t="s">
        <v>1</v>
      </c>
      <c r="I311" s="169"/>
      <c r="L311" s="166"/>
      <c r="M311" s="170"/>
      <c r="N311" s="171"/>
      <c r="O311" s="171"/>
      <c r="P311" s="171"/>
      <c r="Q311" s="171"/>
      <c r="R311" s="171"/>
      <c r="S311" s="171"/>
      <c r="T311" s="172"/>
      <c r="AT311" s="167" t="s">
        <v>147</v>
      </c>
      <c r="AU311" s="167" t="s">
        <v>82</v>
      </c>
      <c r="AV311" s="13" t="s">
        <v>80</v>
      </c>
      <c r="AW311" s="13" t="s">
        <v>29</v>
      </c>
      <c r="AX311" s="13" t="s">
        <v>72</v>
      </c>
      <c r="AY311" s="167" t="s">
        <v>137</v>
      </c>
    </row>
    <row r="312" spans="2:51" s="14" customFormat="1" ht="12">
      <c r="B312" s="173"/>
      <c r="D312" s="160" t="s">
        <v>147</v>
      </c>
      <c r="E312" s="174" t="s">
        <v>1</v>
      </c>
      <c r="F312" s="175" t="s">
        <v>358</v>
      </c>
      <c r="H312" s="176">
        <v>35.7</v>
      </c>
      <c r="I312" s="177"/>
      <c r="L312" s="173"/>
      <c r="M312" s="178"/>
      <c r="N312" s="179"/>
      <c r="O312" s="179"/>
      <c r="P312" s="179"/>
      <c r="Q312" s="179"/>
      <c r="R312" s="179"/>
      <c r="S312" s="179"/>
      <c r="T312" s="180"/>
      <c r="AT312" s="174" t="s">
        <v>147</v>
      </c>
      <c r="AU312" s="174" t="s">
        <v>82</v>
      </c>
      <c r="AV312" s="14" t="s">
        <v>82</v>
      </c>
      <c r="AW312" s="14" t="s">
        <v>29</v>
      </c>
      <c r="AX312" s="14" t="s">
        <v>72</v>
      </c>
      <c r="AY312" s="174" t="s">
        <v>137</v>
      </c>
    </row>
    <row r="313" spans="2:51" s="15" customFormat="1" ht="12">
      <c r="B313" s="181"/>
      <c r="D313" s="160" t="s">
        <v>147</v>
      </c>
      <c r="E313" s="182" t="s">
        <v>1</v>
      </c>
      <c r="F313" s="183" t="s">
        <v>150</v>
      </c>
      <c r="H313" s="184">
        <v>35.7</v>
      </c>
      <c r="I313" s="185"/>
      <c r="L313" s="181"/>
      <c r="M313" s="186"/>
      <c r="N313" s="187"/>
      <c r="O313" s="187"/>
      <c r="P313" s="187"/>
      <c r="Q313" s="187"/>
      <c r="R313" s="187"/>
      <c r="S313" s="187"/>
      <c r="T313" s="188"/>
      <c r="AT313" s="182" t="s">
        <v>147</v>
      </c>
      <c r="AU313" s="182" t="s">
        <v>82</v>
      </c>
      <c r="AV313" s="15" t="s">
        <v>143</v>
      </c>
      <c r="AW313" s="15" t="s">
        <v>29</v>
      </c>
      <c r="AX313" s="15" t="s">
        <v>80</v>
      </c>
      <c r="AY313" s="182" t="s">
        <v>137</v>
      </c>
    </row>
    <row r="314" spans="1:65" s="2" customFormat="1" ht="14.45" customHeight="1">
      <c r="A314" s="33"/>
      <c r="B314" s="145"/>
      <c r="C314" s="146">
        <v>34</v>
      </c>
      <c r="D314" s="146" t="s">
        <v>139</v>
      </c>
      <c r="E314" s="147" t="s">
        <v>360</v>
      </c>
      <c r="F314" s="148" t="s">
        <v>361</v>
      </c>
      <c r="G314" s="149" t="s">
        <v>191</v>
      </c>
      <c r="H314" s="150">
        <v>10.7</v>
      </c>
      <c r="I314" s="151"/>
      <c r="J314" s="152">
        <f>ROUND(I314*H314,2)</f>
        <v>0</v>
      </c>
      <c r="K314" s="153"/>
      <c r="L314" s="34"/>
      <c r="M314" s="154" t="s">
        <v>1</v>
      </c>
      <c r="N314" s="155" t="s">
        <v>37</v>
      </c>
      <c r="O314" s="59"/>
      <c r="P314" s="156">
        <f>O314*H314</f>
        <v>0</v>
      </c>
      <c r="Q314" s="156">
        <v>0</v>
      </c>
      <c r="R314" s="156">
        <f>Q314*H314</f>
        <v>0</v>
      </c>
      <c r="S314" s="156">
        <v>0</v>
      </c>
      <c r="T314" s="157">
        <f>S314*H314</f>
        <v>0</v>
      </c>
      <c r="U314" s="33"/>
      <c r="V314" s="33"/>
      <c r="W314" s="33"/>
      <c r="X314" s="33"/>
      <c r="Y314" s="33"/>
      <c r="Z314" s="33"/>
      <c r="AA314" s="33"/>
      <c r="AB314" s="33"/>
      <c r="AC314" s="33"/>
      <c r="AD314" s="33"/>
      <c r="AE314" s="33"/>
      <c r="AR314" s="158" t="s">
        <v>143</v>
      </c>
      <c r="AT314" s="158" t="s">
        <v>139</v>
      </c>
      <c r="AU314" s="158" t="s">
        <v>82</v>
      </c>
      <c r="AY314" s="18" t="s">
        <v>137</v>
      </c>
      <c r="BE314" s="159">
        <f>IF(N314="základní",J314,0)</f>
        <v>0</v>
      </c>
      <c r="BF314" s="159">
        <f>IF(N314="snížená",J314,0)</f>
        <v>0</v>
      </c>
      <c r="BG314" s="159">
        <f>IF(N314="zákl. přenesená",J314,0)</f>
        <v>0</v>
      </c>
      <c r="BH314" s="159">
        <f>IF(N314="sníž. přenesená",J314,0)</f>
        <v>0</v>
      </c>
      <c r="BI314" s="159">
        <f>IF(N314="nulová",J314,0)</f>
        <v>0</v>
      </c>
      <c r="BJ314" s="18" t="s">
        <v>80</v>
      </c>
      <c r="BK314" s="159">
        <f>ROUND(I314*H314,2)</f>
        <v>0</v>
      </c>
      <c r="BL314" s="18" t="s">
        <v>143</v>
      </c>
      <c r="BM314" s="158" t="s">
        <v>362</v>
      </c>
    </row>
    <row r="315" spans="1:47" s="2" customFormat="1" ht="12">
      <c r="A315" s="33"/>
      <c r="B315" s="34"/>
      <c r="C315" s="33"/>
      <c r="D315" s="160" t="s">
        <v>144</v>
      </c>
      <c r="E315" s="33"/>
      <c r="F315" s="161" t="s">
        <v>361</v>
      </c>
      <c r="G315" s="33"/>
      <c r="H315" s="33"/>
      <c r="I315" s="162"/>
      <c r="J315" s="33"/>
      <c r="K315" s="33"/>
      <c r="L315" s="34"/>
      <c r="M315" s="163"/>
      <c r="N315" s="164"/>
      <c r="O315" s="59"/>
      <c r="P315" s="59"/>
      <c r="Q315" s="59"/>
      <c r="R315" s="59"/>
      <c r="S315" s="59"/>
      <c r="T315" s="60"/>
      <c r="U315" s="33"/>
      <c r="V315" s="33"/>
      <c r="W315" s="33"/>
      <c r="X315" s="33"/>
      <c r="Y315" s="33"/>
      <c r="Z315" s="33"/>
      <c r="AA315" s="33"/>
      <c r="AB315" s="33"/>
      <c r="AC315" s="33"/>
      <c r="AD315" s="33"/>
      <c r="AE315" s="33"/>
      <c r="AT315" s="18" t="s">
        <v>144</v>
      </c>
      <c r="AU315" s="18" t="s">
        <v>82</v>
      </c>
    </row>
    <row r="316" spans="1:65" s="2" customFormat="1" ht="24.2" customHeight="1">
      <c r="A316" s="33"/>
      <c r="B316" s="145"/>
      <c r="C316" s="189">
        <v>35</v>
      </c>
      <c r="D316" s="189" t="s">
        <v>230</v>
      </c>
      <c r="E316" s="190" t="s">
        <v>363</v>
      </c>
      <c r="F316" s="191" t="s">
        <v>364</v>
      </c>
      <c r="G316" s="192" t="s">
        <v>171</v>
      </c>
      <c r="H316" s="193">
        <v>1.26</v>
      </c>
      <c r="I316" s="194"/>
      <c r="J316" s="195">
        <f>ROUND(I316*H316,2)</f>
        <v>0</v>
      </c>
      <c r="K316" s="196"/>
      <c r="L316" s="197"/>
      <c r="M316" s="198" t="s">
        <v>1</v>
      </c>
      <c r="N316" s="199" t="s">
        <v>37</v>
      </c>
      <c r="O316" s="59"/>
      <c r="P316" s="156">
        <f>O316*H316</f>
        <v>0</v>
      </c>
      <c r="Q316" s="156">
        <v>0</v>
      </c>
      <c r="R316" s="156">
        <f>Q316*H316</f>
        <v>0</v>
      </c>
      <c r="S316" s="156">
        <v>0</v>
      </c>
      <c r="T316" s="157">
        <f>S316*H316</f>
        <v>0</v>
      </c>
      <c r="U316" s="33"/>
      <c r="V316" s="33"/>
      <c r="W316" s="33"/>
      <c r="X316" s="33"/>
      <c r="Y316" s="33"/>
      <c r="Z316" s="33"/>
      <c r="AA316" s="33"/>
      <c r="AB316" s="33"/>
      <c r="AC316" s="33"/>
      <c r="AD316" s="33"/>
      <c r="AE316" s="33"/>
      <c r="AR316" s="158" t="s">
        <v>153</v>
      </c>
      <c r="AT316" s="158" t="s">
        <v>230</v>
      </c>
      <c r="AU316" s="158" t="s">
        <v>82</v>
      </c>
      <c r="AY316" s="18" t="s">
        <v>137</v>
      </c>
      <c r="BE316" s="159">
        <f>IF(N316="základní",J316,0)</f>
        <v>0</v>
      </c>
      <c r="BF316" s="159">
        <f>IF(N316="snížená",J316,0)</f>
        <v>0</v>
      </c>
      <c r="BG316" s="159">
        <f>IF(N316="zákl. přenesená",J316,0)</f>
        <v>0</v>
      </c>
      <c r="BH316" s="159">
        <f>IF(N316="sníž. přenesená",J316,0)</f>
        <v>0</v>
      </c>
      <c r="BI316" s="159">
        <f>IF(N316="nulová",J316,0)</f>
        <v>0</v>
      </c>
      <c r="BJ316" s="18" t="s">
        <v>80</v>
      </c>
      <c r="BK316" s="159">
        <f>ROUND(I316*H316,2)</f>
        <v>0</v>
      </c>
      <c r="BL316" s="18" t="s">
        <v>143</v>
      </c>
      <c r="BM316" s="158" t="s">
        <v>365</v>
      </c>
    </row>
    <row r="317" spans="1:47" s="2" customFormat="1" ht="19.5">
      <c r="A317" s="33"/>
      <c r="B317" s="34"/>
      <c r="C317" s="33"/>
      <c r="D317" s="160" t="s">
        <v>144</v>
      </c>
      <c r="E317" s="33"/>
      <c r="F317" s="161" t="s">
        <v>366</v>
      </c>
      <c r="G317" s="33"/>
      <c r="H317" s="33"/>
      <c r="I317" s="162"/>
      <c r="J317" s="33"/>
      <c r="K317" s="33"/>
      <c r="L317" s="34"/>
      <c r="M317" s="163"/>
      <c r="N317" s="164"/>
      <c r="O317" s="59"/>
      <c r="P317" s="59"/>
      <c r="Q317" s="59"/>
      <c r="R317" s="59"/>
      <c r="S317" s="59"/>
      <c r="T317" s="60"/>
      <c r="U317" s="33"/>
      <c r="V317" s="33"/>
      <c r="W317" s="33"/>
      <c r="X317" s="33"/>
      <c r="Y317" s="33"/>
      <c r="Z317" s="33"/>
      <c r="AA317" s="33"/>
      <c r="AB317" s="33"/>
      <c r="AC317" s="33"/>
      <c r="AD317" s="33"/>
      <c r="AE317" s="33"/>
      <c r="AT317" s="18" t="s">
        <v>144</v>
      </c>
      <c r="AU317" s="18" t="s">
        <v>82</v>
      </c>
    </row>
    <row r="318" spans="2:51" s="13" customFormat="1" ht="12">
      <c r="B318" s="166"/>
      <c r="D318" s="160" t="s">
        <v>147</v>
      </c>
      <c r="E318" s="167" t="s">
        <v>1</v>
      </c>
      <c r="F318" s="168" t="s">
        <v>367</v>
      </c>
      <c r="H318" s="167" t="s">
        <v>1</v>
      </c>
      <c r="I318" s="169"/>
      <c r="L318" s="166"/>
      <c r="M318" s="170"/>
      <c r="N318" s="171"/>
      <c r="O318" s="171"/>
      <c r="P318" s="171"/>
      <c r="Q318" s="171"/>
      <c r="R318" s="171"/>
      <c r="S318" s="171"/>
      <c r="T318" s="172"/>
      <c r="AT318" s="167" t="s">
        <v>147</v>
      </c>
      <c r="AU318" s="167" t="s">
        <v>82</v>
      </c>
      <c r="AV318" s="13" t="s">
        <v>80</v>
      </c>
      <c r="AW318" s="13" t="s">
        <v>29</v>
      </c>
      <c r="AX318" s="13" t="s">
        <v>72</v>
      </c>
      <c r="AY318" s="167" t="s">
        <v>137</v>
      </c>
    </row>
    <row r="319" spans="2:51" s="14" customFormat="1" ht="12">
      <c r="B319" s="173"/>
      <c r="D319" s="160" t="s">
        <v>147</v>
      </c>
      <c r="E319" s="174" t="s">
        <v>1</v>
      </c>
      <c r="F319" s="175" t="s">
        <v>368</v>
      </c>
      <c r="H319" s="176">
        <v>1.26</v>
      </c>
      <c r="I319" s="177"/>
      <c r="L319" s="173"/>
      <c r="M319" s="178"/>
      <c r="N319" s="179"/>
      <c r="O319" s="179"/>
      <c r="P319" s="179"/>
      <c r="Q319" s="179"/>
      <c r="R319" s="179"/>
      <c r="S319" s="179"/>
      <c r="T319" s="180"/>
      <c r="AT319" s="174" t="s">
        <v>147</v>
      </c>
      <c r="AU319" s="174" t="s">
        <v>82</v>
      </c>
      <c r="AV319" s="14" t="s">
        <v>82</v>
      </c>
      <c r="AW319" s="14" t="s">
        <v>29</v>
      </c>
      <c r="AX319" s="14" t="s">
        <v>72</v>
      </c>
      <c r="AY319" s="174" t="s">
        <v>137</v>
      </c>
    </row>
    <row r="320" spans="2:51" s="15" customFormat="1" ht="12">
      <c r="B320" s="181"/>
      <c r="D320" s="160" t="s">
        <v>147</v>
      </c>
      <c r="E320" s="182" t="s">
        <v>1</v>
      </c>
      <c r="F320" s="183" t="s">
        <v>150</v>
      </c>
      <c r="H320" s="184">
        <v>1.26</v>
      </c>
      <c r="I320" s="185"/>
      <c r="L320" s="181"/>
      <c r="M320" s="186"/>
      <c r="N320" s="187"/>
      <c r="O320" s="187"/>
      <c r="P320" s="187"/>
      <c r="Q320" s="187"/>
      <c r="R320" s="187"/>
      <c r="S320" s="187"/>
      <c r="T320" s="188"/>
      <c r="AT320" s="182" t="s">
        <v>147</v>
      </c>
      <c r="AU320" s="182" t="s">
        <v>82</v>
      </c>
      <c r="AV320" s="15" t="s">
        <v>143</v>
      </c>
      <c r="AW320" s="15" t="s">
        <v>29</v>
      </c>
      <c r="AX320" s="15" t="s">
        <v>80</v>
      </c>
      <c r="AY320" s="182" t="s">
        <v>137</v>
      </c>
    </row>
    <row r="321" spans="2:63" s="12" customFormat="1" ht="22.9" customHeight="1">
      <c r="B321" s="132"/>
      <c r="D321" s="133" t="s">
        <v>71</v>
      </c>
      <c r="E321" s="143" t="s">
        <v>151</v>
      </c>
      <c r="F321" s="143" t="s">
        <v>369</v>
      </c>
      <c r="I321" s="135"/>
      <c r="J321" s="144">
        <f>BK321</f>
        <v>0</v>
      </c>
      <c r="L321" s="132"/>
      <c r="M321" s="137"/>
      <c r="N321" s="138"/>
      <c r="O321" s="138"/>
      <c r="P321" s="139">
        <f>SUM(P322:P354)</f>
        <v>0</v>
      </c>
      <c r="Q321" s="138"/>
      <c r="R321" s="139">
        <f>SUM(R322:R354)</f>
        <v>0</v>
      </c>
      <c r="S321" s="138"/>
      <c r="T321" s="140">
        <f>SUM(T322:T354)</f>
        <v>0</v>
      </c>
      <c r="AR321" s="133" t="s">
        <v>80</v>
      </c>
      <c r="AT321" s="141" t="s">
        <v>71</v>
      </c>
      <c r="AU321" s="141" t="s">
        <v>80</v>
      </c>
      <c r="AY321" s="133" t="s">
        <v>137</v>
      </c>
      <c r="BK321" s="142">
        <f>SUM(BK322:BK354)</f>
        <v>0</v>
      </c>
    </row>
    <row r="322" spans="1:65" s="2" customFormat="1" ht="24.2" customHeight="1">
      <c r="A322" s="33"/>
      <c r="B322" s="145"/>
      <c r="C322" s="146">
        <v>36</v>
      </c>
      <c r="D322" s="146" t="s">
        <v>139</v>
      </c>
      <c r="E322" s="147" t="s">
        <v>371</v>
      </c>
      <c r="F322" s="148" t="s">
        <v>372</v>
      </c>
      <c r="G322" s="149" t="s">
        <v>145</v>
      </c>
      <c r="H322" s="150">
        <v>165</v>
      </c>
      <c r="I322" s="151"/>
      <c r="J322" s="152">
        <f>ROUND(I322*H322,2)</f>
        <v>0</v>
      </c>
      <c r="K322" s="153"/>
      <c r="L322" s="34"/>
      <c r="M322" s="154" t="s">
        <v>1</v>
      </c>
      <c r="N322" s="155" t="s">
        <v>37</v>
      </c>
      <c r="O322" s="59"/>
      <c r="P322" s="156">
        <f>O322*H322</f>
        <v>0</v>
      </c>
      <c r="Q322" s="156">
        <v>0</v>
      </c>
      <c r="R322" s="156">
        <f>Q322*H322</f>
        <v>0</v>
      </c>
      <c r="S322" s="156">
        <v>0</v>
      </c>
      <c r="T322" s="157">
        <f>S322*H322</f>
        <v>0</v>
      </c>
      <c r="U322" s="33"/>
      <c r="V322" s="33"/>
      <c r="W322" s="33"/>
      <c r="X322" s="33"/>
      <c r="Y322" s="33"/>
      <c r="Z322" s="33"/>
      <c r="AA322" s="33"/>
      <c r="AB322" s="33"/>
      <c r="AC322" s="33"/>
      <c r="AD322" s="33"/>
      <c r="AE322" s="33"/>
      <c r="AR322" s="158" t="s">
        <v>143</v>
      </c>
      <c r="AT322" s="158" t="s">
        <v>139</v>
      </c>
      <c r="AU322" s="158" t="s">
        <v>82</v>
      </c>
      <c r="AY322" s="18" t="s">
        <v>137</v>
      </c>
      <c r="BE322" s="159">
        <f>IF(N322="základní",J322,0)</f>
        <v>0</v>
      </c>
      <c r="BF322" s="159">
        <f>IF(N322="snížená",J322,0)</f>
        <v>0</v>
      </c>
      <c r="BG322" s="159">
        <f>IF(N322="zákl. přenesená",J322,0)</f>
        <v>0</v>
      </c>
      <c r="BH322" s="159">
        <f>IF(N322="sníž. přenesená",J322,0)</f>
        <v>0</v>
      </c>
      <c r="BI322" s="159">
        <f>IF(N322="nulová",J322,0)</f>
        <v>0</v>
      </c>
      <c r="BJ322" s="18" t="s">
        <v>80</v>
      </c>
      <c r="BK322" s="159">
        <f>ROUND(I322*H322,2)</f>
        <v>0</v>
      </c>
      <c r="BL322" s="18" t="s">
        <v>143</v>
      </c>
      <c r="BM322" s="158" t="s">
        <v>373</v>
      </c>
    </row>
    <row r="323" spans="1:47" s="2" customFormat="1" ht="19.5">
      <c r="A323" s="33"/>
      <c r="B323" s="34"/>
      <c r="C323" s="33"/>
      <c r="D323" s="160" t="s">
        <v>144</v>
      </c>
      <c r="E323" s="33"/>
      <c r="F323" s="161" t="s">
        <v>374</v>
      </c>
      <c r="G323" s="33"/>
      <c r="H323" s="33"/>
      <c r="I323" s="162"/>
      <c r="J323" s="33"/>
      <c r="K323" s="33"/>
      <c r="L323" s="34"/>
      <c r="M323" s="163"/>
      <c r="N323" s="164"/>
      <c r="O323" s="59"/>
      <c r="P323" s="59"/>
      <c r="Q323" s="59"/>
      <c r="R323" s="59"/>
      <c r="S323" s="59"/>
      <c r="T323" s="60"/>
      <c r="U323" s="33"/>
      <c r="V323" s="33"/>
      <c r="W323" s="33"/>
      <c r="X323" s="33"/>
      <c r="Y323" s="33"/>
      <c r="Z323" s="33"/>
      <c r="AA323" s="33"/>
      <c r="AB323" s="33"/>
      <c r="AC323" s="33"/>
      <c r="AD323" s="33"/>
      <c r="AE323" s="33"/>
      <c r="AT323" s="18" t="s">
        <v>144</v>
      </c>
      <c r="AU323" s="18" t="s">
        <v>82</v>
      </c>
    </row>
    <row r="324" spans="1:47" s="2" customFormat="1" ht="29.25">
      <c r="A324" s="33"/>
      <c r="B324" s="34"/>
      <c r="C324" s="33"/>
      <c r="D324" s="160" t="s">
        <v>146</v>
      </c>
      <c r="E324" s="33"/>
      <c r="F324" s="165" t="s">
        <v>375</v>
      </c>
      <c r="G324" s="33"/>
      <c r="H324" s="33"/>
      <c r="I324" s="162"/>
      <c r="J324" s="33"/>
      <c r="K324" s="33"/>
      <c r="L324" s="34"/>
      <c r="M324" s="163"/>
      <c r="N324" s="164"/>
      <c r="O324" s="59"/>
      <c r="P324" s="59"/>
      <c r="Q324" s="59"/>
      <c r="R324" s="59"/>
      <c r="S324" s="59"/>
      <c r="T324" s="60"/>
      <c r="U324" s="33"/>
      <c r="V324" s="33"/>
      <c r="W324" s="33"/>
      <c r="X324" s="33"/>
      <c r="Y324" s="33"/>
      <c r="Z324" s="33"/>
      <c r="AA324" s="33"/>
      <c r="AB324" s="33"/>
      <c r="AC324" s="33"/>
      <c r="AD324" s="33"/>
      <c r="AE324" s="33"/>
      <c r="AT324" s="18" t="s">
        <v>146</v>
      </c>
      <c r="AU324" s="18" t="s">
        <v>82</v>
      </c>
    </row>
    <row r="325" spans="2:51" s="13" customFormat="1" ht="22.5">
      <c r="B325" s="166"/>
      <c r="D325" s="160" t="s">
        <v>147</v>
      </c>
      <c r="E325" s="167" t="s">
        <v>1</v>
      </c>
      <c r="F325" s="168" t="s">
        <v>376</v>
      </c>
      <c r="H325" s="167" t="s">
        <v>1</v>
      </c>
      <c r="I325" s="169"/>
      <c r="L325" s="166"/>
      <c r="M325" s="170"/>
      <c r="N325" s="171"/>
      <c r="O325" s="171"/>
      <c r="P325" s="171"/>
      <c r="Q325" s="171"/>
      <c r="R325" s="171"/>
      <c r="S325" s="171"/>
      <c r="T325" s="172"/>
      <c r="AT325" s="167" t="s">
        <v>147</v>
      </c>
      <c r="AU325" s="167" t="s">
        <v>82</v>
      </c>
      <c r="AV325" s="13" t="s">
        <v>80</v>
      </c>
      <c r="AW325" s="13" t="s">
        <v>29</v>
      </c>
      <c r="AX325" s="13" t="s">
        <v>72</v>
      </c>
      <c r="AY325" s="167" t="s">
        <v>137</v>
      </c>
    </row>
    <row r="326" spans="2:51" s="14" customFormat="1" ht="12">
      <c r="B326" s="173"/>
      <c r="D326" s="160" t="s">
        <v>147</v>
      </c>
      <c r="E326" s="174" t="s">
        <v>1</v>
      </c>
      <c r="F326" s="175" t="s">
        <v>377</v>
      </c>
      <c r="H326" s="176">
        <v>165</v>
      </c>
      <c r="I326" s="177"/>
      <c r="L326" s="173"/>
      <c r="M326" s="178"/>
      <c r="N326" s="179"/>
      <c r="O326" s="179"/>
      <c r="P326" s="179"/>
      <c r="Q326" s="179"/>
      <c r="R326" s="179"/>
      <c r="S326" s="179"/>
      <c r="T326" s="180"/>
      <c r="AT326" s="174" t="s">
        <v>147</v>
      </c>
      <c r="AU326" s="174" t="s">
        <v>82</v>
      </c>
      <c r="AV326" s="14" t="s">
        <v>82</v>
      </c>
      <c r="AW326" s="14" t="s">
        <v>29</v>
      </c>
      <c r="AX326" s="14" t="s">
        <v>72</v>
      </c>
      <c r="AY326" s="174" t="s">
        <v>137</v>
      </c>
    </row>
    <row r="327" spans="2:51" s="15" customFormat="1" ht="12">
      <c r="B327" s="181"/>
      <c r="D327" s="160" t="s">
        <v>147</v>
      </c>
      <c r="E327" s="182" t="s">
        <v>1</v>
      </c>
      <c r="F327" s="183" t="s">
        <v>150</v>
      </c>
      <c r="H327" s="184">
        <v>165</v>
      </c>
      <c r="I327" s="185"/>
      <c r="L327" s="181"/>
      <c r="M327" s="186"/>
      <c r="N327" s="187"/>
      <c r="O327" s="187"/>
      <c r="P327" s="187"/>
      <c r="Q327" s="187"/>
      <c r="R327" s="187"/>
      <c r="S327" s="187"/>
      <c r="T327" s="188"/>
      <c r="AT327" s="182" t="s">
        <v>147</v>
      </c>
      <c r="AU327" s="182" t="s">
        <v>82</v>
      </c>
      <c r="AV327" s="15" t="s">
        <v>143</v>
      </c>
      <c r="AW327" s="15" t="s">
        <v>29</v>
      </c>
      <c r="AX327" s="15" t="s">
        <v>80</v>
      </c>
      <c r="AY327" s="182" t="s">
        <v>137</v>
      </c>
    </row>
    <row r="328" spans="1:65" s="2" customFormat="1" ht="24.2" customHeight="1">
      <c r="A328" s="33"/>
      <c r="B328" s="145"/>
      <c r="C328" s="189">
        <v>37</v>
      </c>
      <c r="D328" s="189" t="s">
        <v>230</v>
      </c>
      <c r="E328" s="190" t="s">
        <v>378</v>
      </c>
      <c r="F328" s="191" t="s">
        <v>379</v>
      </c>
      <c r="G328" s="192" t="s">
        <v>145</v>
      </c>
      <c r="H328" s="193">
        <v>165</v>
      </c>
      <c r="I328" s="194"/>
      <c r="J328" s="195">
        <f>ROUND(I328*H328,2)</f>
        <v>0</v>
      </c>
      <c r="K328" s="196"/>
      <c r="L328" s="197"/>
      <c r="M328" s="198" t="s">
        <v>1</v>
      </c>
      <c r="N328" s="199" t="s">
        <v>37</v>
      </c>
      <c r="O328" s="59"/>
      <c r="P328" s="156">
        <f>O328*H328</f>
        <v>0</v>
      </c>
      <c r="Q328" s="156">
        <v>0</v>
      </c>
      <c r="R328" s="156">
        <f>Q328*H328</f>
        <v>0</v>
      </c>
      <c r="S328" s="156">
        <v>0</v>
      </c>
      <c r="T328" s="157">
        <f>S328*H328</f>
        <v>0</v>
      </c>
      <c r="U328" s="33"/>
      <c r="V328" s="33"/>
      <c r="W328" s="33"/>
      <c r="X328" s="33"/>
      <c r="Y328" s="33"/>
      <c r="Z328" s="33"/>
      <c r="AA328" s="33"/>
      <c r="AB328" s="33"/>
      <c r="AC328" s="33"/>
      <c r="AD328" s="33"/>
      <c r="AE328" s="33"/>
      <c r="AR328" s="158" t="s">
        <v>153</v>
      </c>
      <c r="AT328" s="158" t="s">
        <v>230</v>
      </c>
      <c r="AU328" s="158" t="s">
        <v>82</v>
      </c>
      <c r="AY328" s="18" t="s">
        <v>137</v>
      </c>
      <c r="BE328" s="159">
        <f>IF(N328="základní",J328,0)</f>
        <v>0</v>
      </c>
      <c r="BF328" s="159">
        <f>IF(N328="snížená",J328,0)</f>
        <v>0</v>
      </c>
      <c r="BG328" s="159">
        <f>IF(N328="zákl. přenesená",J328,0)</f>
        <v>0</v>
      </c>
      <c r="BH328" s="159">
        <f>IF(N328="sníž. přenesená",J328,0)</f>
        <v>0</v>
      </c>
      <c r="BI328" s="159">
        <f>IF(N328="nulová",J328,0)</f>
        <v>0</v>
      </c>
      <c r="BJ328" s="18" t="s">
        <v>80</v>
      </c>
      <c r="BK328" s="159">
        <f>ROUND(I328*H328,2)</f>
        <v>0</v>
      </c>
      <c r="BL328" s="18" t="s">
        <v>143</v>
      </c>
      <c r="BM328" s="158" t="s">
        <v>380</v>
      </c>
    </row>
    <row r="329" spans="1:47" s="2" customFormat="1" ht="12">
      <c r="A329" s="33"/>
      <c r="B329" s="34"/>
      <c r="C329" s="33"/>
      <c r="D329" s="160" t="s">
        <v>144</v>
      </c>
      <c r="E329" s="33"/>
      <c r="F329" s="161" t="s">
        <v>379</v>
      </c>
      <c r="G329" s="33"/>
      <c r="H329" s="33"/>
      <c r="I329" s="162"/>
      <c r="J329" s="33"/>
      <c r="K329" s="33"/>
      <c r="L329" s="34"/>
      <c r="M329" s="163"/>
      <c r="N329" s="164"/>
      <c r="O329" s="59"/>
      <c r="P329" s="59"/>
      <c r="Q329" s="59"/>
      <c r="R329" s="59"/>
      <c r="S329" s="59"/>
      <c r="T329" s="60"/>
      <c r="U329" s="33"/>
      <c r="V329" s="33"/>
      <c r="W329" s="33"/>
      <c r="X329" s="33"/>
      <c r="Y329" s="33"/>
      <c r="Z329" s="33"/>
      <c r="AA329" s="33"/>
      <c r="AB329" s="33"/>
      <c r="AC329" s="33"/>
      <c r="AD329" s="33"/>
      <c r="AE329" s="33"/>
      <c r="AT329" s="18" t="s">
        <v>144</v>
      </c>
      <c r="AU329" s="18" t="s">
        <v>82</v>
      </c>
    </row>
    <row r="330" spans="1:65" s="2" customFormat="1" ht="24.2" customHeight="1">
      <c r="A330" s="33"/>
      <c r="B330" s="145"/>
      <c r="C330" s="146">
        <v>38</v>
      </c>
      <c r="D330" s="146" t="s">
        <v>139</v>
      </c>
      <c r="E330" s="147" t="s">
        <v>382</v>
      </c>
      <c r="F330" s="148" t="s">
        <v>383</v>
      </c>
      <c r="G330" s="149" t="s">
        <v>171</v>
      </c>
      <c r="H330" s="150">
        <v>142</v>
      </c>
      <c r="I330" s="151"/>
      <c r="J330" s="152">
        <f>ROUND(I330*H330,2)</f>
        <v>0</v>
      </c>
      <c r="K330" s="153"/>
      <c r="L330" s="34"/>
      <c r="M330" s="154" t="s">
        <v>1</v>
      </c>
      <c r="N330" s="155" t="s">
        <v>37</v>
      </c>
      <c r="O330" s="59"/>
      <c r="P330" s="156">
        <f>O330*H330</f>
        <v>0</v>
      </c>
      <c r="Q330" s="156">
        <v>0</v>
      </c>
      <c r="R330" s="156">
        <f>Q330*H330</f>
        <v>0</v>
      </c>
      <c r="S330" s="156">
        <v>0</v>
      </c>
      <c r="T330" s="157">
        <f>S330*H330</f>
        <v>0</v>
      </c>
      <c r="U330" s="33"/>
      <c r="V330" s="33"/>
      <c r="W330" s="33"/>
      <c r="X330" s="33"/>
      <c r="Y330" s="33"/>
      <c r="Z330" s="33"/>
      <c r="AA330" s="33"/>
      <c r="AB330" s="33"/>
      <c r="AC330" s="33"/>
      <c r="AD330" s="33"/>
      <c r="AE330" s="33"/>
      <c r="AR330" s="158" t="s">
        <v>143</v>
      </c>
      <c r="AT330" s="158" t="s">
        <v>139</v>
      </c>
      <c r="AU330" s="158" t="s">
        <v>82</v>
      </c>
      <c r="AY330" s="18" t="s">
        <v>137</v>
      </c>
      <c r="BE330" s="159">
        <f>IF(N330="základní",J330,0)</f>
        <v>0</v>
      </c>
      <c r="BF330" s="159">
        <f>IF(N330="snížená",J330,0)</f>
        <v>0</v>
      </c>
      <c r="BG330" s="159">
        <f>IF(N330="zákl. přenesená",J330,0)</f>
        <v>0</v>
      </c>
      <c r="BH330" s="159">
        <f>IF(N330="sníž. přenesená",J330,0)</f>
        <v>0</v>
      </c>
      <c r="BI330" s="159">
        <f>IF(N330="nulová",J330,0)</f>
        <v>0</v>
      </c>
      <c r="BJ330" s="18" t="s">
        <v>80</v>
      </c>
      <c r="BK330" s="159">
        <f>ROUND(I330*H330,2)</f>
        <v>0</v>
      </c>
      <c r="BL330" s="18" t="s">
        <v>143</v>
      </c>
      <c r="BM330" s="158" t="s">
        <v>384</v>
      </c>
    </row>
    <row r="331" spans="1:47" s="2" customFormat="1" ht="48.75">
      <c r="A331" s="33"/>
      <c r="B331" s="34"/>
      <c r="C331" s="33"/>
      <c r="D331" s="160" t="s">
        <v>144</v>
      </c>
      <c r="E331" s="33"/>
      <c r="F331" s="161" t="s">
        <v>385</v>
      </c>
      <c r="G331" s="33"/>
      <c r="H331" s="33"/>
      <c r="I331" s="162"/>
      <c r="J331" s="33"/>
      <c r="K331" s="33"/>
      <c r="L331" s="34"/>
      <c r="M331" s="163"/>
      <c r="N331" s="164"/>
      <c r="O331" s="59"/>
      <c r="P331" s="59"/>
      <c r="Q331" s="59"/>
      <c r="R331" s="59"/>
      <c r="S331" s="59"/>
      <c r="T331" s="60"/>
      <c r="U331" s="33"/>
      <c r="V331" s="33"/>
      <c r="W331" s="33"/>
      <c r="X331" s="33"/>
      <c r="Y331" s="33"/>
      <c r="Z331" s="33"/>
      <c r="AA331" s="33"/>
      <c r="AB331" s="33"/>
      <c r="AC331" s="33"/>
      <c r="AD331" s="33"/>
      <c r="AE331" s="33"/>
      <c r="AT331" s="18" t="s">
        <v>144</v>
      </c>
      <c r="AU331" s="18" t="s">
        <v>82</v>
      </c>
    </row>
    <row r="332" spans="1:47" s="2" customFormat="1" ht="58.5">
      <c r="A332" s="33"/>
      <c r="B332" s="34"/>
      <c r="C332" s="33"/>
      <c r="D332" s="160" t="s">
        <v>146</v>
      </c>
      <c r="E332" s="33"/>
      <c r="F332" s="165" t="s">
        <v>386</v>
      </c>
      <c r="G332" s="33"/>
      <c r="H332" s="33"/>
      <c r="I332" s="162"/>
      <c r="J332" s="33"/>
      <c r="K332" s="33"/>
      <c r="L332" s="34"/>
      <c r="M332" s="163"/>
      <c r="N332" s="164"/>
      <c r="O332" s="59"/>
      <c r="P332" s="59"/>
      <c r="Q332" s="59"/>
      <c r="R332" s="59"/>
      <c r="S332" s="59"/>
      <c r="T332" s="60"/>
      <c r="U332" s="33"/>
      <c r="V332" s="33"/>
      <c r="W332" s="33"/>
      <c r="X332" s="33"/>
      <c r="Y332" s="33"/>
      <c r="Z332" s="33"/>
      <c r="AA332" s="33"/>
      <c r="AB332" s="33"/>
      <c r="AC332" s="33"/>
      <c r="AD332" s="33"/>
      <c r="AE332" s="33"/>
      <c r="AT332" s="18" t="s">
        <v>146</v>
      </c>
      <c r="AU332" s="18" t="s">
        <v>82</v>
      </c>
    </row>
    <row r="333" spans="2:51" s="13" customFormat="1" ht="12">
      <c r="B333" s="166"/>
      <c r="D333" s="160" t="s">
        <v>147</v>
      </c>
      <c r="E333" s="167" t="s">
        <v>1</v>
      </c>
      <c r="F333" s="168" t="s">
        <v>387</v>
      </c>
      <c r="H333" s="167" t="s">
        <v>1</v>
      </c>
      <c r="I333" s="169"/>
      <c r="L333" s="166"/>
      <c r="M333" s="170"/>
      <c r="N333" s="171"/>
      <c r="O333" s="171"/>
      <c r="P333" s="171"/>
      <c r="Q333" s="171"/>
      <c r="R333" s="171"/>
      <c r="S333" s="171"/>
      <c r="T333" s="172"/>
      <c r="AT333" s="167" t="s">
        <v>147</v>
      </c>
      <c r="AU333" s="167" t="s">
        <v>82</v>
      </c>
      <c r="AV333" s="13" t="s">
        <v>80</v>
      </c>
      <c r="AW333" s="13" t="s">
        <v>29</v>
      </c>
      <c r="AX333" s="13" t="s">
        <v>72</v>
      </c>
      <c r="AY333" s="167" t="s">
        <v>137</v>
      </c>
    </row>
    <row r="334" spans="2:51" s="13" customFormat="1" ht="33.75">
      <c r="B334" s="166"/>
      <c r="D334" s="160" t="s">
        <v>147</v>
      </c>
      <c r="E334" s="167" t="s">
        <v>1</v>
      </c>
      <c r="F334" s="168" t="s">
        <v>388</v>
      </c>
      <c r="H334" s="167" t="s">
        <v>1</v>
      </c>
      <c r="I334" s="169"/>
      <c r="L334" s="166"/>
      <c r="M334" s="170"/>
      <c r="N334" s="171"/>
      <c r="O334" s="171"/>
      <c r="P334" s="171"/>
      <c r="Q334" s="171"/>
      <c r="R334" s="171"/>
      <c r="S334" s="171"/>
      <c r="T334" s="172"/>
      <c r="AT334" s="167" t="s">
        <v>147</v>
      </c>
      <c r="AU334" s="167" t="s">
        <v>82</v>
      </c>
      <c r="AV334" s="13" t="s">
        <v>80</v>
      </c>
      <c r="AW334" s="13" t="s">
        <v>29</v>
      </c>
      <c r="AX334" s="13" t="s">
        <v>72</v>
      </c>
      <c r="AY334" s="167" t="s">
        <v>137</v>
      </c>
    </row>
    <row r="335" spans="2:51" s="14" customFormat="1" ht="22.5">
      <c r="B335" s="173"/>
      <c r="D335" s="160" t="s">
        <v>147</v>
      </c>
      <c r="E335" s="174" t="s">
        <v>1</v>
      </c>
      <c r="F335" s="175" t="s">
        <v>389</v>
      </c>
      <c r="H335" s="176">
        <v>142</v>
      </c>
      <c r="I335" s="177"/>
      <c r="L335" s="173"/>
      <c r="M335" s="178"/>
      <c r="N335" s="179"/>
      <c r="O335" s="179"/>
      <c r="P335" s="179"/>
      <c r="Q335" s="179"/>
      <c r="R335" s="179"/>
      <c r="S335" s="179"/>
      <c r="T335" s="180"/>
      <c r="AT335" s="174" t="s">
        <v>147</v>
      </c>
      <c r="AU335" s="174" t="s">
        <v>82</v>
      </c>
      <c r="AV335" s="14" t="s">
        <v>82</v>
      </c>
      <c r="AW335" s="14" t="s">
        <v>29</v>
      </c>
      <c r="AX335" s="14" t="s">
        <v>72</v>
      </c>
      <c r="AY335" s="174" t="s">
        <v>137</v>
      </c>
    </row>
    <row r="336" spans="2:51" s="15" customFormat="1" ht="12">
      <c r="B336" s="181"/>
      <c r="D336" s="160" t="s">
        <v>147</v>
      </c>
      <c r="E336" s="182" t="s">
        <v>1</v>
      </c>
      <c r="F336" s="183" t="s">
        <v>150</v>
      </c>
      <c r="H336" s="184">
        <v>142</v>
      </c>
      <c r="I336" s="185"/>
      <c r="L336" s="181"/>
      <c r="M336" s="186"/>
      <c r="N336" s="187"/>
      <c r="O336" s="187"/>
      <c r="P336" s="187"/>
      <c r="Q336" s="187"/>
      <c r="R336" s="187"/>
      <c r="S336" s="187"/>
      <c r="T336" s="188"/>
      <c r="AT336" s="182" t="s">
        <v>147</v>
      </c>
      <c r="AU336" s="182" t="s">
        <v>82</v>
      </c>
      <c r="AV336" s="15" t="s">
        <v>143</v>
      </c>
      <c r="AW336" s="15" t="s">
        <v>29</v>
      </c>
      <c r="AX336" s="15" t="s">
        <v>80</v>
      </c>
      <c r="AY336" s="182" t="s">
        <v>137</v>
      </c>
    </row>
    <row r="337" spans="1:65" s="2" customFormat="1" ht="49.15" customHeight="1">
      <c r="A337" s="33"/>
      <c r="B337" s="145"/>
      <c r="C337" s="146">
        <v>39</v>
      </c>
      <c r="D337" s="146" t="s">
        <v>139</v>
      </c>
      <c r="E337" s="147" t="s">
        <v>390</v>
      </c>
      <c r="F337" s="148" t="s">
        <v>391</v>
      </c>
      <c r="G337" s="149" t="s">
        <v>171</v>
      </c>
      <c r="H337" s="150">
        <v>341.5</v>
      </c>
      <c r="I337" s="151"/>
      <c r="J337" s="152">
        <f>ROUND(I337*H337,2)</f>
        <v>0</v>
      </c>
      <c r="K337" s="153"/>
      <c r="L337" s="34"/>
      <c r="M337" s="154" t="s">
        <v>1</v>
      </c>
      <c r="N337" s="155" t="s">
        <v>37</v>
      </c>
      <c r="O337" s="59"/>
      <c r="P337" s="156">
        <f>O337*H337</f>
        <v>0</v>
      </c>
      <c r="Q337" s="156">
        <v>0</v>
      </c>
      <c r="R337" s="156">
        <f>Q337*H337</f>
        <v>0</v>
      </c>
      <c r="S337" s="156">
        <v>0</v>
      </c>
      <c r="T337" s="157">
        <f>S337*H337</f>
        <v>0</v>
      </c>
      <c r="U337" s="33"/>
      <c r="V337" s="33"/>
      <c r="W337" s="33"/>
      <c r="X337" s="33"/>
      <c r="Y337" s="33"/>
      <c r="Z337" s="33"/>
      <c r="AA337" s="33"/>
      <c r="AB337" s="33"/>
      <c r="AC337" s="33"/>
      <c r="AD337" s="33"/>
      <c r="AE337" s="33"/>
      <c r="AR337" s="158" t="s">
        <v>143</v>
      </c>
      <c r="AT337" s="158" t="s">
        <v>139</v>
      </c>
      <c r="AU337" s="158" t="s">
        <v>82</v>
      </c>
      <c r="AY337" s="18" t="s">
        <v>137</v>
      </c>
      <c r="BE337" s="159">
        <f>IF(N337="základní",J337,0)</f>
        <v>0</v>
      </c>
      <c r="BF337" s="159">
        <f>IF(N337="snížená",J337,0)</f>
        <v>0</v>
      </c>
      <c r="BG337" s="159">
        <f>IF(N337="zákl. přenesená",J337,0)</f>
        <v>0</v>
      </c>
      <c r="BH337" s="159">
        <f>IF(N337="sníž. přenesená",J337,0)</f>
        <v>0</v>
      </c>
      <c r="BI337" s="159">
        <f>IF(N337="nulová",J337,0)</f>
        <v>0</v>
      </c>
      <c r="BJ337" s="18" t="s">
        <v>80</v>
      </c>
      <c r="BK337" s="159">
        <f>ROUND(I337*H337,2)</f>
        <v>0</v>
      </c>
      <c r="BL337" s="18" t="s">
        <v>143</v>
      </c>
      <c r="BM337" s="158" t="s">
        <v>392</v>
      </c>
    </row>
    <row r="338" spans="1:47" s="2" customFormat="1" ht="29.25">
      <c r="A338" s="33"/>
      <c r="B338" s="34"/>
      <c r="C338" s="33"/>
      <c r="D338" s="160" t="s">
        <v>144</v>
      </c>
      <c r="E338" s="33"/>
      <c r="F338" s="161" t="s">
        <v>391</v>
      </c>
      <c r="G338" s="33"/>
      <c r="H338" s="33"/>
      <c r="I338" s="162"/>
      <c r="J338" s="33"/>
      <c r="K338" s="33"/>
      <c r="L338" s="34"/>
      <c r="M338" s="163"/>
      <c r="N338" s="164"/>
      <c r="O338" s="59"/>
      <c r="P338" s="59"/>
      <c r="Q338" s="59"/>
      <c r="R338" s="59"/>
      <c r="S338" s="59"/>
      <c r="T338" s="60"/>
      <c r="U338" s="33"/>
      <c r="V338" s="33"/>
      <c r="W338" s="33"/>
      <c r="X338" s="33"/>
      <c r="Y338" s="33"/>
      <c r="Z338" s="33"/>
      <c r="AA338" s="33"/>
      <c r="AB338" s="33"/>
      <c r="AC338" s="33"/>
      <c r="AD338" s="33"/>
      <c r="AE338" s="33"/>
      <c r="AT338" s="18" t="s">
        <v>144</v>
      </c>
      <c r="AU338" s="18" t="s">
        <v>82</v>
      </c>
    </row>
    <row r="339" spans="1:47" s="2" customFormat="1" ht="29.25">
      <c r="A339" s="33"/>
      <c r="B339" s="34"/>
      <c r="C339" s="33"/>
      <c r="D339" s="160" t="s">
        <v>146</v>
      </c>
      <c r="E339" s="33"/>
      <c r="F339" s="165" t="s">
        <v>393</v>
      </c>
      <c r="G339" s="33"/>
      <c r="H339" s="33"/>
      <c r="I339" s="162"/>
      <c r="J339" s="33"/>
      <c r="K339" s="33"/>
      <c r="L339" s="34"/>
      <c r="M339" s="163"/>
      <c r="N339" s="164"/>
      <c r="O339" s="59"/>
      <c r="P339" s="59"/>
      <c r="Q339" s="59"/>
      <c r="R339" s="59"/>
      <c r="S339" s="59"/>
      <c r="T339" s="60"/>
      <c r="U339" s="33"/>
      <c r="V339" s="33"/>
      <c r="W339" s="33"/>
      <c r="X339" s="33"/>
      <c r="Y339" s="33"/>
      <c r="Z339" s="33"/>
      <c r="AA339" s="33"/>
      <c r="AB339" s="33"/>
      <c r="AC339" s="33"/>
      <c r="AD339" s="33"/>
      <c r="AE339" s="33"/>
      <c r="AT339" s="18" t="s">
        <v>146</v>
      </c>
      <c r="AU339" s="18" t="s">
        <v>82</v>
      </c>
    </row>
    <row r="340" spans="2:51" s="13" customFormat="1" ht="12">
      <c r="B340" s="166"/>
      <c r="D340" s="160" t="s">
        <v>147</v>
      </c>
      <c r="E340" s="167" t="s">
        <v>1</v>
      </c>
      <c r="F340" s="168" t="s">
        <v>394</v>
      </c>
      <c r="H340" s="167" t="s">
        <v>1</v>
      </c>
      <c r="I340" s="169"/>
      <c r="L340" s="166"/>
      <c r="M340" s="170"/>
      <c r="N340" s="171"/>
      <c r="O340" s="171"/>
      <c r="P340" s="171"/>
      <c r="Q340" s="171"/>
      <c r="R340" s="171"/>
      <c r="S340" s="171"/>
      <c r="T340" s="172"/>
      <c r="AT340" s="167" t="s">
        <v>147</v>
      </c>
      <c r="AU340" s="167" t="s">
        <v>82</v>
      </c>
      <c r="AV340" s="13" t="s">
        <v>80</v>
      </c>
      <c r="AW340" s="13" t="s">
        <v>29</v>
      </c>
      <c r="AX340" s="13" t="s">
        <v>72</v>
      </c>
      <c r="AY340" s="167" t="s">
        <v>137</v>
      </c>
    </row>
    <row r="341" spans="2:51" s="14" customFormat="1" ht="12">
      <c r="B341" s="173"/>
      <c r="D341" s="160" t="s">
        <v>147</v>
      </c>
      <c r="E341" s="174" t="s">
        <v>1</v>
      </c>
      <c r="F341" s="175" t="s">
        <v>395</v>
      </c>
      <c r="H341" s="176">
        <v>341.5</v>
      </c>
      <c r="I341" s="177"/>
      <c r="L341" s="173"/>
      <c r="M341" s="178"/>
      <c r="N341" s="179"/>
      <c r="O341" s="179"/>
      <c r="P341" s="179"/>
      <c r="Q341" s="179"/>
      <c r="R341" s="179"/>
      <c r="S341" s="179"/>
      <c r="T341" s="180"/>
      <c r="AT341" s="174" t="s">
        <v>147</v>
      </c>
      <c r="AU341" s="174" t="s">
        <v>82</v>
      </c>
      <c r="AV341" s="14" t="s">
        <v>82</v>
      </c>
      <c r="AW341" s="14" t="s">
        <v>29</v>
      </c>
      <c r="AX341" s="14" t="s">
        <v>72</v>
      </c>
      <c r="AY341" s="174" t="s">
        <v>137</v>
      </c>
    </row>
    <row r="342" spans="2:51" s="15" customFormat="1" ht="12">
      <c r="B342" s="181"/>
      <c r="D342" s="160" t="s">
        <v>147</v>
      </c>
      <c r="E342" s="182" t="s">
        <v>1</v>
      </c>
      <c r="F342" s="183" t="s">
        <v>150</v>
      </c>
      <c r="H342" s="184">
        <v>341.5</v>
      </c>
      <c r="I342" s="185"/>
      <c r="L342" s="181"/>
      <c r="M342" s="186"/>
      <c r="N342" s="187"/>
      <c r="O342" s="187"/>
      <c r="P342" s="187"/>
      <c r="Q342" s="187"/>
      <c r="R342" s="187"/>
      <c r="S342" s="187"/>
      <c r="T342" s="188"/>
      <c r="AT342" s="182" t="s">
        <v>147</v>
      </c>
      <c r="AU342" s="182" t="s">
        <v>82</v>
      </c>
      <c r="AV342" s="15" t="s">
        <v>143</v>
      </c>
      <c r="AW342" s="15" t="s">
        <v>29</v>
      </c>
      <c r="AX342" s="15" t="s">
        <v>80</v>
      </c>
      <c r="AY342" s="182" t="s">
        <v>137</v>
      </c>
    </row>
    <row r="343" spans="1:65" s="2" customFormat="1" ht="24.2" customHeight="1">
      <c r="A343" s="33"/>
      <c r="B343" s="145"/>
      <c r="C343" s="146">
        <v>40</v>
      </c>
      <c r="D343" s="146" t="s">
        <v>139</v>
      </c>
      <c r="E343" s="147" t="s">
        <v>397</v>
      </c>
      <c r="F343" s="148" t="s">
        <v>398</v>
      </c>
      <c r="G343" s="149" t="s">
        <v>142</v>
      </c>
      <c r="H343" s="150">
        <v>488.8</v>
      </c>
      <c r="I343" s="151"/>
      <c r="J343" s="152">
        <f>ROUND(I343*H343,2)</f>
        <v>0</v>
      </c>
      <c r="K343" s="153"/>
      <c r="L343" s="34"/>
      <c r="M343" s="154" t="s">
        <v>1</v>
      </c>
      <c r="N343" s="155" t="s">
        <v>37</v>
      </c>
      <c r="O343" s="59"/>
      <c r="P343" s="156">
        <f>O343*H343</f>
        <v>0</v>
      </c>
      <c r="Q343" s="156">
        <v>0</v>
      </c>
      <c r="R343" s="156">
        <f>Q343*H343</f>
        <v>0</v>
      </c>
      <c r="S343" s="156">
        <v>0</v>
      </c>
      <c r="T343" s="157">
        <f>S343*H343</f>
        <v>0</v>
      </c>
      <c r="U343" s="33"/>
      <c r="V343" s="33"/>
      <c r="W343" s="33"/>
      <c r="X343" s="33"/>
      <c r="Y343" s="33"/>
      <c r="Z343" s="33"/>
      <c r="AA343" s="33"/>
      <c r="AB343" s="33"/>
      <c r="AC343" s="33"/>
      <c r="AD343" s="33"/>
      <c r="AE343" s="33"/>
      <c r="AR343" s="158" t="s">
        <v>143</v>
      </c>
      <c r="AT343" s="158" t="s">
        <v>139</v>
      </c>
      <c r="AU343" s="158" t="s">
        <v>82</v>
      </c>
      <c r="AY343" s="18" t="s">
        <v>137</v>
      </c>
      <c r="BE343" s="159">
        <f>IF(N343="základní",J343,0)</f>
        <v>0</v>
      </c>
      <c r="BF343" s="159">
        <f>IF(N343="snížená",J343,0)</f>
        <v>0</v>
      </c>
      <c r="BG343" s="159">
        <f>IF(N343="zákl. přenesená",J343,0)</f>
        <v>0</v>
      </c>
      <c r="BH343" s="159">
        <f>IF(N343="sníž. přenesená",J343,0)</f>
        <v>0</v>
      </c>
      <c r="BI343" s="159">
        <f>IF(N343="nulová",J343,0)</f>
        <v>0</v>
      </c>
      <c r="BJ343" s="18" t="s">
        <v>80</v>
      </c>
      <c r="BK343" s="159">
        <f>ROUND(I343*H343,2)</f>
        <v>0</v>
      </c>
      <c r="BL343" s="18" t="s">
        <v>143</v>
      </c>
      <c r="BM343" s="158" t="s">
        <v>399</v>
      </c>
    </row>
    <row r="344" spans="1:47" s="2" customFormat="1" ht="19.5">
      <c r="A344" s="33"/>
      <c r="B344" s="34"/>
      <c r="C344" s="33"/>
      <c r="D344" s="160" t="s">
        <v>144</v>
      </c>
      <c r="E344" s="33"/>
      <c r="F344" s="161" t="s">
        <v>400</v>
      </c>
      <c r="G344" s="33"/>
      <c r="H344" s="33"/>
      <c r="I344" s="162"/>
      <c r="J344" s="33"/>
      <c r="K344" s="33"/>
      <c r="L344" s="34"/>
      <c r="M344" s="163"/>
      <c r="N344" s="164"/>
      <c r="O344" s="59"/>
      <c r="P344" s="59"/>
      <c r="Q344" s="59"/>
      <c r="R344" s="59"/>
      <c r="S344" s="59"/>
      <c r="T344" s="60"/>
      <c r="U344" s="33"/>
      <c r="V344" s="33"/>
      <c r="W344" s="33"/>
      <c r="X344" s="33"/>
      <c r="Y344" s="33"/>
      <c r="Z344" s="33"/>
      <c r="AA344" s="33"/>
      <c r="AB344" s="33"/>
      <c r="AC344" s="33"/>
      <c r="AD344" s="33"/>
      <c r="AE344" s="33"/>
      <c r="AT344" s="18" t="s">
        <v>144</v>
      </c>
      <c r="AU344" s="18" t="s">
        <v>82</v>
      </c>
    </row>
    <row r="345" spans="1:47" s="2" customFormat="1" ht="39">
      <c r="A345" s="33"/>
      <c r="B345" s="34"/>
      <c r="C345" s="33"/>
      <c r="D345" s="160" t="s">
        <v>146</v>
      </c>
      <c r="E345" s="33"/>
      <c r="F345" s="165" t="s">
        <v>401</v>
      </c>
      <c r="G345" s="33"/>
      <c r="H345" s="33"/>
      <c r="I345" s="162"/>
      <c r="J345" s="33"/>
      <c r="K345" s="33"/>
      <c r="L345" s="34"/>
      <c r="M345" s="163"/>
      <c r="N345" s="164"/>
      <c r="O345" s="59"/>
      <c r="P345" s="59"/>
      <c r="Q345" s="59"/>
      <c r="R345" s="59"/>
      <c r="S345" s="59"/>
      <c r="T345" s="60"/>
      <c r="U345" s="33"/>
      <c r="V345" s="33"/>
      <c r="W345" s="33"/>
      <c r="X345" s="33"/>
      <c r="Y345" s="33"/>
      <c r="Z345" s="33"/>
      <c r="AA345" s="33"/>
      <c r="AB345" s="33"/>
      <c r="AC345" s="33"/>
      <c r="AD345" s="33"/>
      <c r="AE345" s="33"/>
      <c r="AT345" s="18" t="s">
        <v>146</v>
      </c>
      <c r="AU345" s="18" t="s">
        <v>82</v>
      </c>
    </row>
    <row r="346" spans="2:51" s="13" customFormat="1" ht="12">
      <c r="B346" s="166"/>
      <c r="D346" s="160" t="s">
        <v>147</v>
      </c>
      <c r="E346" s="167" t="s">
        <v>1</v>
      </c>
      <c r="F346" s="168" t="s">
        <v>402</v>
      </c>
      <c r="H346" s="167" t="s">
        <v>1</v>
      </c>
      <c r="I346" s="169"/>
      <c r="L346" s="166"/>
      <c r="M346" s="170"/>
      <c r="N346" s="171"/>
      <c r="O346" s="171"/>
      <c r="P346" s="171"/>
      <c r="Q346" s="171"/>
      <c r="R346" s="171"/>
      <c r="S346" s="171"/>
      <c r="T346" s="172"/>
      <c r="AT346" s="167" t="s">
        <v>147</v>
      </c>
      <c r="AU346" s="167" t="s">
        <v>82</v>
      </c>
      <c r="AV346" s="13" t="s">
        <v>80</v>
      </c>
      <c r="AW346" s="13" t="s">
        <v>29</v>
      </c>
      <c r="AX346" s="13" t="s">
        <v>72</v>
      </c>
      <c r="AY346" s="167" t="s">
        <v>137</v>
      </c>
    </row>
    <row r="347" spans="2:51" s="14" customFormat="1" ht="12">
      <c r="B347" s="173"/>
      <c r="D347" s="160" t="s">
        <v>147</v>
      </c>
      <c r="E347" s="174" t="s">
        <v>1</v>
      </c>
      <c r="F347" s="175" t="s">
        <v>403</v>
      </c>
      <c r="H347" s="176">
        <v>488.8</v>
      </c>
      <c r="I347" s="177"/>
      <c r="L347" s="173"/>
      <c r="M347" s="178"/>
      <c r="N347" s="179"/>
      <c r="O347" s="179"/>
      <c r="P347" s="179"/>
      <c r="Q347" s="179"/>
      <c r="R347" s="179"/>
      <c r="S347" s="179"/>
      <c r="T347" s="180"/>
      <c r="AT347" s="174" t="s">
        <v>147</v>
      </c>
      <c r="AU347" s="174" t="s">
        <v>82</v>
      </c>
      <c r="AV347" s="14" t="s">
        <v>82</v>
      </c>
      <c r="AW347" s="14" t="s">
        <v>29</v>
      </c>
      <c r="AX347" s="14" t="s">
        <v>72</v>
      </c>
      <c r="AY347" s="174" t="s">
        <v>137</v>
      </c>
    </row>
    <row r="348" spans="2:51" s="15" customFormat="1" ht="12">
      <c r="B348" s="181"/>
      <c r="D348" s="160" t="s">
        <v>147</v>
      </c>
      <c r="E348" s="182" t="s">
        <v>1</v>
      </c>
      <c r="F348" s="183" t="s">
        <v>150</v>
      </c>
      <c r="H348" s="184">
        <v>488.8</v>
      </c>
      <c r="I348" s="185"/>
      <c r="L348" s="181"/>
      <c r="M348" s="186"/>
      <c r="N348" s="187"/>
      <c r="O348" s="187"/>
      <c r="P348" s="187"/>
      <c r="Q348" s="187"/>
      <c r="R348" s="187"/>
      <c r="S348" s="187"/>
      <c r="T348" s="188"/>
      <c r="AT348" s="182" t="s">
        <v>147</v>
      </c>
      <c r="AU348" s="182" t="s">
        <v>82</v>
      </c>
      <c r="AV348" s="15" t="s">
        <v>143</v>
      </c>
      <c r="AW348" s="15" t="s">
        <v>29</v>
      </c>
      <c r="AX348" s="15" t="s">
        <v>80</v>
      </c>
      <c r="AY348" s="182" t="s">
        <v>137</v>
      </c>
    </row>
    <row r="349" spans="1:65" s="2" customFormat="1" ht="24.2" customHeight="1">
      <c r="A349" s="33"/>
      <c r="B349" s="145"/>
      <c r="C349" s="146">
        <v>41</v>
      </c>
      <c r="D349" s="146" t="s">
        <v>139</v>
      </c>
      <c r="E349" s="147" t="s">
        <v>404</v>
      </c>
      <c r="F349" s="148" t="s">
        <v>405</v>
      </c>
      <c r="G349" s="149" t="s">
        <v>142</v>
      </c>
      <c r="H349" s="150">
        <v>488.8</v>
      </c>
      <c r="I349" s="151"/>
      <c r="J349" s="152">
        <f>ROUND(I349*H349,2)</f>
        <v>0</v>
      </c>
      <c r="K349" s="153"/>
      <c r="L349" s="34"/>
      <c r="M349" s="154" t="s">
        <v>1</v>
      </c>
      <c r="N349" s="155" t="s">
        <v>37</v>
      </c>
      <c r="O349" s="59"/>
      <c r="P349" s="156">
        <f>O349*H349</f>
        <v>0</v>
      </c>
      <c r="Q349" s="156">
        <v>0</v>
      </c>
      <c r="R349" s="156">
        <f>Q349*H349</f>
        <v>0</v>
      </c>
      <c r="S349" s="156">
        <v>0</v>
      </c>
      <c r="T349" s="157">
        <f>S349*H349</f>
        <v>0</v>
      </c>
      <c r="U349" s="33"/>
      <c r="V349" s="33"/>
      <c r="W349" s="33"/>
      <c r="X349" s="33"/>
      <c r="Y349" s="33"/>
      <c r="Z349" s="33"/>
      <c r="AA349" s="33"/>
      <c r="AB349" s="33"/>
      <c r="AC349" s="33"/>
      <c r="AD349" s="33"/>
      <c r="AE349" s="33"/>
      <c r="AR349" s="158" t="s">
        <v>143</v>
      </c>
      <c r="AT349" s="158" t="s">
        <v>139</v>
      </c>
      <c r="AU349" s="158" t="s">
        <v>82</v>
      </c>
      <c r="AY349" s="18" t="s">
        <v>137</v>
      </c>
      <c r="BE349" s="159">
        <f>IF(N349="základní",J349,0)</f>
        <v>0</v>
      </c>
      <c r="BF349" s="159">
        <f>IF(N349="snížená",J349,0)</f>
        <v>0</v>
      </c>
      <c r="BG349" s="159">
        <f>IF(N349="zákl. přenesená",J349,0)</f>
        <v>0</v>
      </c>
      <c r="BH349" s="159">
        <f>IF(N349="sníž. přenesená",J349,0)</f>
        <v>0</v>
      </c>
      <c r="BI349" s="159">
        <f>IF(N349="nulová",J349,0)</f>
        <v>0</v>
      </c>
      <c r="BJ349" s="18" t="s">
        <v>80</v>
      </c>
      <c r="BK349" s="159">
        <f>ROUND(I349*H349,2)</f>
        <v>0</v>
      </c>
      <c r="BL349" s="18" t="s">
        <v>143</v>
      </c>
      <c r="BM349" s="158" t="s">
        <v>406</v>
      </c>
    </row>
    <row r="350" spans="1:47" s="2" customFormat="1" ht="19.5">
      <c r="A350" s="33"/>
      <c r="B350" s="34"/>
      <c r="C350" s="33"/>
      <c r="D350" s="160" t="s">
        <v>144</v>
      </c>
      <c r="E350" s="33"/>
      <c r="F350" s="161" t="s">
        <v>407</v>
      </c>
      <c r="G350" s="33"/>
      <c r="H350" s="33"/>
      <c r="I350" s="162"/>
      <c r="J350" s="33"/>
      <c r="K350" s="33"/>
      <c r="L350" s="34"/>
      <c r="M350" s="163"/>
      <c r="N350" s="164"/>
      <c r="O350" s="59"/>
      <c r="P350" s="59"/>
      <c r="Q350" s="59"/>
      <c r="R350" s="59"/>
      <c r="S350" s="59"/>
      <c r="T350" s="60"/>
      <c r="U350" s="33"/>
      <c r="V350" s="33"/>
      <c r="W350" s="33"/>
      <c r="X350" s="33"/>
      <c r="Y350" s="33"/>
      <c r="Z350" s="33"/>
      <c r="AA350" s="33"/>
      <c r="AB350" s="33"/>
      <c r="AC350" s="33"/>
      <c r="AD350" s="33"/>
      <c r="AE350" s="33"/>
      <c r="AT350" s="18" t="s">
        <v>144</v>
      </c>
      <c r="AU350" s="18" t="s">
        <v>82</v>
      </c>
    </row>
    <row r="351" spans="1:47" s="2" customFormat="1" ht="39">
      <c r="A351" s="33"/>
      <c r="B351" s="34"/>
      <c r="C351" s="33"/>
      <c r="D351" s="160" t="s">
        <v>146</v>
      </c>
      <c r="E351" s="33"/>
      <c r="F351" s="165" t="s">
        <v>401</v>
      </c>
      <c r="G351" s="33"/>
      <c r="H351" s="33"/>
      <c r="I351" s="162"/>
      <c r="J351" s="33"/>
      <c r="K351" s="33"/>
      <c r="L351" s="34"/>
      <c r="M351" s="163"/>
      <c r="N351" s="164"/>
      <c r="O351" s="59"/>
      <c r="P351" s="59"/>
      <c r="Q351" s="59"/>
      <c r="R351" s="59"/>
      <c r="S351" s="59"/>
      <c r="T351" s="60"/>
      <c r="U351" s="33"/>
      <c r="V351" s="33"/>
      <c r="W351" s="33"/>
      <c r="X351" s="33"/>
      <c r="Y351" s="33"/>
      <c r="Z351" s="33"/>
      <c r="AA351" s="33"/>
      <c r="AB351" s="33"/>
      <c r="AC351" s="33"/>
      <c r="AD351" s="33"/>
      <c r="AE351" s="33"/>
      <c r="AT351" s="18" t="s">
        <v>146</v>
      </c>
      <c r="AU351" s="18" t="s">
        <v>82</v>
      </c>
    </row>
    <row r="352" spans="2:51" s="13" customFormat="1" ht="12">
      <c r="B352" s="166"/>
      <c r="D352" s="160" t="s">
        <v>147</v>
      </c>
      <c r="E352" s="167" t="s">
        <v>1</v>
      </c>
      <c r="F352" s="168" t="s">
        <v>402</v>
      </c>
      <c r="H352" s="167" t="s">
        <v>1</v>
      </c>
      <c r="I352" s="169"/>
      <c r="L352" s="166"/>
      <c r="M352" s="170"/>
      <c r="N352" s="171"/>
      <c r="O352" s="171"/>
      <c r="P352" s="171"/>
      <c r="Q352" s="171"/>
      <c r="R352" s="171"/>
      <c r="S352" s="171"/>
      <c r="T352" s="172"/>
      <c r="AT352" s="167" t="s">
        <v>147</v>
      </c>
      <c r="AU352" s="167" t="s">
        <v>82</v>
      </c>
      <c r="AV352" s="13" t="s">
        <v>80</v>
      </c>
      <c r="AW352" s="13" t="s">
        <v>29</v>
      </c>
      <c r="AX352" s="13" t="s">
        <v>72</v>
      </c>
      <c r="AY352" s="167" t="s">
        <v>137</v>
      </c>
    </row>
    <row r="353" spans="2:51" s="14" customFormat="1" ht="12">
      <c r="B353" s="173"/>
      <c r="D353" s="160" t="s">
        <v>147</v>
      </c>
      <c r="E353" s="174" t="s">
        <v>1</v>
      </c>
      <c r="F353" s="175" t="s">
        <v>403</v>
      </c>
      <c r="H353" s="176">
        <v>488.8</v>
      </c>
      <c r="I353" s="177"/>
      <c r="L353" s="173"/>
      <c r="M353" s="178"/>
      <c r="N353" s="179"/>
      <c r="O353" s="179"/>
      <c r="P353" s="179"/>
      <c r="Q353" s="179"/>
      <c r="R353" s="179"/>
      <c r="S353" s="179"/>
      <c r="T353" s="180"/>
      <c r="AT353" s="174" t="s">
        <v>147</v>
      </c>
      <c r="AU353" s="174" t="s">
        <v>82</v>
      </c>
      <c r="AV353" s="14" t="s">
        <v>82</v>
      </c>
      <c r="AW353" s="14" t="s">
        <v>29</v>
      </c>
      <c r="AX353" s="14" t="s">
        <v>72</v>
      </c>
      <c r="AY353" s="174" t="s">
        <v>137</v>
      </c>
    </row>
    <row r="354" spans="2:51" s="15" customFormat="1" ht="12">
      <c r="B354" s="181"/>
      <c r="D354" s="160" t="s">
        <v>147</v>
      </c>
      <c r="E354" s="182" t="s">
        <v>1</v>
      </c>
      <c r="F354" s="183" t="s">
        <v>150</v>
      </c>
      <c r="H354" s="184">
        <v>488.8</v>
      </c>
      <c r="I354" s="185"/>
      <c r="L354" s="181"/>
      <c r="M354" s="186"/>
      <c r="N354" s="187"/>
      <c r="O354" s="187"/>
      <c r="P354" s="187"/>
      <c r="Q354" s="187"/>
      <c r="R354" s="187"/>
      <c r="S354" s="187"/>
      <c r="T354" s="188"/>
      <c r="AT354" s="182" t="s">
        <v>147</v>
      </c>
      <c r="AU354" s="182" t="s">
        <v>82</v>
      </c>
      <c r="AV354" s="15" t="s">
        <v>143</v>
      </c>
      <c r="AW354" s="15" t="s">
        <v>29</v>
      </c>
      <c r="AX354" s="15" t="s">
        <v>80</v>
      </c>
      <c r="AY354" s="182" t="s">
        <v>137</v>
      </c>
    </row>
    <row r="355" spans="2:63" s="12" customFormat="1" ht="22.9" customHeight="1">
      <c r="B355" s="132"/>
      <c r="D355" s="133" t="s">
        <v>71</v>
      </c>
      <c r="E355" s="143" t="s">
        <v>143</v>
      </c>
      <c r="F355" s="143" t="s">
        <v>408</v>
      </c>
      <c r="I355" s="135"/>
      <c r="J355" s="144">
        <f>BK355</f>
        <v>0</v>
      </c>
      <c r="L355" s="132"/>
      <c r="M355" s="137"/>
      <c r="N355" s="138"/>
      <c r="O355" s="138"/>
      <c r="P355" s="139">
        <f>SUM(P356:P367)</f>
        <v>0</v>
      </c>
      <c r="Q355" s="138"/>
      <c r="R355" s="139">
        <f>SUM(R356:R367)</f>
        <v>0</v>
      </c>
      <c r="S355" s="138"/>
      <c r="T355" s="140">
        <f>SUM(T356:T367)</f>
        <v>0</v>
      </c>
      <c r="AR355" s="133" t="s">
        <v>80</v>
      </c>
      <c r="AT355" s="141" t="s">
        <v>71</v>
      </c>
      <c r="AU355" s="141" t="s">
        <v>80</v>
      </c>
      <c r="AY355" s="133" t="s">
        <v>137</v>
      </c>
      <c r="BK355" s="142">
        <f>SUM(BK356:BK367)</f>
        <v>0</v>
      </c>
    </row>
    <row r="356" spans="1:65" s="2" customFormat="1" ht="24.2" customHeight="1">
      <c r="A356" s="33"/>
      <c r="B356" s="145"/>
      <c r="C356" s="146">
        <v>42</v>
      </c>
      <c r="D356" s="146" t="s">
        <v>139</v>
      </c>
      <c r="E356" s="147" t="s">
        <v>409</v>
      </c>
      <c r="F356" s="148" t="s">
        <v>410</v>
      </c>
      <c r="G356" s="149" t="s">
        <v>171</v>
      </c>
      <c r="H356" s="150">
        <v>14.08</v>
      </c>
      <c r="I356" s="151"/>
      <c r="J356" s="152">
        <f>ROUND(I356*H356,2)</f>
        <v>0</v>
      </c>
      <c r="K356" s="153"/>
      <c r="L356" s="34"/>
      <c r="M356" s="154" t="s">
        <v>1</v>
      </c>
      <c r="N356" s="155" t="s">
        <v>37</v>
      </c>
      <c r="O356" s="59"/>
      <c r="P356" s="156">
        <f>O356*H356</f>
        <v>0</v>
      </c>
      <c r="Q356" s="156">
        <v>0</v>
      </c>
      <c r="R356" s="156">
        <f>Q356*H356</f>
        <v>0</v>
      </c>
      <c r="S356" s="156">
        <v>0</v>
      </c>
      <c r="T356" s="157">
        <f>S356*H356</f>
        <v>0</v>
      </c>
      <c r="U356" s="33"/>
      <c r="V356" s="33"/>
      <c r="W356" s="33"/>
      <c r="X356" s="33"/>
      <c r="Y356" s="33"/>
      <c r="Z356" s="33"/>
      <c r="AA356" s="33"/>
      <c r="AB356" s="33"/>
      <c r="AC356" s="33"/>
      <c r="AD356" s="33"/>
      <c r="AE356" s="33"/>
      <c r="AR356" s="158" t="s">
        <v>143</v>
      </c>
      <c r="AT356" s="158" t="s">
        <v>139</v>
      </c>
      <c r="AU356" s="158" t="s">
        <v>82</v>
      </c>
      <c r="AY356" s="18" t="s">
        <v>137</v>
      </c>
      <c r="BE356" s="159">
        <f>IF(N356="základní",J356,0)</f>
        <v>0</v>
      </c>
      <c r="BF356" s="159">
        <f>IF(N356="snížená",J356,0)</f>
        <v>0</v>
      </c>
      <c r="BG356" s="159">
        <f>IF(N356="zákl. přenesená",J356,0)</f>
        <v>0</v>
      </c>
      <c r="BH356" s="159">
        <f>IF(N356="sníž. přenesená",J356,0)</f>
        <v>0</v>
      </c>
      <c r="BI356" s="159">
        <f>IF(N356="nulová",J356,0)</f>
        <v>0</v>
      </c>
      <c r="BJ356" s="18" t="s">
        <v>80</v>
      </c>
      <c r="BK356" s="159">
        <f>ROUND(I356*H356,2)</f>
        <v>0</v>
      </c>
      <c r="BL356" s="18" t="s">
        <v>143</v>
      </c>
      <c r="BM356" s="158" t="s">
        <v>411</v>
      </c>
    </row>
    <row r="357" spans="1:47" s="2" customFormat="1" ht="19.5">
      <c r="A357" s="33"/>
      <c r="B357" s="34"/>
      <c r="C357" s="33"/>
      <c r="D357" s="160" t="s">
        <v>144</v>
      </c>
      <c r="E357" s="33"/>
      <c r="F357" s="161" t="s">
        <v>412</v>
      </c>
      <c r="G357" s="33"/>
      <c r="H357" s="33"/>
      <c r="I357" s="162"/>
      <c r="J357" s="33"/>
      <c r="K357" s="33"/>
      <c r="L357" s="34"/>
      <c r="M357" s="163"/>
      <c r="N357" s="164"/>
      <c r="O357" s="59"/>
      <c r="P357" s="59"/>
      <c r="Q357" s="59"/>
      <c r="R357" s="59"/>
      <c r="S357" s="59"/>
      <c r="T357" s="60"/>
      <c r="U357" s="33"/>
      <c r="V357" s="33"/>
      <c r="W357" s="33"/>
      <c r="X357" s="33"/>
      <c r="Y357" s="33"/>
      <c r="Z357" s="33"/>
      <c r="AA357" s="33"/>
      <c r="AB357" s="33"/>
      <c r="AC357" s="33"/>
      <c r="AD357" s="33"/>
      <c r="AE357" s="33"/>
      <c r="AT357" s="18" t="s">
        <v>144</v>
      </c>
      <c r="AU357" s="18" t="s">
        <v>82</v>
      </c>
    </row>
    <row r="358" spans="1:47" s="2" customFormat="1" ht="78">
      <c r="A358" s="33"/>
      <c r="B358" s="34"/>
      <c r="C358" s="33"/>
      <c r="D358" s="160" t="s">
        <v>146</v>
      </c>
      <c r="E358" s="33"/>
      <c r="F358" s="165" t="s">
        <v>413</v>
      </c>
      <c r="G358" s="33"/>
      <c r="H358" s="33"/>
      <c r="I358" s="162"/>
      <c r="J358" s="33"/>
      <c r="K358" s="33"/>
      <c r="L358" s="34"/>
      <c r="M358" s="163"/>
      <c r="N358" s="164"/>
      <c r="O358" s="59"/>
      <c r="P358" s="59"/>
      <c r="Q358" s="59"/>
      <c r="R358" s="59"/>
      <c r="S358" s="59"/>
      <c r="T358" s="60"/>
      <c r="U358" s="33"/>
      <c r="V358" s="33"/>
      <c r="W358" s="33"/>
      <c r="X358" s="33"/>
      <c r="Y358" s="33"/>
      <c r="Z358" s="33"/>
      <c r="AA358" s="33"/>
      <c r="AB358" s="33"/>
      <c r="AC358" s="33"/>
      <c r="AD358" s="33"/>
      <c r="AE358" s="33"/>
      <c r="AT358" s="18" t="s">
        <v>146</v>
      </c>
      <c r="AU358" s="18" t="s">
        <v>82</v>
      </c>
    </row>
    <row r="359" spans="2:51" s="13" customFormat="1" ht="12">
      <c r="B359" s="166"/>
      <c r="D359" s="160" t="s">
        <v>147</v>
      </c>
      <c r="E359" s="167" t="s">
        <v>1</v>
      </c>
      <c r="F359" s="168" t="s">
        <v>414</v>
      </c>
      <c r="H359" s="167" t="s">
        <v>1</v>
      </c>
      <c r="I359" s="169"/>
      <c r="L359" s="166"/>
      <c r="M359" s="170"/>
      <c r="N359" s="171"/>
      <c r="O359" s="171"/>
      <c r="P359" s="171"/>
      <c r="Q359" s="171"/>
      <c r="R359" s="171"/>
      <c r="S359" s="171"/>
      <c r="T359" s="172"/>
      <c r="AT359" s="167" t="s">
        <v>147</v>
      </c>
      <c r="AU359" s="167" t="s">
        <v>82</v>
      </c>
      <c r="AV359" s="13" t="s">
        <v>80</v>
      </c>
      <c r="AW359" s="13" t="s">
        <v>29</v>
      </c>
      <c r="AX359" s="13" t="s">
        <v>72</v>
      </c>
      <c r="AY359" s="167" t="s">
        <v>137</v>
      </c>
    </row>
    <row r="360" spans="2:51" s="14" customFormat="1" ht="12">
      <c r="B360" s="173"/>
      <c r="D360" s="160" t="s">
        <v>147</v>
      </c>
      <c r="E360" s="174" t="s">
        <v>1</v>
      </c>
      <c r="F360" s="175" t="s">
        <v>415</v>
      </c>
      <c r="H360" s="176">
        <v>14.08</v>
      </c>
      <c r="I360" s="177"/>
      <c r="L360" s="173"/>
      <c r="M360" s="178"/>
      <c r="N360" s="179"/>
      <c r="O360" s="179"/>
      <c r="P360" s="179"/>
      <c r="Q360" s="179"/>
      <c r="R360" s="179"/>
      <c r="S360" s="179"/>
      <c r="T360" s="180"/>
      <c r="AT360" s="174" t="s">
        <v>147</v>
      </c>
      <c r="AU360" s="174" t="s">
        <v>82</v>
      </c>
      <c r="AV360" s="14" t="s">
        <v>82</v>
      </c>
      <c r="AW360" s="14" t="s">
        <v>29</v>
      </c>
      <c r="AX360" s="14" t="s">
        <v>72</v>
      </c>
      <c r="AY360" s="174" t="s">
        <v>137</v>
      </c>
    </row>
    <row r="361" spans="2:51" s="15" customFormat="1" ht="12">
      <c r="B361" s="181"/>
      <c r="D361" s="160" t="s">
        <v>147</v>
      </c>
      <c r="E361" s="182" t="s">
        <v>1</v>
      </c>
      <c r="F361" s="183" t="s">
        <v>150</v>
      </c>
      <c r="H361" s="184">
        <v>14.08</v>
      </c>
      <c r="I361" s="185"/>
      <c r="L361" s="181"/>
      <c r="M361" s="186"/>
      <c r="N361" s="187"/>
      <c r="O361" s="187"/>
      <c r="P361" s="187"/>
      <c r="Q361" s="187"/>
      <c r="R361" s="187"/>
      <c r="S361" s="187"/>
      <c r="T361" s="188"/>
      <c r="AT361" s="182" t="s">
        <v>147</v>
      </c>
      <c r="AU361" s="182" t="s">
        <v>82</v>
      </c>
      <c r="AV361" s="15" t="s">
        <v>143</v>
      </c>
      <c r="AW361" s="15" t="s">
        <v>29</v>
      </c>
      <c r="AX361" s="15" t="s">
        <v>80</v>
      </c>
      <c r="AY361" s="182" t="s">
        <v>137</v>
      </c>
    </row>
    <row r="362" spans="1:65" s="2" customFormat="1" ht="24.2" customHeight="1">
      <c r="A362" s="33"/>
      <c r="B362" s="145"/>
      <c r="C362" s="146">
        <v>43</v>
      </c>
      <c r="D362" s="146" t="s">
        <v>139</v>
      </c>
      <c r="E362" s="147" t="s">
        <v>416</v>
      </c>
      <c r="F362" s="148" t="s">
        <v>417</v>
      </c>
      <c r="G362" s="149" t="s">
        <v>171</v>
      </c>
      <c r="H362" s="150">
        <v>38.4</v>
      </c>
      <c r="I362" s="151"/>
      <c r="J362" s="152">
        <f>ROUND(I362*H362,2)</f>
        <v>0</v>
      </c>
      <c r="K362" s="153"/>
      <c r="L362" s="34"/>
      <c r="M362" s="154" t="s">
        <v>1</v>
      </c>
      <c r="N362" s="155" t="s">
        <v>37</v>
      </c>
      <c r="O362" s="59"/>
      <c r="P362" s="156">
        <f>O362*H362</f>
        <v>0</v>
      </c>
      <c r="Q362" s="156">
        <v>0</v>
      </c>
      <c r="R362" s="156">
        <f>Q362*H362</f>
        <v>0</v>
      </c>
      <c r="S362" s="156">
        <v>0</v>
      </c>
      <c r="T362" s="157">
        <f>S362*H362</f>
        <v>0</v>
      </c>
      <c r="U362" s="33"/>
      <c r="V362" s="33"/>
      <c r="W362" s="33"/>
      <c r="X362" s="33"/>
      <c r="Y362" s="33"/>
      <c r="Z362" s="33"/>
      <c r="AA362" s="33"/>
      <c r="AB362" s="33"/>
      <c r="AC362" s="33"/>
      <c r="AD362" s="33"/>
      <c r="AE362" s="33"/>
      <c r="AR362" s="158" t="s">
        <v>143</v>
      </c>
      <c r="AT362" s="158" t="s">
        <v>139</v>
      </c>
      <c r="AU362" s="158" t="s">
        <v>82</v>
      </c>
      <c r="AY362" s="18" t="s">
        <v>137</v>
      </c>
      <c r="BE362" s="159">
        <f>IF(N362="základní",J362,0)</f>
        <v>0</v>
      </c>
      <c r="BF362" s="159">
        <f>IF(N362="snížená",J362,0)</f>
        <v>0</v>
      </c>
      <c r="BG362" s="159">
        <f>IF(N362="zákl. přenesená",J362,0)</f>
        <v>0</v>
      </c>
      <c r="BH362" s="159">
        <f>IF(N362="sníž. přenesená",J362,0)</f>
        <v>0</v>
      </c>
      <c r="BI362" s="159">
        <f>IF(N362="nulová",J362,0)</f>
        <v>0</v>
      </c>
      <c r="BJ362" s="18" t="s">
        <v>80</v>
      </c>
      <c r="BK362" s="159">
        <f>ROUND(I362*H362,2)</f>
        <v>0</v>
      </c>
      <c r="BL362" s="18" t="s">
        <v>143</v>
      </c>
      <c r="BM362" s="158" t="s">
        <v>418</v>
      </c>
    </row>
    <row r="363" spans="1:47" s="2" customFormat="1" ht="19.5">
      <c r="A363" s="33"/>
      <c r="B363" s="34"/>
      <c r="C363" s="33"/>
      <c r="D363" s="160" t="s">
        <v>144</v>
      </c>
      <c r="E363" s="33"/>
      <c r="F363" s="161" t="s">
        <v>419</v>
      </c>
      <c r="G363" s="33"/>
      <c r="H363" s="33"/>
      <c r="I363" s="162"/>
      <c r="J363" s="33"/>
      <c r="K363" s="33"/>
      <c r="L363" s="34"/>
      <c r="M363" s="163"/>
      <c r="N363" s="164"/>
      <c r="O363" s="59"/>
      <c r="P363" s="59"/>
      <c r="Q363" s="59"/>
      <c r="R363" s="59"/>
      <c r="S363" s="59"/>
      <c r="T363" s="60"/>
      <c r="U363" s="33"/>
      <c r="V363" s="33"/>
      <c r="W363" s="33"/>
      <c r="X363" s="33"/>
      <c r="Y363" s="33"/>
      <c r="Z363" s="33"/>
      <c r="AA363" s="33"/>
      <c r="AB363" s="33"/>
      <c r="AC363" s="33"/>
      <c r="AD363" s="33"/>
      <c r="AE363" s="33"/>
      <c r="AT363" s="18" t="s">
        <v>144</v>
      </c>
      <c r="AU363" s="18" t="s">
        <v>82</v>
      </c>
    </row>
    <row r="364" spans="1:47" s="2" customFormat="1" ht="78">
      <c r="A364" s="33"/>
      <c r="B364" s="34"/>
      <c r="C364" s="33"/>
      <c r="D364" s="160" t="s">
        <v>146</v>
      </c>
      <c r="E364" s="33"/>
      <c r="F364" s="165" t="s">
        <v>413</v>
      </c>
      <c r="G364" s="33"/>
      <c r="H364" s="33"/>
      <c r="I364" s="162"/>
      <c r="J364" s="33"/>
      <c r="K364" s="33"/>
      <c r="L364" s="34"/>
      <c r="M364" s="163"/>
      <c r="N364" s="164"/>
      <c r="O364" s="59"/>
      <c r="P364" s="59"/>
      <c r="Q364" s="59"/>
      <c r="R364" s="59"/>
      <c r="S364" s="59"/>
      <c r="T364" s="60"/>
      <c r="U364" s="33"/>
      <c r="V364" s="33"/>
      <c r="W364" s="33"/>
      <c r="X364" s="33"/>
      <c r="Y364" s="33"/>
      <c r="Z364" s="33"/>
      <c r="AA364" s="33"/>
      <c r="AB364" s="33"/>
      <c r="AC364" s="33"/>
      <c r="AD364" s="33"/>
      <c r="AE364" s="33"/>
      <c r="AT364" s="18" t="s">
        <v>146</v>
      </c>
      <c r="AU364" s="18" t="s">
        <v>82</v>
      </c>
    </row>
    <row r="365" spans="2:51" s="13" customFormat="1" ht="12">
      <c r="B365" s="166"/>
      <c r="D365" s="160" t="s">
        <v>147</v>
      </c>
      <c r="E365" s="167" t="s">
        <v>1</v>
      </c>
      <c r="F365" s="168" t="s">
        <v>420</v>
      </c>
      <c r="H365" s="167" t="s">
        <v>1</v>
      </c>
      <c r="I365" s="169"/>
      <c r="L365" s="166"/>
      <c r="M365" s="170"/>
      <c r="N365" s="171"/>
      <c r="O365" s="171"/>
      <c r="P365" s="171"/>
      <c r="Q365" s="171"/>
      <c r="R365" s="171"/>
      <c r="S365" s="171"/>
      <c r="T365" s="172"/>
      <c r="AT365" s="167" t="s">
        <v>147</v>
      </c>
      <c r="AU365" s="167" t="s">
        <v>82</v>
      </c>
      <c r="AV365" s="13" t="s">
        <v>80</v>
      </c>
      <c r="AW365" s="13" t="s">
        <v>29</v>
      </c>
      <c r="AX365" s="13" t="s">
        <v>72</v>
      </c>
      <c r="AY365" s="167" t="s">
        <v>137</v>
      </c>
    </row>
    <row r="366" spans="2:51" s="14" customFormat="1" ht="12">
      <c r="B366" s="173"/>
      <c r="D366" s="160" t="s">
        <v>147</v>
      </c>
      <c r="E366" s="174" t="s">
        <v>1</v>
      </c>
      <c r="F366" s="175" t="s">
        <v>421</v>
      </c>
      <c r="H366" s="176">
        <v>38.4</v>
      </c>
      <c r="I366" s="177"/>
      <c r="L366" s="173"/>
      <c r="M366" s="178"/>
      <c r="N366" s="179"/>
      <c r="O366" s="179"/>
      <c r="P366" s="179"/>
      <c r="Q366" s="179"/>
      <c r="R366" s="179"/>
      <c r="S366" s="179"/>
      <c r="T366" s="180"/>
      <c r="AT366" s="174" t="s">
        <v>147</v>
      </c>
      <c r="AU366" s="174" t="s">
        <v>82</v>
      </c>
      <c r="AV366" s="14" t="s">
        <v>82</v>
      </c>
      <c r="AW366" s="14" t="s">
        <v>29</v>
      </c>
      <c r="AX366" s="14" t="s">
        <v>72</v>
      </c>
      <c r="AY366" s="174" t="s">
        <v>137</v>
      </c>
    </row>
    <row r="367" spans="2:51" s="15" customFormat="1" ht="12">
      <c r="B367" s="181"/>
      <c r="D367" s="160" t="s">
        <v>147</v>
      </c>
      <c r="E367" s="182" t="s">
        <v>1</v>
      </c>
      <c r="F367" s="183" t="s">
        <v>150</v>
      </c>
      <c r="H367" s="184">
        <v>38.4</v>
      </c>
      <c r="I367" s="185"/>
      <c r="L367" s="181"/>
      <c r="M367" s="186"/>
      <c r="N367" s="187"/>
      <c r="O367" s="187"/>
      <c r="P367" s="187"/>
      <c r="Q367" s="187"/>
      <c r="R367" s="187"/>
      <c r="S367" s="187"/>
      <c r="T367" s="188"/>
      <c r="AT367" s="182" t="s">
        <v>147</v>
      </c>
      <c r="AU367" s="182" t="s">
        <v>82</v>
      </c>
      <c r="AV367" s="15" t="s">
        <v>143</v>
      </c>
      <c r="AW367" s="15" t="s">
        <v>29</v>
      </c>
      <c r="AX367" s="15" t="s">
        <v>80</v>
      </c>
      <c r="AY367" s="182" t="s">
        <v>137</v>
      </c>
    </row>
    <row r="368" spans="2:63" s="12" customFormat="1" ht="22.9" customHeight="1">
      <c r="B368" s="132"/>
      <c r="D368" s="133" t="s">
        <v>71</v>
      </c>
      <c r="E368" s="143" t="s">
        <v>153</v>
      </c>
      <c r="F368" s="143" t="s">
        <v>422</v>
      </c>
      <c r="I368" s="135"/>
      <c r="J368" s="144">
        <f>BK368</f>
        <v>0</v>
      </c>
      <c r="L368" s="132"/>
      <c r="M368" s="137"/>
      <c r="N368" s="138"/>
      <c r="O368" s="138"/>
      <c r="P368" s="139">
        <f>SUM(P369:P409)</f>
        <v>0</v>
      </c>
      <c r="Q368" s="138"/>
      <c r="R368" s="139">
        <f>SUM(R369:R409)</f>
        <v>0.00627225</v>
      </c>
      <c r="S368" s="138"/>
      <c r="T368" s="140">
        <f>SUM(T369:T409)</f>
        <v>0</v>
      </c>
      <c r="AR368" s="133" t="s">
        <v>80</v>
      </c>
      <c r="AT368" s="141" t="s">
        <v>71</v>
      </c>
      <c r="AU368" s="141" t="s">
        <v>80</v>
      </c>
      <c r="AY368" s="133" t="s">
        <v>137</v>
      </c>
      <c r="BK368" s="142">
        <f>SUM(BK369:BK409)</f>
        <v>0</v>
      </c>
    </row>
    <row r="369" spans="1:65" s="2" customFormat="1" ht="14.45" customHeight="1">
      <c r="A369" s="33"/>
      <c r="B369" s="145"/>
      <c r="C369" s="146">
        <v>44</v>
      </c>
      <c r="D369" s="146" t="s">
        <v>139</v>
      </c>
      <c r="E369" s="147" t="s">
        <v>786</v>
      </c>
      <c r="F369" s="148" t="s">
        <v>787</v>
      </c>
      <c r="G369" s="149" t="s">
        <v>226</v>
      </c>
      <c r="H369" s="150">
        <v>198.4</v>
      </c>
      <c r="I369" s="151"/>
      <c r="J369" s="152">
        <f>ROUND(I369*H369,2)</f>
        <v>0</v>
      </c>
      <c r="K369" s="153"/>
      <c r="L369" s="34"/>
      <c r="M369" s="154" t="s">
        <v>1</v>
      </c>
      <c r="N369" s="155" t="s">
        <v>37</v>
      </c>
      <c r="O369" s="59"/>
      <c r="P369" s="156">
        <f>O369*H369</f>
        <v>0</v>
      </c>
      <c r="Q369" s="156">
        <v>0</v>
      </c>
      <c r="R369" s="156">
        <f>Q369*H369</f>
        <v>0</v>
      </c>
      <c r="S369" s="156">
        <v>0</v>
      </c>
      <c r="T369" s="157">
        <f>S369*H369</f>
        <v>0</v>
      </c>
      <c r="U369" s="33"/>
      <c r="V369" s="33"/>
      <c r="W369" s="33"/>
      <c r="X369" s="33"/>
      <c r="Y369" s="33"/>
      <c r="Z369" s="33"/>
      <c r="AA369" s="33"/>
      <c r="AB369" s="33"/>
      <c r="AC369" s="33"/>
      <c r="AD369" s="33"/>
      <c r="AE369" s="33"/>
      <c r="AR369" s="158" t="s">
        <v>143</v>
      </c>
      <c r="AT369" s="158" t="s">
        <v>139</v>
      </c>
      <c r="AU369" s="158" t="s">
        <v>82</v>
      </c>
      <c r="AY369" s="18" t="s">
        <v>137</v>
      </c>
      <c r="BE369" s="159">
        <f>IF(N369="základní",J369,0)</f>
        <v>0</v>
      </c>
      <c r="BF369" s="159">
        <f>IF(N369="snížená",J369,0)</f>
        <v>0</v>
      </c>
      <c r="BG369" s="159">
        <f>IF(N369="zákl. přenesená",J369,0)</f>
        <v>0</v>
      </c>
      <c r="BH369" s="159">
        <f>IF(N369="sníž. přenesená",J369,0)</f>
        <v>0</v>
      </c>
      <c r="BI369" s="159">
        <f>IF(N369="nulová",J369,0)</f>
        <v>0</v>
      </c>
      <c r="BJ369" s="18" t="s">
        <v>80</v>
      </c>
      <c r="BK369" s="159">
        <f>ROUND(I369*H369,2)</f>
        <v>0</v>
      </c>
      <c r="BL369" s="18" t="s">
        <v>143</v>
      </c>
      <c r="BM369" s="158" t="s">
        <v>423</v>
      </c>
    </row>
    <row r="370" spans="1:47" s="2" customFormat="1" ht="19.5">
      <c r="A370" s="33"/>
      <c r="B370" s="34"/>
      <c r="C370" s="33"/>
      <c r="D370" s="160" t="s">
        <v>144</v>
      </c>
      <c r="E370" s="33"/>
      <c r="F370" s="161" t="s">
        <v>788</v>
      </c>
      <c r="G370" s="33"/>
      <c r="H370" s="33"/>
      <c r="I370" s="162"/>
      <c r="J370" s="33"/>
      <c r="K370" s="33"/>
      <c r="L370" s="34"/>
      <c r="M370" s="163"/>
      <c r="N370" s="164"/>
      <c r="O370" s="59"/>
      <c r="P370" s="59"/>
      <c r="Q370" s="59"/>
      <c r="R370" s="59"/>
      <c r="S370" s="59"/>
      <c r="T370" s="60"/>
      <c r="U370" s="33"/>
      <c r="V370" s="33"/>
      <c r="W370" s="33"/>
      <c r="X370" s="33"/>
      <c r="Y370" s="33"/>
      <c r="Z370" s="33"/>
      <c r="AA370" s="33"/>
      <c r="AB370" s="33"/>
      <c r="AC370" s="33"/>
      <c r="AD370" s="33"/>
      <c r="AE370" s="33"/>
      <c r="AT370" s="18" t="s">
        <v>144</v>
      </c>
      <c r="AU370" s="18" t="s">
        <v>82</v>
      </c>
    </row>
    <row r="371" spans="2:51" s="13" customFormat="1" ht="12">
      <c r="B371" s="166"/>
      <c r="D371" s="160" t="s">
        <v>147</v>
      </c>
      <c r="E371" s="167" t="s">
        <v>1</v>
      </c>
      <c r="F371" s="168" t="s">
        <v>789</v>
      </c>
      <c r="H371" s="167" t="s">
        <v>1</v>
      </c>
      <c r="I371" s="169"/>
      <c r="L371" s="166"/>
      <c r="M371" s="170"/>
      <c r="N371" s="171"/>
      <c r="O371" s="171"/>
      <c r="P371" s="171"/>
      <c r="Q371" s="171"/>
      <c r="R371" s="171"/>
      <c r="S371" s="171"/>
      <c r="T371" s="172"/>
      <c r="AT371" s="167" t="s">
        <v>147</v>
      </c>
      <c r="AU371" s="167" t="s">
        <v>82</v>
      </c>
      <c r="AV371" s="13" t="s">
        <v>80</v>
      </c>
      <c r="AW371" s="13" t="s">
        <v>29</v>
      </c>
      <c r="AX371" s="13" t="s">
        <v>72</v>
      </c>
      <c r="AY371" s="167" t="s">
        <v>137</v>
      </c>
    </row>
    <row r="372" spans="2:51" s="14" customFormat="1" ht="12">
      <c r="B372" s="173"/>
      <c r="D372" s="160" t="s">
        <v>147</v>
      </c>
      <c r="E372" s="174" t="s">
        <v>1</v>
      </c>
      <c r="F372" s="175" t="s">
        <v>424</v>
      </c>
      <c r="H372" s="176">
        <v>62</v>
      </c>
      <c r="I372" s="177"/>
      <c r="L372" s="173"/>
      <c r="M372" s="178"/>
      <c r="N372" s="179"/>
      <c r="O372" s="179"/>
      <c r="P372" s="179"/>
      <c r="Q372" s="179"/>
      <c r="R372" s="179"/>
      <c r="S372" s="179"/>
      <c r="T372" s="180"/>
      <c r="AT372" s="174" t="s">
        <v>147</v>
      </c>
      <c r="AU372" s="174" t="s">
        <v>82</v>
      </c>
      <c r="AV372" s="14" t="s">
        <v>82</v>
      </c>
      <c r="AW372" s="14" t="s">
        <v>29</v>
      </c>
      <c r="AX372" s="14" t="s">
        <v>72</v>
      </c>
      <c r="AY372" s="174" t="s">
        <v>137</v>
      </c>
    </row>
    <row r="373" spans="2:51" s="13" customFormat="1" ht="12">
      <c r="B373" s="166"/>
      <c r="D373" s="160" t="s">
        <v>147</v>
      </c>
      <c r="E373" s="167" t="s">
        <v>1</v>
      </c>
      <c r="F373" s="168" t="s">
        <v>790</v>
      </c>
      <c r="H373" s="167" t="s">
        <v>1</v>
      </c>
      <c r="I373" s="169"/>
      <c r="L373" s="166"/>
      <c r="M373" s="170"/>
      <c r="N373" s="171"/>
      <c r="O373" s="171"/>
      <c r="P373" s="171"/>
      <c r="Q373" s="171"/>
      <c r="R373" s="171"/>
      <c r="S373" s="171"/>
      <c r="T373" s="172"/>
      <c r="AT373" s="167" t="s">
        <v>147</v>
      </c>
      <c r="AU373" s="167" t="s">
        <v>82</v>
      </c>
      <c r="AV373" s="13" t="s">
        <v>80</v>
      </c>
      <c r="AW373" s="13" t="s">
        <v>29</v>
      </c>
      <c r="AX373" s="13" t="s">
        <v>72</v>
      </c>
      <c r="AY373" s="167" t="s">
        <v>137</v>
      </c>
    </row>
    <row r="374" spans="2:51" s="14" customFormat="1" ht="12">
      <c r="B374" s="173"/>
      <c r="D374" s="160" t="s">
        <v>147</v>
      </c>
      <c r="E374" s="174" t="s">
        <v>1</v>
      </c>
      <c r="F374" s="175" t="s">
        <v>425</v>
      </c>
      <c r="H374" s="176">
        <v>136.4</v>
      </c>
      <c r="I374" s="177"/>
      <c r="L374" s="173"/>
      <c r="M374" s="178"/>
      <c r="N374" s="179"/>
      <c r="O374" s="179"/>
      <c r="P374" s="179"/>
      <c r="Q374" s="179"/>
      <c r="R374" s="179"/>
      <c r="S374" s="179"/>
      <c r="T374" s="180"/>
      <c r="AT374" s="174" t="s">
        <v>147</v>
      </c>
      <c r="AU374" s="174" t="s">
        <v>82</v>
      </c>
      <c r="AV374" s="14" t="s">
        <v>82</v>
      </c>
      <c r="AW374" s="14" t="s">
        <v>29</v>
      </c>
      <c r="AX374" s="14" t="s">
        <v>72</v>
      </c>
      <c r="AY374" s="174" t="s">
        <v>137</v>
      </c>
    </row>
    <row r="375" spans="2:51" s="15" customFormat="1" ht="12">
      <c r="B375" s="181"/>
      <c r="D375" s="160" t="s">
        <v>147</v>
      </c>
      <c r="E375" s="182" t="s">
        <v>1</v>
      </c>
      <c r="F375" s="183" t="s">
        <v>150</v>
      </c>
      <c r="H375" s="184">
        <v>198.4</v>
      </c>
      <c r="I375" s="185"/>
      <c r="L375" s="181"/>
      <c r="M375" s="186"/>
      <c r="N375" s="187"/>
      <c r="O375" s="187"/>
      <c r="P375" s="187"/>
      <c r="Q375" s="187"/>
      <c r="R375" s="187"/>
      <c r="S375" s="187"/>
      <c r="T375" s="188"/>
      <c r="AT375" s="182" t="s">
        <v>147</v>
      </c>
      <c r="AU375" s="182" t="s">
        <v>82</v>
      </c>
      <c r="AV375" s="15" t="s">
        <v>143</v>
      </c>
      <c r="AW375" s="15" t="s">
        <v>29</v>
      </c>
      <c r="AX375" s="15" t="s">
        <v>80</v>
      </c>
      <c r="AY375" s="182" t="s">
        <v>137</v>
      </c>
    </row>
    <row r="376" spans="1:65" s="2" customFormat="1" ht="14.45" customHeight="1">
      <c r="A376" s="33"/>
      <c r="B376" s="145"/>
      <c r="C376" s="189">
        <v>45</v>
      </c>
      <c r="D376" s="189" t="s">
        <v>230</v>
      </c>
      <c r="E376" s="190" t="s">
        <v>426</v>
      </c>
      <c r="F376" s="191" t="s">
        <v>791</v>
      </c>
      <c r="G376" s="192" t="s">
        <v>226</v>
      </c>
      <c r="H376" s="193">
        <v>62.93</v>
      </c>
      <c r="I376" s="194"/>
      <c r="J376" s="195">
        <f>ROUND(I376*H376,2)</f>
        <v>0</v>
      </c>
      <c r="K376" s="196"/>
      <c r="L376" s="197"/>
      <c r="M376" s="198" t="s">
        <v>1</v>
      </c>
      <c r="N376" s="199" t="s">
        <v>37</v>
      </c>
      <c r="O376" s="59"/>
      <c r="P376" s="156">
        <f>O376*H376</f>
        <v>0</v>
      </c>
      <c r="Q376" s="156">
        <v>0</v>
      </c>
      <c r="R376" s="156">
        <f>Q376*H376</f>
        <v>0</v>
      </c>
      <c r="S376" s="156">
        <v>0</v>
      </c>
      <c r="T376" s="157">
        <f>S376*H376</f>
        <v>0</v>
      </c>
      <c r="U376" s="33"/>
      <c r="V376" s="33"/>
      <c r="W376" s="33"/>
      <c r="X376" s="33"/>
      <c r="Y376" s="33"/>
      <c r="Z376" s="33"/>
      <c r="AA376" s="33"/>
      <c r="AB376" s="33"/>
      <c r="AC376" s="33"/>
      <c r="AD376" s="33"/>
      <c r="AE376" s="33"/>
      <c r="AR376" s="158" t="s">
        <v>153</v>
      </c>
      <c r="AT376" s="158" t="s">
        <v>230</v>
      </c>
      <c r="AU376" s="158" t="s">
        <v>82</v>
      </c>
      <c r="AY376" s="18" t="s">
        <v>137</v>
      </c>
      <c r="BE376" s="159">
        <f>IF(N376="základní",J376,0)</f>
        <v>0</v>
      </c>
      <c r="BF376" s="159">
        <f>IF(N376="snížená",J376,0)</f>
        <v>0</v>
      </c>
      <c r="BG376" s="159">
        <f>IF(N376="zákl. přenesená",J376,0)</f>
        <v>0</v>
      </c>
      <c r="BH376" s="159">
        <f>IF(N376="sníž. přenesená",J376,0)</f>
        <v>0</v>
      </c>
      <c r="BI376" s="159">
        <f>IF(N376="nulová",J376,0)</f>
        <v>0</v>
      </c>
      <c r="BJ376" s="18" t="s">
        <v>80</v>
      </c>
      <c r="BK376" s="159">
        <f>ROUND(I376*H376,2)</f>
        <v>0</v>
      </c>
      <c r="BL376" s="18" t="s">
        <v>143</v>
      </c>
      <c r="BM376" s="158" t="s">
        <v>427</v>
      </c>
    </row>
    <row r="377" spans="1:47" s="2" customFormat="1" ht="12">
      <c r="A377" s="33"/>
      <c r="B377" s="34"/>
      <c r="C377" s="33"/>
      <c r="D377" s="160" t="s">
        <v>144</v>
      </c>
      <c r="E377" s="33"/>
      <c r="F377" s="161" t="s">
        <v>792</v>
      </c>
      <c r="G377" s="33"/>
      <c r="H377" s="33"/>
      <c r="I377" s="162"/>
      <c r="J377" s="33"/>
      <c r="K377" s="33"/>
      <c r="L377" s="34"/>
      <c r="M377" s="163"/>
      <c r="N377" s="164"/>
      <c r="O377" s="59"/>
      <c r="P377" s="59"/>
      <c r="Q377" s="59"/>
      <c r="R377" s="59"/>
      <c r="S377" s="59"/>
      <c r="T377" s="60"/>
      <c r="U377" s="33"/>
      <c r="V377" s="33"/>
      <c r="W377" s="33"/>
      <c r="X377" s="33"/>
      <c r="Y377" s="33"/>
      <c r="Z377" s="33"/>
      <c r="AA377" s="33"/>
      <c r="AB377" s="33"/>
      <c r="AC377" s="33"/>
      <c r="AD377" s="33"/>
      <c r="AE377" s="33"/>
      <c r="AT377" s="18" t="s">
        <v>144</v>
      </c>
      <c r="AU377" s="18" t="s">
        <v>82</v>
      </c>
    </row>
    <row r="378" spans="2:51" s="13" customFormat="1" ht="12">
      <c r="B378" s="166"/>
      <c r="D378" s="160" t="s">
        <v>147</v>
      </c>
      <c r="E378" s="167" t="s">
        <v>1</v>
      </c>
      <c r="F378" s="168" t="s">
        <v>793</v>
      </c>
      <c r="H378" s="167" t="s">
        <v>1</v>
      </c>
      <c r="I378" s="169"/>
      <c r="L378" s="166"/>
      <c r="M378" s="170"/>
      <c r="N378" s="171"/>
      <c r="O378" s="171"/>
      <c r="P378" s="171"/>
      <c r="Q378" s="171"/>
      <c r="R378" s="171"/>
      <c r="S378" s="171"/>
      <c r="T378" s="172"/>
      <c r="AT378" s="167" t="s">
        <v>147</v>
      </c>
      <c r="AU378" s="167" t="s">
        <v>82</v>
      </c>
      <c r="AV378" s="13" t="s">
        <v>80</v>
      </c>
      <c r="AW378" s="13" t="s">
        <v>29</v>
      </c>
      <c r="AX378" s="13" t="s">
        <v>72</v>
      </c>
      <c r="AY378" s="167" t="s">
        <v>137</v>
      </c>
    </row>
    <row r="379" spans="2:51" s="14" customFormat="1" ht="12">
      <c r="B379" s="173"/>
      <c r="D379" s="160" t="s">
        <v>147</v>
      </c>
      <c r="E379" s="174" t="s">
        <v>1</v>
      </c>
      <c r="F379" s="175" t="s">
        <v>424</v>
      </c>
      <c r="H379" s="176">
        <v>62</v>
      </c>
      <c r="I379" s="177"/>
      <c r="L379" s="173"/>
      <c r="M379" s="178"/>
      <c r="N379" s="179"/>
      <c r="O379" s="179"/>
      <c r="P379" s="179"/>
      <c r="Q379" s="179"/>
      <c r="R379" s="179"/>
      <c r="S379" s="179"/>
      <c r="T379" s="180"/>
      <c r="AT379" s="174" t="s">
        <v>147</v>
      </c>
      <c r="AU379" s="174" t="s">
        <v>82</v>
      </c>
      <c r="AV379" s="14" t="s">
        <v>82</v>
      </c>
      <c r="AW379" s="14" t="s">
        <v>29</v>
      </c>
      <c r="AX379" s="14" t="s">
        <v>72</v>
      </c>
      <c r="AY379" s="174" t="s">
        <v>137</v>
      </c>
    </row>
    <row r="380" spans="2:51" s="15" customFormat="1" ht="12">
      <c r="B380" s="181"/>
      <c r="D380" s="160" t="s">
        <v>147</v>
      </c>
      <c r="E380" s="182" t="s">
        <v>1</v>
      </c>
      <c r="F380" s="183" t="s">
        <v>150</v>
      </c>
      <c r="H380" s="184">
        <v>62</v>
      </c>
      <c r="I380" s="185"/>
      <c r="L380" s="181"/>
      <c r="M380" s="186"/>
      <c r="N380" s="187"/>
      <c r="O380" s="187"/>
      <c r="P380" s="187"/>
      <c r="Q380" s="187"/>
      <c r="R380" s="187"/>
      <c r="S380" s="187"/>
      <c r="T380" s="188"/>
      <c r="AT380" s="182" t="s">
        <v>147</v>
      </c>
      <c r="AU380" s="182" t="s">
        <v>82</v>
      </c>
      <c r="AV380" s="15" t="s">
        <v>143</v>
      </c>
      <c r="AW380" s="15" t="s">
        <v>29</v>
      </c>
      <c r="AX380" s="15" t="s">
        <v>72</v>
      </c>
      <c r="AY380" s="182" t="s">
        <v>137</v>
      </c>
    </row>
    <row r="381" spans="2:51" s="14" customFormat="1" ht="12">
      <c r="B381" s="173"/>
      <c r="D381" s="160" t="s">
        <v>147</v>
      </c>
      <c r="E381" s="174" t="s">
        <v>1</v>
      </c>
      <c r="F381" s="175" t="s">
        <v>428</v>
      </c>
      <c r="H381" s="176">
        <v>62.93</v>
      </c>
      <c r="I381" s="177"/>
      <c r="L381" s="173"/>
      <c r="M381" s="178"/>
      <c r="N381" s="179"/>
      <c r="O381" s="179"/>
      <c r="P381" s="179"/>
      <c r="Q381" s="179"/>
      <c r="R381" s="179"/>
      <c r="S381" s="179"/>
      <c r="T381" s="180"/>
      <c r="AT381" s="174" t="s">
        <v>147</v>
      </c>
      <c r="AU381" s="174" t="s">
        <v>82</v>
      </c>
      <c r="AV381" s="14" t="s">
        <v>82</v>
      </c>
      <c r="AW381" s="14" t="s">
        <v>29</v>
      </c>
      <c r="AX381" s="14" t="s">
        <v>72</v>
      </c>
      <c r="AY381" s="174" t="s">
        <v>137</v>
      </c>
    </row>
    <row r="382" spans="2:51" s="15" customFormat="1" ht="12">
      <c r="B382" s="181"/>
      <c r="D382" s="160" t="s">
        <v>147</v>
      </c>
      <c r="E382" s="182" t="s">
        <v>1</v>
      </c>
      <c r="F382" s="183" t="s">
        <v>150</v>
      </c>
      <c r="H382" s="184">
        <v>62.93</v>
      </c>
      <c r="I382" s="185"/>
      <c r="L382" s="181"/>
      <c r="M382" s="186"/>
      <c r="N382" s="187"/>
      <c r="O382" s="187"/>
      <c r="P382" s="187"/>
      <c r="Q382" s="187"/>
      <c r="R382" s="187"/>
      <c r="S382" s="187"/>
      <c r="T382" s="188"/>
      <c r="AT382" s="182" t="s">
        <v>147</v>
      </c>
      <c r="AU382" s="182" t="s">
        <v>82</v>
      </c>
      <c r="AV382" s="15" t="s">
        <v>143</v>
      </c>
      <c r="AW382" s="15" t="s">
        <v>29</v>
      </c>
      <c r="AX382" s="15" t="s">
        <v>80</v>
      </c>
      <c r="AY382" s="182" t="s">
        <v>137</v>
      </c>
    </row>
    <row r="383" spans="1:65" s="2" customFormat="1" ht="14.45" customHeight="1">
      <c r="A383" s="33"/>
      <c r="B383" s="145"/>
      <c r="C383" s="189">
        <v>46</v>
      </c>
      <c r="D383" s="189" t="s">
        <v>230</v>
      </c>
      <c r="E383" s="190" t="s">
        <v>429</v>
      </c>
      <c r="F383" s="191" t="s">
        <v>794</v>
      </c>
      <c r="G383" s="192" t="s">
        <v>226</v>
      </c>
      <c r="H383" s="193">
        <v>138.446</v>
      </c>
      <c r="I383" s="194"/>
      <c r="J383" s="195">
        <f>ROUND(I383*H383,2)</f>
        <v>0</v>
      </c>
      <c r="K383" s="196"/>
      <c r="L383" s="197"/>
      <c r="M383" s="198" t="s">
        <v>1</v>
      </c>
      <c r="N383" s="199" t="s">
        <v>37</v>
      </c>
      <c r="O383" s="59"/>
      <c r="P383" s="156">
        <f>O383*H383</f>
        <v>0</v>
      </c>
      <c r="Q383" s="156">
        <v>0</v>
      </c>
      <c r="R383" s="156">
        <f>Q383*H383</f>
        <v>0</v>
      </c>
      <c r="S383" s="156">
        <v>0</v>
      </c>
      <c r="T383" s="157">
        <f>S383*H383</f>
        <v>0</v>
      </c>
      <c r="U383" s="33"/>
      <c r="V383" s="33"/>
      <c r="W383" s="33"/>
      <c r="X383" s="33"/>
      <c r="Y383" s="33"/>
      <c r="Z383" s="33"/>
      <c r="AA383" s="33"/>
      <c r="AB383" s="33"/>
      <c r="AC383" s="33"/>
      <c r="AD383" s="33"/>
      <c r="AE383" s="33"/>
      <c r="AR383" s="158" t="s">
        <v>153</v>
      </c>
      <c r="AT383" s="158" t="s">
        <v>230</v>
      </c>
      <c r="AU383" s="158" t="s">
        <v>82</v>
      </c>
      <c r="AY383" s="18" t="s">
        <v>137</v>
      </c>
      <c r="BE383" s="159">
        <f>IF(N383="základní",J383,0)</f>
        <v>0</v>
      </c>
      <c r="BF383" s="159">
        <f>IF(N383="snížená",J383,0)</f>
        <v>0</v>
      </c>
      <c r="BG383" s="159">
        <f>IF(N383="zákl. přenesená",J383,0)</f>
        <v>0</v>
      </c>
      <c r="BH383" s="159">
        <f>IF(N383="sníž. přenesená",J383,0)</f>
        <v>0</v>
      </c>
      <c r="BI383" s="159">
        <f>IF(N383="nulová",J383,0)</f>
        <v>0</v>
      </c>
      <c r="BJ383" s="18" t="s">
        <v>80</v>
      </c>
      <c r="BK383" s="159">
        <f>ROUND(I383*H383,2)</f>
        <v>0</v>
      </c>
      <c r="BL383" s="18" t="s">
        <v>143</v>
      </c>
      <c r="BM383" s="158" t="s">
        <v>430</v>
      </c>
    </row>
    <row r="384" spans="1:47" s="2" customFormat="1" ht="12">
      <c r="A384" s="33"/>
      <c r="B384" s="34"/>
      <c r="C384" s="33"/>
      <c r="D384" s="160" t="s">
        <v>144</v>
      </c>
      <c r="E384" s="33"/>
      <c r="F384" s="161" t="s">
        <v>795</v>
      </c>
      <c r="G384" s="33"/>
      <c r="H384" s="33"/>
      <c r="I384" s="162"/>
      <c r="J384" s="33"/>
      <c r="K384" s="33"/>
      <c r="L384" s="34"/>
      <c r="M384" s="163"/>
      <c r="N384" s="164"/>
      <c r="O384" s="59"/>
      <c r="P384" s="59"/>
      <c r="Q384" s="59"/>
      <c r="R384" s="59"/>
      <c r="S384" s="59"/>
      <c r="T384" s="60"/>
      <c r="U384" s="33"/>
      <c r="V384" s="33"/>
      <c r="W384" s="33"/>
      <c r="X384" s="33"/>
      <c r="Y384" s="33"/>
      <c r="Z384" s="33"/>
      <c r="AA384" s="33"/>
      <c r="AB384" s="33"/>
      <c r="AC384" s="33"/>
      <c r="AD384" s="33"/>
      <c r="AE384" s="33"/>
      <c r="AT384" s="18" t="s">
        <v>144</v>
      </c>
      <c r="AU384" s="18" t="s">
        <v>82</v>
      </c>
    </row>
    <row r="385" spans="2:51" s="13" customFormat="1" ht="12">
      <c r="B385" s="166"/>
      <c r="D385" s="160" t="s">
        <v>147</v>
      </c>
      <c r="E385" s="167" t="s">
        <v>1</v>
      </c>
      <c r="F385" s="168" t="s">
        <v>796</v>
      </c>
      <c r="H385" s="167" t="s">
        <v>1</v>
      </c>
      <c r="I385" s="169"/>
      <c r="L385" s="166"/>
      <c r="M385" s="170"/>
      <c r="N385" s="171"/>
      <c r="O385" s="171"/>
      <c r="P385" s="171"/>
      <c r="Q385" s="171"/>
      <c r="R385" s="171"/>
      <c r="S385" s="171"/>
      <c r="T385" s="172"/>
      <c r="AT385" s="167" t="s">
        <v>147</v>
      </c>
      <c r="AU385" s="167" t="s">
        <v>82</v>
      </c>
      <c r="AV385" s="13" t="s">
        <v>80</v>
      </c>
      <c r="AW385" s="13" t="s">
        <v>29</v>
      </c>
      <c r="AX385" s="13" t="s">
        <v>72</v>
      </c>
      <c r="AY385" s="167" t="s">
        <v>137</v>
      </c>
    </row>
    <row r="386" spans="2:51" s="14" customFormat="1" ht="12">
      <c r="B386" s="173"/>
      <c r="D386" s="160" t="s">
        <v>147</v>
      </c>
      <c r="E386" s="174" t="s">
        <v>1</v>
      </c>
      <c r="F386" s="175" t="s">
        <v>425</v>
      </c>
      <c r="H386" s="176">
        <v>136.4</v>
      </c>
      <c r="I386" s="177"/>
      <c r="L386" s="173"/>
      <c r="M386" s="178"/>
      <c r="N386" s="179"/>
      <c r="O386" s="179"/>
      <c r="P386" s="179"/>
      <c r="Q386" s="179"/>
      <c r="R386" s="179"/>
      <c r="S386" s="179"/>
      <c r="T386" s="180"/>
      <c r="AT386" s="174" t="s">
        <v>147</v>
      </c>
      <c r="AU386" s="174" t="s">
        <v>82</v>
      </c>
      <c r="AV386" s="14" t="s">
        <v>82</v>
      </c>
      <c r="AW386" s="14" t="s">
        <v>29</v>
      </c>
      <c r="AX386" s="14" t="s">
        <v>72</v>
      </c>
      <c r="AY386" s="174" t="s">
        <v>137</v>
      </c>
    </row>
    <row r="387" spans="2:51" s="15" customFormat="1" ht="12">
      <c r="B387" s="181"/>
      <c r="D387" s="160" t="s">
        <v>147</v>
      </c>
      <c r="E387" s="182" t="s">
        <v>1</v>
      </c>
      <c r="F387" s="183" t="s">
        <v>150</v>
      </c>
      <c r="H387" s="184">
        <v>136.4</v>
      </c>
      <c r="I387" s="185"/>
      <c r="L387" s="181"/>
      <c r="M387" s="186"/>
      <c r="N387" s="187"/>
      <c r="O387" s="187"/>
      <c r="P387" s="187"/>
      <c r="Q387" s="187"/>
      <c r="R387" s="187"/>
      <c r="S387" s="187"/>
      <c r="T387" s="188"/>
      <c r="AT387" s="182" t="s">
        <v>147</v>
      </c>
      <c r="AU387" s="182" t="s">
        <v>82</v>
      </c>
      <c r="AV387" s="15" t="s">
        <v>143</v>
      </c>
      <c r="AW387" s="15" t="s">
        <v>29</v>
      </c>
      <c r="AX387" s="15" t="s">
        <v>72</v>
      </c>
      <c r="AY387" s="182" t="s">
        <v>137</v>
      </c>
    </row>
    <row r="388" spans="2:51" s="14" customFormat="1" ht="12">
      <c r="B388" s="173"/>
      <c r="D388" s="160" t="s">
        <v>147</v>
      </c>
      <c r="E388" s="174" t="s">
        <v>1</v>
      </c>
      <c r="F388" s="175" t="s">
        <v>431</v>
      </c>
      <c r="H388" s="176">
        <v>138.446</v>
      </c>
      <c r="I388" s="177"/>
      <c r="L388" s="173"/>
      <c r="M388" s="178"/>
      <c r="N388" s="179"/>
      <c r="O388" s="179"/>
      <c r="P388" s="179"/>
      <c r="Q388" s="179"/>
      <c r="R388" s="179"/>
      <c r="S388" s="179"/>
      <c r="T388" s="180"/>
      <c r="AT388" s="174" t="s">
        <v>147</v>
      </c>
      <c r="AU388" s="174" t="s">
        <v>82</v>
      </c>
      <c r="AV388" s="14" t="s">
        <v>82</v>
      </c>
      <c r="AW388" s="14" t="s">
        <v>29</v>
      </c>
      <c r="AX388" s="14" t="s">
        <v>72</v>
      </c>
      <c r="AY388" s="174" t="s">
        <v>137</v>
      </c>
    </row>
    <row r="389" spans="2:51" s="15" customFormat="1" ht="12">
      <c r="B389" s="181"/>
      <c r="D389" s="160" t="s">
        <v>147</v>
      </c>
      <c r="E389" s="182" t="s">
        <v>1</v>
      </c>
      <c r="F389" s="183" t="s">
        <v>150</v>
      </c>
      <c r="H389" s="184">
        <v>138.446</v>
      </c>
      <c r="I389" s="185"/>
      <c r="L389" s="181"/>
      <c r="M389" s="186"/>
      <c r="N389" s="187"/>
      <c r="O389" s="187"/>
      <c r="P389" s="187"/>
      <c r="Q389" s="187"/>
      <c r="R389" s="187"/>
      <c r="S389" s="187"/>
      <c r="T389" s="188"/>
      <c r="AT389" s="182" t="s">
        <v>147</v>
      </c>
      <c r="AU389" s="182" t="s">
        <v>82</v>
      </c>
      <c r="AV389" s="15" t="s">
        <v>143</v>
      </c>
      <c r="AW389" s="15" t="s">
        <v>29</v>
      </c>
      <c r="AX389" s="15" t="s">
        <v>80</v>
      </c>
      <c r="AY389" s="182" t="s">
        <v>137</v>
      </c>
    </row>
    <row r="390" spans="1:65" s="2" customFormat="1" ht="14.45" customHeight="1">
      <c r="A390" s="33"/>
      <c r="B390" s="145"/>
      <c r="C390" s="146">
        <v>47</v>
      </c>
      <c r="D390" s="146" t="s">
        <v>139</v>
      </c>
      <c r="E390" s="147" t="s">
        <v>432</v>
      </c>
      <c r="F390" s="148" t="s">
        <v>797</v>
      </c>
      <c r="G390" s="149" t="s">
        <v>226</v>
      </c>
      <c r="H390" s="150">
        <v>3</v>
      </c>
      <c r="I390" s="151"/>
      <c r="J390" s="152">
        <f>ROUND(I390*H390,2)</f>
        <v>0</v>
      </c>
      <c r="K390" s="153"/>
      <c r="L390" s="34"/>
      <c r="M390" s="154" t="s">
        <v>1</v>
      </c>
      <c r="N390" s="155" t="s">
        <v>37</v>
      </c>
      <c r="O390" s="59"/>
      <c r="P390" s="156">
        <f>O390*H390</f>
        <v>0</v>
      </c>
      <c r="Q390" s="156">
        <v>1E-05</v>
      </c>
      <c r="R390" s="156">
        <f>Q390*H390</f>
        <v>3.0000000000000004E-05</v>
      </c>
      <c r="S390" s="156">
        <v>0</v>
      </c>
      <c r="T390" s="157">
        <f>S390*H390</f>
        <v>0</v>
      </c>
      <c r="U390" s="33"/>
      <c r="V390" s="33"/>
      <c r="W390" s="33"/>
      <c r="X390" s="33"/>
      <c r="Y390" s="33"/>
      <c r="Z390" s="33"/>
      <c r="AA390" s="33"/>
      <c r="AB390" s="33"/>
      <c r="AC390" s="33"/>
      <c r="AD390" s="33"/>
      <c r="AE390" s="33"/>
      <c r="AR390" s="158" t="s">
        <v>143</v>
      </c>
      <c r="AT390" s="158" t="s">
        <v>139</v>
      </c>
      <c r="AU390" s="158" t="s">
        <v>82</v>
      </c>
      <c r="AY390" s="18" t="s">
        <v>137</v>
      </c>
      <c r="BE390" s="159">
        <f>IF(N390="základní",J390,0)</f>
        <v>0</v>
      </c>
      <c r="BF390" s="159">
        <f>IF(N390="snížená",J390,0)</f>
        <v>0</v>
      </c>
      <c r="BG390" s="159">
        <f>IF(N390="zákl. přenesená",J390,0)</f>
        <v>0</v>
      </c>
      <c r="BH390" s="159">
        <f>IF(N390="sníž. přenesená",J390,0)</f>
        <v>0</v>
      </c>
      <c r="BI390" s="159">
        <f>IF(N390="nulová",J390,0)</f>
        <v>0</v>
      </c>
      <c r="BJ390" s="18" t="s">
        <v>80</v>
      </c>
      <c r="BK390" s="159">
        <f>ROUND(I390*H390,2)</f>
        <v>0</v>
      </c>
      <c r="BL390" s="18" t="s">
        <v>143</v>
      </c>
      <c r="BM390" s="158" t="s">
        <v>433</v>
      </c>
    </row>
    <row r="391" spans="1:47" s="2" customFormat="1" ht="19.5">
      <c r="A391" s="33"/>
      <c r="B391" s="34"/>
      <c r="C391" s="33"/>
      <c r="D391" s="160" t="s">
        <v>144</v>
      </c>
      <c r="E391" s="33"/>
      <c r="F391" s="161" t="s">
        <v>798</v>
      </c>
      <c r="G391" s="33"/>
      <c r="H391" s="33"/>
      <c r="I391" s="162"/>
      <c r="J391" s="33"/>
      <c r="K391" s="33"/>
      <c r="L391" s="34"/>
      <c r="M391" s="163"/>
      <c r="N391" s="164"/>
      <c r="O391" s="59"/>
      <c r="P391" s="59"/>
      <c r="Q391" s="59"/>
      <c r="R391" s="59"/>
      <c r="S391" s="59"/>
      <c r="T391" s="60"/>
      <c r="U391" s="33"/>
      <c r="V391" s="33"/>
      <c r="W391" s="33"/>
      <c r="X391" s="33"/>
      <c r="Y391" s="33"/>
      <c r="Z391" s="33"/>
      <c r="AA391" s="33"/>
      <c r="AB391" s="33"/>
      <c r="AC391" s="33"/>
      <c r="AD391" s="33"/>
      <c r="AE391" s="33"/>
      <c r="AT391" s="18" t="s">
        <v>144</v>
      </c>
      <c r="AU391" s="18" t="s">
        <v>82</v>
      </c>
    </row>
    <row r="392" spans="1:47" s="2" customFormat="1" ht="97.5">
      <c r="A392" s="33"/>
      <c r="B392" s="34"/>
      <c r="C392" s="33"/>
      <c r="D392" s="160" t="s">
        <v>146</v>
      </c>
      <c r="E392" s="33"/>
      <c r="F392" s="165" t="s">
        <v>434</v>
      </c>
      <c r="G392" s="33"/>
      <c r="H392" s="33"/>
      <c r="I392" s="162"/>
      <c r="J392" s="33"/>
      <c r="K392" s="33"/>
      <c r="L392" s="34"/>
      <c r="M392" s="163"/>
      <c r="N392" s="164"/>
      <c r="O392" s="59"/>
      <c r="P392" s="59"/>
      <c r="Q392" s="59"/>
      <c r="R392" s="59"/>
      <c r="S392" s="59"/>
      <c r="T392" s="60"/>
      <c r="U392" s="33"/>
      <c r="V392" s="33"/>
      <c r="W392" s="33"/>
      <c r="X392" s="33"/>
      <c r="Y392" s="33"/>
      <c r="Z392" s="33"/>
      <c r="AA392" s="33"/>
      <c r="AB392" s="33"/>
      <c r="AC392" s="33"/>
      <c r="AD392" s="33"/>
      <c r="AE392" s="33"/>
      <c r="AT392" s="18" t="s">
        <v>146</v>
      </c>
      <c r="AU392" s="18" t="s">
        <v>82</v>
      </c>
    </row>
    <row r="393" spans="2:51" s="13" customFormat="1" ht="12">
      <c r="B393" s="166"/>
      <c r="D393" s="160" t="s">
        <v>147</v>
      </c>
      <c r="E393" s="167" t="s">
        <v>1</v>
      </c>
      <c r="F393" s="168" t="s">
        <v>435</v>
      </c>
      <c r="H393" s="167" t="s">
        <v>1</v>
      </c>
      <c r="I393" s="169"/>
      <c r="L393" s="166"/>
      <c r="M393" s="170"/>
      <c r="N393" s="171"/>
      <c r="O393" s="171"/>
      <c r="P393" s="171"/>
      <c r="Q393" s="171"/>
      <c r="R393" s="171"/>
      <c r="S393" s="171"/>
      <c r="T393" s="172"/>
      <c r="AT393" s="167" t="s">
        <v>147</v>
      </c>
      <c r="AU393" s="167" t="s">
        <v>82</v>
      </c>
      <c r="AV393" s="13" t="s">
        <v>80</v>
      </c>
      <c r="AW393" s="13" t="s">
        <v>29</v>
      </c>
      <c r="AX393" s="13" t="s">
        <v>72</v>
      </c>
      <c r="AY393" s="167" t="s">
        <v>137</v>
      </c>
    </row>
    <row r="394" spans="2:51" s="14" customFormat="1" ht="12">
      <c r="B394" s="173"/>
      <c r="D394" s="160" t="s">
        <v>147</v>
      </c>
      <c r="E394" s="174" t="s">
        <v>1</v>
      </c>
      <c r="F394" s="175" t="s">
        <v>436</v>
      </c>
      <c r="H394" s="176">
        <v>1</v>
      </c>
      <c r="I394" s="177"/>
      <c r="L394" s="173"/>
      <c r="M394" s="178"/>
      <c r="N394" s="179"/>
      <c r="O394" s="179"/>
      <c r="P394" s="179"/>
      <c r="Q394" s="179"/>
      <c r="R394" s="179"/>
      <c r="S394" s="179"/>
      <c r="T394" s="180"/>
      <c r="AT394" s="174" t="s">
        <v>147</v>
      </c>
      <c r="AU394" s="174" t="s">
        <v>82</v>
      </c>
      <c r="AV394" s="14" t="s">
        <v>82</v>
      </c>
      <c r="AW394" s="14" t="s">
        <v>29</v>
      </c>
      <c r="AX394" s="14" t="s">
        <v>72</v>
      </c>
      <c r="AY394" s="174" t="s">
        <v>137</v>
      </c>
    </row>
    <row r="395" spans="2:51" s="13" customFormat="1" ht="12">
      <c r="B395" s="166"/>
      <c r="D395" s="160" t="s">
        <v>147</v>
      </c>
      <c r="E395" s="167" t="s">
        <v>1</v>
      </c>
      <c r="F395" s="168" t="s">
        <v>437</v>
      </c>
      <c r="H395" s="167" t="s">
        <v>1</v>
      </c>
      <c r="I395" s="169"/>
      <c r="L395" s="166"/>
      <c r="M395" s="170"/>
      <c r="N395" s="171"/>
      <c r="O395" s="171"/>
      <c r="P395" s="171"/>
      <c r="Q395" s="171"/>
      <c r="R395" s="171"/>
      <c r="S395" s="171"/>
      <c r="T395" s="172"/>
      <c r="AT395" s="167" t="s">
        <v>147</v>
      </c>
      <c r="AU395" s="167" t="s">
        <v>82</v>
      </c>
      <c r="AV395" s="13" t="s">
        <v>80</v>
      </c>
      <c r="AW395" s="13" t="s">
        <v>29</v>
      </c>
      <c r="AX395" s="13" t="s">
        <v>72</v>
      </c>
      <c r="AY395" s="167" t="s">
        <v>137</v>
      </c>
    </row>
    <row r="396" spans="2:51" s="14" customFormat="1" ht="12">
      <c r="B396" s="173"/>
      <c r="D396" s="160" t="s">
        <v>147</v>
      </c>
      <c r="E396" s="174" t="s">
        <v>1</v>
      </c>
      <c r="F396" s="175" t="s">
        <v>438</v>
      </c>
      <c r="H396" s="176">
        <v>2</v>
      </c>
      <c r="I396" s="177"/>
      <c r="L396" s="173"/>
      <c r="M396" s="178"/>
      <c r="N396" s="179"/>
      <c r="O396" s="179"/>
      <c r="P396" s="179"/>
      <c r="Q396" s="179"/>
      <c r="R396" s="179"/>
      <c r="S396" s="179"/>
      <c r="T396" s="180"/>
      <c r="AT396" s="174" t="s">
        <v>147</v>
      </c>
      <c r="AU396" s="174" t="s">
        <v>82</v>
      </c>
      <c r="AV396" s="14" t="s">
        <v>82</v>
      </c>
      <c r="AW396" s="14" t="s">
        <v>29</v>
      </c>
      <c r="AX396" s="14" t="s">
        <v>72</v>
      </c>
      <c r="AY396" s="174" t="s">
        <v>137</v>
      </c>
    </row>
    <row r="397" spans="2:51" s="15" customFormat="1" ht="12">
      <c r="B397" s="181"/>
      <c r="D397" s="160" t="s">
        <v>147</v>
      </c>
      <c r="E397" s="182" t="s">
        <v>1</v>
      </c>
      <c r="F397" s="183" t="s">
        <v>150</v>
      </c>
      <c r="H397" s="184">
        <v>3</v>
      </c>
      <c r="I397" s="185"/>
      <c r="L397" s="181"/>
      <c r="M397" s="186"/>
      <c r="N397" s="187"/>
      <c r="O397" s="187"/>
      <c r="P397" s="187"/>
      <c r="Q397" s="187"/>
      <c r="R397" s="187"/>
      <c r="S397" s="187"/>
      <c r="T397" s="188"/>
      <c r="AT397" s="182" t="s">
        <v>147</v>
      </c>
      <c r="AU397" s="182" t="s">
        <v>82</v>
      </c>
      <c r="AV397" s="15" t="s">
        <v>143</v>
      </c>
      <c r="AW397" s="15" t="s">
        <v>29</v>
      </c>
      <c r="AX397" s="15" t="s">
        <v>80</v>
      </c>
      <c r="AY397" s="182" t="s">
        <v>137</v>
      </c>
    </row>
    <row r="398" spans="1:65" s="2" customFormat="1" ht="14.45" customHeight="1">
      <c r="A398" s="33"/>
      <c r="B398" s="145"/>
      <c r="C398" s="189">
        <v>48</v>
      </c>
      <c r="D398" s="189" t="s">
        <v>230</v>
      </c>
      <c r="E398" s="190" t="s">
        <v>439</v>
      </c>
      <c r="F398" s="191" t="s">
        <v>440</v>
      </c>
      <c r="G398" s="192" t="s">
        <v>226</v>
      </c>
      <c r="H398" s="193">
        <v>2.03</v>
      </c>
      <c r="I398" s="194"/>
      <c r="J398" s="195">
        <f>ROUND(I398*H398,2)</f>
        <v>0</v>
      </c>
      <c r="K398" s="196"/>
      <c r="L398" s="197"/>
      <c r="M398" s="198" t="s">
        <v>1</v>
      </c>
      <c r="N398" s="199" t="s">
        <v>37</v>
      </c>
      <c r="O398" s="59"/>
      <c r="P398" s="156">
        <f>O398*H398</f>
        <v>0</v>
      </c>
      <c r="Q398" s="156">
        <v>0.00205</v>
      </c>
      <c r="R398" s="156">
        <f>Q398*H398</f>
        <v>0.0041615</v>
      </c>
      <c r="S398" s="156">
        <v>0</v>
      </c>
      <c r="T398" s="157">
        <f>S398*H398</f>
        <v>0</v>
      </c>
      <c r="U398" s="33"/>
      <c r="V398" s="33"/>
      <c r="W398" s="33"/>
      <c r="X398" s="33"/>
      <c r="Y398" s="33"/>
      <c r="Z398" s="33"/>
      <c r="AA398" s="33"/>
      <c r="AB398" s="33"/>
      <c r="AC398" s="33"/>
      <c r="AD398" s="33"/>
      <c r="AE398" s="33"/>
      <c r="AR398" s="158" t="s">
        <v>153</v>
      </c>
      <c r="AT398" s="158" t="s">
        <v>230</v>
      </c>
      <c r="AU398" s="158" t="s">
        <v>82</v>
      </c>
      <c r="AY398" s="18" t="s">
        <v>137</v>
      </c>
      <c r="BE398" s="159">
        <f>IF(N398="základní",J398,0)</f>
        <v>0</v>
      </c>
      <c r="BF398" s="159">
        <f>IF(N398="snížená",J398,0)</f>
        <v>0</v>
      </c>
      <c r="BG398" s="159">
        <f>IF(N398="zákl. přenesená",J398,0)</f>
        <v>0</v>
      </c>
      <c r="BH398" s="159">
        <f>IF(N398="sníž. přenesená",J398,0)</f>
        <v>0</v>
      </c>
      <c r="BI398" s="159">
        <f>IF(N398="nulová",J398,0)</f>
        <v>0</v>
      </c>
      <c r="BJ398" s="18" t="s">
        <v>80</v>
      </c>
      <c r="BK398" s="159">
        <f>ROUND(I398*H398,2)</f>
        <v>0</v>
      </c>
      <c r="BL398" s="18" t="s">
        <v>143</v>
      </c>
      <c r="BM398" s="158" t="s">
        <v>441</v>
      </c>
    </row>
    <row r="399" spans="1:47" s="2" customFormat="1" ht="19.5">
      <c r="A399" s="33"/>
      <c r="B399" s="34"/>
      <c r="C399" s="33"/>
      <c r="D399" s="160" t="s">
        <v>144</v>
      </c>
      <c r="E399" s="33"/>
      <c r="F399" s="161" t="s">
        <v>799</v>
      </c>
      <c r="G399" s="33"/>
      <c r="H399" s="33"/>
      <c r="I399" s="162"/>
      <c r="J399" s="33"/>
      <c r="K399" s="33"/>
      <c r="L399" s="34"/>
      <c r="M399" s="163"/>
      <c r="N399" s="164"/>
      <c r="O399" s="59"/>
      <c r="P399" s="59"/>
      <c r="Q399" s="59"/>
      <c r="R399" s="59"/>
      <c r="S399" s="59"/>
      <c r="T399" s="60"/>
      <c r="U399" s="33"/>
      <c r="V399" s="33"/>
      <c r="W399" s="33"/>
      <c r="X399" s="33"/>
      <c r="Y399" s="33"/>
      <c r="Z399" s="33"/>
      <c r="AA399" s="33"/>
      <c r="AB399" s="33"/>
      <c r="AC399" s="33"/>
      <c r="AD399" s="33"/>
      <c r="AE399" s="33"/>
      <c r="AT399" s="18" t="s">
        <v>144</v>
      </c>
      <c r="AU399" s="18" t="s">
        <v>82</v>
      </c>
    </row>
    <row r="400" spans="2:51" s="13" customFormat="1" ht="12">
      <c r="B400" s="166"/>
      <c r="D400" s="160" t="s">
        <v>147</v>
      </c>
      <c r="E400" s="167" t="s">
        <v>1</v>
      </c>
      <c r="F400" s="168" t="s">
        <v>437</v>
      </c>
      <c r="H400" s="167" t="s">
        <v>1</v>
      </c>
      <c r="I400" s="169"/>
      <c r="L400" s="166"/>
      <c r="M400" s="170"/>
      <c r="N400" s="171"/>
      <c r="O400" s="171"/>
      <c r="P400" s="171"/>
      <c r="Q400" s="171"/>
      <c r="R400" s="171"/>
      <c r="S400" s="171"/>
      <c r="T400" s="172"/>
      <c r="AT400" s="167" t="s">
        <v>147</v>
      </c>
      <c r="AU400" s="167" t="s">
        <v>82</v>
      </c>
      <c r="AV400" s="13" t="s">
        <v>80</v>
      </c>
      <c r="AW400" s="13" t="s">
        <v>29</v>
      </c>
      <c r="AX400" s="13" t="s">
        <v>72</v>
      </c>
      <c r="AY400" s="167" t="s">
        <v>137</v>
      </c>
    </row>
    <row r="401" spans="2:51" s="14" customFormat="1" ht="12">
      <c r="B401" s="173"/>
      <c r="D401" s="160" t="s">
        <v>147</v>
      </c>
      <c r="E401" s="174" t="s">
        <v>1</v>
      </c>
      <c r="F401" s="175" t="s">
        <v>438</v>
      </c>
      <c r="H401" s="176">
        <v>2</v>
      </c>
      <c r="I401" s="177"/>
      <c r="L401" s="173"/>
      <c r="M401" s="178"/>
      <c r="N401" s="179"/>
      <c r="O401" s="179"/>
      <c r="P401" s="179"/>
      <c r="Q401" s="179"/>
      <c r="R401" s="179"/>
      <c r="S401" s="179"/>
      <c r="T401" s="180"/>
      <c r="AT401" s="174" t="s">
        <v>147</v>
      </c>
      <c r="AU401" s="174" t="s">
        <v>82</v>
      </c>
      <c r="AV401" s="14" t="s">
        <v>82</v>
      </c>
      <c r="AW401" s="14" t="s">
        <v>29</v>
      </c>
      <c r="AX401" s="14" t="s">
        <v>72</v>
      </c>
      <c r="AY401" s="174" t="s">
        <v>137</v>
      </c>
    </row>
    <row r="402" spans="2:51" s="15" customFormat="1" ht="12">
      <c r="B402" s="181"/>
      <c r="D402" s="160" t="s">
        <v>147</v>
      </c>
      <c r="E402" s="182" t="s">
        <v>1</v>
      </c>
      <c r="F402" s="183" t="s">
        <v>150</v>
      </c>
      <c r="H402" s="184">
        <v>2</v>
      </c>
      <c r="I402" s="185"/>
      <c r="L402" s="181"/>
      <c r="M402" s="186"/>
      <c r="N402" s="187"/>
      <c r="O402" s="187"/>
      <c r="P402" s="187"/>
      <c r="Q402" s="187"/>
      <c r="R402" s="187"/>
      <c r="S402" s="187"/>
      <c r="T402" s="188"/>
      <c r="AT402" s="182" t="s">
        <v>147</v>
      </c>
      <c r="AU402" s="182" t="s">
        <v>82</v>
      </c>
      <c r="AV402" s="15" t="s">
        <v>143</v>
      </c>
      <c r="AW402" s="15" t="s">
        <v>29</v>
      </c>
      <c r="AX402" s="15" t="s">
        <v>80</v>
      </c>
      <c r="AY402" s="182" t="s">
        <v>137</v>
      </c>
    </row>
    <row r="403" spans="2:51" s="14" customFormat="1" ht="12">
      <c r="B403" s="173"/>
      <c r="D403" s="160" t="s">
        <v>147</v>
      </c>
      <c r="F403" s="175" t="s">
        <v>442</v>
      </c>
      <c r="H403" s="176">
        <v>2.03</v>
      </c>
      <c r="I403" s="177"/>
      <c r="L403" s="173"/>
      <c r="M403" s="178"/>
      <c r="N403" s="179"/>
      <c r="O403" s="179"/>
      <c r="P403" s="179"/>
      <c r="Q403" s="179"/>
      <c r="R403" s="179"/>
      <c r="S403" s="179"/>
      <c r="T403" s="180"/>
      <c r="AT403" s="174" t="s">
        <v>147</v>
      </c>
      <c r="AU403" s="174" t="s">
        <v>82</v>
      </c>
      <c r="AV403" s="14" t="s">
        <v>82</v>
      </c>
      <c r="AW403" s="14" t="s">
        <v>3</v>
      </c>
      <c r="AX403" s="14" t="s">
        <v>80</v>
      </c>
      <c r="AY403" s="174" t="s">
        <v>137</v>
      </c>
    </row>
    <row r="404" spans="1:65" s="2" customFormat="1" ht="14.45" customHeight="1">
      <c r="A404" s="33"/>
      <c r="B404" s="145"/>
      <c r="C404" s="189">
        <v>49</v>
      </c>
      <c r="D404" s="189" t="s">
        <v>230</v>
      </c>
      <c r="E404" s="190" t="s">
        <v>443</v>
      </c>
      <c r="F404" s="191" t="s">
        <v>800</v>
      </c>
      <c r="G404" s="192" t="s">
        <v>226</v>
      </c>
      <c r="H404" s="193">
        <v>1.015</v>
      </c>
      <c r="I404" s="194"/>
      <c r="J404" s="195">
        <f>ROUND(I404*H404,2)</f>
        <v>0</v>
      </c>
      <c r="K404" s="196"/>
      <c r="L404" s="197"/>
      <c r="M404" s="198" t="s">
        <v>1</v>
      </c>
      <c r="N404" s="199" t="s">
        <v>37</v>
      </c>
      <c r="O404" s="59"/>
      <c r="P404" s="156">
        <f>O404*H404</f>
        <v>0</v>
      </c>
      <c r="Q404" s="156">
        <v>0.00205</v>
      </c>
      <c r="R404" s="156">
        <f>Q404*H404</f>
        <v>0.00208075</v>
      </c>
      <c r="S404" s="156">
        <v>0</v>
      </c>
      <c r="T404" s="157">
        <f>S404*H404</f>
        <v>0</v>
      </c>
      <c r="U404" s="33"/>
      <c r="V404" s="33"/>
      <c r="W404" s="33"/>
      <c r="X404" s="33"/>
      <c r="Y404" s="33"/>
      <c r="Z404" s="33"/>
      <c r="AA404" s="33"/>
      <c r="AB404" s="33"/>
      <c r="AC404" s="33"/>
      <c r="AD404" s="33"/>
      <c r="AE404" s="33"/>
      <c r="AR404" s="158" t="s">
        <v>153</v>
      </c>
      <c r="AT404" s="158" t="s">
        <v>230</v>
      </c>
      <c r="AU404" s="158" t="s">
        <v>82</v>
      </c>
      <c r="AY404" s="18" t="s">
        <v>137</v>
      </c>
      <c r="BE404" s="159">
        <f>IF(N404="základní",J404,0)</f>
        <v>0</v>
      </c>
      <c r="BF404" s="159">
        <f>IF(N404="snížená",J404,0)</f>
        <v>0</v>
      </c>
      <c r="BG404" s="159">
        <f>IF(N404="zákl. přenesená",J404,0)</f>
        <v>0</v>
      </c>
      <c r="BH404" s="159">
        <f>IF(N404="sníž. přenesená",J404,0)</f>
        <v>0</v>
      </c>
      <c r="BI404" s="159">
        <f>IF(N404="nulová",J404,0)</f>
        <v>0</v>
      </c>
      <c r="BJ404" s="18" t="s">
        <v>80</v>
      </c>
      <c r="BK404" s="159">
        <f>ROUND(I404*H404,2)</f>
        <v>0</v>
      </c>
      <c r="BL404" s="18" t="s">
        <v>143</v>
      </c>
      <c r="BM404" s="158" t="s">
        <v>444</v>
      </c>
    </row>
    <row r="405" spans="1:47" s="2" customFormat="1" ht="19.5">
      <c r="A405" s="33"/>
      <c r="B405" s="34"/>
      <c r="C405" s="33"/>
      <c r="D405" s="160" t="s">
        <v>144</v>
      </c>
      <c r="E405" s="33"/>
      <c r="F405" s="161" t="s">
        <v>801</v>
      </c>
      <c r="G405" s="33"/>
      <c r="H405" s="33"/>
      <c r="I405" s="162"/>
      <c r="J405" s="33"/>
      <c r="K405" s="33"/>
      <c r="L405" s="34"/>
      <c r="M405" s="163"/>
      <c r="N405" s="164"/>
      <c r="O405" s="59"/>
      <c r="P405" s="59"/>
      <c r="Q405" s="59"/>
      <c r="R405" s="59"/>
      <c r="S405" s="59"/>
      <c r="T405" s="60"/>
      <c r="U405" s="33"/>
      <c r="V405" s="33"/>
      <c r="W405" s="33"/>
      <c r="X405" s="33"/>
      <c r="Y405" s="33"/>
      <c r="Z405" s="33"/>
      <c r="AA405" s="33"/>
      <c r="AB405" s="33"/>
      <c r="AC405" s="33"/>
      <c r="AD405" s="33"/>
      <c r="AE405" s="33"/>
      <c r="AT405" s="18" t="s">
        <v>144</v>
      </c>
      <c r="AU405" s="18" t="s">
        <v>82</v>
      </c>
    </row>
    <row r="406" spans="2:51" s="13" customFormat="1" ht="12">
      <c r="B406" s="166"/>
      <c r="D406" s="160" t="s">
        <v>147</v>
      </c>
      <c r="E406" s="167" t="s">
        <v>1</v>
      </c>
      <c r="F406" s="168" t="s">
        <v>435</v>
      </c>
      <c r="H406" s="167" t="s">
        <v>1</v>
      </c>
      <c r="I406" s="169"/>
      <c r="L406" s="166"/>
      <c r="M406" s="170"/>
      <c r="N406" s="171"/>
      <c r="O406" s="171"/>
      <c r="P406" s="171"/>
      <c r="Q406" s="171"/>
      <c r="R406" s="171"/>
      <c r="S406" s="171"/>
      <c r="T406" s="172"/>
      <c r="AT406" s="167" t="s">
        <v>147</v>
      </c>
      <c r="AU406" s="167" t="s">
        <v>82</v>
      </c>
      <c r="AV406" s="13" t="s">
        <v>80</v>
      </c>
      <c r="AW406" s="13" t="s">
        <v>29</v>
      </c>
      <c r="AX406" s="13" t="s">
        <v>72</v>
      </c>
      <c r="AY406" s="167" t="s">
        <v>137</v>
      </c>
    </row>
    <row r="407" spans="2:51" s="14" customFormat="1" ht="12">
      <c r="B407" s="173"/>
      <c r="D407" s="160" t="s">
        <v>147</v>
      </c>
      <c r="E407" s="174" t="s">
        <v>1</v>
      </c>
      <c r="F407" s="175" t="s">
        <v>436</v>
      </c>
      <c r="H407" s="176">
        <v>1</v>
      </c>
      <c r="I407" s="177"/>
      <c r="L407" s="173"/>
      <c r="M407" s="178"/>
      <c r="N407" s="179"/>
      <c r="O407" s="179"/>
      <c r="P407" s="179"/>
      <c r="Q407" s="179"/>
      <c r="R407" s="179"/>
      <c r="S407" s="179"/>
      <c r="T407" s="180"/>
      <c r="AT407" s="174" t="s">
        <v>147</v>
      </c>
      <c r="AU407" s="174" t="s">
        <v>82</v>
      </c>
      <c r="AV407" s="14" t="s">
        <v>82</v>
      </c>
      <c r="AW407" s="14" t="s">
        <v>29</v>
      </c>
      <c r="AX407" s="14" t="s">
        <v>72</v>
      </c>
      <c r="AY407" s="174" t="s">
        <v>137</v>
      </c>
    </row>
    <row r="408" spans="2:51" s="15" customFormat="1" ht="12">
      <c r="B408" s="181"/>
      <c r="D408" s="160" t="s">
        <v>147</v>
      </c>
      <c r="E408" s="182" t="s">
        <v>1</v>
      </c>
      <c r="F408" s="183" t="s">
        <v>150</v>
      </c>
      <c r="H408" s="184">
        <v>1</v>
      </c>
      <c r="I408" s="185"/>
      <c r="L408" s="181"/>
      <c r="M408" s="186"/>
      <c r="N408" s="187"/>
      <c r="O408" s="187"/>
      <c r="P408" s="187"/>
      <c r="Q408" s="187"/>
      <c r="R408" s="187"/>
      <c r="S408" s="187"/>
      <c r="T408" s="188"/>
      <c r="AT408" s="182" t="s">
        <v>147</v>
      </c>
      <c r="AU408" s="182" t="s">
        <v>82</v>
      </c>
      <c r="AV408" s="15" t="s">
        <v>143</v>
      </c>
      <c r="AW408" s="15" t="s">
        <v>29</v>
      </c>
      <c r="AX408" s="15" t="s">
        <v>80</v>
      </c>
      <c r="AY408" s="182" t="s">
        <v>137</v>
      </c>
    </row>
    <row r="409" spans="2:51" s="14" customFormat="1" ht="12">
      <c r="B409" s="173"/>
      <c r="D409" s="160" t="s">
        <v>147</v>
      </c>
      <c r="F409" s="175" t="s">
        <v>445</v>
      </c>
      <c r="H409" s="176">
        <v>1.015</v>
      </c>
      <c r="I409" s="177"/>
      <c r="L409" s="173"/>
      <c r="M409" s="178"/>
      <c r="N409" s="179"/>
      <c r="O409" s="179"/>
      <c r="P409" s="179"/>
      <c r="Q409" s="179"/>
      <c r="R409" s="179"/>
      <c r="S409" s="179"/>
      <c r="T409" s="180"/>
      <c r="AT409" s="174" t="s">
        <v>147</v>
      </c>
      <c r="AU409" s="174" t="s">
        <v>82</v>
      </c>
      <c r="AV409" s="14" t="s">
        <v>82</v>
      </c>
      <c r="AW409" s="14" t="s">
        <v>3</v>
      </c>
      <c r="AX409" s="14" t="s">
        <v>80</v>
      </c>
      <c r="AY409" s="174" t="s">
        <v>137</v>
      </c>
    </row>
    <row r="410" spans="2:63" s="12" customFormat="1" ht="22.9" customHeight="1">
      <c r="B410" s="132"/>
      <c r="D410" s="133" t="s">
        <v>71</v>
      </c>
      <c r="E410" s="143" t="s">
        <v>181</v>
      </c>
      <c r="F410" s="143" t="s">
        <v>446</v>
      </c>
      <c r="I410" s="135"/>
      <c r="J410" s="144">
        <f>BK410</f>
        <v>0</v>
      </c>
      <c r="L410" s="132"/>
      <c r="M410" s="137"/>
      <c r="N410" s="138"/>
      <c r="O410" s="138"/>
      <c r="P410" s="139">
        <v>0</v>
      </c>
      <c r="Q410" s="138"/>
      <c r="R410" s="139">
        <v>0</v>
      </c>
      <c r="S410" s="138"/>
      <c r="T410" s="140">
        <v>0</v>
      </c>
      <c r="AR410" s="133" t="s">
        <v>80</v>
      </c>
      <c r="AT410" s="141" t="s">
        <v>71</v>
      </c>
      <c r="AU410" s="141" t="s">
        <v>80</v>
      </c>
      <c r="AY410" s="133" t="s">
        <v>137</v>
      </c>
      <c r="BK410" s="142">
        <v>0</v>
      </c>
    </row>
    <row r="411" spans="2:63" s="12" customFormat="1" ht="22.9" customHeight="1">
      <c r="B411" s="132"/>
      <c r="D411" s="133" t="s">
        <v>71</v>
      </c>
      <c r="E411" s="143" t="s">
        <v>447</v>
      </c>
      <c r="F411" s="143" t="s">
        <v>448</v>
      </c>
      <c r="I411" s="135"/>
      <c r="J411" s="144">
        <f>BK411</f>
        <v>0</v>
      </c>
      <c r="L411" s="132"/>
      <c r="M411" s="137"/>
      <c r="N411" s="138"/>
      <c r="O411" s="138"/>
      <c r="P411" s="139">
        <f>SUM(P412:P435)</f>
        <v>0</v>
      </c>
      <c r="Q411" s="138"/>
      <c r="R411" s="139">
        <f>SUM(R412:R435)</f>
        <v>0</v>
      </c>
      <c r="S411" s="138"/>
      <c r="T411" s="140">
        <f>SUM(T412:T435)</f>
        <v>0</v>
      </c>
      <c r="AR411" s="133" t="s">
        <v>80</v>
      </c>
      <c r="AT411" s="141" t="s">
        <v>71</v>
      </c>
      <c r="AU411" s="141" t="s">
        <v>80</v>
      </c>
      <c r="AY411" s="133" t="s">
        <v>137</v>
      </c>
      <c r="BK411" s="142">
        <f>SUM(BK412:BK435)</f>
        <v>0</v>
      </c>
    </row>
    <row r="412" spans="1:65" s="2" customFormat="1" ht="24.2" customHeight="1">
      <c r="A412" s="33"/>
      <c r="B412" s="145"/>
      <c r="C412" s="146">
        <v>50</v>
      </c>
      <c r="D412" s="146" t="s">
        <v>139</v>
      </c>
      <c r="E412" s="147" t="s">
        <v>449</v>
      </c>
      <c r="F412" s="148" t="s">
        <v>450</v>
      </c>
      <c r="G412" s="149" t="s">
        <v>226</v>
      </c>
      <c r="H412" s="150">
        <v>86.4</v>
      </c>
      <c r="I412" s="151"/>
      <c r="J412" s="152">
        <f>ROUND(I412*H412,2)</f>
        <v>0</v>
      </c>
      <c r="K412" s="153"/>
      <c r="L412" s="34"/>
      <c r="M412" s="154" t="s">
        <v>1</v>
      </c>
      <c r="N412" s="155" t="s">
        <v>37</v>
      </c>
      <c r="O412" s="59"/>
      <c r="P412" s="156">
        <f>O412*H412</f>
        <v>0</v>
      </c>
      <c r="Q412" s="156">
        <v>0</v>
      </c>
      <c r="R412" s="156">
        <f>Q412*H412</f>
        <v>0</v>
      </c>
      <c r="S412" s="156">
        <v>0</v>
      </c>
      <c r="T412" s="157">
        <f>S412*H412</f>
        <v>0</v>
      </c>
      <c r="U412" s="33"/>
      <c r="V412" s="33"/>
      <c r="W412" s="33"/>
      <c r="X412" s="33"/>
      <c r="Y412" s="33"/>
      <c r="Z412" s="33"/>
      <c r="AA412" s="33"/>
      <c r="AB412" s="33"/>
      <c r="AC412" s="33"/>
      <c r="AD412" s="33"/>
      <c r="AE412" s="33"/>
      <c r="AR412" s="158" t="s">
        <v>143</v>
      </c>
      <c r="AT412" s="158" t="s">
        <v>139</v>
      </c>
      <c r="AU412" s="158" t="s">
        <v>82</v>
      </c>
      <c r="AY412" s="18" t="s">
        <v>137</v>
      </c>
      <c r="BE412" s="159">
        <f>IF(N412="základní",J412,0)</f>
        <v>0</v>
      </c>
      <c r="BF412" s="159">
        <f>IF(N412="snížená",J412,0)</f>
        <v>0</v>
      </c>
      <c r="BG412" s="159">
        <f>IF(N412="zákl. přenesená",J412,0)</f>
        <v>0</v>
      </c>
      <c r="BH412" s="159">
        <f>IF(N412="sníž. přenesená",J412,0)</f>
        <v>0</v>
      </c>
      <c r="BI412" s="159">
        <f>IF(N412="nulová",J412,0)</f>
        <v>0</v>
      </c>
      <c r="BJ412" s="18" t="s">
        <v>80</v>
      </c>
      <c r="BK412" s="159">
        <f>ROUND(I412*H412,2)</f>
        <v>0</v>
      </c>
      <c r="BL412" s="18" t="s">
        <v>143</v>
      </c>
      <c r="BM412" s="158" t="s">
        <v>451</v>
      </c>
    </row>
    <row r="413" spans="1:47" s="2" customFormat="1" ht="19.5">
      <c r="A413" s="33"/>
      <c r="B413" s="34"/>
      <c r="C413" s="33"/>
      <c r="D413" s="160" t="s">
        <v>144</v>
      </c>
      <c r="E413" s="33"/>
      <c r="F413" s="161" t="s">
        <v>452</v>
      </c>
      <c r="G413" s="33"/>
      <c r="H413" s="33"/>
      <c r="I413" s="162"/>
      <c r="J413" s="33"/>
      <c r="K413" s="33"/>
      <c r="L413" s="34"/>
      <c r="M413" s="163"/>
      <c r="N413" s="164"/>
      <c r="O413" s="59"/>
      <c r="P413" s="59"/>
      <c r="Q413" s="59"/>
      <c r="R413" s="59"/>
      <c r="S413" s="59"/>
      <c r="T413" s="60"/>
      <c r="U413" s="33"/>
      <c r="V413" s="33"/>
      <c r="W413" s="33"/>
      <c r="X413" s="33"/>
      <c r="Y413" s="33"/>
      <c r="Z413" s="33"/>
      <c r="AA413" s="33"/>
      <c r="AB413" s="33"/>
      <c r="AC413" s="33"/>
      <c r="AD413" s="33"/>
      <c r="AE413" s="33"/>
      <c r="AT413" s="18" t="s">
        <v>144</v>
      </c>
      <c r="AU413" s="18" t="s">
        <v>82</v>
      </c>
    </row>
    <row r="414" spans="2:51" s="14" customFormat="1" ht="12">
      <c r="B414" s="173"/>
      <c r="D414" s="160" t="s">
        <v>147</v>
      </c>
      <c r="E414" s="174" t="s">
        <v>1</v>
      </c>
      <c r="F414" s="175" t="s">
        <v>453</v>
      </c>
      <c r="H414" s="176">
        <v>86.4</v>
      </c>
      <c r="I414" s="177"/>
      <c r="L414" s="173"/>
      <c r="M414" s="178"/>
      <c r="N414" s="179"/>
      <c r="O414" s="179"/>
      <c r="P414" s="179"/>
      <c r="Q414" s="179"/>
      <c r="R414" s="179"/>
      <c r="S414" s="179"/>
      <c r="T414" s="180"/>
      <c r="AT414" s="174" t="s">
        <v>147</v>
      </c>
      <c r="AU414" s="174" t="s">
        <v>82</v>
      </c>
      <c r="AV414" s="14" t="s">
        <v>82</v>
      </c>
      <c r="AW414" s="14" t="s">
        <v>29</v>
      </c>
      <c r="AX414" s="14" t="s">
        <v>72</v>
      </c>
      <c r="AY414" s="174" t="s">
        <v>137</v>
      </c>
    </row>
    <row r="415" spans="2:51" s="15" customFormat="1" ht="12">
      <c r="B415" s="181"/>
      <c r="D415" s="160" t="s">
        <v>147</v>
      </c>
      <c r="E415" s="182" t="s">
        <v>1</v>
      </c>
      <c r="F415" s="183" t="s">
        <v>150</v>
      </c>
      <c r="H415" s="184">
        <v>86.4</v>
      </c>
      <c r="I415" s="185"/>
      <c r="L415" s="181"/>
      <c r="M415" s="186"/>
      <c r="N415" s="187"/>
      <c r="O415" s="187"/>
      <c r="P415" s="187"/>
      <c r="Q415" s="187"/>
      <c r="R415" s="187"/>
      <c r="S415" s="187"/>
      <c r="T415" s="188"/>
      <c r="AT415" s="182" t="s">
        <v>147</v>
      </c>
      <c r="AU415" s="182" t="s">
        <v>82</v>
      </c>
      <c r="AV415" s="15" t="s">
        <v>143</v>
      </c>
      <c r="AW415" s="15" t="s">
        <v>29</v>
      </c>
      <c r="AX415" s="15" t="s">
        <v>80</v>
      </c>
      <c r="AY415" s="182" t="s">
        <v>137</v>
      </c>
    </row>
    <row r="416" spans="1:65" s="2" customFormat="1" ht="24.2" customHeight="1">
      <c r="A416" s="33"/>
      <c r="B416" s="145"/>
      <c r="C416" s="146">
        <v>51</v>
      </c>
      <c r="D416" s="146" t="s">
        <v>139</v>
      </c>
      <c r="E416" s="147" t="s">
        <v>454</v>
      </c>
      <c r="F416" s="148" t="s">
        <v>455</v>
      </c>
      <c r="G416" s="149" t="s">
        <v>226</v>
      </c>
      <c r="H416" s="150">
        <v>182</v>
      </c>
      <c r="I416" s="151"/>
      <c r="J416" s="152">
        <f>ROUND(I416*H416,2)</f>
        <v>0</v>
      </c>
      <c r="K416" s="153"/>
      <c r="L416" s="34"/>
      <c r="M416" s="154" t="s">
        <v>1</v>
      </c>
      <c r="N416" s="155" t="s">
        <v>37</v>
      </c>
      <c r="O416" s="59"/>
      <c r="P416" s="156">
        <f>O416*H416</f>
        <v>0</v>
      </c>
      <c r="Q416" s="156">
        <v>0</v>
      </c>
      <c r="R416" s="156">
        <f>Q416*H416</f>
        <v>0</v>
      </c>
      <c r="S416" s="156">
        <v>0</v>
      </c>
      <c r="T416" s="157">
        <f>S416*H416</f>
        <v>0</v>
      </c>
      <c r="U416" s="33"/>
      <c r="V416" s="33"/>
      <c r="W416" s="33"/>
      <c r="X416" s="33"/>
      <c r="Y416" s="33"/>
      <c r="Z416" s="33"/>
      <c r="AA416" s="33"/>
      <c r="AB416" s="33"/>
      <c r="AC416" s="33"/>
      <c r="AD416" s="33"/>
      <c r="AE416" s="33"/>
      <c r="AR416" s="158" t="s">
        <v>143</v>
      </c>
      <c r="AT416" s="158" t="s">
        <v>139</v>
      </c>
      <c r="AU416" s="158" t="s">
        <v>82</v>
      </c>
      <c r="AY416" s="18" t="s">
        <v>137</v>
      </c>
      <c r="BE416" s="159">
        <f>IF(N416="základní",J416,0)</f>
        <v>0</v>
      </c>
      <c r="BF416" s="159">
        <f>IF(N416="snížená",J416,0)</f>
        <v>0</v>
      </c>
      <c r="BG416" s="159">
        <f>IF(N416="zákl. přenesená",J416,0)</f>
        <v>0</v>
      </c>
      <c r="BH416" s="159">
        <f>IF(N416="sníž. přenesená",J416,0)</f>
        <v>0</v>
      </c>
      <c r="BI416" s="159">
        <f>IF(N416="nulová",J416,0)</f>
        <v>0</v>
      </c>
      <c r="BJ416" s="18" t="s">
        <v>80</v>
      </c>
      <c r="BK416" s="159">
        <f>ROUND(I416*H416,2)</f>
        <v>0</v>
      </c>
      <c r="BL416" s="18" t="s">
        <v>143</v>
      </c>
      <c r="BM416" s="158" t="s">
        <v>456</v>
      </c>
    </row>
    <row r="417" spans="1:47" s="2" customFormat="1" ht="19.5">
      <c r="A417" s="33"/>
      <c r="B417" s="34"/>
      <c r="C417" s="33"/>
      <c r="D417" s="160" t="s">
        <v>144</v>
      </c>
      <c r="E417" s="33"/>
      <c r="F417" s="161" t="s">
        <v>457</v>
      </c>
      <c r="G417" s="33"/>
      <c r="H417" s="33"/>
      <c r="I417" s="162"/>
      <c r="J417" s="33"/>
      <c r="K417" s="33"/>
      <c r="L417" s="34"/>
      <c r="M417" s="163"/>
      <c r="N417" s="164"/>
      <c r="O417" s="59"/>
      <c r="P417" s="59"/>
      <c r="Q417" s="59"/>
      <c r="R417" s="59"/>
      <c r="S417" s="59"/>
      <c r="T417" s="60"/>
      <c r="U417" s="33"/>
      <c r="V417" s="33"/>
      <c r="W417" s="33"/>
      <c r="X417" s="33"/>
      <c r="Y417" s="33"/>
      <c r="Z417" s="33"/>
      <c r="AA417" s="33"/>
      <c r="AB417" s="33"/>
      <c r="AC417" s="33"/>
      <c r="AD417" s="33"/>
      <c r="AE417" s="33"/>
      <c r="AT417" s="18" t="s">
        <v>144</v>
      </c>
      <c r="AU417" s="18" t="s">
        <v>82</v>
      </c>
    </row>
    <row r="418" spans="2:51" s="14" customFormat="1" ht="12">
      <c r="B418" s="173"/>
      <c r="D418" s="160" t="s">
        <v>147</v>
      </c>
      <c r="E418" s="174" t="s">
        <v>1</v>
      </c>
      <c r="F418" s="175" t="s">
        <v>458</v>
      </c>
      <c r="H418" s="176">
        <v>182</v>
      </c>
      <c r="I418" s="177"/>
      <c r="L418" s="173"/>
      <c r="M418" s="178"/>
      <c r="N418" s="179"/>
      <c r="O418" s="179"/>
      <c r="P418" s="179"/>
      <c r="Q418" s="179"/>
      <c r="R418" s="179"/>
      <c r="S418" s="179"/>
      <c r="T418" s="180"/>
      <c r="AT418" s="174" t="s">
        <v>147</v>
      </c>
      <c r="AU418" s="174" t="s">
        <v>82</v>
      </c>
      <c r="AV418" s="14" t="s">
        <v>82</v>
      </c>
      <c r="AW418" s="14" t="s">
        <v>29</v>
      </c>
      <c r="AX418" s="14" t="s">
        <v>72</v>
      </c>
      <c r="AY418" s="174" t="s">
        <v>137</v>
      </c>
    </row>
    <row r="419" spans="2:51" s="15" customFormat="1" ht="12">
      <c r="B419" s="181"/>
      <c r="D419" s="160" t="s">
        <v>147</v>
      </c>
      <c r="E419" s="182" t="s">
        <v>1</v>
      </c>
      <c r="F419" s="183" t="s">
        <v>150</v>
      </c>
      <c r="H419" s="184">
        <v>182</v>
      </c>
      <c r="I419" s="185"/>
      <c r="L419" s="181"/>
      <c r="M419" s="186"/>
      <c r="N419" s="187"/>
      <c r="O419" s="187"/>
      <c r="P419" s="187"/>
      <c r="Q419" s="187"/>
      <c r="R419" s="187"/>
      <c r="S419" s="187"/>
      <c r="T419" s="188"/>
      <c r="AT419" s="182" t="s">
        <v>147</v>
      </c>
      <c r="AU419" s="182" t="s">
        <v>82</v>
      </c>
      <c r="AV419" s="15" t="s">
        <v>143</v>
      </c>
      <c r="AW419" s="15" t="s">
        <v>29</v>
      </c>
      <c r="AX419" s="15" t="s">
        <v>80</v>
      </c>
      <c r="AY419" s="182" t="s">
        <v>137</v>
      </c>
    </row>
    <row r="420" spans="1:65" s="2" customFormat="1" ht="24.2" customHeight="1">
      <c r="A420" s="33"/>
      <c r="B420" s="145"/>
      <c r="C420" s="146">
        <v>52</v>
      </c>
      <c r="D420" s="146" t="s">
        <v>139</v>
      </c>
      <c r="E420" s="147" t="s">
        <v>459</v>
      </c>
      <c r="F420" s="148" t="s">
        <v>460</v>
      </c>
      <c r="G420" s="149" t="s">
        <v>226</v>
      </c>
      <c r="H420" s="150">
        <v>52.5</v>
      </c>
      <c r="I420" s="151"/>
      <c r="J420" s="152">
        <f>ROUND(I420*H420,2)</f>
        <v>0</v>
      </c>
      <c r="K420" s="153"/>
      <c r="L420" s="34"/>
      <c r="M420" s="154" t="s">
        <v>1</v>
      </c>
      <c r="N420" s="155" t="s">
        <v>37</v>
      </c>
      <c r="O420" s="59"/>
      <c r="P420" s="156">
        <f>O420*H420</f>
        <v>0</v>
      </c>
      <c r="Q420" s="156">
        <v>0</v>
      </c>
      <c r="R420" s="156">
        <f>Q420*H420</f>
        <v>0</v>
      </c>
      <c r="S420" s="156">
        <v>0</v>
      </c>
      <c r="T420" s="157">
        <f>S420*H420</f>
        <v>0</v>
      </c>
      <c r="U420" s="33"/>
      <c r="V420" s="33"/>
      <c r="W420" s="33"/>
      <c r="X420" s="33"/>
      <c r="Y420" s="33"/>
      <c r="Z420" s="33"/>
      <c r="AA420" s="33"/>
      <c r="AB420" s="33"/>
      <c r="AC420" s="33"/>
      <c r="AD420" s="33"/>
      <c r="AE420" s="33"/>
      <c r="AR420" s="158" t="s">
        <v>143</v>
      </c>
      <c r="AT420" s="158" t="s">
        <v>139</v>
      </c>
      <c r="AU420" s="158" t="s">
        <v>82</v>
      </c>
      <c r="AY420" s="18" t="s">
        <v>137</v>
      </c>
      <c r="BE420" s="159">
        <f>IF(N420="základní",J420,0)</f>
        <v>0</v>
      </c>
      <c r="BF420" s="159">
        <f>IF(N420="snížená",J420,0)</f>
        <v>0</v>
      </c>
      <c r="BG420" s="159">
        <f>IF(N420="zákl. přenesená",J420,0)</f>
        <v>0</v>
      </c>
      <c r="BH420" s="159">
        <f>IF(N420="sníž. přenesená",J420,0)</f>
        <v>0</v>
      </c>
      <c r="BI420" s="159">
        <f>IF(N420="nulová",J420,0)</f>
        <v>0</v>
      </c>
      <c r="BJ420" s="18" t="s">
        <v>80</v>
      </c>
      <c r="BK420" s="159">
        <f>ROUND(I420*H420,2)</f>
        <v>0</v>
      </c>
      <c r="BL420" s="18" t="s">
        <v>143</v>
      </c>
      <c r="BM420" s="158" t="s">
        <v>461</v>
      </c>
    </row>
    <row r="421" spans="1:47" s="2" customFormat="1" ht="19.5">
      <c r="A421" s="33"/>
      <c r="B421" s="34"/>
      <c r="C421" s="33"/>
      <c r="D421" s="160" t="s">
        <v>144</v>
      </c>
      <c r="E421" s="33"/>
      <c r="F421" s="161" t="s">
        <v>462</v>
      </c>
      <c r="G421" s="33"/>
      <c r="H421" s="33"/>
      <c r="I421" s="162"/>
      <c r="J421" s="33"/>
      <c r="K421" s="33"/>
      <c r="L421" s="34"/>
      <c r="M421" s="163"/>
      <c r="N421" s="164"/>
      <c r="O421" s="59"/>
      <c r="P421" s="59"/>
      <c r="Q421" s="59"/>
      <c r="R421" s="59"/>
      <c r="S421" s="59"/>
      <c r="T421" s="60"/>
      <c r="U421" s="33"/>
      <c r="V421" s="33"/>
      <c r="W421" s="33"/>
      <c r="X421" s="33"/>
      <c r="Y421" s="33"/>
      <c r="Z421" s="33"/>
      <c r="AA421" s="33"/>
      <c r="AB421" s="33"/>
      <c r="AC421" s="33"/>
      <c r="AD421" s="33"/>
      <c r="AE421" s="33"/>
      <c r="AT421" s="18" t="s">
        <v>144</v>
      </c>
      <c r="AU421" s="18" t="s">
        <v>82</v>
      </c>
    </row>
    <row r="422" spans="2:51" s="14" customFormat="1" ht="12">
      <c r="B422" s="173"/>
      <c r="D422" s="160" t="s">
        <v>147</v>
      </c>
      <c r="E422" s="174" t="s">
        <v>1</v>
      </c>
      <c r="F422" s="175" t="s">
        <v>463</v>
      </c>
      <c r="H422" s="176">
        <v>52.5</v>
      </c>
      <c r="I422" s="177"/>
      <c r="L422" s="173"/>
      <c r="M422" s="178"/>
      <c r="N422" s="179"/>
      <c r="O422" s="179"/>
      <c r="P422" s="179"/>
      <c r="Q422" s="179"/>
      <c r="R422" s="179"/>
      <c r="S422" s="179"/>
      <c r="T422" s="180"/>
      <c r="AT422" s="174" t="s">
        <v>147</v>
      </c>
      <c r="AU422" s="174" t="s">
        <v>82</v>
      </c>
      <c r="AV422" s="14" t="s">
        <v>82</v>
      </c>
      <c r="AW422" s="14" t="s">
        <v>29</v>
      </c>
      <c r="AX422" s="14" t="s">
        <v>72</v>
      </c>
      <c r="AY422" s="174" t="s">
        <v>137</v>
      </c>
    </row>
    <row r="423" spans="2:51" s="15" customFormat="1" ht="12">
      <c r="B423" s="181"/>
      <c r="D423" s="160" t="s">
        <v>147</v>
      </c>
      <c r="E423" s="182" t="s">
        <v>1</v>
      </c>
      <c r="F423" s="183" t="s">
        <v>150</v>
      </c>
      <c r="H423" s="184">
        <v>52.5</v>
      </c>
      <c r="I423" s="185"/>
      <c r="L423" s="181"/>
      <c r="M423" s="186"/>
      <c r="N423" s="187"/>
      <c r="O423" s="187"/>
      <c r="P423" s="187"/>
      <c r="Q423" s="187"/>
      <c r="R423" s="187"/>
      <c r="S423" s="187"/>
      <c r="T423" s="188"/>
      <c r="AT423" s="182" t="s">
        <v>147</v>
      </c>
      <c r="AU423" s="182" t="s">
        <v>82</v>
      </c>
      <c r="AV423" s="15" t="s">
        <v>143</v>
      </c>
      <c r="AW423" s="15" t="s">
        <v>29</v>
      </c>
      <c r="AX423" s="15" t="s">
        <v>80</v>
      </c>
      <c r="AY423" s="182" t="s">
        <v>137</v>
      </c>
    </row>
    <row r="424" spans="1:65" s="2" customFormat="1" ht="24.2" customHeight="1">
      <c r="A424" s="33"/>
      <c r="B424" s="145"/>
      <c r="C424" s="146">
        <v>53</v>
      </c>
      <c r="D424" s="146" t="s">
        <v>139</v>
      </c>
      <c r="E424" s="147" t="s">
        <v>464</v>
      </c>
      <c r="F424" s="148" t="s">
        <v>465</v>
      </c>
      <c r="G424" s="149" t="s">
        <v>226</v>
      </c>
      <c r="H424" s="150">
        <v>6.9</v>
      </c>
      <c r="I424" s="151"/>
      <c r="J424" s="152">
        <f>ROUND(I424*H424,2)</f>
        <v>0</v>
      </c>
      <c r="K424" s="153"/>
      <c r="L424" s="34"/>
      <c r="M424" s="154" t="s">
        <v>1</v>
      </c>
      <c r="N424" s="155" t="s">
        <v>37</v>
      </c>
      <c r="O424" s="59"/>
      <c r="P424" s="156">
        <f>O424*H424</f>
        <v>0</v>
      </c>
      <c r="Q424" s="156">
        <v>0</v>
      </c>
      <c r="R424" s="156">
        <f>Q424*H424</f>
        <v>0</v>
      </c>
      <c r="S424" s="156">
        <v>0</v>
      </c>
      <c r="T424" s="157">
        <f>S424*H424</f>
        <v>0</v>
      </c>
      <c r="U424" s="33"/>
      <c r="V424" s="33"/>
      <c r="W424" s="33"/>
      <c r="X424" s="33"/>
      <c r="Y424" s="33"/>
      <c r="Z424" s="33"/>
      <c r="AA424" s="33"/>
      <c r="AB424" s="33"/>
      <c r="AC424" s="33"/>
      <c r="AD424" s="33"/>
      <c r="AE424" s="33"/>
      <c r="AR424" s="158" t="s">
        <v>143</v>
      </c>
      <c r="AT424" s="158" t="s">
        <v>139</v>
      </c>
      <c r="AU424" s="158" t="s">
        <v>82</v>
      </c>
      <c r="AY424" s="18" t="s">
        <v>137</v>
      </c>
      <c r="BE424" s="159">
        <f>IF(N424="základní",J424,0)</f>
        <v>0</v>
      </c>
      <c r="BF424" s="159">
        <f>IF(N424="snížená",J424,0)</f>
        <v>0</v>
      </c>
      <c r="BG424" s="159">
        <f>IF(N424="zákl. přenesená",J424,0)</f>
        <v>0</v>
      </c>
      <c r="BH424" s="159">
        <f>IF(N424="sníž. přenesená",J424,0)</f>
        <v>0</v>
      </c>
      <c r="BI424" s="159">
        <f>IF(N424="nulová",J424,0)</f>
        <v>0</v>
      </c>
      <c r="BJ424" s="18" t="s">
        <v>80</v>
      </c>
      <c r="BK424" s="159">
        <f>ROUND(I424*H424,2)</f>
        <v>0</v>
      </c>
      <c r="BL424" s="18" t="s">
        <v>143</v>
      </c>
      <c r="BM424" s="158" t="s">
        <v>466</v>
      </c>
    </row>
    <row r="425" spans="1:47" s="2" customFormat="1" ht="19.5">
      <c r="A425" s="33"/>
      <c r="B425" s="34"/>
      <c r="C425" s="33"/>
      <c r="D425" s="160" t="s">
        <v>144</v>
      </c>
      <c r="E425" s="33"/>
      <c r="F425" s="161" t="s">
        <v>467</v>
      </c>
      <c r="G425" s="33"/>
      <c r="H425" s="33"/>
      <c r="I425" s="162"/>
      <c r="J425" s="33"/>
      <c r="K425" s="33"/>
      <c r="L425" s="34"/>
      <c r="M425" s="163"/>
      <c r="N425" s="164"/>
      <c r="O425" s="59"/>
      <c r="P425" s="59"/>
      <c r="Q425" s="59"/>
      <c r="R425" s="59"/>
      <c r="S425" s="59"/>
      <c r="T425" s="60"/>
      <c r="U425" s="33"/>
      <c r="V425" s="33"/>
      <c r="W425" s="33"/>
      <c r="X425" s="33"/>
      <c r="Y425" s="33"/>
      <c r="Z425" s="33"/>
      <c r="AA425" s="33"/>
      <c r="AB425" s="33"/>
      <c r="AC425" s="33"/>
      <c r="AD425" s="33"/>
      <c r="AE425" s="33"/>
      <c r="AT425" s="18" t="s">
        <v>144</v>
      </c>
      <c r="AU425" s="18" t="s">
        <v>82</v>
      </c>
    </row>
    <row r="426" spans="2:51" s="13" customFormat="1" ht="12">
      <c r="B426" s="166"/>
      <c r="D426" s="160" t="s">
        <v>147</v>
      </c>
      <c r="E426" s="167" t="s">
        <v>1</v>
      </c>
      <c r="F426" s="168" t="s">
        <v>468</v>
      </c>
      <c r="H426" s="167" t="s">
        <v>1</v>
      </c>
      <c r="I426" s="169"/>
      <c r="L426" s="166"/>
      <c r="M426" s="170"/>
      <c r="N426" s="171"/>
      <c r="O426" s="171"/>
      <c r="P426" s="171"/>
      <c r="Q426" s="171"/>
      <c r="R426" s="171"/>
      <c r="S426" s="171"/>
      <c r="T426" s="172"/>
      <c r="AT426" s="167" t="s">
        <v>147</v>
      </c>
      <c r="AU426" s="167" t="s">
        <v>82</v>
      </c>
      <c r="AV426" s="13" t="s">
        <v>80</v>
      </c>
      <c r="AW426" s="13" t="s">
        <v>29</v>
      </c>
      <c r="AX426" s="13" t="s">
        <v>72</v>
      </c>
      <c r="AY426" s="167" t="s">
        <v>137</v>
      </c>
    </row>
    <row r="427" spans="2:51" s="14" customFormat="1" ht="12">
      <c r="B427" s="173"/>
      <c r="D427" s="160" t="s">
        <v>147</v>
      </c>
      <c r="E427" s="174" t="s">
        <v>1</v>
      </c>
      <c r="F427" s="175" t="s">
        <v>469</v>
      </c>
      <c r="H427" s="176">
        <v>6.9</v>
      </c>
      <c r="I427" s="177"/>
      <c r="L427" s="173"/>
      <c r="M427" s="178"/>
      <c r="N427" s="179"/>
      <c r="O427" s="179"/>
      <c r="P427" s="179"/>
      <c r="Q427" s="179"/>
      <c r="R427" s="179"/>
      <c r="S427" s="179"/>
      <c r="T427" s="180"/>
      <c r="AT427" s="174" t="s">
        <v>147</v>
      </c>
      <c r="AU427" s="174" t="s">
        <v>82</v>
      </c>
      <c r="AV427" s="14" t="s">
        <v>82</v>
      </c>
      <c r="AW427" s="14" t="s">
        <v>29</v>
      </c>
      <c r="AX427" s="14" t="s">
        <v>72</v>
      </c>
      <c r="AY427" s="174" t="s">
        <v>137</v>
      </c>
    </row>
    <row r="428" spans="2:51" s="15" customFormat="1" ht="12">
      <c r="B428" s="181"/>
      <c r="D428" s="160" t="s">
        <v>147</v>
      </c>
      <c r="E428" s="182" t="s">
        <v>1</v>
      </c>
      <c r="F428" s="183" t="s">
        <v>150</v>
      </c>
      <c r="H428" s="184">
        <v>6.9</v>
      </c>
      <c r="I428" s="185"/>
      <c r="L428" s="181"/>
      <c r="M428" s="186"/>
      <c r="N428" s="187"/>
      <c r="O428" s="187"/>
      <c r="P428" s="187"/>
      <c r="Q428" s="187"/>
      <c r="R428" s="187"/>
      <c r="S428" s="187"/>
      <c r="T428" s="188"/>
      <c r="AT428" s="182" t="s">
        <v>147</v>
      </c>
      <c r="AU428" s="182" t="s">
        <v>82</v>
      </c>
      <c r="AV428" s="15" t="s">
        <v>143</v>
      </c>
      <c r="AW428" s="15" t="s">
        <v>29</v>
      </c>
      <c r="AX428" s="15" t="s">
        <v>80</v>
      </c>
      <c r="AY428" s="182" t="s">
        <v>137</v>
      </c>
    </row>
    <row r="429" spans="1:65" s="2" customFormat="1" ht="37.9" customHeight="1">
      <c r="A429" s="33"/>
      <c r="B429" s="145"/>
      <c r="C429" s="146">
        <v>54</v>
      </c>
      <c r="D429" s="146" t="s">
        <v>139</v>
      </c>
      <c r="E429" s="147" t="s">
        <v>470</v>
      </c>
      <c r="F429" s="148" t="s">
        <v>471</v>
      </c>
      <c r="G429" s="149" t="s">
        <v>226</v>
      </c>
      <c r="H429" s="150">
        <v>120.7</v>
      </c>
      <c r="I429" s="151"/>
      <c r="J429" s="152">
        <f>ROUND(I429*H429,2)</f>
        <v>0</v>
      </c>
      <c r="K429" s="153"/>
      <c r="L429" s="34"/>
      <c r="M429" s="154" t="s">
        <v>1</v>
      </c>
      <c r="N429" s="155" t="s">
        <v>37</v>
      </c>
      <c r="O429" s="59"/>
      <c r="P429" s="156">
        <f>O429*H429</f>
        <v>0</v>
      </c>
      <c r="Q429" s="156">
        <v>0</v>
      </c>
      <c r="R429" s="156">
        <f>Q429*H429</f>
        <v>0</v>
      </c>
      <c r="S429" s="156">
        <v>0</v>
      </c>
      <c r="T429" s="157">
        <f>S429*H429</f>
        <v>0</v>
      </c>
      <c r="U429" s="33"/>
      <c r="V429" s="33"/>
      <c r="W429" s="33"/>
      <c r="X429" s="33"/>
      <c r="Y429" s="33"/>
      <c r="Z429" s="33"/>
      <c r="AA429" s="33"/>
      <c r="AB429" s="33"/>
      <c r="AC429" s="33"/>
      <c r="AD429" s="33"/>
      <c r="AE429" s="33"/>
      <c r="AR429" s="158" t="s">
        <v>143</v>
      </c>
      <c r="AT429" s="158" t="s">
        <v>139</v>
      </c>
      <c r="AU429" s="158" t="s">
        <v>82</v>
      </c>
      <c r="AY429" s="18" t="s">
        <v>137</v>
      </c>
      <c r="BE429" s="159">
        <f>IF(N429="základní",J429,0)</f>
        <v>0</v>
      </c>
      <c r="BF429" s="159">
        <f>IF(N429="snížená",J429,0)</f>
        <v>0</v>
      </c>
      <c r="BG429" s="159">
        <f>IF(N429="zákl. přenesená",J429,0)</f>
        <v>0</v>
      </c>
      <c r="BH429" s="159">
        <f>IF(N429="sníž. přenesená",J429,0)</f>
        <v>0</v>
      </c>
      <c r="BI429" s="159">
        <f>IF(N429="nulová",J429,0)</f>
        <v>0</v>
      </c>
      <c r="BJ429" s="18" t="s">
        <v>80</v>
      </c>
      <c r="BK429" s="159">
        <f>ROUND(I429*H429,2)</f>
        <v>0</v>
      </c>
      <c r="BL429" s="18" t="s">
        <v>143</v>
      </c>
      <c r="BM429" s="158" t="s">
        <v>472</v>
      </c>
    </row>
    <row r="430" spans="1:47" s="2" customFormat="1" ht="29.25">
      <c r="A430" s="33"/>
      <c r="B430" s="34"/>
      <c r="C430" s="33"/>
      <c r="D430" s="160" t="s">
        <v>144</v>
      </c>
      <c r="E430" s="33"/>
      <c r="F430" s="161" t="s">
        <v>473</v>
      </c>
      <c r="G430" s="33"/>
      <c r="H430" s="33"/>
      <c r="I430" s="162"/>
      <c r="J430" s="33"/>
      <c r="K430" s="33"/>
      <c r="L430" s="34"/>
      <c r="M430" s="163"/>
      <c r="N430" s="164"/>
      <c r="O430" s="59"/>
      <c r="P430" s="59"/>
      <c r="Q430" s="59"/>
      <c r="R430" s="59"/>
      <c r="S430" s="59"/>
      <c r="T430" s="60"/>
      <c r="U430" s="33"/>
      <c r="V430" s="33"/>
      <c r="W430" s="33"/>
      <c r="X430" s="33"/>
      <c r="Y430" s="33"/>
      <c r="Z430" s="33"/>
      <c r="AA430" s="33"/>
      <c r="AB430" s="33"/>
      <c r="AC430" s="33"/>
      <c r="AD430" s="33"/>
      <c r="AE430" s="33"/>
      <c r="AT430" s="18" t="s">
        <v>144</v>
      </c>
      <c r="AU430" s="18" t="s">
        <v>82</v>
      </c>
    </row>
    <row r="431" spans="2:51" s="13" customFormat="1" ht="12">
      <c r="B431" s="166"/>
      <c r="D431" s="160" t="s">
        <v>147</v>
      </c>
      <c r="E431" s="167" t="s">
        <v>1</v>
      </c>
      <c r="F431" s="168" t="s">
        <v>474</v>
      </c>
      <c r="H431" s="167" t="s">
        <v>1</v>
      </c>
      <c r="I431" s="169"/>
      <c r="L431" s="166"/>
      <c r="M431" s="170"/>
      <c r="N431" s="171"/>
      <c r="O431" s="171"/>
      <c r="P431" s="171"/>
      <c r="Q431" s="171"/>
      <c r="R431" s="171"/>
      <c r="S431" s="171"/>
      <c r="T431" s="172"/>
      <c r="AT431" s="167" t="s">
        <v>147</v>
      </c>
      <c r="AU431" s="167" t="s">
        <v>82</v>
      </c>
      <c r="AV431" s="13" t="s">
        <v>80</v>
      </c>
      <c r="AW431" s="13" t="s">
        <v>29</v>
      </c>
      <c r="AX431" s="13" t="s">
        <v>72</v>
      </c>
      <c r="AY431" s="167" t="s">
        <v>137</v>
      </c>
    </row>
    <row r="432" spans="2:51" s="14" customFormat="1" ht="12">
      <c r="B432" s="173"/>
      <c r="D432" s="160" t="s">
        <v>147</v>
      </c>
      <c r="E432" s="174" t="s">
        <v>1</v>
      </c>
      <c r="F432" s="175" t="s">
        <v>475</v>
      </c>
      <c r="H432" s="176">
        <v>120.7</v>
      </c>
      <c r="I432" s="177"/>
      <c r="L432" s="173"/>
      <c r="M432" s="178"/>
      <c r="N432" s="179"/>
      <c r="O432" s="179"/>
      <c r="P432" s="179"/>
      <c r="Q432" s="179"/>
      <c r="R432" s="179"/>
      <c r="S432" s="179"/>
      <c r="T432" s="180"/>
      <c r="AT432" s="174" t="s">
        <v>147</v>
      </c>
      <c r="AU432" s="174" t="s">
        <v>82</v>
      </c>
      <c r="AV432" s="14" t="s">
        <v>82</v>
      </c>
      <c r="AW432" s="14" t="s">
        <v>29</v>
      </c>
      <c r="AX432" s="14" t="s">
        <v>72</v>
      </c>
      <c r="AY432" s="174" t="s">
        <v>137</v>
      </c>
    </row>
    <row r="433" spans="2:51" s="15" customFormat="1" ht="12">
      <c r="B433" s="181"/>
      <c r="D433" s="160" t="s">
        <v>147</v>
      </c>
      <c r="E433" s="182" t="s">
        <v>1</v>
      </c>
      <c r="F433" s="183" t="s">
        <v>150</v>
      </c>
      <c r="H433" s="184">
        <v>120.7</v>
      </c>
      <c r="I433" s="185"/>
      <c r="L433" s="181"/>
      <c r="M433" s="186"/>
      <c r="N433" s="187"/>
      <c r="O433" s="187"/>
      <c r="P433" s="187"/>
      <c r="Q433" s="187"/>
      <c r="R433" s="187"/>
      <c r="S433" s="187"/>
      <c r="T433" s="188"/>
      <c r="AT433" s="182" t="s">
        <v>147</v>
      </c>
      <c r="AU433" s="182" t="s">
        <v>82</v>
      </c>
      <c r="AV433" s="15" t="s">
        <v>143</v>
      </c>
      <c r="AW433" s="15" t="s">
        <v>29</v>
      </c>
      <c r="AX433" s="15" t="s">
        <v>80</v>
      </c>
      <c r="AY433" s="182" t="s">
        <v>137</v>
      </c>
    </row>
    <row r="434" spans="1:65" s="2" customFormat="1" ht="24.2" customHeight="1">
      <c r="A434" s="33"/>
      <c r="B434" s="145"/>
      <c r="C434" s="146">
        <v>55</v>
      </c>
      <c r="D434" s="146" t="s">
        <v>139</v>
      </c>
      <c r="E434" s="147" t="s">
        <v>476</v>
      </c>
      <c r="F434" s="148" t="s">
        <v>477</v>
      </c>
      <c r="G434" s="149" t="s">
        <v>226</v>
      </c>
      <c r="H434" s="150">
        <v>52.5</v>
      </c>
      <c r="I434" s="151"/>
      <c r="J434" s="152">
        <f>ROUND(I434*H434,2)</f>
        <v>0</v>
      </c>
      <c r="K434" s="153"/>
      <c r="L434" s="34"/>
      <c r="M434" s="154" t="s">
        <v>1</v>
      </c>
      <c r="N434" s="155" t="s">
        <v>37</v>
      </c>
      <c r="O434" s="59"/>
      <c r="P434" s="156">
        <f>O434*H434</f>
        <v>0</v>
      </c>
      <c r="Q434" s="156">
        <v>0</v>
      </c>
      <c r="R434" s="156">
        <f>Q434*H434</f>
        <v>0</v>
      </c>
      <c r="S434" s="156">
        <v>0</v>
      </c>
      <c r="T434" s="157">
        <f>S434*H434</f>
        <v>0</v>
      </c>
      <c r="U434" s="33"/>
      <c r="V434" s="33"/>
      <c r="W434" s="33"/>
      <c r="X434" s="33"/>
      <c r="Y434" s="33"/>
      <c r="Z434" s="33"/>
      <c r="AA434" s="33"/>
      <c r="AB434" s="33"/>
      <c r="AC434" s="33"/>
      <c r="AD434" s="33"/>
      <c r="AE434" s="33"/>
      <c r="AR434" s="158" t="s">
        <v>143</v>
      </c>
      <c r="AT434" s="158" t="s">
        <v>139</v>
      </c>
      <c r="AU434" s="158" t="s">
        <v>82</v>
      </c>
      <c r="AY434" s="18" t="s">
        <v>137</v>
      </c>
      <c r="BE434" s="159">
        <f>IF(N434="základní",J434,0)</f>
        <v>0</v>
      </c>
      <c r="BF434" s="159">
        <f>IF(N434="snížená",J434,0)</f>
        <v>0</v>
      </c>
      <c r="BG434" s="159">
        <f>IF(N434="zákl. přenesená",J434,0)</f>
        <v>0</v>
      </c>
      <c r="BH434" s="159">
        <f>IF(N434="sníž. přenesená",J434,0)</f>
        <v>0</v>
      </c>
      <c r="BI434" s="159">
        <f>IF(N434="nulová",J434,0)</f>
        <v>0</v>
      </c>
      <c r="BJ434" s="18" t="s">
        <v>80</v>
      </c>
      <c r="BK434" s="159">
        <f>ROUND(I434*H434,2)</f>
        <v>0</v>
      </c>
      <c r="BL434" s="18" t="s">
        <v>143</v>
      </c>
      <c r="BM434" s="158" t="s">
        <v>478</v>
      </c>
    </row>
    <row r="435" spans="1:47" s="2" customFormat="1" ht="19.5">
      <c r="A435" s="33"/>
      <c r="B435" s="34"/>
      <c r="C435" s="33"/>
      <c r="D435" s="160" t="s">
        <v>144</v>
      </c>
      <c r="E435" s="33"/>
      <c r="F435" s="161" t="s">
        <v>479</v>
      </c>
      <c r="G435" s="33"/>
      <c r="H435" s="33"/>
      <c r="I435" s="162"/>
      <c r="J435" s="33"/>
      <c r="K435" s="33"/>
      <c r="L435" s="34"/>
      <c r="M435" s="163"/>
      <c r="N435" s="164"/>
      <c r="O435" s="59"/>
      <c r="P435" s="59"/>
      <c r="Q435" s="59"/>
      <c r="R435" s="59"/>
      <c r="S435" s="59"/>
      <c r="T435" s="60"/>
      <c r="U435" s="33"/>
      <c r="V435" s="33"/>
      <c r="W435" s="33"/>
      <c r="X435" s="33"/>
      <c r="Y435" s="33"/>
      <c r="Z435" s="33"/>
      <c r="AA435" s="33"/>
      <c r="AB435" s="33"/>
      <c r="AC435" s="33"/>
      <c r="AD435" s="33"/>
      <c r="AE435" s="33"/>
      <c r="AT435" s="18" t="s">
        <v>144</v>
      </c>
      <c r="AU435" s="18" t="s">
        <v>82</v>
      </c>
    </row>
    <row r="436" spans="2:63" s="12" customFormat="1" ht="22.9" customHeight="1">
      <c r="B436" s="132"/>
      <c r="D436" s="133" t="s">
        <v>71</v>
      </c>
      <c r="E436" s="143" t="s">
        <v>423</v>
      </c>
      <c r="F436" s="143" t="s">
        <v>480</v>
      </c>
      <c r="I436" s="135"/>
      <c r="J436" s="144">
        <f>BK436</f>
        <v>0</v>
      </c>
      <c r="L436" s="132"/>
      <c r="M436" s="137"/>
      <c r="N436" s="138"/>
      <c r="O436" s="138"/>
      <c r="P436" s="139">
        <f>SUM(P437:P442)</f>
        <v>0</v>
      </c>
      <c r="Q436" s="138"/>
      <c r="R436" s="139">
        <f>SUM(R437:R442)</f>
        <v>0</v>
      </c>
      <c r="S436" s="138"/>
      <c r="T436" s="140">
        <f>SUM(T437:T442)</f>
        <v>0</v>
      </c>
      <c r="AR436" s="133" t="s">
        <v>80</v>
      </c>
      <c r="AT436" s="141" t="s">
        <v>71</v>
      </c>
      <c r="AU436" s="141" t="s">
        <v>80</v>
      </c>
      <c r="AY436" s="133" t="s">
        <v>137</v>
      </c>
      <c r="BK436" s="142">
        <f>SUM(BK437:BK442)</f>
        <v>0</v>
      </c>
    </row>
    <row r="437" spans="1:65" s="2" customFormat="1" ht="24.2" customHeight="1">
      <c r="A437" s="33"/>
      <c r="B437" s="145"/>
      <c r="C437" s="146">
        <v>56</v>
      </c>
      <c r="D437" s="146" t="s">
        <v>139</v>
      </c>
      <c r="E437" s="147" t="s">
        <v>481</v>
      </c>
      <c r="F437" s="148" t="s">
        <v>482</v>
      </c>
      <c r="G437" s="149" t="s">
        <v>142</v>
      </c>
      <c r="H437" s="150">
        <v>546</v>
      </c>
      <c r="I437" s="151"/>
      <c r="J437" s="152">
        <f>ROUND(I437*H437,2)</f>
        <v>0</v>
      </c>
      <c r="K437" s="153"/>
      <c r="L437" s="34"/>
      <c r="M437" s="154" t="s">
        <v>1</v>
      </c>
      <c r="N437" s="155" t="s">
        <v>37</v>
      </c>
      <c r="O437" s="59"/>
      <c r="P437" s="156">
        <f>O437*H437</f>
        <v>0</v>
      </c>
      <c r="Q437" s="156">
        <v>0</v>
      </c>
      <c r="R437" s="156">
        <f>Q437*H437</f>
        <v>0</v>
      </c>
      <c r="S437" s="156">
        <v>0</v>
      </c>
      <c r="T437" s="157">
        <f>S437*H437</f>
        <v>0</v>
      </c>
      <c r="U437" s="33"/>
      <c r="V437" s="33"/>
      <c r="W437" s="33"/>
      <c r="X437" s="33"/>
      <c r="Y437" s="33"/>
      <c r="Z437" s="33"/>
      <c r="AA437" s="33"/>
      <c r="AB437" s="33"/>
      <c r="AC437" s="33"/>
      <c r="AD437" s="33"/>
      <c r="AE437" s="33"/>
      <c r="AR437" s="158" t="s">
        <v>143</v>
      </c>
      <c r="AT437" s="158" t="s">
        <v>139</v>
      </c>
      <c r="AU437" s="158" t="s">
        <v>82</v>
      </c>
      <c r="AY437" s="18" t="s">
        <v>137</v>
      </c>
      <c r="BE437" s="159">
        <f>IF(N437="základní",J437,0)</f>
        <v>0</v>
      </c>
      <c r="BF437" s="159">
        <f>IF(N437="snížená",J437,0)</f>
        <v>0</v>
      </c>
      <c r="BG437" s="159">
        <f>IF(N437="zákl. přenesená",J437,0)</f>
        <v>0</v>
      </c>
      <c r="BH437" s="159">
        <f>IF(N437="sníž. přenesená",J437,0)</f>
        <v>0</v>
      </c>
      <c r="BI437" s="159">
        <f>IF(N437="nulová",J437,0)</f>
        <v>0</v>
      </c>
      <c r="BJ437" s="18" t="s">
        <v>80</v>
      </c>
      <c r="BK437" s="159">
        <f>ROUND(I437*H437,2)</f>
        <v>0</v>
      </c>
      <c r="BL437" s="18" t="s">
        <v>143</v>
      </c>
      <c r="BM437" s="158" t="s">
        <v>483</v>
      </c>
    </row>
    <row r="438" spans="1:47" s="2" customFormat="1" ht="19.5">
      <c r="A438" s="33"/>
      <c r="B438" s="34"/>
      <c r="C438" s="33"/>
      <c r="D438" s="160" t="s">
        <v>144</v>
      </c>
      <c r="E438" s="33"/>
      <c r="F438" s="161" t="s">
        <v>484</v>
      </c>
      <c r="G438" s="33"/>
      <c r="H438" s="33"/>
      <c r="I438" s="162"/>
      <c r="J438" s="33"/>
      <c r="K438" s="33"/>
      <c r="L438" s="34"/>
      <c r="M438" s="163"/>
      <c r="N438" s="164"/>
      <c r="O438" s="59"/>
      <c r="P438" s="59"/>
      <c r="Q438" s="59"/>
      <c r="R438" s="59"/>
      <c r="S438" s="59"/>
      <c r="T438" s="60"/>
      <c r="U438" s="33"/>
      <c r="V438" s="33"/>
      <c r="W438" s="33"/>
      <c r="X438" s="33"/>
      <c r="Y438" s="33"/>
      <c r="Z438" s="33"/>
      <c r="AA438" s="33"/>
      <c r="AB438" s="33"/>
      <c r="AC438" s="33"/>
      <c r="AD438" s="33"/>
      <c r="AE438" s="33"/>
      <c r="AT438" s="18" t="s">
        <v>144</v>
      </c>
      <c r="AU438" s="18" t="s">
        <v>82</v>
      </c>
    </row>
    <row r="439" spans="1:47" s="2" customFormat="1" ht="58.5">
      <c r="A439" s="33"/>
      <c r="B439" s="34"/>
      <c r="C439" s="33"/>
      <c r="D439" s="160" t="s">
        <v>146</v>
      </c>
      <c r="E439" s="33"/>
      <c r="F439" s="165" t="s">
        <v>485</v>
      </c>
      <c r="G439" s="33"/>
      <c r="H439" s="33"/>
      <c r="I439" s="162"/>
      <c r="J439" s="33"/>
      <c r="K439" s="33"/>
      <c r="L439" s="34"/>
      <c r="M439" s="163"/>
      <c r="N439" s="164"/>
      <c r="O439" s="59"/>
      <c r="P439" s="59"/>
      <c r="Q439" s="59"/>
      <c r="R439" s="59"/>
      <c r="S439" s="59"/>
      <c r="T439" s="60"/>
      <c r="U439" s="33"/>
      <c r="V439" s="33"/>
      <c r="W439" s="33"/>
      <c r="X439" s="33"/>
      <c r="Y439" s="33"/>
      <c r="Z439" s="33"/>
      <c r="AA439" s="33"/>
      <c r="AB439" s="33"/>
      <c r="AC439" s="33"/>
      <c r="AD439" s="33"/>
      <c r="AE439" s="33"/>
      <c r="AT439" s="18" t="s">
        <v>146</v>
      </c>
      <c r="AU439" s="18" t="s">
        <v>82</v>
      </c>
    </row>
    <row r="440" spans="2:51" s="13" customFormat="1" ht="12">
      <c r="B440" s="166"/>
      <c r="D440" s="160" t="s">
        <v>147</v>
      </c>
      <c r="E440" s="167" t="s">
        <v>1</v>
      </c>
      <c r="F440" s="168" t="s">
        <v>486</v>
      </c>
      <c r="H440" s="167" t="s">
        <v>1</v>
      </c>
      <c r="I440" s="169"/>
      <c r="L440" s="166"/>
      <c r="M440" s="170"/>
      <c r="N440" s="171"/>
      <c r="O440" s="171"/>
      <c r="P440" s="171"/>
      <c r="Q440" s="171"/>
      <c r="R440" s="171"/>
      <c r="S440" s="171"/>
      <c r="T440" s="172"/>
      <c r="AT440" s="167" t="s">
        <v>147</v>
      </c>
      <c r="AU440" s="167" t="s">
        <v>82</v>
      </c>
      <c r="AV440" s="13" t="s">
        <v>80</v>
      </c>
      <c r="AW440" s="13" t="s">
        <v>29</v>
      </c>
      <c r="AX440" s="13" t="s">
        <v>72</v>
      </c>
      <c r="AY440" s="167" t="s">
        <v>137</v>
      </c>
    </row>
    <row r="441" spans="2:51" s="14" customFormat="1" ht="12">
      <c r="B441" s="173"/>
      <c r="D441" s="160" t="s">
        <v>147</v>
      </c>
      <c r="E441" s="174" t="s">
        <v>1</v>
      </c>
      <c r="F441" s="175" t="s">
        <v>487</v>
      </c>
      <c r="H441" s="176">
        <v>546</v>
      </c>
      <c r="I441" s="177"/>
      <c r="L441" s="173"/>
      <c r="M441" s="178"/>
      <c r="N441" s="179"/>
      <c r="O441" s="179"/>
      <c r="P441" s="179"/>
      <c r="Q441" s="179"/>
      <c r="R441" s="179"/>
      <c r="S441" s="179"/>
      <c r="T441" s="180"/>
      <c r="AT441" s="174" t="s">
        <v>147</v>
      </c>
      <c r="AU441" s="174" t="s">
        <v>82</v>
      </c>
      <c r="AV441" s="14" t="s">
        <v>82</v>
      </c>
      <c r="AW441" s="14" t="s">
        <v>29</v>
      </c>
      <c r="AX441" s="14" t="s">
        <v>72</v>
      </c>
      <c r="AY441" s="174" t="s">
        <v>137</v>
      </c>
    </row>
    <row r="442" spans="2:51" s="15" customFormat="1" ht="12">
      <c r="B442" s="181"/>
      <c r="D442" s="160" t="s">
        <v>147</v>
      </c>
      <c r="E442" s="182" t="s">
        <v>1</v>
      </c>
      <c r="F442" s="183" t="s">
        <v>150</v>
      </c>
      <c r="H442" s="184">
        <v>546</v>
      </c>
      <c r="I442" s="185"/>
      <c r="L442" s="181"/>
      <c r="M442" s="186"/>
      <c r="N442" s="187"/>
      <c r="O442" s="187"/>
      <c r="P442" s="187"/>
      <c r="Q442" s="187"/>
      <c r="R442" s="187"/>
      <c r="S442" s="187"/>
      <c r="T442" s="188"/>
      <c r="AT442" s="182" t="s">
        <v>147</v>
      </c>
      <c r="AU442" s="182" t="s">
        <v>82</v>
      </c>
      <c r="AV442" s="15" t="s">
        <v>143</v>
      </c>
      <c r="AW442" s="15" t="s">
        <v>29</v>
      </c>
      <c r="AX442" s="15" t="s">
        <v>80</v>
      </c>
      <c r="AY442" s="182" t="s">
        <v>137</v>
      </c>
    </row>
    <row r="443" spans="2:63" s="12" customFormat="1" ht="22.9" customHeight="1">
      <c r="B443" s="132"/>
      <c r="D443" s="133" t="s">
        <v>71</v>
      </c>
      <c r="E443" s="143" t="s">
        <v>488</v>
      </c>
      <c r="F443" s="143" t="s">
        <v>489</v>
      </c>
      <c r="I443" s="135"/>
      <c r="J443" s="144">
        <f>BK443</f>
        <v>0</v>
      </c>
      <c r="L443" s="132"/>
      <c r="M443" s="137"/>
      <c r="N443" s="138"/>
      <c r="O443" s="138"/>
      <c r="P443" s="139">
        <f>SUM(P444:P456)</f>
        <v>0</v>
      </c>
      <c r="Q443" s="138"/>
      <c r="R443" s="139">
        <f>SUM(R444:R456)</f>
        <v>0</v>
      </c>
      <c r="S443" s="138"/>
      <c r="T443" s="140">
        <f>SUM(T444:T456)</f>
        <v>0</v>
      </c>
      <c r="AR443" s="133" t="s">
        <v>80</v>
      </c>
      <c r="AT443" s="141" t="s">
        <v>71</v>
      </c>
      <c r="AU443" s="141" t="s">
        <v>80</v>
      </c>
      <c r="AY443" s="133" t="s">
        <v>137</v>
      </c>
      <c r="BK443" s="142">
        <f>SUM(BK444:BK456)</f>
        <v>0</v>
      </c>
    </row>
    <row r="444" spans="1:65" s="2" customFormat="1" ht="24.2" customHeight="1">
      <c r="A444" s="33"/>
      <c r="B444" s="145"/>
      <c r="C444" s="146">
        <v>57</v>
      </c>
      <c r="D444" s="146" t="s">
        <v>139</v>
      </c>
      <c r="E444" s="147" t="s">
        <v>490</v>
      </c>
      <c r="F444" s="148" t="s">
        <v>491</v>
      </c>
      <c r="G444" s="149" t="s">
        <v>145</v>
      </c>
      <c r="H444" s="150">
        <v>364</v>
      </c>
      <c r="I444" s="151"/>
      <c r="J444" s="152">
        <f>ROUND(I444*H444,2)</f>
        <v>0</v>
      </c>
      <c r="K444" s="153"/>
      <c r="L444" s="34"/>
      <c r="M444" s="154" t="s">
        <v>1</v>
      </c>
      <c r="N444" s="155" t="s">
        <v>37</v>
      </c>
      <c r="O444" s="59"/>
      <c r="P444" s="156">
        <f>O444*H444</f>
        <v>0</v>
      </c>
      <c r="Q444" s="156">
        <v>0</v>
      </c>
      <c r="R444" s="156">
        <f>Q444*H444</f>
        <v>0</v>
      </c>
      <c r="S444" s="156">
        <v>0</v>
      </c>
      <c r="T444" s="157">
        <f>S444*H444</f>
        <v>0</v>
      </c>
      <c r="U444" s="33"/>
      <c r="V444" s="33"/>
      <c r="W444" s="33"/>
      <c r="X444" s="33"/>
      <c r="Y444" s="33"/>
      <c r="Z444" s="33"/>
      <c r="AA444" s="33"/>
      <c r="AB444" s="33"/>
      <c r="AC444" s="33"/>
      <c r="AD444" s="33"/>
      <c r="AE444" s="33"/>
      <c r="AR444" s="158" t="s">
        <v>143</v>
      </c>
      <c r="AT444" s="158" t="s">
        <v>139</v>
      </c>
      <c r="AU444" s="158" t="s">
        <v>82</v>
      </c>
      <c r="AY444" s="18" t="s">
        <v>137</v>
      </c>
      <c r="BE444" s="159">
        <f>IF(N444="základní",J444,0)</f>
        <v>0</v>
      </c>
      <c r="BF444" s="159">
        <f>IF(N444="snížená",J444,0)</f>
        <v>0</v>
      </c>
      <c r="BG444" s="159">
        <f>IF(N444="zákl. přenesená",J444,0)</f>
        <v>0</v>
      </c>
      <c r="BH444" s="159">
        <f>IF(N444="sníž. přenesená",J444,0)</f>
        <v>0</v>
      </c>
      <c r="BI444" s="159">
        <f>IF(N444="nulová",J444,0)</f>
        <v>0</v>
      </c>
      <c r="BJ444" s="18" t="s">
        <v>80</v>
      </c>
      <c r="BK444" s="159">
        <f>ROUND(I444*H444,2)</f>
        <v>0</v>
      </c>
      <c r="BL444" s="18" t="s">
        <v>143</v>
      </c>
      <c r="BM444" s="158" t="s">
        <v>492</v>
      </c>
    </row>
    <row r="445" spans="1:47" s="2" customFormat="1" ht="48.75">
      <c r="A445" s="33"/>
      <c r="B445" s="34"/>
      <c r="C445" s="33"/>
      <c r="D445" s="160" t="s">
        <v>144</v>
      </c>
      <c r="E445" s="33"/>
      <c r="F445" s="161" t="s">
        <v>493</v>
      </c>
      <c r="G445" s="33"/>
      <c r="H445" s="33"/>
      <c r="I445" s="162"/>
      <c r="J445" s="33"/>
      <c r="K445" s="33"/>
      <c r="L445" s="34"/>
      <c r="M445" s="163"/>
      <c r="N445" s="164"/>
      <c r="O445" s="59"/>
      <c r="P445" s="59"/>
      <c r="Q445" s="59"/>
      <c r="R445" s="59"/>
      <c r="S445" s="59"/>
      <c r="T445" s="60"/>
      <c r="U445" s="33"/>
      <c r="V445" s="33"/>
      <c r="W445" s="33"/>
      <c r="X445" s="33"/>
      <c r="Y445" s="33"/>
      <c r="Z445" s="33"/>
      <c r="AA445" s="33"/>
      <c r="AB445" s="33"/>
      <c r="AC445" s="33"/>
      <c r="AD445" s="33"/>
      <c r="AE445" s="33"/>
      <c r="AT445" s="18" t="s">
        <v>144</v>
      </c>
      <c r="AU445" s="18" t="s">
        <v>82</v>
      </c>
    </row>
    <row r="446" spans="1:47" s="2" customFormat="1" ht="78">
      <c r="A446" s="33"/>
      <c r="B446" s="34"/>
      <c r="C446" s="33"/>
      <c r="D446" s="160" t="s">
        <v>146</v>
      </c>
      <c r="E446" s="33"/>
      <c r="F446" s="165" t="s">
        <v>494</v>
      </c>
      <c r="G446" s="33"/>
      <c r="H446" s="33"/>
      <c r="I446" s="162"/>
      <c r="J446" s="33"/>
      <c r="K446" s="33"/>
      <c r="L446" s="34"/>
      <c r="M446" s="163"/>
      <c r="N446" s="164"/>
      <c r="O446" s="59"/>
      <c r="P446" s="59"/>
      <c r="Q446" s="59"/>
      <c r="R446" s="59"/>
      <c r="S446" s="59"/>
      <c r="T446" s="60"/>
      <c r="U446" s="33"/>
      <c r="V446" s="33"/>
      <c r="W446" s="33"/>
      <c r="X446" s="33"/>
      <c r="Y446" s="33"/>
      <c r="Z446" s="33"/>
      <c r="AA446" s="33"/>
      <c r="AB446" s="33"/>
      <c r="AC446" s="33"/>
      <c r="AD446" s="33"/>
      <c r="AE446" s="33"/>
      <c r="AT446" s="18" t="s">
        <v>146</v>
      </c>
      <c r="AU446" s="18" t="s">
        <v>82</v>
      </c>
    </row>
    <row r="447" spans="2:51" s="13" customFormat="1" ht="12">
      <c r="B447" s="166"/>
      <c r="D447" s="160" t="s">
        <v>147</v>
      </c>
      <c r="E447" s="167" t="s">
        <v>1</v>
      </c>
      <c r="F447" s="168" t="s">
        <v>350</v>
      </c>
      <c r="H447" s="167" t="s">
        <v>1</v>
      </c>
      <c r="I447" s="169"/>
      <c r="L447" s="166"/>
      <c r="M447" s="170"/>
      <c r="N447" s="171"/>
      <c r="O447" s="171"/>
      <c r="P447" s="171"/>
      <c r="Q447" s="171"/>
      <c r="R447" s="171"/>
      <c r="S447" s="171"/>
      <c r="T447" s="172"/>
      <c r="AT447" s="167" t="s">
        <v>147</v>
      </c>
      <c r="AU447" s="167" t="s">
        <v>82</v>
      </c>
      <c r="AV447" s="13" t="s">
        <v>80</v>
      </c>
      <c r="AW447" s="13" t="s">
        <v>29</v>
      </c>
      <c r="AX447" s="13" t="s">
        <v>72</v>
      </c>
      <c r="AY447" s="167" t="s">
        <v>137</v>
      </c>
    </row>
    <row r="448" spans="2:51" s="13" customFormat="1" ht="12">
      <c r="B448" s="166"/>
      <c r="D448" s="160" t="s">
        <v>147</v>
      </c>
      <c r="E448" s="167" t="s">
        <v>1</v>
      </c>
      <c r="F448" s="168" t="s">
        <v>495</v>
      </c>
      <c r="H448" s="167" t="s">
        <v>1</v>
      </c>
      <c r="I448" s="169"/>
      <c r="L448" s="166"/>
      <c r="M448" s="170"/>
      <c r="N448" s="171"/>
      <c r="O448" s="171"/>
      <c r="P448" s="171"/>
      <c r="Q448" s="171"/>
      <c r="R448" s="171"/>
      <c r="S448" s="171"/>
      <c r="T448" s="172"/>
      <c r="AT448" s="167" t="s">
        <v>147</v>
      </c>
      <c r="AU448" s="167" t="s">
        <v>82</v>
      </c>
      <c r="AV448" s="13" t="s">
        <v>80</v>
      </c>
      <c r="AW448" s="13" t="s">
        <v>29</v>
      </c>
      <c r="AX448" s="13" t="s">
        <v>72</v>
      </c>
      <c r="AY448" s="167" t="s">
        <v>137</v>
      </c>
    </row>
    <row r="449" spans="2:51" s="14" customFormat="1" ht="12">
      <c r="B449" s="173"/>
      <c r="D449" s="160" t="s">
        <v>147</v>
      </c>
      <c r="E449" s="174" t="s">
        <v>1</v>
      </c>
      <c r="F449" s="175" t="s">
        <v>496</v>
      </c>
      <c r="H449" s="176">
        <v>364</v>
      </c>
      <c r="I449" s="177"/>
      <c r="L449" s="173"/>
      <c r="M449" s="178"/>
      <c r="N449" s="179"/>
      <c r="O449" s="179"/>
      <c r="P449" s="179"/>
      <c r="Q449" s="179"/>
      <c r="R449" s="179"/>
      <c r="S449" s="179"/>
      <c r="T449" s="180"/>
      <c r="AT449" s="174" t="s">
        <v>147</v>
      </c>
      <c r="AU449" s="174" t="s">
        <v>82</v>
      </c>
      <c r="AV449" s="14" t="s">
        <v>82</v>
      </c>
      <c r="AW449" s="14" t="s">
        <v>29</v>
      </c>
      <c r="AX449" s="14" t="s">
        <v>72</v>
      </c>
      <c r="AY449" s="174" t="s">
        <v>137</v>
      </c>
    </row>
    <row r="450" spans="2:51" s="15" customFormat="1" ht="12">
      <c r="B450" s="181"/>
      <c r="D450" s="160" t="s">
        <v>147</v>
      </c>
      <c r="E450" s="182" t="s">
        <v>1</v>
      </c>
      <c r="F450" s="183" t="s">
        <v>150</v>
      </c>
      <c r="H450" s="184">
        <v>364</v>
      </c>
      <c r="I450" s="185"/>
      <c r="L450" s="181"/>
      <c r="M450" s="186"/>
      <c r="N450" s="187"/>
      <c r="O450" s="187"/>
      <c r="P450" s="187"/>
      <c r="Q450" s="187"/>
      <c r="R450" s="187"/>
      <c r="S450" s="187"/>
      <c r="T450" s="188"/>
      <c r="AT450" s="182" t="s">
        <v>147</v>
      </c>
      <c r="AU450" s="182" t="s">
        <v>82</v>
      </c>
      <c r="AV450" s="15" t="s">
        <v>143</v>
      </c>
      <c r="AW450" s="15" t="s">
        <v>29</v>
      </c>
      <c r="AX450" s="15" t="s">
        <v>80</v>
      </c>
      <c r="AY450" s="182" t="s">
        <v>137</v>
      </c>
    </row>
    <row r="451" spans="1:65" s="2" customFormat="1" ht="24.2" customHeight="1">
      <c r="A451" s="33"/>
      <c r="B451" s="145"/>
      <c r="C451" s="189">
        <v>58</v>
      </c>
      <c r="D451" s="189" t="s">
        <v>230</v>
      </c>
      <c r="E451" s="190" t="s">
        <v>497</v>
      </c>
      <c r="F451" s="191" t="s">
        <v>498</v>
      </c>
      <c r="G451" s="192" t="s">
        <v>226</v>
      </c>
      <c r="H451" s="193">
        <v>728</v>
      </c>
      <c r="I451" s="194"/>
      <c r="J451" s="195">
        <f>ROUND(I451*H451,2)</f>
        <v>0</v>
      </c>
      <c r="K451" s="196"/>
      <c r="L451" s="197"/>
      <c r="M451" s="198" t="s">
        <v>1</v>
      </c>
      <c r="N451" s="199" t="s">
        <v>37</v>
      </c>
      <c r="O451" s="59"/>
      <c r="P451" s="156">
        <f>O451*H451</f>
        <v>0</v>
      </c>
      <c r="Q451" s="156">
        <v>0</v>
      </c>
      <c r="R451" s="156">
        <f>Q451*H451</f>
        <v>0</v>
      </c>
      <c r="S451" s="156">
        <v>0</v>
      </c>
      <c r="T451" s="157">
        <f>S451*H451</f>
        <v>0</v>
      </c>
      <c r="U451" s="33"/>
      <c r="V451" s="33"/>
      <c r="W451" s="33"/>
      <c r="X451" s="33"/>
      <c r="Y451" s="33"/>
      <c r="Z451" s="33"/>
      <c r="AA451" s="33"/>
      <c r="AB451" s="33"/>
      <c r="AC451" s="33"/>
      <c r="AD451" s="33"/>
      <c r="AE451" s="33"/>
      <c r="AR451" s="158" t="s">
        <v>153</v>
      </c>
      <c r="AT451" s="158" t="s">
        <v>230</v>
      </c>
      <c r="AU451" s="158" t="s">
        <v>82</v>
      </c>
      <c r="AY451" s="18" t="s">
        <v>137</v>
      </c>
      <c r="BE451" s="159">
        <f>IF(N451="základní",J451,0)</f>
        <v>0</v>
      </c>
      <c r="BF451" s="159">
        <f>IF(N451="snížená",J451,0)</f>
        <v>0</v>
      </c>
      <c r="BG451" s="159">
        <f>IF(N451="zákl. přenesená",J451,0)</f>
        <v>0</v>
      </c>
      <c r="BH451" s="159">
        <f>IF(N451="sníž. přenesená",J451,0)</f>
        <v>0</v>
      </c>
      <c r="BI451" s="159">
        <f>IF(N451="nulová",J451,0)</f>
        <v>0</v>
      </c>
      <c r="BJ451" s="18" t="s">
        <v>80</v>
      </c>
      <c r="BK451" s="159">
        <f>ROUND(I451*H451,2)</f>
        <v>0</v>
      </c>
      <c r="BL451" s="18" t="s">
        <v>143</v>
      </c>
      <c r="BM451" s="158" t="s">
        <v>499</v>
      </c>
    </row>
    <row r="452" spans="1:47" s="2" customFormat="1" ht="12">
      <c r="A452" s="33"/>
      <c r="B452" s="34"/>
      <c r="C452" s="33"/>
      <c r="D452" s="160" t="s">
        <v>144</v>
      </c>
      <c r="E452" s="33"/>
      <c r="F452" s="161" t="s">
        <v>498</v>
      </c>
      <c r="G452" s="33"/>
      <c r="H452" s="33"/>
      <c r="I452" s="162"/>
      <c r="J452" s="33"/>
      <c r="K452" s="33"/>
      <c r="L452" s="34"/>
      <c r="M452" s="163"/>
      <c r="N452" s="164"/>
      <c r="O452" s="59"/>
      <c r="P452" s="59"/>
      <c r="Q452" s="59"/>
      <c r="R452" s="59"/>
      <c r="S452" s="59"/>
      <c r="T452" s="60"/>
      <c r="U452" s="33"/>
      <c r="V452" s="33"/>
      <c r="W452" s="33"/>
      <c r="X452" s="33"/>
      <c r="Y452" s="33"/>
      <c r="Z452" s="33"/>
      <c r="AA452" s="33"/>
      <c r="AB452" s="33"/>
      <c r="AC452" s="33"/>
      <c r="AD452" s="33"/>
      <c r="AE452" s="33"/>
      <c r="AT452" s="18" t="s">
        <v>144</v>
      </c>
      <c r="AU452" s="18" t="s">
        <v>82</v>
      </c>
    </row>
    <row r="453" spans="2:51" s="13" customFormat="1" ht="12">
      <c r="B453" s="166"/>
      <c r="D453" s="160" t="s">
        <v>147</v>
      </c>
      <c r="E453" s="167" t="s">
        <v>1</v>
      </c>
      <c r="F453" s="168" t="s">
        <v>350</v>
      </c>
      <c r="H453" s="167" t="s">
        <v>1</v>
      </c>
      <c r="I453" s="169"/>
      <c r="L453" s="166"/>
      <c r="M453" s="170"/>
      <c r="N453" s="171"/>
      <c r="O453" s="171"/>
      <c r="P453" s="171"/>
      <c r="Q453" s="171"/>
      <c r="R453" s="171"/>
      <c r="S453" s="171"/>
      <c r="T453" s="172"/>
      <c r="AT453" s="167" t="s">
        <v>147</v>
      </c>
      <c r="AU453" s="167" t="s">
        <v>82</v>
      </c>
      <c r="AV453" s="13" t="s">
        <v>80</v>
      </c>
      <c r="AW453" s="13" t="s">
        <v>29</v>
      </c>
      <c r="AX453" s="13" t="s">
        <v>72</v>
      </c>
      <c r="AY453" s="167" t="s">
        <v>137</v>
      </c>
    </row>
    <row r="454" spans="2:51" s="13" customFormat="1" ht="12">
      <c r="B454" s="166"/>
      <c r="D454" s="160" t="s">
        <v>147</v>
      </c>
      <c r="E454" s="167" t="s">
        <v>1</v>
      </c>
      <c r="F454" s="168" t="s">
        <v>495</v>
      </c>
      <c r="H454" s="167" t="s">
        <v>1</v>
      </c>
      <c r="I454" s="169"/>
      <c r="L454" s="166"/>
      <c r="M454" s="170"/>
      <c r="N454" s="171"/>
      <c r="O454" s="171"/>
      <c r="P454" s="171"/>
      <c r="Q454" s="171"/>
      <c r="R454" s="171"/>
      <c r="S454" s="171"/>
      <c r="T454" s="172"/>
      <c r="AT454" s="167" t="s">
        <v>147</v>
      </c>
      <c r="AU454" s="167" t="s">
        <v>82</v>
      </c>
      <c r="AV454" s="13" t="s">
        <v>80</v>
      </c>
      <c r="AW454" s="13" t="s">
        <v>29</v>
      </c>
      <c r="AX454" s="13" t="s">
        <v>72</v>
      </c>
      <c r="AY454" s="167" t="s">
        <v>137</v>
      </c>
    </row>
    <row r="455" spans="2:51" s="14" customFormat="1" ht="12">
      <c r="B455" s="173"/>
      <c r="D455" s="160" t="s">
        <v>147</v>
      </c>
      <c r="E455" s="174" t="s">
        <v>1</v>
      </c>
      <c r="F455" s="175" t="s">
        <v>500</v>
      </c>
      <c r="H455" s="176">
        <v>728</v>
      </c>
      <c r="I455" s="177"/>
      <c r="L455" s="173"/>
      <c r="M455" s="178"/>
      <c r="N455" s="179"/>
      <c r="O455" s="179"/>
      <c r="P455" s="179"/>
      <c r="Q455" s="179"/>
      <c r="R455" s="179"/>
      <c r="S455" s="179"/>
      <c r="T455" s="180"/>
      <c r="AT455" s="174" t="s">
        <v>147</v>
      </c>
      <c r="AU455" s="174" t="s">
        <v>82</v>
      </c>
      <c r="AV455" s="14" t="s">
        <v>82</v>
      </c>
      <c r="AW455" s="14" t="s">
        <v>29</v>
      </c>
      <c r="AX455" s="14" t="s">
        <v>72</v>
      </c>
      <c r="AY455" s="174" t="s">
        <v>137</v>
      </c>
    </row>
    <row r="456" spans="2:51" s="15" customFormat="1" ht="12">
      <c r="B456" s="181"/>
      <c r="D456" s="160" t="s">
        <v>147</v>
      </c>
      <c r="E456" s="182" t="s">
        <v>1</v>
      </c>
      <c r="F456" s="183" t="s">
        <v>150</v>
      </c>
      <c r="H456" s="184">
        <v>728</v>
      </c>
      <c r="I456" s="185"/>
      <c r="L456" s="181"/>
      <c r="M456" s="186"/>
      <c r="N456" s="187"/>
      <c r="O456" s="187"/>
      <c r="P456" s="187"/>
      <c r="Q456" s="187"/>
      <c r="R456" s="187"/>
      <c r="S456" s="187"/>
      <c r="T456" s="188"/>
      <c r="AT456" s="182" t="s">
        <v>147</v>
      </c>
      <c r="AU456" s="182" t="s">
        <v>82</v>
      </c>
      <c r="AV456" s="15" t="s">
        <v>143</v>
      </c>
      <c r="AW456" s="15" t="s">
        <v>29</v>
      </c>
      <c r="AX456" s="15" t="s">
        <v>80</v>
      </c>
      <c r="AY456" s="182" t="s">
        <v>137</v>
      </c>
    </row>
    <row r="457" spans="2:63" s="12" customFormat="1" ht="22.9" customHeight="1">
      <c r="B457" s="132"/>
      <c r="D457" s="133" t="s">
        <v>71</v>
      </c>
      <c r="E457" s="143" t="s">
        <v>430</v>
      </c>
      <c r="F457" s="143" t="s">
        <v>501</v>
      </c>
      <c r="I457" s="135"/>
      <c r="J457" s="144">
        <f>BK457</f>
        <v>0</v>
      </c>
      <c r="L457" s="132"/>
      <c r="M457" s="137"/>
      <c r="N457" s="138"/>
      <c r="O457" s="138"/>
      <c r="P457" s="139">
        <f>SUM(P458:P476)</f>
        <v>0</v>
      </c>
      <c r="Q457" s="138"/>
      <c r="R457" s="139">
        <f>SUM(R458:R476)</f>
        <v>0</v>
      </c>
      <c r="S457" s="138"/>
      <c r="T457" s="140">
        <f>SUM(T458:T476)</f>
        <v>0</v>
      </c>
      <c r="AR457" s="133" t="s">
        <v>80</v>
      </c>
      <c r="AT457" s="141" t="s">
        <v>71</v>
      </c>
      <c r="AU457" s="141" t="s">
        <v>80</v>
      </c>
      <c r="AY457" s="133" t="s">
        <v>137</v>
      </c>
      <c r="BK457" s="142">
        <f>SUM(BK458:BK476)</f>
        <v>0</v>
      </c>
    </row>
    <row r="458" spans="1:65" s="2" customFormat="1" ht="24.2" customHeight="1">
      <c r="A458" s="33"/>
      <c r="B458" s="145"/>
      <c r="C458" s="146">
        <v>59</v>
      </c>
      <c r="D458" s="146" t="s">
        <v>139</v>
      </c>
      <c r="E458" s="147" t="s">
        <v>502</v>
      </c>
      <c r="F458" s="148" t="s">
        <v>503</v>
      </c>
      <c r="G458" s="149" t="s">
        <v>171</v>
      </c>
      <c r="H458" s="150">
        <v>225.7</v>
      </c>
      <c r="I458" s="151"/>
      <c r="J458" s="152">
        <f>ROUND(I458*H458,2)</f>
        <v>0</v>
      </c>
      <c r="K458" s="153"/>
      <c r="L458" s="34"/>
      <c r="M458" s="154" t="s">
        <v>1</v>
      </c>
      <c r="N458" s="155" t="s">
        <v>37</v>
      </c>
      <c r="O458" s="59"/>
      <c r="P458" s="156">
        <f>O458*H458</f>
        <v>0</v>
      </c>
      <c r="Q458" s="156">
        <v>0</v>
      </c>
      <c r="R458" s="156">
        <f>Q458*H458</f>
        <v>0</v>
      </c>
      <c r="S458" s="156">
        <v>0</v>
      </c>
      <c r="T458" s="157">
        <f>S458*H458</f>
        <v>0</v>
      </c>
      <c r="U458" s="33"/>
      <c r="V458" s="33"/>
      <c r="W458" s="33"/>
      <c r="X458" s="33"/>
      <c r="Y458" s="33"/>
      <c r="Z458" s="33"/>
      <c r="AA458" s="33"/>
      <c r="AB458" s="33"/>
      <c r="AC458" s="33"/>
      <c r="AD458" s="33"/>
      <c r="AE458" s="33"/>
      <c r="AR458" s="158" t="s">
        <v>143</v>
      </c>
      <c r="AT458" s="158" t="s">
        <v>139</v>
      </c>
      <c r="AU458" s="158" t="s">
        <v>82</v>
      </c>
      <c r="AY458" s="18" t="s">
        <v>137</v>
      </c>
      <c r="BE458" s="159">
        <f>IF(N458="základní",J458,0)</f>
        <v>0</v>
      </c>
      <c r="BF458" s="159">
        <f>IF(N458="snížená",J458,0)</f>
        <v>0</v>
      </c>
      <c r="BG458" s="159">
        <f>IF(N458="zákl. přenesená",J458,0)</f>
        <v>0</v>
      </c>
      <c r="BH458" s="159">
        <f>IF(N458="sníž. přenesená",J458,0)</f>
        <v>0</v>
      </c>
      <c r="BI458" s="159">
        <f>IF(N458="nulová",J458,0)</f>
        <v>0</v>
      </c>
      <c r="BJ458" s="18" t="s">
        <v>80</v>
      </c>
      <c r="BK458" s="159">
        <f>ROUND(I458*H458,2)</f>
        <v>0</v>
      </c>
      <c r="BL458" s="18" t="s">
        <v>143</v>
      </c>
      <c r="BM458" s="158" t="s">
        <v>504</v>
      </c>
    </row>
    <row r="459" spans="1:47" s="2" customFormat="1" ht="19.5">
      <c r="A459" s="33"/>
      <c r="B459" s="34"/>
      <c r="C459" s="33"/>
      <c r="D459" s="160" t="s">
        <v>144</v>
      </c>
      <c r="E459" s="33"/>
      <c r="F459" s="161" t="s">
        <v>505</v>
      </c>
      <c r="G459" s="33"/>
      <c r="H459" s="33"/>
      <c r="I459" s="162"/>
      <c r="J459" s="33"/>
      <c r="K459" s="33"/>
      <c r="L459" s="34"/>
      <c r="M459" s="163"/>
      <c r="N459" s="164"/>
      <c r="O459" s="59"/>
      <c r="P459" s="59"/>
      <c r="Q459" s="59"/>
      <c r="R459" s="59"/>
      <c r="S459" s="59"/>
      <c r="T459" s="60"/>
      <c r="U459" s="33"/>
      <c r="V459" s="33"/>
      <c r="W459" s="33"/>
      <c r="X459" s="33"/>
      <c r="Y459" s="33"/>
      <c r="Z459" s="33"/>
      <c r="AA459" s="33"/>
      <c r="AB459" s="33"/>
      <c r="AC459" s="33"/>
      <c r="AD459" s="33"/>
      <c r="AE459" s="33"/>
      <c r="AT459" s="18" t="s">
        <v>144</v>
      </c>
      <c r="AU459" s="18" t="s">
        <v>82</v>
      </c>
    </row>
    <row r="460" spans="1:47" s="2" customFormat="1" ht="136.5">
      <c r="A460" s="33"/>
      <c r="B460" s="34"/>
      <c r="C460" s="33"/>
      <c r="D460" s="160" t="s">
        <v>146</v>
      </c>
      <c r="E460" s="33"/>
      <c r="F460" s="165" t="s">
        <v>506</v>
      </c>
      <c r="G460" s="33"/>
      <c r="H460" s="33"/>
      <c r="I460" s="162"/>
      <c r="J460" s="33"/>
      <c r="K460" s="33"/>
      <c r="L460" s="34"/>
      <c r="M460" s="163"/>
      <c r="N460" s="164"/>
      <c r="O460" s="59"/>
      <c r="P460" s="59"/>
      <c r="Q460" s="59"/>
      <c r="R460" s="59"/>
      <c r="S460" s="59"/>
      <c r="T460" s="60"/>
      <c r="U460" s="33"/>
      <c r="V460" s="33"/>
      <c r="W460" s="33"/>
      <c r="X460" s="33"/>
      <c r="Y460" s="33"/>
      <c r="Z460" s="33"/>
      <c r="AA460" s="33"/>
      <c r="AB460" s="33"/>
      <c r="AC460" s="33"/>
      <c r="AD460" s="33"/>
      <c r="AE460" s="33"/>
      <c r="AT460" s="18" t="s">
        <v>146</v>
      </c>
      <c r="AU460" s="18" t="s">
        <v>82</v>
      </c>
    </row>
    <row r="461" spans="2:51" s="13" customFormat="1" ht="12">
      <c r="B461" s="166"/>
      <c r="D461" s="160" t="s">
        <v>147</v>
      </c>
      <c r="E461" s="167" t="s">
        <v>1</v>
      </c>
      <c r="F461" s="168" t="s">
        <v>209</v>
      </c>
      <c r="H461" s="167" t="s">
        <v>1</v>
      </c>
      <c r="I461" s="169"/>
      <c r="L461" s="166"/>
      <c r="M461" s="170"/>
      <c r="N461" s="171"/>
      <c r="O461" s="171"/>
      <c r="P461" s="171"/>
      <c r="Q461" s="171"/>
      <c r="R461" s="171"/>
      <c r="S461" s="171"/>
      <c r="T461" s="172"/>
      <c r="AT461" s="167" t="s">
        <v>147</v>
      </c>
      <c r="AU461" s="167" t="s">
        <v>82</v>
      </c>
      <c r="AV461" s="13" t="s">
        <v>80</v>
      </c>
      <c r="AW461" s="13" t="s">
        <v>29</v>
      </c>
      <c r="AX461" s="13" t="s">
        <v>72</v>
      </c>
      <c r="AY461" s="167" t="s">
        <v>137</v>
      </c>
    </row>
    <row r="462" spans="2:51" s="13" customFormat="1" ht="12">
      <c r="B462" s="166"/>
      <c r="D462" s="160" t="s">
        <v>147</v>
      </c>
      <c r="E462" s="167" t="s">
        <v>1</v>
      </c>
      <c r="F462" s="168" t="s">
        <v>507</v>
      </c>
      <c r="H462" s="167" t="s">
        <v>1</v>
      </c>
      <c r="I462" s="169"/>
      <c r="L462" s="166"/>
      <c r="M462" s="170"/>
      <c r="N462" s="171"/>
      <c r="O462" s="171"/>
      <c r="P462" s="171"/>
      <c r="Q462" s="171"/>
      <c r="R462" s="171"/>
      <c r="S462" s="171"/>
      <c r="T462" s="172"/>
      <c r="AT462" s="167" t="s">
        <v>147</v>
      </c>
      <c r="AU462" s="167" t="s">
        <v>82</v>
      </c>
      <c r="AV462" s="13" t="s">
        <v>80</v>
      </c>
      <c r="AW462" s="13" t="s">
        <v>29</v>
      </c>
      <c r="AX462" s="13" t="s">
        <v>72</v>
      </c>
      <c r="AY462" s="167" t="s">
        <v>137</v>
      </c>
    </row>
    <row r="463" spans="2:51" s="14" customFormat="1" ht="12">
      <c r="B463" s="173"/>
      <c r="D463" s="160" t="s">
        <v>147</v>
      </c>
      <c r="E463" s="174" t="s">
        <v>1</v>
      </c>
      <c r="F463" s="175" t="s">
        <v>508</v>
      </c>
      <c r="H463" s="176">
        <v>225.7</v>
      </c>
      <c r="I463" s="177"/>
      <c r="L463" s="173"/>
      <c r="M463" s="178"/>
      <c r="N463" s="179"/>
      <c r="O463" s="179"/>
      <c r="P463" s="179"/>
      <c r="Q463" s="179"/>
      <c r="R463" s="179"/>
      <c r="S463" s="179"/>
      <c r="T463" s="180"/>
      <c r="AT463" s="174" t="s">
        <v>147</v>
      </c>
      <c r="AU463" s="174" t="s">
        <v>82</v>
      </c>
      <c r="AV463" s="14" t="s">
        <v>82</v>
      </c>
      <c r="AW463" s="14" t="s">
        <v>29</v>
      </c>
      <c r="AX463" s="14" t="s">
        <v>72</v>
      </c>
      <c r="AY463" s="174" t="s">
        <v>137</v>
      </c>
    </row>
    <row r="464" spans="2:51" s="15" customFormat="1" ht="12">
      <c r="B464" s="181"/>
      <c r="D464" s="160" t="s">
        <v>147</v>
      </c>
      <c r="E464" s="182" t="s">
        <v>1</v>
      </c>
      <c r="F464" s="183" t="s">
        <v>150</v>
      </c>
      <c r="H464" s="184">
        <v>225.7</v>
      </c>
      <c r="I464" s="185"/>
      <c r="L464" s="181"/>
      <c r="M464" s="186"/>
      <c r="N464" s="187"/>
      <c r="O464" s="187"/>
      <c r="P464" s="187"/>
      <c r="Q464" s="187"/>
      <c r="R464" s="187"/>
      <c r="S464" s="187"/>
      <c r="T464" s="188"/>
      <c r="AT464" s="182" t="s">
        <v>147</v>
      </c>
      <c r="AU464" s="182" t="s">
        <v>82</v>
      </c>
      <c r="AV464" s="15" t="s">
        <v>143</v>
      </c>
      <c r="AW464" s="15" t="s">
        <v>29</v>
      </c>
      <c r="AX464" s="15" t="s">
        <v>80</v>
      </c>
      <c r="AY464" s="182" t="s">
        <v>137</v>
      </c>
    </row>
    <row r="465" spans="1:65" s="2" customFormat="1" ht="24.2" customHeight="1">
      <c r="A465" s="33"/>
      <c r="B465" s="145"/>
      <c r="C465" s="146">
        <v>60</v>
      </c>
      <c r="D465" s="146" t="s">
        <v>139</v>
      </c>
      <c r="E465" s="147" t="s">
        <v>509</v>
      </c>
      <c r="F465" s="148" t="s">
        <v>510</v>
      </c>
      <c r="G465" s="149" t="s">
        <v>142</v>
      </c>
      <c r="H465" s="150">
        <v>253.4</v>
      </c>
      <c r="I465" s="151"/>
      <c r="J465" s="152">
        <f>ROUND(I465*H465,2)</f>
        <v>0</v>
      </c>
      <c r="K465" s="153"/>
      <c r="L465" s="34"/>
      <c r="M465" s="154" t="s">
        <v>1</v>
      </c>
      <c r="N465" s="155" t="s">
        <v>37</v>
      </c>
      <c r="O465" s="59"/>
      <c r="P465" s="156">
        <f>O465*H465</f>
        <v>0</v>
      </c>
      <c r="Q465" s="156">
        <v>0</v>
      </c>
      <c r="R465" s="156">
        <f>Q465*H465</f>
        <v>0</v>
      </c>
      <c r="S465" s="156">
        <v>0</v>
      </c>
      <c r="T465" s="157">
        <f>S465*H465</f>
        <v>0</v>
      </c>
      <c r="U465" s="33"/>
      <c r="V465" s="33"/>
      <c r="W465" s="33"/>
      <c r="X465" s="33"/>
      <c r="Y465" s="33"/>
      <c r="Z465" s="33"/>
      <c r="AA465" s="33"/>
      <c r="AB465" s="33"/>
      <c r="AC465" s="33"/>
      <c r="AD465" s="33"/>
      <c r="AE465" s="33"/>
      <c r="AR465" s="158" t="s">
        <v>143</v>
      </c>
      <c r="AT465" s="158" t="s">
        <v>139</v>
      </c>
      <c r="AU465" s="158" t="s">
        <v>82</v>
      </c>
      <c r="AY465" s="18" t="s">
        <v>137</v>
      </c>
      <c r="BE465" s="159">
        <f>IF(N465="základní",J465,0)</f>
        <v>0</v>
      </c>
      <c r="BF465" s="159">
        <f>IF(N465="snížená",J465,0)</f>
        <v>0</v>
      </c>
      <c r="BG465" s="159">
        <f>IF(N465="zákl. přenesená",J465,0)</f>
        <v>0</v>
      </c>
      <c r="BH465" s="159">
        <f>IF(N465="sníž. přenesená",J465,0)</f>
        <v>0</v>
      </c>
      <c r="BI465" s="159">
        <f>IF(N465="nulová",J465,0)</f>
        <v>0</v>
      </c>
      <c r="BJ465" s="18" t="s">
        <v>80</v>
      </c>
      <c r="BK465" s="159">
        <f>ROUND(I465*H465,2)</f>
        <v>0</v>
      </c>
      <c r="BL465" s="18" t="s">
        <v>143</v>
      </c>
      <c r="BM465" s="158" t="s">
        <v>511</v>
      </c>
    </row>
    <row r="466" spans="1:47" s="2" customFormat="1" ht="12">
      <c r="A466" s="33"/>
      <c r="B466" s="34"/>
      <c r="C466" s="33"/>
      <c r="D466" s="160" t="s">
        <v>144</v>
      </c>
      <c r="E466" s="33"/>
      <c r="F466" s="161" t="s">
        <v>510</v>
      </c>
      <c r="G466" s="33"/>
      <c r="H466" s="33"/>
      <c r="I466" s="162"/>
      <c r="J466" s="33"/>
      <c r="K466" s="33"/>
      <c r="L466" s="34"/>
      <c r="M466" s="163"/>
      <c r="N466" s="164"/>
      <c r="O466" s="59"/>
      <c r="P466" s="59"/>
      <c r="Q466" s="59"/>
      <c r="R466" s="59"/>
      <c r="S466" s="59"/>
      <c r="T466" s="60"/>
      <c r="U466" s="33"/>
      <c r="V466" s="33"/>
      <c r="W466" s="33"/>
      <c r="X466" s="33"/>
      <c r="Y466" s="33"/>
      <c r="Z466" s="33"/>
      <c r="AA466" s="33"/>
      <c r="AB466" s="33"/>
      <c r="AC466" s="33"/>
      <c r="AD466" s="33"/>
      <c r="AE466" s="33"/>
      <c r="AT466" s="18" t="s">
        <v>144</v>
      </c>
      <c r="AU466" s="18" t="s">
        <v>82</v>
      </c>
    </row>
    <row r="467" spans="1:47" s="2" customFormat="1" ht="68.25">
      <c r="A467" s="33"/>
      <c r="B467" s="34"/>
      <c r="C467" s="33"/>
      <c r="D467" s="160" t="s">
        <v>146</v>
      </c>
      <c r="E467" s="33"/>
      <c r="F467" s="165" t="s">
        <v>512</v>
      </c>
      <c r="G467" s="33"/>
      <c r="H467" s="33"/>
      <c r="I467" s="162"/>
      <c r="J467" s="33"/>
      <c r="K467" s="33"/>
      <c r="L467" s="34"/>
      <c r="M467" s="163"/>
      <c r="N467" s="164"/>
      <c r="O467" s="59"/>
      <c r="P467" s="59"/>
      <c r="Q467" s="59"/>
      <c r="R467" s="59"/>
      <c r="S467" s="59"/>
      <c r="T467" s="60"/>
      <c r="U467" s="33"/>
      <c r="V467" s="33"/>
      <c r="W467" s="33"/>
      <c r="X467" s="33"/>
      <c r="Y467" s="33"/>
      <c r="Z467" s="33"/>
      <c r="AA467" s="33"/>
      <c r="AB467" s="33"/>
      <c r="AC467" s="33"/>
      <c r="AD467" s="33"/>
      <c r="AE467" s="33"/>
      <c r="AT467" s="18" t="s">
        <v>146</v>
      </c>
      <c r="AU467" s="18" t="s">
        <v>82</v>
      </c>
    </row>
    <row r="468" spans="2:51" s="13" customFormat="1" ht="12">
      <c r="B468" s="166"/>
      <c r="D468" s="160" t="s">
        <v>147</v>
      </c>
      <c r="E468" s="167" t="s">
        <v>1</v>
      </c>
      <c r="F468" s="168" t="s">
        <v>209</v>
      </c>
      <c r="H468" s="167" t="s">
        <v>1</v>
      </c>
      <c r="I468" s="169"/>
      <c r="L468" s="166"/>
      <c r="M468" s="170"/>
      <c r="N468" s="171"/>
      <c r="O468" s="171"/>
      <c r="P468" s="171"/>
      <c r="Q468" s="171"/>
      <c r="R468" s="171"/>
      <c r="S468" s="171"/>
      <c r="T468" s="172"/>
      <c r="AT468" s="167" t="s">
        <v>147</v>
      </c>
      <c r="AU468" s="167" t="s">
        <v>82</v>
      </c>
      <c r="AV468" s="13" t="s">
        <v>80</v>
      </c>
      <c r="AW468" s="13" t="s">
        <v>29</v>
      </c>
      <c r="AX468" s="13" t="s">
        <v>72</v>
      </c>
      <c r="AY468" s="167" t="s">
        <v>137</v>
      </c>
    </row>
    <row r="469" spans="2:51" s="14" customFormat="1" ht="12">
      <c r="B469" s="173"/>
      <c r="D469" s="160" t="s">
        <v>147</v>
      </c>
      <c r="E469" s="174" t="s">
        <v>1</v>
      </c>
      <c r="F469" s="175" t="s">
        <v>513</v>
      </c>
      <c r="H469" s="176">
        <v>253.4</v>
      </c>
      <c r="I469" s="177"/>
      <c r="L469" s="173"/>
      <c r="M469" s="178"/>
      <c r="N469" s="179"/>
      <c r="O469" s="179"/>
      <c r="P469" s="179"/>
      <c r="Q469" s="179"/>
      <c r="R469" s="179"/>
      <c r="S469" s="179"/>
      <c r="T469" s="180"/>
      <c r="AT469" s="174" t="s">
        <v>147</v>
      </c>
      <c r="AU469" s="174" t="s">
        <v>82</v>
      </c>
      <c r="AV469" s="14" t="s">
        <v>82</v>
      </c>
      <c r="AW469" s="14" t="s">
        <v>29</v>
      </c>
      <c r="AX469" s="14" t="s">
        <v>72</v>
      </c>
      <c r="AY469" s="174" t="s">
        <v>137</v>
      </c>
    </row>
    <row r="470" spans="2:51" s="15" customFormat="1" ht="12">
      <c r="B470" s="181"/>
      <c r="D470" s="160" t="s">
        <v>147</v>
      </c>
      <c r="E470" s="182" t="s">
        <v>1</v>
      </c>
      <c r="F470" s="183" t="s">
        <v>150</v>
      </c>
      <c r="H470" s="184">
        <v>253.4</v>
      </c>
      <c r="I470" s="185"/>
      <c r="L470" s="181"/>
      <c r="M470" s="186"/>
      <c r="N470" s="187"/>
      <c r="O470" s="187"/>
      <c r="P470" s="187"/>
      <c r="Q470" s="187"/>
      <c r="R470" s="187"/>
      <c r="S470" s="187"/>
      <c r="T470" s="188"/>
      <c r="AT470" s="182" t="s">
        <v>147</v>
      </c>
      <c r="AU470" s="182" t="s">
        <v>82</v>
      </c>
      <c r="AV470" s="15" t="s">
        <v>143</v>
      </c>
      <c r="AW470" s="15" t="s">
        <v>29</v>
      </c>
      <c r="AX470" s="15" t="s">
        <v>80</v>
      </c>
      <c r="AY470" s="182" t="s">
        <v>137</v>
      </c>
    </row>
    <row r="471" spans="1:65" s="2" customFormat="1" ht="24.2" customHeight="1">
      <c r="A471" s="33"/>
      <c r="B471" s="145"/>
      <c r="C471" s="146">
        <v>61</v>
      </c>
      <c r="D471" s="146" t="s">
        <v>139</v>
      </c>
      <c r="E471" s="147" t="s">
        <v>514</v>
      </c>
      <c r="F471" s="148" t="s">
        <v>515</v>
      </c>
      <c r="G471" s="149" t="s">
        <v>142</v>
      </c>
      <c r="H471" s="150">
        <v>253.4</v>
      </c>
      <c r="I471" s="151"/>
      <c r="J471" s="152">
        <f>ROUND(I471*H471,2)</f>
        <v>0</v>
      </c>
      <c r="K471" s="153"/>
      <c r="L471" s="34"/>
      <c r="M471" s="154" t="s">
        <v>1</v>
      </c>
      <c r="N471" s="155" t="s">
        <v>37</v>
      </c>
      <c r="O471" s="59"/>
      <c r="P471" s="156">
        <f>O471*H471</f>
        <v>0</v>
      </c>
      <c r="Q471" s="156">
        <v>0</v>
      </c>
      <c r="R471" s="156">
        <f>Q471*H471</f>
        <v>0</v>
      </c>
      <c r="S471" s="156">
        <v>0</v>
      </c>
      <c r="T471" s="157">
        <f>S471*H471</f>
        <v>0</v>
      </c>
      <c r="U471" s="33"/>
      <c r="V471" s="33"/>
      <c r="W471" s="33"/>
      <c r="X471" s="33"/>
      <c r="Y471" s="33"/>
      <c r="Z471" s="33"/>
      <c r="AA471" s="33"/>
      <c r="AB471" s="33"/>
      <c r="AC471" s="33"/>
      <c r="AD471" s="33"/>
      <c r="AE471" s="33"/>
      <c r="AR471" s="158" t="s">
        <v>143</v>
      </c>
      <c r="AT471" s="158" t="s">
        <v>139</v>
      </c>
      <c r="AU471" s="158" t="s">
        <v>82</v>
      </c>
      <c r="AY471" s="18" t="s">
        <v>137</v>
      </c>
      <c r="BE471" s="159">
        <f>IF(N471="základní",J471,0)</f>
        <v>0</v>
      </c>
      <c r="BF471" s="159">
        <f>IF(N471="snížená",J471,0)</f>
        <v>0</v>
      </c>
      <c r="BG471" s="159">
        <f>IF(N471="zákl. přenesená",J471,0)</f>
        <v>0</v>
      </c>
      <c r="BH471" s="159">
        <f>IF(N471="sníž. přenesená",J471,0)</f>
        <v>0</v>
      </c>
      <c r="BI471" s="159">
        <f>IF(N471="nulová",J471,0)</f>
        <v>0</v>
      </c>
      <c r="BJ471" s="18" t="s">
        <v>80</v>
      </c>
      <c r="BK471" s="159">
        <f>ROUND(I471*H471,2)</f>
        <v>0</v>
      </c>
      <c r="BL471" s="18" t="s">
        <v>143</v>
      </c>
      <c r="BM471" s="158" t="s">
        <v>516</v>
      </c>
    </row>
    <row r="472" spans="1:47" s="2" customFormat="1" ht="19.5">
      <c r="A472" s="33"/>
      <c r="B472" s="34"/>
      <c r="C472" s="33"/>
      <c r="D472" s="160" t="s">
        <v>144</v>
      </c>
      <c r="E472" s="33"/>
      <c r="F472" s="161" t="s">
        <v>517</v>
      </c>
      <c r="G472" s="33"/>
      <c r="H472" s="33"/>
      <c r="I472" s="162"/>
      <c r="J472" s="33"/>
      <c r="K472" s="33"/>
      <c r="L472" s="34"/>
      <c r="M472" s="163"/>
      <c r="N472" s="164"/>
      <c r="O472" s="59"/>
      <c r="P472" s="59"/>
      <c r="Q472" s="59"/>
      <c r="R472" s="59"/>
      <c r="S472" s="59"/>
      <c r="T472" s="60"/>
      <c r="U472" s="33"/>
      <c r="V472" s="33"/>
      <c r="W472" s="33"/>
      <c r="X472" s="33"/>
      <c r="Y472" s="33"/>
      <c r="Z472" s="33"/>
      <c r="AA472" s="33"/>
      <c r="AB472" s="33"/>
      <c r="AC472" s="33"/>
      <c r="AD472" s="33"/>
      <c r="AE472" s="33"/>
      <c r="AT472" s="18" t="s">
        <v>144</v>
      </c>
      <c r="AU472" s="18" t="s">
        <v>82</v>
      </c>
    </row>
    <row r="473" spans="1:47" s="2" customFormat="1" ht="68.25">
      <c r="A473" s="33"/>
      <c r="B473" s="34"/>
      <c r="C473" s="33"/>
      <c r="D473" s="160" t="s">
        <v>146</v>
      </c>
      <c r="E473" s="33"/>
      <c r="F473" s="165" t="s">
        <v>512</v>
      </c>
      <c r="G473" s="33"/>
      <c r="H473" s="33"/>
      <c r="I473" s="162"/>
      <c r="J473" s="33"/>
      <c r="K473" s="33"/>
      <c r="L473" s="34"/>
      <c r="M473" s="163"/>
      <c r="N473" s="164"/>
      <c r="O473" s="59"/>
      <c r="P473" s="59"/>
      <c r="Q473" s="59"/>
      <c r="R473" s="59"/>
      <c r="S473" s="59"/>
      <c r="T473" s="60"/>
      <c r="U473" s="33"/>
      <c r="V473" s="33"/>
      <c r="W473" s="33"/>
      <c r="X473" s="33"/>
      <c r="Y473" s="33"/>
      <c r="Z473" s="33"/>
      <c r="AA473" s="33"/>
      <c r="AB473" s="33"/>
      <c r="AC473" s="33"/>
      <c r="AD473" s="33"/>
      <c r="AE473" s="33"/>
      <c r="AT473" s="18" t="s">
        <v>146</v>
      </c>
      <c r="AU473" s="18" t="s">
        <v>82</v>
      </c>
    </row>
    <row r="474" spans="2:51" s="13" customFormat="1" ht="12">
      <c r="B474" s="166"/>
      <c r="D474" s="160" t="s">
        <v>147</v>
      </c>
      <c r="E474" s="167" t="s">
        <v>1</v>
      </c>
      <c r="F474" s="168" t="s">
        <v>209</v>
      </c>
      <c r="H474" s="167" t="s">
        <v>1</v>
      </c>
      <c r="I474" s="169"/>
      <c r="L474" s="166"/>
      <c r="M474" s="170"/>
      <c r="N474" s="171"/>
      <c r="O474" s="171"/>
      <c r="P474" s="171"/>
      <c r="Q474" s="171"/>
      <c r="R474" s="171"/>
      <c r="S474" s="171"/>
      <c r="T474" s="172"/>
      <c r="AT474" s="167" t="s">
        <v>147</v>
      </c>
      <c r="AU474" s="167" t="s">
        <v>82</v>
      </c>
      <c r="AV474" s="13" t="s">
        <v>80</v>
      </c>
      <c r="AW474" s="13" t="s">
        <v>29</v>
      </c>
      <c r="AX474" s="13" t="s">
        <v>72</v>
      </c>
      <c r="AY474" s="167" t="s">
        <v>137</v>
      </c>
    </row>
    <row r="475" spans="2:51" s="14" customFormat="1" ht="12">
      <c r="B475" s="173"/>
      <c r="D475" s="160" t="s">
        <v>147</v>
      </c>
      <c r="E475" s="174" t="s">
        <v>1</v>
      </c>
      <c r="F475" s="175" t="s">
        <v>513</v>
      </c>
      <c r="H475" s="176">
        <v>253.4</v>
      </c>
      <c r="I475" s="177"/>
      <c r="L475" s="173"/>
      <c r="M475" s="178"/>
      <c r="N475" s="179"/>
      <c r="O475" s="179"/>
      <c r="P475" s="179"/>
      <c r="Q475" s="179"/>
      <c r="R475" s="179"/>
      <c r="S475" s="179"/>
      <c r="T475" s="180"/>
      <c r="AT475" s="174" t="s">
        <v>147</v>
      </c>
      <c r="AU475" s="174" t="s">
        <v>82</v>
      </c>
      <c r="AV475" s="14" t="s">
        <v>82</v>
      </c>
      <c r="AW475" s="14" t="s">
        <v>29</v>
      </c>
      <c r="AX475" s="14" t="s">
        <v>72</v>
      </c>
      <c r="AY475" s="174" t="s">
        <v>137</v>
      </c>
    </row>
    <row r="476" spans="2:51" s="15" customFormat="1" ht="12">
      <c r="B476" s="181"/>
      <c r="D476" s="160" t="s">
        <v>147</v>
      </c>
      <c r="E476" s="182" t="s">
        <v>1</v>
      </c>
      <c r="F476" s="183" t="s">
        <v>150</v>
      </c>
      <c r="H476" s="184">
        <v>253.4</v>
      </c>
      <c r="I476" s="185"/>
      <c r="L476" s="181"/>
      <c r="M476" s="186"/>
      <c r="N476" s="187"/>
      <c r="O476" s="187"/>
      <c r="P476" s="187"/>
      <c r="Q476" s="187"/>
      <c r="R476" s="187"/>
      <c r="S476" s="187"/>
      <c r="T476" s="188"/>
      <c r="AT476" s="182" t="s">
        <v>147</v>
      </c>
      <c r="AU476" s="182" t="s">
        <v>82</v>
      </c>
      <c r="AV476" s="15" t="s">
        <v>143</v>
      </c>
      <c r="AW476" s="15" t="s">
        <v>29</v>
      </c>
      <c r="AX476" s="15" t="s">
        <v>80</v>
      </c>
      <c r="AY476" s="182" t="s">
        <v>137</v>
      </c>
    </row>
    <row r="477" spans="2:63" s="12" customFormat="1" ht="22.9" customHeight="1">
      <c r="B477" s="132"/>
      <c r="D477" s="133" t="s">
        <v>71</v>
      </c>
      <c r="E477" s="143" t="s">
        <v>518</v>
      </c>
      <c r="F477" s="143" t="s">
        <v>519</v>
      </c>
      <c r="I477" s="135"/>
      <c r="J477" s="144">
        <f>BK477</f>
        <v>0</v>
      </c>
      <c r="L477" s="132"/>
      <c r="M477" s="137"/>
      <c r="N477" s="138"/>
      <c r="O477" s="138"/>
      <c r="P477" s="139">
        <f>SUM(P478:P504)</f>
        <v>0</v>
      </c>
      <c r="Q477" s="138"/>
      <c r="R477" s="139">
        <f>SUM(R478:R504)</f>
        <v>0</v>
      </c>
      <c r="S477" s="138"/>
      <c r="T477" s="140">
        <f>SUM(T478:T504)</f>
        <v>0</v>
      </c>
      <c r="AR477" s="133" t="s">
        <v>80</v>
      </c>
      <c r="AT477" s="141" t="s">
        <v>71</v>
      </c>
      <c r="AU477" s="141" t="s">
        <v>80</v>
      </c>
      <c r="AY477" s="133" t="s">
        <v>137</v>
      </c>
      <c r="BK477" s="142">
        <f>SUM(BK478:BK504)</f>
        <v>0</v>
      </c>
    </row>
    <row r="478" spans="1:65" s="2" customFormat="1" ht="24.2" customHeight="1">
      <c r="A478" s="33"/>
      <c r="B478" s="145"/>
      <c r="C478" s="146">
        <v>62</v>
      </c>
      <c r="D478" s="146" t="s">
        <v>139</v>
      </c>
      <c r="E478" s="147" t="s">
        <v>520</v>
      </c>
      <c r="F478" s="148" t="s">
        <v>521</v>
      </c>
      <c r="G478" s="149" t="s">
        <v>233</v>
      </c>
      <c r="H478" s="150">
        <v>381.375</v>
      </c>
      <c r="I478" s="151"/>
      <c r="J478" s="152">
        <f>ROUND(I478*H478,2)</f>
        <v>0</v>
      </c>
      <c r="K478" s="153"/>
      <c r="L478" s="34"/>
      <c r="M478" s="154" t="s">
        <v>1</v>
      </c>
      <c r="N478" s="155" t="s">
        <v>37</v>
      </c>
      <c r="O478" s="59"/>
      <c r="P478" s="156">
        <f>O478*H478</f>
        <v>0</v>
      </c>
      <c r="Q478" s="156">
        <v>0</v>
      </c>
      <c r="R478" s="156">
        <f>Q478*H478</f>
        <v>0</v>
      </c>
      <c r="S478" s="156">
        <v>0</v>
      </c>
      <c r="T478" s="157">
        <f>S478*H478</f>
        <v>0</v>
      </c>
      <c r="U478" s="33"/>
      <c r="V478" s="33"/>
      <c r="W478" s="33"/>
      <c r="X478" s="33"/>
      <c r="Y478" s="33"/>
      <c r="Z478" s="33"/>
      <c r="AA478" s="33"/>
      <c r="AB478" s="33"/>
      <c r="AC478" s="33"/>
      <c r="AD478" s="33"/>
      <c r="AE478" s="33"/>
      <c r="AR478" s="158" t="s">
        <v>143</v>
      </c>
      <c r="AT478" s="158" t="s">
        <v>139</v>
      </c>
      <c r="AU478" s="158" t="s">
        <v>82</v>
      </c>
      <c r="AY478" s="18" t="s">
        <v>137</v>
      </c>
      <c r="BE478" s="159">
        <f>IF(N478="základní",J478,0)</f>
        <v>0</v>
      </c>
      <c r="BF478" s="159">
        <f>IF(N478="snížená",J478,0)</f>
        <v>0</v>
      </c>
      <c r="BG478" s="159">
        <f>IF(N478="zákl. přenesená",J478,0)</f>
        <v>0</v>
      </c>
      <c r="BH478" s="159">
        <f>IF(N478="sníž. přenesená",J478,0)</f>
        <v>0</v>
      </c>
      <c r="BI478" s="159">
        <f>IF(N478="nulová",J478,0)</f>
        <v>0</v>
      </c>
      <c r="BJ478" s="18" t="s">
        <v>80</v>
      </c>
      <c r="BK478" s="159">
        <f>ROUND(I478*H478,2)</f>
        <v>0</v>
      </c>
      <c r="BL478" s="18" t="s">
        <v>143</v>
      </c>
      <c r="BM478" s="158" t="s">
        <v>522</v>
      </c>
    </row>
    <row r="479" spans="1:47" s="2" customFormat="1" ht="19.5">
      <c r="A479" s="33"/>
      <c r="B479" s="34"/>
      <c r="C479" s="33"/>
      <c r="D479" s="160" t="s">
        <v>144</v>
      </c>
      <c r="E479" s="33"/>
      <c r="F479" s="161" t="s">
        <v>523</v>
      </c>
      <c r="G479" s="33"/>
      <c r="H479" s="33"/>
      <c r="I479" s="162"/>
      <c r="J479" s="33"/>
      <c r="K479" s="33"/>
      <c r="L479" s="34"/>
      <c r="M479" s="163"/>
      <c r="N479" s="164"/>
      <c r="O479" s="59"/>
      <c r="P479" s="59"/>
      <c r="Q479" s="59"/>
      <c r="R479" s="59"/>
      <c r="S479" s="59"/>
      <c r="T479" s="60"/>
      <c r="U479" s="33"/>
      <c r="V479" s="33"/>
      <c r="W479" s="33"/>
      <c r="X479" s="33"/>
      <c r="Y479" s="33"/>
      <c r="Z479" s="33"/>
      <c r="AA479" s="33"/>
      <c r="AB479" s="33"/>
      <c r="AC479" s="33"/>
      <c r="AD479" s="33"/>
      <c r="AE479" s="33"/>
      <c r="AT479" s="18" t="s">
        <v>144</v>
      </c>
      <c r="AU479" s="18" t="s">
        <v>82</v>
      </c>
    </row>
    <row r="480" spans="1:47" s="2" customFormat="1" ht="29.25">
      <c r="A480" s="33"/>
      <c r="B480" s="34"/>
      <c r="C480" s="33"/>
      <c r="D480" s="160" t="s">
        <v>146</v>
      </c>
      <c r="E480" s="33"/>
      <c r="F480" s="165" t="s">
        <v>524</v>
      </c>
      <c r="G480" s="33"/>
      <c r="H480" s="33"/>
      <c r="I480" s="162"/>
      <c r="J480" s="33"/>
      <c r="K480" s="33"/>
      <c r="L480" s="34"/>
      <c r="M480" s="163"/>
      <c r="N480" s="164"/>
      <c r="O480" s="59"/>
      <c r="P480" s="59"/>
      <c r="Q480" s="59"/>
      <c r="R480" s="59"/>
      <c r="S480" s="59"/>
      <c r="T480" s="60"/>
      <c r="U480" s="33"/>
      <c r="V480" s="33"/>
      <c r="W480" s="33"/>
      <c r="X480" s="33"/>
      <c r="Y480" s="33"/>
      <c r="Z480" s="33"/>
      <c r="AA480" s="33"/>
      <c r="AB480" s="33"/>
      <c r="AC480" s="33"/>
      <c r="AD480" s="33"/>
      <c r="AE480" s="33"/>
      <c r="AT480" s="18" t="s">
        <v>146</v>
      </c>
      <c r="AU480" s="18" t="s">
        <v>82</v>
      </c>
    </row>
    <row r="481" spans="2:51" s="13" customFormat="1" ht="22.5">
      <c r="B481" s="166"/>
      <c r="D481" s="160" t="s">
        <v>147</v>
      </c>
      <c r="E481" s="167" t="s">
        <v>1</v>
      </c>
      <c r="F481" s="168" t="s">
        <v>525</v>
      </c>
      <c r="H481" s="167" t="s">
        <v>1</v>
      </c>
      <c r="I481" s="169"/>
      <c r="L481" s="166"/>
      <c r="M481" s="170"/>
      <c r="N481" s="171"/>
      <c r="O481" s="171"/>
      <c r="P481" s="171"/>
      <c r="Q481" s="171"/>
      <c r="R481" s="171"/>
      <c r="S481" s="171"/>
      <c r="T481" s="172"/>
      <c r="AT481" s="167" t="s">
        <v>147</v>
      </c>
      <c r="AU481" s="167" t="s">
        <v>82</v>
      </c>
      <c r="AV481" s="13" t="s">
        <v>80</v>
      </c>
      <c r="AW481" s="13" t="s">
        <v>29</v>
      </c>
      <c r="AX481" s="13" t="s">
        <v>72</v>
      </c>
      <c r="AY481" s="167" t="s">
        <v>137</v>
      </c>
    </row>
    <row r="482" spans="2:51" s="14" customFormat="1" ht="12">
      <c r="B482" s="173"/>
      <c r="D482" s="160" t="s">
        <v>147</v>
      </c>
      <c r="E482" s="174" t="s">
        <v>1</v>
      </c>
      <c r="F482" s="175" t="s">
        <v>526</v>
      </c>
      <c r="H482" s="176">
        <v>225</v>
      </c>
      <c r="I482" s="177"/>
      <c r="L482" s="173"/>
      <c r="M482" s="178"/>
      <c r="N482" s="179"/>
      <c r="O482" s="179"/>
      <c r="P482" s="179"/>
      <c r="Q482" s="179"/>
      <c r="R482" s="179"/>
      <c r="S482" s="179"/>
      <c r="T482" s="180"/>
      <c r="AT482" s="174" t="s">
        <v>147</v>
      </c>
      <c r="AU482" s="174" t="s">
        <v>82</v>
      </c>
      <c r="AV482" s="14" t="s">
        <v>82</v>
      </c>
      <c r="AW482" s="14" t="s">
        <v>29</v>
      </c>
      <c r="AX482" s="14" t="s">
        <v>72</v>
      </c>
      <c r="AY482" s="174" t="s">
        <v>137</v>
      </c>
    </row>
    <row r="483" spans="2:51" s="16" customFormat="1" ht="12">
      <c r="B483" s="200"/>
      <c r="D483" s="160" t="s">
        <v>147</v>
      </c>
      <c r="E483" s="201" t="s">
        <v>1</v>
      </c>
      <c r="F483" s="202" t="s">
        <v>527</v>
      </c>
      <c r="H483" s="203">
        <v>225</v>
      </c>
      <c r="I483" s="204"/>
      <c r="L483" s="200"/>
      <c r="M483" s="205"/>
      <c r="N483" s="206"/>
      <c r="O483" s="206"/>
      <c r="P483" s="206"/>
      <c r="Q483" s="206"/>
      <c r="R483" s="206"/>
      <c r="S483" s="206"/>
      <c r="T483" s="207"/>
      <c r="AT483" s="201" t="s">
        <v>147</v>
      </c>
      <c r="AU483" s="201" t="s">
        <v>82</v>
      </c>
      <c r="AV483" s="16" t="s">
        <v>151</v>
      </c>
      <c r="AW483" s="16" t="s">
        <v>29</v>
      </c>
      <c r="AX483" s="16" t="s">
        <v>72</v>
      </c>
      <c r="AY483" s="201" t="s">
        <v>137</v>
      </c>
    </row>
    <row r="484" spans="2:51" s="13" customFormat="1" ht="12">
      <c r="B484" s="166"/>
      <c r="D484" s="160" t="s">
        <v>147</v>
      </c>
      <c r="E484" s="167" t="s">
        <v>1</v>
      </c>
      <c r="F484" s="168" t="s">
        <v>528</v>
      </c>
      <c r="H484" s="167" t="s">
        <v>1</v>
      </c>
      <c r="I484" s="169"/>
      <c r="L484" s="166"/>
      <c r="M484" s="170"/>
      <c r="N484" s="171"/>
      <c r="O484" s="171"/>
      <c r="P484" s="171"/>
      <c r="Q484" s="171"/>
      <c r="R484" s="171"/>
      <c r="S484" s="171"/>
      <c r="T484" s="172"/>
      <c r="AT484" s="167" t="s">
        <v>147</v>
      </c>
      <c r="AU484" s="167" t="s">
        <v>82</v>
      </c>
      <c r="AV484" s="13" t="s">
        <v>80</v>
      </c>
      <c r="AW484" s="13" t="s">
        <v>29</v>
      </c>
      <c r="AX484" s="13" t="s">
        <v>72</v>
      </c>
      <c r="AY484" s="167" t="s">
        <v>137</v>
      </c>
    </row>
    <row r="485" spans="2:51" s="14" customFormat="1" ht="22.5">
      <c r="B485" s="173"/>
      <c r="D485" s="160" t="s">
        <v>147</v>
      </c>
      <c r="E485" s="174" t="s">
        <v>1</v>
      </c>
      <c r="F485" s="175" t="s">
        <v>529</v>
      </c>
      <c r="H485" s="176">
        <v>507.825</v>
      </c>
      <c r="I485" s="177"/>
      <c r="L485" s="173"/>
      <c r="M485" s="178"/>
      <c r="N485" s="179"/>
      <c r="O485" s="179"/>
      <c r="P485" s="179"/>
      <c r="Q485" s="179"/>
      <c r="R485" s="179"/>
      <c r="S485" s="179"/>
      <c r="T485" s="180"/>
      <c r="AT485" s="174" t="s">
        <v>147</v>
      </c>
      <c r="AU485" s="174" t="s">
        <v>82</v>
      </c>
      <c r="AV485" s="14" t="s">
        <v>82</v>
      </c>
      <c r="AW485" s="14" t="s">
        <v>29</v>
      </c>
      <c r="AX485" s="14" t="s">
        <v>72</v>
      </c>
      <c r="AY485" s="174" t="s">
        <v>137</v>
      </c>
    </row>
    <row r="486" spans="2:51" s="14" customFormat="1" ht="22.5">
      <c r="B486" s="173"/>
      <c r="D486" s="160" t="s">
        <v>147</v>
      </c>
      <c r="E486" s="174" t="s">
        <v>1</v>
      </c>
      <c r="F486" s="175" t="s">
        <v>530</v>
      </c>
      <c r="H486" s="176">
        <v>-35.1</v>
      </c>
      <c r="I486" s="177"/>
      <c r="L486" s="173"/>
      <c r="M486" s="178"/>
      <c r="N486" s="179"/>
      <c r="O486" s="179"/>
      <c r="P486" s="179"/>
      <c r="Q486" s="179"/>
      <c r="R486" s="179"/>
      <c r="S486" s="179"/>
      <c r="T486" s="180"/>
      <c r="AT486" s="174" t="s">
        <v>147</v>
      </c>
      <c r="AU486" s="174" t="s">
        <v>82</v>
      </c>
      <c r="AV486" s="14" t="s">
        <v>82</v>
      </c>
      <c r="AW486" s="14" t="s">
        <v>29</v>
      </c>
      <c r="AX486" s="14" t="s">
        <v>72</v>
      </c>
      <c r="AY486" s="174" t="s">
        <v>137</v>
      </c>
    </row>
    <row r="487" spans="2:51" s="14" customFormat="1" ht="22.5">
      <c r="B487" s="173"/>
      <c r="D487" s="160" t="s">
        <v>147</v>
      </c>
      <c r="E487" s="174" t="s">
        <v>1</v>
      </c>
      <c r="F487" s="175" t="s">
        <v>531</v>
      </c>
      <c r="H487" s="176">
        <v>-91.35</v>
      </c>
      <c r="I487" s="177"/>
      <c r="L487" s="173"/>
      <c r="M487" s="178"/>
      <c r="N487" s="179"/>
      <c r="O487" s="179"/>
      <c r="P487" s="179"/>
      <c r="Q487" s="179"/>
      <c r="R487" s="179"/>
      <c r="S487" s="179"/>
      <c r="T487" s="180"/>
      <c r="AT487" s="174" t="s">
        <v>147</v>
      </c>
      <c r="AU487" s="174" t="s">
        <v>82</v>
      </c>
      <c r="AV487" s="14" t="s">
        <v>82</v>
      </c>
      <c r="AW487" s="14" t="s">
        <v>29</v>
      </c>
      <c r="AX487" s="14" t="s">
        <v>72</v>
      </c>
      <c r="AY487" s="174" t="s">
        <v>137</v>
      </c>
    </row>
    <row r="488" spans="2:51" s="14" customFormat="1" ht="22.5">
      <c r="B488" s="173"/>
      <c r="D488" s="160" t="s">
        <v>147</v>
      </c>
      <c r="E488" s="174" t="s">
        <v>1</v>
      </c>
      <c r="F488" s="175" t="s">
        <v>532</v>
      </c>
      <c r="H488" s="176">
        <v>-225</v>
      </c>
      <c r="I488" s="177"/>
      <c r="L488" s="173"/>
      <c r="M488" s="178"/>
      <c r="N488" s="179"/>
      <c r="O488" s="179"/>
      <c r="P488" s="179"/>
      <c r="Q488" s="179"/>
      <c r="R488" s="179"/>
      <c r="S488" s="179"/>
      <c r="T488" s="180"/>
      <c r="AT488" s="174" t="s">
        <v>147</v>
      </c>
      <c r="AU488" s="174" t="s">
        <v>82</v>
      </c>
      <c r="AV488" s="14" t="s">
        <v>82</v>
      </c>
      <c r="AW488" s="14" t="s">
        <v>29</v>
      </c>
      <c r="AX488" s="14" t="s">
        <v>72</v>
      </c>
      <c r="AY488" s="174" t="s">
        <v>137</v>
      </c>
    </row>
    <row r="489" spans="2:51" s="16" customFormat="1" ht="12">
      <c r="B489" s="200"/>
      <c r="D489" s="160" t="s">
        <v>147</v>
      </c>
      <c r="E489" s="201" t="s">
        <v>1</v>
      </c>
      <c r="F489" s="202" t="s">
        <v>527</v>
      </c>
      <c r="H489" s="203">
        <v>156.375</v>
      </c>
      <c r="I489" s="204"/>
      <c r="L489" s="200"/>
      <c r="M489" s="205"/>
      <c r="N489" s="206"/>
      <c r="O489" s="206"/>
      <c r="P489" s="206"/>
      <c r="Q489" s="206"/>
      <c r="R489" s="206"/>
      <c r="S489" s="206"/>
      <c r="T489" s="207"/>
      <c r="AT489" s="201" t="s">
        <v>147</v>
      </c>
      <c r="AU489" s="201" t="s">
        <v>82</v>
      </c>
      <c r="AV489" s="16" t="s">
        <v>151</v>
      </c>
      <c r="AW489" s="16" t="s">
        <v>29</v>
      </c>
      <c r="AX489" s="16" t="s">
        <v>72</v>
      </c>
      <c r="AY489" s="201" t="s">
        <v>137</v>
      </c>
    </row>
    <row r="490" spans="2:51" s="15" customFormat="1" ht="12">
      <c r="B490" s="181"/>
      <c r="D490" s="160" t="s">
        <v>147</v>
      </c>
      <c r="E490" s="182" t="s">
        <v>1</v>
      </c>
      <c r="F490" s="183" t="s">
        <v>150</v>
      </c>
      <c r="H490" s="184">
        <v>381.375</v>
      </c>
      <c r="I490" s="185"/>
      <c r="L490" s="181"/>
      <c r="M490" s="186"/>
      <c r="N490" s="187"/>
      <c r="O490" s="187"/>
      <c r="P490" s="187"/>
      <c r="Q490" s="187"/>
      <c r="R490" s="187"/>
      <c r="S490" s="187"/>
      <c r="T490" s="188"/>
      <c r="AT490" s="182" t="s">
        <v>147</v>
      </c>
      <c r="AU490" s="182" t="s">
        <v>82</v>
      </c>
      <c r="AV490" s="15" t="s">
        <v>143</v>
      </c>
      <c r="AW490" s="15" t="s">
        <v>29</v>
      </c>
      <c r="AX490" s="15" t="s">
        <v>80</v>
      </c>
      <c r="AY490" s="182" t="s">
        <v>137</v>
      </c>
    </row>
    <row r="491" spans="1:65" s="2" customFormat="1" ht="24.2" customHeight="1">
      <c r="A491" s="33"/>
      <c r="B491" s="145"/>
      <c r="C491" s="146">
        <v>63</v>
      </c>
      <c r="D491" s="146" t="s">
        <v>139</v>
      </c>
      <c r="E491" s="147" t="s">
        <v>533</v>
      </c>
      <c r="F491" s="148" t="s">
        <v>534</v>
      </c>
      <c r="G491" s="149" t="s">
        <v>233</v>
      </c>
      <c r="H491" s="150">
        <v>9213.75</v>
      </c>
      <c r="I491" s="151"/>
      <c r="J491" s="152">
        <f>ROUND(I491*H491,2)</f>
        <v>0</v>
      </c>
      <c r="K491" s="153"/>
      <c r="L491" s="34"/>
      <c r="M491" s="154" t="s">
        <v>1</v>
      </c>
      <c r="N491" s="155" t="s">
        <v>37</v>
      </c>
      <c r="O491" s="59"/>
      <c r="P491" s="156">
        <f>O491*H491</f>
        <v>0</v>
      </c>
      <c r="Q491" s="156">
        <v>0</v>
      </c>
      <c r="R491" s="156">
        <f>Q491*H491</f>
        <v>0</v>
      </c>
      <c r="S491" s="156">
        <v>0</v>
      </c>
      <c r="T491" s="157">
        <f>S491*H491</f>
        <v>0</v>
      </c>
      <c r="U491" s="33"/>
      <c r="V491" s="33"/>
      <c r="W491" s="33"/>
      <c r="X491" s="33"/>
      <c r="Y491" s="33"/>
      <c r="Z491" s="33"/>
      <c r="AA491" s="33"/>
      <c r="AB491" s="33"/>
      <c r="AC491" s="33"/>
      <c r="AD491" s="33"/>
      <c r="AE491" s="33"/>
      <c r="AR491" s="158" t="s">
        <v>143</v>
      </c>
      <c r="AT491" s="158" t="s">
        <v>139</v>
      </c>
      <c r="AU491" s="158" t="s">
        <v>82</v>
      </c>
      <c r="AY491" s="18" t="s">
        <v>137</v>
      </c>
      <c r="BE491" s="159">
        <f>IF(N491="základní",J491,0)</f>
        <v>0</v>
      </c>
      <c r="BF491" s="159">
        <f>IF(N491="snížená",J491,0)</f>
        <v>0</v>
      </c>
      <c r="BG491" s="159">
        <f>IF(N491="zákl. přenesená",J491,0)</f>
        <v>0</v>
      </c>
      <c r="BH491" s="159">
        <f>IF(N491="sníž. přenesená",J491,0)</f>
        <v>0</v>
      </c>
      <c r="BI491" s="159">
        <f>IF(N491="nulová",J491,0)</f>
        <v>0</v>
      </c>
      <c r="BJ491" s="18" t="s">
        <v>80</v>
      </c>
      <c r="BK491" s="159">
        <f>ROUND(I491*H491,2)</f>
        <v>0</v>
      </c>
      <c r="BL491" s="18" t="s">
        <v>143</v>
      </c>
      <c r="BM491" s="158" t="s">
        <v>535</v>
      </c>
    </row>
    <row r="492" spans="1:47" s="2" customFormat="1" ht="29.25">
      <c r="A492" s="33"/>
      <c r="B492" s="34"/>
      <c r="C492" s="33"/>
      <c r="D492" s="160" t="s">
        <v>144</v>
      </c>
      <c r="E492" s="33"/>
      <c r="F492" s="161" t="s">
        <v>536</v>
      </c>
      <c r="G492" s="33"/>
      <c r="H492" s="33"/>
      <c r="I492" s="162"/>
      <c r="J492" s="33"/>
      <c r="K492" s="33"/>
      <c r="L492" s="34"/>
      <c r="M492" s="163"/>
      <c r="N492" s="164"/>
      <c r="O492" s="59"/>
      <c r="P492" s="59"/>
      <c r="Q492" s="59"/>
      <c r="R492" s="59"/>
      <c r="S492" s="59"/>
      <c r="T492" s="60"/>
      <c r="U492" s="33"/>
      <c r="V492" s="33"/>
      <c r="W492" s="33"/>
      <c r="X492" s="33"/>
      <c r="Y492" s="33"/>
      <c r="Z492" s="33"/>
      <c r="AA492" s="33"/>
      <c r="AB492" s="33"/>
      <c r="AC492" s="33"/>
      <c r="AD492" s="33"/>
      <c r="AE492" s="33"/>
      <c r="AT492" s="18" t="s">
        <v>144</v>
      </c>
      <c r="AU492" s="18" t="s">
        <v>82</v>
      </c>
    </row>
    <row r="493" spans="1:47" s="2" customFormat="1" ht="29.25">
      <c r="A493" s="33"/>
      <c r="B493" s="34"/>
      <c r="C493" s="33"/>
      <c r="D493" s="160" t="s">
        <v>146</v>
      </c>
      <c r="E493" s="33"/>
      <c r="F493" s="165" t="s">
        <v>524</v>
      </c>
      <c r="G493" s="33"/>
      <c r="H493" s="33"/>
      <c r="I493" s="162"/>
      <c r="J493" s="33"/>
      <c r="K493" s="33"/>
      <c r="L493" s="34"/>
      <c r="M493" s="163"/>
      <c r="N493" s="164"/>
      <c r="O493" s="59"/>
      <c r="P493" s="59"/>
      <c r="Q493" s="59"/>
      <c r="R493" s="59"/>
      <c r="S493" s="59"/>
      <c r="T493" s="60"/>
      <c r="U493" s="33"/>
      <c r="V493" s="33"/>
      <c r="W493" s="33"/>
      <c r="X493" s="33"/>
      <c r="Y493" s="33"/>
      <c r="Z493" s="33"/>
      <c r="AA493" s="33"/>
      <c r="AB493" s="33"/>
      <c r="AC493" s="33"/>
      <c r="AD493" s="33"/>
      <c r="AE493" s="33"/>
      <c r="AT493" s="18" t="s">
        <v>146</v>
      </c>
      <c r="AU493" s="18" t="s">
        <v>82</v>
      </c>
    </row>
    <row r="494" spans="2:51" s="13" customFormat="1" ht="22.5">
      <c r="B494" s="166"/>
      <c r="D494" s="160" t="s">
        <v>147</v>
      </c>
      <c r="E494" s="167" t="s">
        <v>1</v>
      </c>
      <c r="F494" s="168" t="s">
        <v>525</v>
      </c>
      <c r="H494" s="167" t="s">
        <v>1</v>
      </c>
      <c r="I494" s="169"/>
      <c r="L494" s="166"/>
      <c r="M494" s="170"/>
      <c r="N494" s="171"/>
      <c r="O494" s="171"/>
      <c r="P494" s="171"/>
      <c r="Q494" s="171"/>
      <c r="R494" s="171"/>
      <c r="S494" s="171"/>
      <c r="T494" s="172"/>
      <c r="AT494" s="167" t="s">
        <v>147</v>
      </c>
      <c r="AU494" s="167" t="s">
        <v>82</v>
      </c>
      <c r="AV494" s="13" t="s">
        <v>80</v>
      </c>
      <c r="AW494" s="13" t="s">
        <v>29</v>
      </c>
      <c r="AX494" s="13" t="s">
        <v>72</v>
      </c>
      <c r="AY494" s="167" t="s">
        <v>137</v>
      </c>
    </row>
    <row r="495" spans="2:51" s="14" customFormat="1" ht="12">
      <c r="B495" s="173"/>
      <c r="D495" s="160" t="s">
        <v>147</v>
      </c>
      <c r="E495" s="174" t="s">
        <v>1</v>
      </c>
      <c r="F495" s="175" t="s">
        <v>537</v>
      </c>
      <c r="H495" s="176">
        <v>7650</v>
      </c>
      <c r="I495" s="177"/>
      <c r="L495" s="173"/>
      <c r="M495" s="178"/>
      <c r="N495" s="179"/>
      <c r="O495" s="179"/>
      <c r="P495" s="179"/>
      <c r="Q495" s="179"/>
      <c r="R495" s="179"/>
      <c r="S495" s="179"/>
      <c r="T495" s="180"/>
      <c r="AT495" s="174" t="s">
        <v>147</v>
      </c>
      <c r="AU495" s="174" t="s">
        <v>82</v>
      </c>
      <c r="AV495" s="14" t="s">
        <v>82</v>
      </c>
      <c r="AW495" s="14" t="s">
        <v>29</v>
      </c>
      <c r="AX495" s="14" t="s">
        <v>72</v>
      </c>
      <c r="AY495" s="174" t="s">
        <v>137</v>
      </c>
    </row>
    <row r="496" spans="2:51" s="13" customFormat="1" ht="12">
      <c r="B496" s="166"/>
      <c r="D496" s="160" t="s">
        <v>147</v>
      </c>
      <c r="E496" s="167" t="s">
        <v>1</v>
      </c>
      <c r="F496" s="168" t="s">
        <v>528</v>
      </c>
      <c r="H496" s="167" t="s">
        <v>1</v>
      </c>
      <c r="I496" s="169"/>
      <c r="L496" s="166"/>
      <c r="M496" s="170"/>
      <c r="N496" s="171"/>
      <c r="O496" s="171"/>
      <c r="P496" s="171"/>
      <c r="Q496" s="171"/>
      <c r="R496" s="171"/>
      <c r="S496" s="171"/>
      <c r="T496" s="172"/>
      <c r="AT496" s="167" t="s">
        <v>147</v>
      </c>
      <c r="AU496" s="167" t="s">
        <v>82</v>
      </c>
      <c r="AV496" s="13" t="s">
        <v>80</v>
      </c>
      <c r="AW496" s="13" t="s">
        <v>29</v>
      </c>
      <c r="AX496" s="13" t="s">
        <v>72</v>
      </c>
      <c r="AY496" s="167" t="s">
        <v>137</v>
      </c>
    </row>
    <row r="497" spans="2:51" s="14" customFormat="1" ht="12">
      <c r="B497" s="173"/>
      <c r="D497" s="160" t="s">
        <v>147</v>
      </c>
      <c r="E497" s="174" t="s">
        <v>1</v>
      </c>
      <c r="F497" s="175" t="s">
        <v>538</v>
      </c>
      <c r="H497" s="176">
        <v>1563.75</v>
      </c>
      <c r="I497" s="177"/>
      <c r="L497" s="173"/>
      <c r="M497" s="178"/>
      <c r="N497" s="179"/>
      <c r="O497" s="179"/>
      <c r="P497" s="179"/>
      <c r="Q497" s="179"/>
      <c r="R497" s="179"/>
      <c r="S497" s="179"/>
      <c r="T497" s="180"/>
      <c r="AT497" s="174" t="s">
        <v>147</v>
      </c>
      <c r="AU497" s="174" t="s">
        <v>82</v>
      </c>
      <c r="AV497" s="14" t="s">
        <v>82</v>
      </c>
      <c r="AW497" s="14" t="s">
        <v>29</v>
      </c>
      <c r="AX497" s="14" t="s">
        <v>72</v>
      </c>
      <c r="AY497" s="174" t="s">
        <v>137</v>
      </c>
    </row>
    <row r="498" spans="2:51" s="15" customFormat="1" ht="12">
      <c r="B498" s="181"/>
      <c r="D498" s="160" t="s">
        <v>147</v>
      </c>
      <c r="E498" s="182" t="s">
        <v>1</v>
      </c>
      <c r="F498" s="183" t="s">
        <v>150</v>
      </c>
      <c r="H498" s="184">
        <v>9213.75</v>
      </c>
      <c r="I498" s="185"/>
      <c r="L498" s="181"/>
      <c r="M498" s="186"/>
      <c r="N498" s="187"/>
      <c r="O498" s="187"/>
      <c r="P498" s="187"/>
      <c r="Q498" s="187"/>
      <c r="R498" s="187"/>
      <c r="S498" s="187"/>
      <c r="T498" s="188"/>
      <c r="AT498" s="182" t="s">
        <v>147</v>
      </c>
      <c r="AU498" s="182" t="s">
        <v>82</v>
      </c>
      <c r="AV498" s="15" t="s">
        <v>143</v>
      </c>
      <c r="AW498" s="15" t="s">
        <v>29</v>
      </c>
      <c r="AX498" s="15" t="s">
        <v>80</v>
      </c>
      <c r="AY498" s="182" t="s">
        <v>137</v>
      </c>
    </row>
    <row r="499" spans="1:65" s="2" customFormat="1" ht="24.2" customHeight="1">
      <c r="A499" s="33"/>
      <c r="B499" s="145"/>
      <c r="C499" s="146">
        <v>64</v>
      </c>
      <c r="D499" s="146" t="s">
        <v>139</v>
      </c>
      <c r="E499" s="147" t="s">
        <v>539</v>
      </c>
      <c r="F499" s="148" t="s">
        <v>540</v>
      </c>
      <c r="G499" s="149" t="s">
        <v>233</v>
      </c>
      <c r="H499" s="150">
        <v>156.375</v>
      </c>
      <c r="I499" s="151"/>
      <c r="J499" s="152">
        <f>ROUND(I499*H499,2)</f>
        <v>0</v>
      </c>
      <c r="K499" s="153"/>
      <c r="L499" s="34"/>
      <c r="M499" s="154" t="s">
        <v>1</v>
      </c>
      <c r="N499" s="155" t="s">
        <v>37</v>
      </c>
      <c r="O499" s="59"/>
      <c r="P499" s="156">
        <f>O499*H499</f>
        <v>0</v>
      </c>
      <c r="Q499" s="156">
        <v>0</v>
      </c>
      <c r="R499" s="156">
        <f>Q499*H499</f>
        <v>0</v>
      </c>
      <c r="S499" s="156">
        <v>0</v>
      </c>
      <c r="T499" s="157">
        <f>S499*H499</f>
        <v>0</v>
      </c>
      <c r="U499" s="33"/>
      <c r="V499" s="33"/>
      <c r="W499" s="33"/>
      <c r="X499" s="33"/>
      <c r="Y499" s="33"/>
      <c r="Z499" s="33"/>
      <c r="AA499" s="33"/>
      <c r="AB499" s="33"/>
      <c r="AC499" s="33"/>
      <c r="AD499" s="33"/>
      <c r="AE499" s="33"/>
      <c r="AR499" s="158" t="s">
        <v>143</v>
      </c>
      <c r="AT499" s="158" t="s">
        <v>139</v>
      </c>
      <c r="AU499" s="158" t="s">
        <v>82</v>
      </c>
      <c r="AY499" s="18" t="s">
        <v>137</v>
      </c>
      <c r="BE499" s="159">
        <f>IF(N499="základní",J499,0)</f>
        <v>0</v>
      </c>
      <c r="BF499" s="159">
        <f>IF(N499="snížená",J499,0)</f>
        <v>0</v>
      </c>
      <c r="BG499" s="159">
        <f>IF(N499="zákl. přenesená",J499,0)</f>
        <v>0</v>
      </c>
      <c r="BH499" s="159">
        <f>IF(N499="sníž. přenesená",J499,0)</f>
        <v>0</v>
      </c>
      <c r="BI499" s="159">
        <f>IF(N499="nulová",J499,0)</f>
        <v>0</v>
      </c>
      <c r="BJ499" s="18" t="s">
        <v>80</v>
      </c>
      <c r="BK499" s="159">
        <f>ROUND(I499*H499,2)</f>
        <v>0</v>
      </c>
      <c r="BL499" s="18" t="s">
        <v>143</v>
      </c>
      <c r="BM499" s="158" t="s">
        <v>541</v>
      </c>
    </row>
    <row r="500" spans="1:47" s="2" customFormat="1" ht="12">
      <c r="A500" s="33"/>
      <c r="B500" s="34"/>
      <c r="C500" s="33"/>
      <c r="D500" s="160" t="s">
        <v>144</v>
      </c>
      <c r="E500" s="33"/>
      <c r="F500" s="161" t="s">
        <v>540</v>
      </c>
      <c r="G500" s="33"/>
      <c r="H500" s="33"/>
      <c r="I500" s="162"/>
      <c r="J500" s="33"/>
      <c r="K500" s="33"/>
      <c r="L500" s="34"/>
      <c r="M500" s="163"/>
      <c r="N500" s="164"/>
      <c r="O500" s="59"/>
      <c r="P500" s="59"/>
      <c r="Q500" s="59"/>
      <c r="R500" s="59"/>
      <c r="S500" s="59"/>
      <c r="T500" s="60"/>
      <c r="U500" s="33"/>
      <c r="V500" s="33"/>
      <c r="W500" s="33"/>
      <c r="X500" s="33"/>
      <c r="Y500" s="33"/>
      <c r="Z500" s="33"/>
      <c r="AA500" s="33"/>
      <c r="AB500" s="33"/>
      <c r="AC500" s="33"/>
      <c r="AD500" s="33"/>
      <c r="AE500" s="33"/>
      <c r="AT500" s="18" t="s">
        <v>144</v>
      </c>
      <c r="AU500" s="18" t="s">
        <v>82</v>
      </c>
    </row>
    <row r="501" spans="1:47" s="2" customFormat="1" ht="68.25">
      <c r="A501" s="33"/>
      <c r="B501" s="34"/>
      <c r="C501" s="33"/>
      <c r="D501" s="160" t="s">
        <v>146</v>
      </c>
      <c r="E501" s="33"/>
      <c r="F501" s="165" t="s">
        <v>542</v>
      </c>
      <c r="G501" s="33"/>
      <c r="H501" s="33"/>
      <c r="I501" s="162"/>
      <c r="J501" s="33"/>
      <c r="K501" s="33"/>
      <c r="L501" s="34"/>
      <c r="M501" s="163"/>
      <c r="N501" s="164"/>
      <c r="O501" s="59"/>
      <c r="P501" s="59"/>
      <c r="Q501" s="59"/>
      <c r="R501" s="59"/>
      <c r="S501" s="59"/>
      <c r="T501" s="60"/>
      <c r="U501" s="33"/>
      <c r="V501" s="33"/>
      <c r="W501" s="33"/>
      <c r="X501" s="33"/>
      <c r="Y501" s="33"/>
      <c r="Z501" s="33"/>
      <c r="AA501" s="33"/>
      <c r="AB501" s="33"/>
      <c r="AC501" s="33"/>
      <c r="AD501" s="33"/>
      <c r="AE501" s="33"/>
      <c r="AT501" s="18" t="s">
        <v>146</v>
      </c>
      <c r="AU501" s="18" t="s">
        <v>82</v>
      </c>
    </row>
    <row r="502" spans="2:51" s="13" customFormat="1" ht="12">
      <c r="B502" s="166"/>
      <c r="D502" s="160" t="s">
        <v>147</v>
      </c>
      <c r="E502" s="167" t="s">
        <v>1</v>
      </c>
      <c r="F502" s="168" t="s">
        <v>543</v>
      </c>
      <c r="H502" s="167" t="s">
        <v>1</v>
      </c>
      <c r="I502" s="169"/>
      <c r="L502" s="166"/>
      <c r="M502" s="170"/>
      <c r="N502" s="171"/>
      <c r="O502" s="171"/>
      <c r="P502" s="171"/>
      <c r="Q502" s="171"/>
      <c r="R502" s="171"/>
      <c r="S502" s="171"/>
      <c r="T502" s="172"/>
      <c r="AT502" s="167" t="s">
        <v>147</v>
      </c>
      <c r="AU502" s="167" t="s">
        <v>82</v>
      </c>
      <c r="AV502" s="13" t="s">
        <v>80</v>
      </c>
      <c r="AW502" s="13" t="s">
        <v>29</v>
      </c>
      <c r="AX502" s="13" t="s">
        <v>72</v>
      </c>
      <c r="AY502" s="167" t="s">
        <v>137</v>
      </c>
    </row>
    <row r="503" spans="2:51" s="14" customFormat="1" ht="12">
      <c r="B503" s="173"/>
      <c r="D503" s="160" t="s">
        <v>147</v>
      </c>
      <c r="E503" s="174" t="s">
        <v>1</v>
      </c>
      <c r="F503" s="175" t="s">
        <v>544</v>
      </c>
      <c r="H503" s="176">
        <v>156.375</v>
      </c>
      <c r="I503" s="177"/>
      <c r="L503" s="173"/>
      <c r="M503" s="178"/>
      <c r="N503" s="179"/>
      <c r="O503" s="179"/>
      <c r="P503" s="179"/>
      <c r="Q503" s="179"/>
      <c r="R503" s="179"/>
      <c r="S503" s="179"/>
      <c r="T503" s="180"/>
      <c r="AT503" s="174" t="s">
        <v>147</v>
      </c>
      <c r="AU503" s="174" t="s">
        <v>82</v>
      </c>
      <c r="AV503" s="14" t="s">
        <v>82</v>
      </c>
      <c r="AW503" s="14" t="s">
        <v>29</v>
      </c>
      <c r="AX503" s="14" t="s">
        <v>72</v>
      </c>
      <c r="AY503" s="174" t="s">
        <v>137</v>
      </c>
    </row>
    <row r="504" spans="2:51" s="15" customFormat="1" ht="12">
      <c r="B504" s="181"/>
      <c r="D504" s="160" t="s">
        <v>147</v>
      </c>
      <c r="E504" s="182" t="s">
        <v>1</v>
      </c>
      <c r="F504" s="183" t="s">
        <v>150</v>
      </c>
      <c r="H504" s="184">
        <v>156.375</v>
      </c>
      <c r="I504" s="185"/>
      <c r="L504" s="181"/>
      <c r="M504" s="186"/>
      <c r="N504" s="187"/>
      <c r="O504" s="187"/>
      <c r="P504" s="187"/>
      <c r="Q504" s="187"/>
      <c r="R504" s="187"/>
      <c r="S504" s="187"/>
      <c r="T504" s="188"/>
      <c r="AT504" s="182" t="s">
        <v>147</v>
      </c>
      <c r="AU504" s="182" t="s">
        <v>82</v>
      </c>
      <c r="AV504" s="15" t="s">
        <v>143</v>
      </c>
      <c r="AW504" s="15" t="s">
        <v>29</v>
      </c>
      <c r="AX504" s="15" t="s">
        <v>80</v>
      </c>
      <c r="AY504" s="182" t="s">
        <v>137</v>
      </c>
    </row>
    <row r="505" spans="2:63" s="12" customFormat="1" ht="22.9" customHeight="1">
      <c r="B505" s="132"/>
      <c r="D505" s="133" t="s">
        <v>71</v>
      </c>
      <c r="E505" s="143" t="s">
        <v>545</v>
      </c>
      <c r="F505" s="143" t="s">
        <v>546</v>
      </c>
      <c r="I505" s="135"/>
      <c r="J505" s="144">
        <f>BK505</f>
        <v>0</v>
      </c>
      <c r="L505" s="132"/>
      <c r="M505" s="137"/>
      <c r="N505" s="138"/>
      <c r="O505" s="138"/>
      <c r="P505" s="139">
        <f>SUM(P506:P508)</f>
        <v>0</v>
      </c>
      <c r="Q505" s="138"/>
      <c r="R505" s="139">
        <f>SUM(R506:R508)</f>
        <v>0</v>
      </c>
      <c r="S505" s="138"/>
      <c r="T505" s="140">
        <f>SUM(T506:T508)</f>
        <v>0</v>
      </c>
      <c r="AR505" s="133" t="s">
        <v>80</v>
      </c>
      <c r="AT505" s="141" t="s">
        <v>71</v>
      </c>
      <c r="AU505" s="141" t="s">
        <v>80</v>
      </c>
      <c r="AY505" s="133" t="s">
        <v>137</v>
      </c>
      <c r="BK505" s="142">
        <f>SUM(BK506:BK508)</f>
        <v>0</v>
      </c>
    </row>
    <row r="506" spans="1:65" s="2" customFormat="1" ht="14.45" customHeight="1">
      <c r="A506" s="33"/>
      <c r="B506" s="145"/>
      <c r="C506" s="146">
        <v>65</v>
      </c>
      <c r="D506" s="146" t="s">
        <v>139</v>
      </c>
      <c r="E506" s="147" t="s">
        <v>547</v>
      </c>
      <c r="F506" s="148" t="s">
        <v>548</v>
      </c>
      <c r="G506" s="149" t="s">
        <v>233</v>
      </c>
      <c r="H506" s="150">
        <v>716.96</v>
      </c>
      <c r="I506" s="151"/>
      <c r="J506" s="152">
        <f>ROUND(I506*H506,2)</f>
        <v>0</v>
      </c>
      <c r="K506" s="153"/>
      <c r="L506" s="34"/>
      <c r="M506" s="154" t="s">
        <v>1</v>
      </c>
      <c r="N506" s="155" t="s">
        <v>37</v>
      </c>
      <c r="O506" s="59"/>
      <c r="P506" s="156">
        <f>O506*H506</f>
        <v>0</v>
      </c>
      <c r="Q506" s="156">
        <v>0</v>
      </c>
      <c r="R506" s="156">
        <f>Q506*H506</f>
        <v>0</v>
      </c>
      <c r="S506" s="156">
        <v>0</v>
      </c>
      <c r="T506" s="157">
        <f>S506*H506</f>
        <v>0</v>
      </c>
      <c r="U506" s="33"/>
      <c r="V506" s="33"/>
      <c r="W506" s="33"/>
      <c r="X506" s="33"/>
      <c r="Y506" s="33"/>
      <c r="Z506" s="33"/>
      <c r="AA506" s="33"/>
      <c r="AB506" s="33"/>
      <c r="AC506" s="33"/>
      <c r="AD506" s="33"/>
      <c r="AE506" s="33"/>
      <c r="AR506" s="158" t="s">
        <v>143</v>
      </c>
      <c r="AT506" s="158" t="s">
        <v>139</v>
      </c>
      <c r="AU506" s="158" t="s">
        <v>82</v>
      </c>
      <c r="AY506" s="18" t="s">
        <v>137</v>
      </c>
      <c r="BE506" s="159">
        <f>IF(N506="základní",J506,0)</f>
        <v>0</v>
      </c>
      <c r="BF506" s="159">
        <f>IF(N506="snížená",J506,0)</f>
        <v>0</v>
      </c>
      <c r="BG506" s="159">
        <f>IF(N506="zákl. přenesená",J506,0)</f>
        <v>0</v>
      </c>
      <c r="BH506" s="159">
        <f>IF(N506="sníž. přenesená",J506,0)</f>
        <v>0</v>
      </c>
      <c r="BI506" s="159">
        <f>IF(N506="nulová",J506,0)</f>
        <v>0</v>
      </c>
      <c r="BJ506" s="18" t="s">
        <v>80</v>
      </c>
      <c r="BK506" s="159">
        <f>ROUND(I506*H506,2)</f>
        <v>0</v>
      </c>
      <c r="BL506" s="18" t="s">
        <v>143</v>
      </c>
      <c r="BM506" s="158" t="s">
        <v>549</v>
      </c>
    </row>
    <row r="507" spans="1:47" s="2" customFormat="1" ht="19.5">
      <c r="A507" s="33"/>
      <c r="B507" s="34"/>
      <c r="C507" s="33"/>
      <c r="D507" s="160" t="s">
        <v>144</v>
      </c>
      <c r="E507" s="33"/>
      <c r="F507" s="161" t="s">
        <v>550</v>
      </c>
      <c r="G507" s="33"/>
      <c r="H507" s="33"/>
      <c r="I507" s="162"/>
      <c r="J507" s="33"/>
      <c r="K507" s="33"/>
      <c r="L507" s="34"/>
      <c r="M507" s="163"/>
      <c r="N507" s="164"/>
      <c r="O507" s="59"/>
      <c r="P507" s="59"/>
      <c r="Q507" s="59"/>
      <c r="R507" s="59"/>
      <c r="S507" s="59"/>
      <c r="T507" s="60"/>
      <c r="U507" s="33"/>
      <c r="V507" s="33"/>
      <c r="W507" s="33"/>
      <c r="X507" s="33"/>
      <c r="Y507" s="33"/>
      <c r="Z507" s="33"/>
      <c r="AA507" s="33"/>
      <c r="AB507" s="33"/>
      <c r="AC507" s="33"/>
      <c r="AD507" s="33"/>
      <c r="AE507" s="33"/>
      <c r="AT507" s="18" t="s">
        <v>144</v>
      </c>
      <c r="AU507" s="18" t="s">
        <v>82</v>
      </c>
    </row>
    <row r="508" spans="1:47" s="2" customFormat="1" ht="29.25">
      <c r="A508" s="33"/>
      <c r="B508" s="34"/>
      <c r="C508" s="33"/>
      <c r="D508" s="160" t="s">
        <v>146</v>
      </c>
      <c r="E508" s="33"/>
      <c r="F508" s="165" t="s">
        <v>551</v>
      </c>
      <c r="G508" s="33"/>
      <c r="H508" s="33"/>
      <c r="I508" s="162"/>
      <c r="J508" s="33"/>
      <c r="K508" s="33"/>
      <c r="L508" s="34"/>
      <c r="M508" s="163"/>
      <c r="N508" s="164"/>
      <c r="O508" s="59"/>
      <c r="P508" s="59"/>
      <c r="Q508" s="59"/>
      <c r="R508" s="59"/>
      <c r="S508" s="59"/>
      <c r="T508" s="60"/>
      <c r="U508" s="33"/>
      <c r="V508" s="33"/>
      <c r="W508" s="33"/>
      <c r="X508" s="33"/>
      <c r="Y508" s="33"/>
      <c r="Z508" s="33"/>
      <c r="AA508" s="33"/>
      <c r="AB508" s="33"/>
      <c r="AC508" s="33"/>
      <c r="AD508" s="33"/>
      <c r="AE508" s="33"/>
      <c r="AT508" s="18" t="s">
        <v>146</v>
      </c>
      <c r="AU508" s="18" t="s">
        <v>82</v>
      </c>
    </row>
    <row r="509" spans="2:63" s="12" customFormat="1" ht="25.9" customHeight="1">
      <c r="B509" s="132"/>
      <c r="D509" s="133" t="s">
        <v>71</v>
      </c>
      <c r="E509" s="134" t="s">
        <v>552</v>
      </c>
      <c r="F509" s="134" t="s">
        <v>553</v>
      </c>
      <c r="I509" s="135"/>
      <c r="J509" s="136">
        <f>BK509</f>
        <v>0</v>
      </c>
      <c r="L509" s="132"/>
      <c r="M509" s="137"/>
      <c r="N509" s="138"/>
      <c r="O509" s="138"/>
      <c r="P509" s="139">
        <f>P510</f>
        <v>0</v>
      </c>
      <c r="Q509" s="138"/>
      <c r="R509" s="139">
        <f>R510</f>
        <v>0</v>
      </c>
      <c r="S509" s="138"/>
      <c r="T509" s="140">
        <f>T510</f>
        <v>0</v>
      </c>
      <c r="AR509" s="133" t="s">
        <v>82</v>
      </c>
      <c r="AT509" s="141" t="s">
        <v>71</v>
      </c>
      <c r="AU509" s="141" t="s">
        <v>72</v>
      </c>
      <c r="AY509" s="133" t="s">
        <v>137</v>
      </c>
      <c r="BK509" s="142">
        <f>BK510</f>
        <v>0</v>
      </c>
    </row>
    <row r="510" spans="2:63" s="12" customFormat="1" ht="22.9" customHeight="1">
      <c r="B510" s="132"/>
      <c r="D510" s="133" t="s">
        <v>71</v>
      </c>
      <c r="E510" s="143" t="s">
        <v>554</v>
      </c>
      <c r="F510" s="143" t="s">
        <v>555</v>
      </c>
      <c r="I510" s="135"/>
      <c r="J510" s="144">
        <f>BK510</f>
        <v>0</v>
      </c>
      <c r="L510" s="132"/>
      <c r="M510" s="137"/>
      <c r="N510" s="138"/>
      <c r="O510" s="138"/>
      <c r="P510" s="139">
        <f>SUM(P511:P535)</f>
        <v>0</v>
      </c>
      <c r="Q510" s="138"/>
      <c r="R510" s="139">
        <f>SUM(R511:R535)</f>
        <v>0</v>
      </c>
      <c r="S510" s="138"/>
      <c r="T510" s="140">
        <f>SUM(T511:T535)</f>
        <v>0</v>
      </c>
      <c r="AR510" s="133" t="s">
        <v>82</v>
      </c>
      <c r="AT510" s="141" t="s">
        <v>71</v>
      </c>
      <c r="AU510" s="141" t="s">
        <v>80</v>
      </c>
      <c r="AY510" s="133" t="s">
        <v>137</v>
      </c>
      <c r="BK510" s="142">
        <f>SUM(BK511:BK535)</f>
        <v>0</v>
      </c>
    </row>
    <row r="511" spans="1:65" s="2" customFormat="1" ht="24.2" customHeight="1">
      <c r="A511" s="33"/>
      <c r="B511" s="145"/>
      <c r="C511" s="146">
        <v>66</v>
      </c>
      <c r="D511" s="146" t="s">
        <v>139</v>
      </c>
      <c r="E511" s="147" t="s">
        <v>556</v>
      </c>
      <c r="F511" s="148" t="s">
        <v>557</v>
      </c>
      <c r="G511" s="149" t="s">
        <v>142</v>
      </c>
      <c r="H511" s="150">
        <v>80</v>
      </c>
      <c r="I511" s="151"/>
      <c r="J511" s="152">
        <f>ROUND(I511*H511,2)</f>
        <v>0</v>
      </c>
      <c r="K511" s="153"/>
      <c r="L511" s="34"/>
      <c r="M511" s="154" t="s">
        <v>1</v>
      </c>
      <c r="N511" s="155" t="s">
        <v>37</v>
      </c>
      <c r="O511" s="59"/>
      <c r="P511" s="156">
        <f>O511*H511</f>
        <v>0</v>
      </c>
      <c r="Q511" s="156">
        <v>0</v>
      </c>
      <c r="R511" s="156">
        <f>Q511*H511</f>
        <v>0</v>
      </c>
      <c r="S511" s="156">
        <v>0</v>
      </c>
      <c r="T511" s="157">
        <f>S511*H511</f>
        <v>0</v>
      </c>
      <c r="U511" s="33"/>
      <c r="V511" s="33"/>
      <c r="W511" s="33"/>
      <c r="X511" s="33"/>
      <c r="Y511" s="33"/>
      <c r="Z511" s="33"/>
      <c r="AA511" s="33"/>
      <c r="AB511" s="33"/>
      <c r="AC511" s="33"/>
      <c r="AD511" s="33"/>
      <c r="AE511" s="33"/>
      <c r="AR511" s="158" t="s">
        <v>172</v>
      </c>
      <c r="AT511" s="158" t="s">
        <v>139</v>
      </c>
      <c r="AU511" s="158" t="s">
        <v>82</v>
      </c>
      <c r="AY511" s="18" t="s">
        <v>137</v>
      </c>
      <c r="BE511" s="159">
        <f>IF(N511="základní",J511,0)</f>
        <v>0</v>
      </c>
      <c r="BF511" s="159">
        <f>IF(N511="snížená",J511,0)</f>
        <v>0</v>
      </c>
      <c r="BG511" s="159">
        <f>IF(N511="zákl. přenesená",J511,0)</f>
        <v>0</v>
      </c>
      <c r="BH511" s="159">
        <f>IF(N511="sníž. přenesená",J511,0)</f>
        <v>0</v>
      </c>
      <c r="BI511" s="159">
        <f>IF(N511="nulová",J511,0)</f>
        <v>0</v>
      </c>
      <c r="BJ511" s="18" t="s">
        <v>80</v>
      </c>
      <c r="BK511" s="159">
        <f>ROUND(I511*H511,2)</f>
        <v>0</v>
      </c>
      <c r="BL511" s="18" t="s">
        <v>172</v>
      </c>
      <c r="BM511" s="158" t="s">
        <v>558</v>
      </c>
    </row>
    <row r="512" spans="1:47" s="2" customFormat="1" ht="19.5">
      <c r="A512" s="33"/>
      <c r="B512" s="34"/>
      <c r="C512" s="33"/>
      <c r="D512" s="160" t="s">
        <v>144</v>
      </c>
      <c r="E512" s="33"/>
      <c r="F512" s="161" t="s">
        <v>559</v>
      </c>
      <c r="G512" s="33"/>
      <c r="H512" s="33"/>
      <c r="I512" s="162"/>
      <c r="J512" s="33"/>
      <c r="K512" s="33"/>
      <c r="L512" s="34"/>
      <c r="M512" s="163"/>
      <c r="N512" s="164"/>
      <c r="O512" s="59"/>
      <c r="P512" s="59"/>
      <c r="Q512" s="59"/>
      <c r="R512" s="59"/>
      <c r="S512" s="59"/>
      <c r="T512" s="60"/>
      <c r="U512" s="33"/>
      <c r="V512" s="33"/>
      <c r="W512" s="33"/>
      <c r="X512" s="33"/>
      <c r="Y512" s="33"/>
      <c r="Z512" s="33"/>
      <c r="AA512" s="33"/>
      <c r="AB512" s="33"/>
      <c r="AC512" s="33"/>
      <c r="AD512" s="33"/>
      <c r="AE512" s="33"/>
      <c r="AT512" s="18" t="s">
        <v>144</v>
      </c>
      <c r="AU512" s="18" t="s">
        <v>82</v>
      </c>
    </row>
    <row r="513" spans="1:47" s="2" customFormat="1" ht="39">
      <c r="A513" s="33"/>
      <c r="B513" s="34"/>
      <c r="C513" s="33"/>
      <c r="D513" s="160" t="s">
        <v>146</v>
      </c>
      <c r="E513" s="33"/>
      <c r="F513" s="165" t="s">
        <v>560</v>
      </c>
      <c r="G513" s="33"/>
      <c r="H513" s="33"/>
      <c r="I513" s="162"/>
      <c r="J513" s="33"/>
      <c r="K513" s="33"/>
      <c r="L513" s="34"/>
      <c r="M513" s="163"/>
      <c r="N513" s="164"/>
      <c r="O513" s="59"/>
      <c r="P513" s="59"/>
      <c r="Q513" s="59"/>
      <c r="R513" s="59"/>
      <c r="S513" s="59"/>
      <c r="T513" s="60"/>
      <c r="U513" s="33"/>
      <c r="V513" s="33"/>
      <c r="W513" s="33"/>
      <c r="X513" s="33"/>
      <c r="Y513" s="33"/>
      <c r="Z513" s="33"/>
      <c r="AA513" s="33"/>
      <c r="AB513" s="33"/>
      <c r="AC513" s="33"/>
      <c r="AD513" s="33"/>
      <c r="AE513" s="33"/>
      <c r="AT513" s="18" t="s">
        <v>146</v>
      </c>
      <c r="AU513" s="18" t="s">
        <v>82</v>
      </c>
    </row>
    <row r="514" spans="2:51" s="13" customFormat="1" ht="12">
      <c r="B514" s="166"/>
      <c r="D514" s="160" t="s">
        <v>147</v>
      </c>
      <c r="E514" s="167" t="s">
        <v>1</v>
      </c>
      <c r="F514" s="168" t="s">
        <v>561</v>
      </c>
      <c r="H514" s="167" t="s">
        <v>1</v>
      </c>
      <c r="I514" s="169"/>
      <c r="L514" s="166"/>
      <c r="M514" s="170"/>
      <c r="N514" s="171"/>
      <c r="O514" s="171"/>
      <c r="P514" s="171"/>
      <c r="Q514" s="171"/>
      <c r="R514" s="171"/>
      <c r="S514" s="171"/>
      <c r="T514" s="172"/>
      <c r="AT514" s="167" t="s">
        <v>147</v>
      </c>
      <c r="AU514" s="167" t="s">
        <v>82</v>
      </c>
      <c r="AV514" s="13" t="s">
        <v>80</v>
      </c>
      <c r="AW514" s="13" t="s">
        <v>29</v>
      </c>
      <c r="AX514" s="13" t="s">
        <v>72</v>
      </c>
      <c r="AY514" s="167" t="s">
        <v>137</v>
      </c>
    </row>
    <row r="515" spans="2:51" s="14" customFormat="1" ht="12">
      <c r="B515" s="173"/>
      <c r="D515" s="160" t="s">
        <v>147</v>
      </c>
      <c r="E515" s="174" t="s">
        <v>1</v>
      </c>
      <c r="F515" s="175" t="s">
        <v>562</v>
      </c>
      <c r="H515" s="176">
        <v>80</v>
      </c>
      <c r="I515" s="177"/>
      <c r="L515" s="173"/>
      <c r="M515" s="178"/>
      <c r="N515" s="179"/>
      <c r="O515" s="179"/>
      <c r="P515" s="179"/>
      <c r="Q515" s="179"/>
      <c r="R515" s="179"/>
      <c r="S515" s="179"/>
      <c r="T515" s="180"/>
      <c r="AT515" s="174" t="s">
        <v>147</v>
      </c>
      <c r="AU515" s="174" t="s">
        <v>82</v>
      </c>
      <c r="AV515" s="14" t="s">
        <v>82</v>
      </c>
      <c r="AW515" s="14" t="s">
        <v>29</v>
      </c>
      <c r="AX515" s="14" t="s">
        <v>72</v>
      </c>
      <c r="AY515" s="174" t="s">
        <v>137</v>
      </c>
    </row>
    <row r="516" spans="2:51" s="15" customFormat="1" ht="12">
      <c r="B516" s="181"/>
      <c r="D516" s="160" t="s">
        <v>147</v>
      </c>
      <c r="E516" s="182" t="s">
        <v>1</v>
      </c>
      <c r="F516" s="183" t="s">
        <v>150</v>
      </c>
      <c r="H516" s="184">
        <v>80</v>
      </c>
      <c r="I516" s="185"/>
      <c r="L516" s="181"/>
      <c r="M516" s="186"/>
      <c r="N516" s="187"/>
      <c r="O516" s="187"/>
      <c r="P516" s="187"/>
      <c r="Q516" s="187"/>
      <c r="R516" s="187"/>
      <c r="S516" s="187"/>
      <c r="T516" s="188"/>
      <c r="AT516" s="182" t="s">
        <v>147</v>
      </c>
      <c r="AU516" s="182" t="s">
        <v>82</v>
      </c>
      <c r="AV516" s="15" t="s">
        <v>143</v>
      </c>
      <c r="AW516" s="15" t="s">
        <v>29</v>
      </c>
      <c r="AX516" s="15" t="s">
        <v>80</v>
      </c>
      <c r="AY516" s="182" t="s">
        <v>137</v>
      </c>
    </row>
    <row r="517" spans="1:65" s="2" customFormat="1" ht="14.45" customHeight="1">
      <c r="A517" s="33"/>
      <c r="B517" s="145"/>
      <c r="C517" s="189">
        <v>67</v>
      </c>
      <c r="D517" s="189" t="s">
        <v>230</v>
      </c>
      <c r="E517" s="190" t="s">
        <v>563</v>
      </c>
      <c r="F517" s="191" t="s">
        <v>564</v>
      </c>
      <c r="G517" s="192" t="s">
        <v>233</v>
      </c>
      <c r="H517" s="193">
        <v>0.028</v>
      </c>
      <c r="I517" s="194"/>
      <c r="J517" s="195">
        <f>ROUND(I517*H517,2)</f>
        <v>0</v>
      </c>
      <c r="K517" s="196"/>
      <c r="L517" s="197"/>
      <c r="M517" s="198" t="s">
        <v>1</v>
      </c>
      <c r="N517" s="199" t="s">
        <v>37</v>
      </c>
      <c r="O517" s="59"/>
      <c r="P517" s="156">
        <f>O517*H517</f>
        <v>0</v>
      </c>
      <c r="Q517" s="156">
        <v>0</v>
      </c>
      <c r="R517" s="156">
        <f>Q517*H517</f>
        <v>0</v>
      </c>
      <c r="S517" s="156">
        <v>0</v>
      </c>
      <c r="T517" s="157">
        <f>S517*H517</f>
        <v>0</v>
      </c>
      <c r="U517" s="33"/>
      <c r="V517" s="33"/>
      <c r="W517" s="33"/>
      <c r="X517" s="33"/>
      <c r="Y517" s="33"/>
      <c r="Z517" s="33"/>
      <c r="AA517" s="33"/>
      <c r="AB517" s="33"/>
      <c r="AC517" s="33"/>
      <c r="AD517" s="33"/>
      <c r="AE517" s="33"/>
      <c r="AR517" s="158" t="s">
        <v>234</v>
      </c>
      <c r="AT517" s="158" t="s">
        <v>230</v>
      </c>
      <c r="AU517" s="158" t="s">
        <v>82</v>
      </c>
      <c r="AY517" s="18" t="s">
        <v>137</v>
      </c>
      <c r="BE517" s="159">
        <f>IF(N517="základní",J517,0)</f>
        <v>0</v>
      </c>
      <c r="BF517" s="159">
        <f>IF(N517="snížená",J517,0)</f>
        <v>0</v>
      </c>
      <c r="BG517" s="159">
        <f>IF(N517="zákl. přenesená",J517,0)</f>
        <v>0</v>
      </c>
      <c r="BH517" s="159">
        <f>IF(N517="sníž. přenesená",J517,0)</f>
        <v>0</v>
      </c>
      <c r="BI517" s="159">
        <f>IF(N517="nulová",J517,0)</f>
        <v>0</v>
      </c>
      <c r="BJ517" s="18" t="s">
        <v>80</v>
      </c>
      <c r="BK517" s="159">
        <f>ROUND(I517*H517,2)</f>
        <v>0</v>
      </c>
      <c r="BL517" s="18" t="s">
        <v>172</v>
      </c>
      <c r="BM517" s="158" t="s">
        <v>565</v>
      </c>
    </row>
    <row r="518" spans="1:47" s="2" customFormat="1" ht="12">
      <c r="A518" s="33"/>
      <c r="B518" s="34"/>
      <c r="C518" s="33"/>
      <c r="D518" s="160" t="s">
        <v>144</v>
      </c>
      <c r="E518" s="33"/>
      <c r="F518" s="161" t="s">
        <v>564</v>
      </c>
      <c r="G518" s="33"/>
      <c r="H518" s="33"/>
      <c r="I518" s="162"/>
      <c r="J518" s="33"/>
      <c r="K518" s="33"/>
      <c r="L518" s="34"/>
      <c r="M518" s="163"/>
      <c r="N518" s="164"/>
      <c r="O518" s="59"/>
      <c r="P518" s="59"/>
      <c r="Q518" s="59"/>
      <c r="R518" s="59"/>
      <c r="S518" s="59"/>
      <c r="T518" s="60"/>
      <c r="U518" s="33"/>
      <c r="V518" s="33"/>
      <c r="W518" s="33"/>
      <c r="X518" s="33"/>
      <c r="Y518" s="33"/>
      <c r="Z518" s="33"/>
      <c r="AA518" s="33"/>
      <c r="AB518" s="33"/>
      <c r="AC518" s="33"/>
      <c r="AD518" s="33"/>
      <c r="AE518" s="33"/>
      <c r="AT518" s="18" t="s">
        <v>144</v>
      </c>
      <c r="AU518" s="18" t="s">
        <v>82</v>
      </c>
    </row>
    <row r="519" spans="1:47" s="2" customFormat="1" ht="29.25">
      <c r="A519" s="33"/>
      <c r="B519" s="34"/>
      <c r="C519" s="33"/>
      <c r="D519" s="160" t="s">
        <v>235</v>
      </c>
      <c r="E519" s="33"/>
      <c r="F519" s="165" t="s">
        <v>566</v>
      </c>
      <c r="G519" s="33"/>
      <c r="H519" s="33"/>
      <c r="I519" s="162"/>
      <c r="J519" s="33"/>
      <c r="K519" s="33"/>
      <c r="L519" s="34"/>
      <c r="M519" s="163"/>
      <c r="N519" s="164"/>
      <c r="O519" s="59"/>
      <c r="P519" s="59"/>
      <c r="Q519" s="59"/>
      <c r="R519" s="59"/>
      <c r="S519" s="59"/>
      <c r="T519" s="60"/>
      <c r="U519" s="33"/>
      <c r="V519" s="33"/>
      <c r="W519" s="33"/>
      <c r="X519" s="33"/>
      <c r="Y519" s="33"/>
      <c r="Z519" s="33"/>
      <c r="AA519" s="33"/>
      <c r="AB519" s="33"/>
      <c r="AC519" s="33"/>
      <c r="AD519" s="33"/>
      <c r="AE519" s="33"/>
      <c r="AT519" s="18" t="s">
        <v>235</v>
      </c>
      <c r="AU519" s="18" t="s">
        <v>82</v>
      </c>
    </row>
    <row r="520" spans="2:51" s="14" customFormat="1" ht="12">
      <c r="B520" s="173"/>
      <c r="D520" s="160" t="s">
        <v>147</v>
      </c>
      <c r="E520" s="174" t="s">
        <v>1</v>
      </c>
      <c r="F520" s="175" t="s">
        <v>567</v>
      </c>
      <c r="H520" s="176">
        <v>0.028</v>
      </c>
      <c r="I520" s="177"/>
      <c r="L520" s="173"/>
      <c r="M520" s="178"/>
      <c r="N520" s="179"/>
      <c r="O520" s="179"/>
      <c r="P520" s="179"/>
      <c r="Q520" s="179"/>
      <c r="R520" s="179"/>
      <c r="S520" s="179"/>
      <c r="T520" s="180"/>
      <c r="AT520" s="174" t="s">
        <v>147</v>
      </c>
      <c r="AU520" s="174" t="s">
        <v>82</v>
      </c>
      <c r="AV520" s="14" t="s">
        <v>82</v>
      </c>
      <c r="AW520" s="14" t="s">
        <v>29</v>
      </c>
      <c r="AX520" s="14" t="s">
        <v>72</v>
      </c>
      <c r="AY520" s="174" t="s">
        <v>137</v>
      </c>
    </row>
    <row r="521" spans="2:51" s="15" customFormat="1" ht="12">
      <c r="B521" s="181"/>
      <c r="D521" s="160" t="s">
        <v>147</v>
      </c>
      <c r="E521" s="182" t="s">
        <v>1</v>
      </c>
      <c r="F521" s="183" t="s">
        <v>150</v>
      </c>
      <c r="H521" s="184">
        <v>0.028</v>
      </c>
      <c r="I521" s="185"/>
      <c r="L521" s="181"/>
      <c r="M521" s="186"/>
      <c r="N521" s="187"/>
      <c r="O521" s="187"/>
      <c r="P521" s="187"/>
      <c r="Q521" s="187"/>
      <c r="R521" s="187"/>
      <c r="S521" s="187"/>
      <c r="T521" s="188"/>
      <c r="AT521" s="182" t="s">
        <v>147</v>
      </c>
      <c r="AU521" s="182" t="s">
        <v>82</v>
      </c>
      <c r="AV521" s="15" t="s">
        <v>143</v>
      </c>
      <c r="AW521" s="15" t="s">
        <v>29</v>
      </c>
      <c r="AX521" s="15" t="s">
        <v>80</v>
      </c>
      <c r="AY521" s="182" t="s">
        <v>137</v>
      </c>
    </row>
    <row r="522" spans="1:65" s="2" customFormat="1" ht="24.2" customHeight="1">
      <c r="A522" s="33"/>
      <c r="B522" s="145"/>
      <c r="C522" s="146">
        <v>68</v>
      </c>
      <c r="D522" s="146" t="s">
        <v>139</v>
      </c>
      <c r="E522" s="147" t="s">
        <v>568</v>
      </c>
      <c r="F522" s="148" t="s">
        <v>569</v>
      </c>
      <c r="G522" s="149" t="s">
        <v>142</v>
      </c>
      <c r="H522" s="150">
        <v>80</v>
      </c>
      <c r="I522" s="151"/>
      <c r="J522" s="152">
        <f>ROUND(I522*H522,2)</f>
        <v>0</v>
      </c>
      <c r="K522" s="153"/>
      <c r="L522" s="34"/>
      <c r="M522" s="154" t="s">
        <v>1</v>
      </c>
      <c r="N522" s="155" t="s">
        <v>37</v>
      </c>
      <c r="O522" s="59"/>
      <c r="P522" s="156">
        <f>O522*H522</f>
        <v>0</v>
      </c>
      <c r="Q522" s="156">
        <v>0</v>
      </c>
      <c r="R522" s="156">
        <f>Q522*H522</f>
        <v>0</v>
      </c>
      <c r="S522" s="156">
        <v>0</v>
      </c>
      <c r="T522" s="157">
        <f>S522*H522</f>
        <v>0</v>
      </c>
      <c r="U522" s="33"/>
      <c r="V522" s="33"/>
      <c r="W522" s="33"/>
      <c r="X522" s="33"/>
      <c r="Y522" s="33"/>
      <c r="Z522" s="33"/>
      <c r="AA522" s="33"/>
      <c r="AB522" s="33"/>
      <c r="AC522" s="33"/>
      <c r="AD522" s="33"/>
      <c r="AE522" s="33"/>
      <c r="AR522" s="158" t="s">
        <v>172</v>
      </c>
      <c r="AT522" s="158" t="s">
        <v>139</v>
      </c>
      <c r="AU522" s="158" t="s">
        <v>82</v>
      </c>
      <c r="AY522" s="18" t="s">
        <v>137</v>
      </c>
      <c r="BE522" s="159">
        <f>IF(N522="základní",J522,0)</f>
        <v>0</v>
      </c>
      <c r="BF522" s="159">
        <f>IF(N522="snížená",J522,0)</f>
        <v>0</v>
      </c>
      <c r="BG522" s="159">
        <f>IF(N522="zákl. přenesená",J522,0)</f>
        <v>0</v>
      </c>
      <c r="BH522" s="159">
        <f>IF(N522="sníž. přenesená",J522,0)</f>
        <v>0</v>
      </c>
      <c r="BI522" s="159">
        <f>IF(N522="nulová",J522,0)</f>
        <v>0</v>
      </c>
      <c r="BJ522" s="18" t="s">
        <v>80</v>
      </c>
      <c r="BK522" s="159">
        <f>ROUND(I522*H522,2)</f>
        <v>0</v>
      </c>
      <c r="BL522" s="18" t="s">
        <v>172</v>
      </c>
      <c r="BM522" s="158" t="s">
        <v>570</v>
      </c>
    </row>
    <row r="523" spans="1:47" s="2" customFormat="1" ht="19.5">
      <c r="A523" s="33"/>
      <c r="B523" s="34"/>
      <c r="C523" s="33"/>
      <c r="D523" s="160" t="s">
        <v>144</v>
      </c>
      <c r="E523" s="33"/>
      <c r="F523" s="161" t="s">
        <v>571</v>
      </c>
      <c r="G523" s="33"/>
      <c r="H523" s="33"/>
      <c r="I523" s="162"/>
      <c r="J523" s="33"/>
      <c r="K523" s="33"/>
      <c r="L523" s="34"/>
      <c r="M523" s="163"/>
      <c r="N523" s="164"/>
      <c r="O523" s="59"/>
      <c r="P523" s="59"/>
      <c r="Q523" s="59"/>
      <c r="R523" s="59"/>
      <c r="S523" s="59"/>
      <c r="T523" s="60"/>
      <c r="U523" s="33"/>
      <c r="V523" s="33"/>
      <c r="W523" s="33"/>
      <c r="X523" s="33"/>
      <c r="Y523" s="33"/>
      <c r="Z523" s="33"/>
      <c r="AA523" s="33"/>
      <c r="AB523" s="33"/>
      <c r="AC523" s="33"/>
      <c r="AD523" s="33"/>
      <c r="AE523" s="33"/>
      <c r="AT523" s="18" t="s">
        <v>144</v>
      </c>
      <c r="AU523" s="18" t="s">
        <v>82</v>
      </c>
    </row>
    <row r="524" spans="1:47" s="2" customFormat="1" ht="39">
      <c r="A524" s="33"/>
      <c r="B524" s="34"/>
      <c r="C524" s="33"/>
      <c r="D524" s="160" t="s">
        <v>146</v>
      </c>
      <c r="E524" s="33"/>
      <c r="F524" s="165" t="s">
        <v>560</v>
      </c>
      <c r="G524" s="33"/>
      <c r="H524" s="33"/>
      <c r="I524" s="162"/>
      <c r="J524" s="33"/>
      <c r="K524" s="33"/>
      <c r="L524" s="34"/>
      <c r="M524" s="163"/>
      <c r="N524" s="164"/>
      <c r="O524" s="59"/>
      <c r="P524" s="59"/>
      <c r="Q524" s="59"/>
      <c r="R524" s="59"/>
      <c r="S524" s="59"/>
      <c r="T524" s="60"/>
      <c r="U524" s="33"/>
      <c r="V524" s="33"/>
      <c r="W524" s="33"/>
      <c r="X524" s="33"/>
      <c r="Y524" s="33"/>
      <c r="Z524" s="33"/>
      <c r="AA524" s="33"/>
      <c r="AB524" s="33"/>
      <c r="AC524" s="33"/>
      <c r="AD524" s="33"/>
      <c r="AE524" s="33"/>
      <c r="AT524" s="18" t="s">
        <v>146</v>
      </c>
      <c r="AU524" s="18" t="s">
        <v>82</v>
      </c>
    </row>
    <row r="525" spans="2:51" s="13" customFormat="1" ht="12">
      <c r="B525" s="166"/>
      <c r="D525" s="160" t="s">
        <v>147</v>
      </c>
      <c r="E525" s="167" t="s">
        <v>1</v>
      </c>
      <c r="F525" s="168" t="s">
        <v>561</v>
      </c>
      <c r="H525" s="167" t="s">
        <v>1</v>
      </c>
      <c r="I525" s="169"/>
      <c r="L525" s="166"/>
      <c r="M525" s="170"/>
      <c r="N525" s="171"/>
      <c r="O525" s="171"/>
      <c r="P525" s="171"/>
      <c r="Q525" s="171"/>
      <c r="R525" s="171"/>
      <c r="S525" s="171"/>
      <c r="T525" s="172"/>
      <c r="AT525" s="167" t="s">
        <v>147</v>
      </c>
      <c r="AU525" s="167" t="s">
        <v>82</v>
      </c>
      <c r="AV525" s="13" t="s">
        <v>80</v>
      </c>
      <c r="AW525" s="13" t="s">
        <v>29</v>
      </c>
      <c r="AX525" s="13" t="s">
        <v>72</v>
      </c>
      <c r="AY525" s="167" t="s">
        <v>137</v>
      </c>
    </row>
    <row r="526" spans="2:51" s="14" customFormat="1" ht="12">
      <c r="B526" s="173"/>
      <c r="D526" s="160" t="s">
        <v>147</v>
      </c>
      <c r="E526" s="174" t="s">
        <v>1</v>
      </c>
      <c r="F526" s="175" t="s">
        <v>562</v>
      </c>
      <c r="H526" s="176">
        <v>80</v>
      </c>
      <c r="I526" s="177"/>
      <c r="L526" s="173"/>
      <c r="M526" s="178"/>
      <c r="N526" s="179"/>
      <c r="O526" s="179"/>
      <c r="P526" s="179"/>
      <c r="Q526" s="179"/>
      <c r="R526" s="179"/>
      <c r="S526" s="179"/>
      <c r="T526" s="180"/>
      <c r="AT526" s="174" t="s">
        <v>147</v>
      </c>
      <c r="AU526" s="174" t="s">
        <v>82</v>
      </c>
      <c r="AV526" s="14" t="s">
        <v>82</v>
      </c>
      <c r="AW526" s="14" t="s">
        <v>29</v>
      </c>
      <c r="AX526" s="14" t="s">
        <v>72</v>
      </c>
      <c r="AY526" s="174" t="s">
        <v>137</v>
      </c>
    </row>
    <row r="527" spans="2:51" s="15" customFormat="1" ht="12">
      <c r="B527" s="181"/>
      <c r="D527" s="160" t="s">
        <v>147</v>
      </c>
      <c r="E527" s="182" t="s">
        <v>1</v>
      </c>
      <c r="F527" s="183" t="s">
        <v>150</v>
      </c>
      <c r="H527" s="184">
        <v>80</v>
      </c>
      <c r="I527" s="185"/>
      <c r="L527" s="181"/>
      <c r="M527" s="186"/>
      <c r="N527" s="187"/>
      <c r="O527" s="187"/>
      <c r="P527" s="187"/>
      <c r="Q527" s="187"/>
      <c r="R527" s="187"/>
      <c r="S527" s="187"/>
      <c r="T527" s="188"/>
      <c r="AT527" s="182" t="s">
        <v>147</v>
      </c>
      <c r="AU527" s="182" t="s">
        <v>82</v>
      </c>
      <c r="AV527" s="15" t="s">
        <v>143</v>
      </c>
      <c r="AW527" s="15" t="s">
        <v>29</v>
      </c>
      <c r="AX527" s="15" t="s">
        <v>80</v>
      </c>
      <c r="AY527" s="182" t="s">
        <v>137</v>
      </c>
    </row>
    <row r="528" spans="1:65" s="2" customFormat="1" ht="14.45" customHeight="1">
      <c r="A528" s="33"/>
      <c r="B528" s="145"/>
      <c r="C528" s="189">
        <v>69</v>
      </c>
      <c r="D528" s="189" t="s">
        <v>230</v>
      </c>
      <c r="E528" s="190" t="s">
        <v>572</v>
      </c>
      <c r="F528" s="191" t="s">
        <v>573</v>
      </c>
      <c r="G528" s="192" t="s">
        <v>233</v>
      </c>
      <c r="H528" s="193">
        <v>0.036</v>
      </c>
      <c r="I528" s="194"/>
      <c r="J528" s="195">
        <f>ROUND(I528*H528,2)</f>
        <v>0</v>
      </c>
      <c r="K528" s="196"/>
      <c r="L528" s="197"/>
      <c r="M528" s="198" t="s">
        <v>1</v>
      </c>
      <c r="N528" s="199" t="s">
        <v>37</v>
      </c>
      <c r="O528" s="59"/>
      <c r="P528" s="156">
        <f>O528*H528</f>
        <v>0</v>
      </c>
      <c r="Q528" s="156">
        <v>0</v>
      </c>
      <c r="R528" s="156">
        <f>Q528*H528</f>
        <v>0</v>
      </c>
      <c r="S528" s="156">
        <v>0</v>
      </c>
      <c r="T528" s="157">
        <f>S528*H528</f>
        <v>0</v>
      </c>
      <c r="U528" s="33"/>
      <c r="V528" s="33"/>
      <c r="W528" s="33"/>
      <c r="X528" s="33"/>
      <c r="Y528" s="33"/>
      <c r="Z528" s="33"/>
      <c r="AA528" s="33"/>
      <c r="AB528" s="33"/>
      <c r="AC528" s="33"/>
      <c r="AD528" s="33"/>
      <c r="AE528" s="33"/>
      <c r="AR528" s="158" t="s">
        <v>234</v>
      </c>
      <c r="AT528" s="158" t="s">
        <v>230</v>
      </c>
      <c r="AU528" s="158" t="s">
        <v>82</v>
      </c>
      <c r="AY528" s="18" t="s">
        <v>137</v>
      </c>
      <c r="BE528" s="159">
        <f>IF(N528="základní",J528,0)</f>
        <v>0</v>
      </c>
      <c r="BF528" s="159">
        <f>IF(N528="snížená",J528,0)</f>
        <v>0</v>
      </c>
      <c r="BG528" s="159">
        <f>IF(N528="zákl. přenesená",J528,0)</f>
        <v>0</v>
      </c>
      <c r="BH528" s="159">
        <f>IF(N528="sníž. přenesená",J528,0)</f>
        <v>0</v>
      </c>
      <c r="BI528" s="159">
        <f>IF(N528="nulová",J528,0)</f>
        <v>0</v>
      </c>
      <c r="BJ528" s="18" t="s">
        <v>80</v>
      </c>
      <c r="BK528" s="159">
        <f>ROUND(I528*H528,2)</f>
        <v>0</v>
      </c>
      <c r="BL528" s="18" t="s">
        <v>172</v>
      </c>
      <c r="BM528" s="158" t="s">
        <v>574</v>
      </c>
    </row>
    <row r="529" spans="1:47" s="2" customFormat="1" ht="12">
      <c r="A529" s="33"/>
      <c r="B529" s="34"/>
      <c r="C529" s="33"/>
      <c r="D529" s="160" t="s">
        <v>144</v>
      </c>
      <c r="E529" s="33"/>
      <c r="F529" s="161" t="s">
        <v>573</v>
      </c>
      <c r="G529" s="33"/>
      <c r="H529" s="33"/>
      <c r="I529" s="162"/>
      <c r="J529" s="33"/>
      <c r="K529" s="33"/>
      <c r="L529" s="34"/>
      <c r="M529" s="163"/>
      <c r="N529" s="164"/>
      <c r="O529" s="59"/>
      <c r="P529" s="59"/>
      <c r="Q529" s="59"/>
      <c r="R529" s="59"/>
      <c r="S529" s="59"/>
      <c r="T529" s="60"/>
      <c r="U529" s="33"/>
      <c r="V529" s="33"/>
      <c r="W529" s="33"/>
      <c r="X529" s="33"/>
      <c r="Y529" s="33"/>
      <c r="Z529" s="33"/>
      <c r="AA529" s="33"/>
      <c r="AB529" s="33"/>
      <c r="AC529" s="33"/>
      <c r="AD529" s="33"/>
      <c r="AE529" s="33"/>
      <c r="AT529" s="18" t="s">
        <v>144</v>
      </c>
      <c r="AU529" s="18" t="s">
        <v>82</v>
      </c>
    </row>
    <row r="530" spans="1:47" s="2" customFormat="1" ht="19.5">
      <c r="A530" s="33"/>
      <c r="B530" s="34"/>
      <c r="C530" s="33"/>
      <c r="D530" s="160" t="s">
        <v>235</v>
      </c>
      <c r="E530" s="33"/>
      <c r="F530" s="165" t="s">
        <v>575</v>
      </c>
      <c r="G530" s="33"/>
      <c r="H530" s="33"/>
      <c r="I530" s="162"/>
      <c r="J530" s="33"/>
      <c r="K530" s="33"/>
      <c r="L530" s="34"/>
      <c r="M530" s="163"/>
      <c r="N530" s="164"/>
      <c r="O530" s="59"/>
      <c r="P530" s="59"/>
      <c r="Q530" s="59"/>
      <c r="R530" s="59"/>
      <c r="S530" s="59"/>
      <c r="T530" s="60"/>
      <c r="U530" s="33"/>
      <c r="V530" s="33"/>
      <c r="W530" s="33"/>
      <c r="X530" s="33"/>
      <c r="Y530" s="33"/>
      <c r="Z530" s="33"/>
      <c r="AA530" s="33"/>
      <c r="AB530" s="33"/>
      <c r="AC530" s="33"/>
      <c r="AD530" s="33"/>
      <c r="AE530" s="33"/>
      <c r="AT530" s="18" t="s">
        <v>235</v>
      </c>
      <c r="AU530" s="18" t="s">
        <v>82</v>
      </c>
    </row>
    <row r="531" spans="2:51" s="14" customFormat="1" ht="12">
      <c r="B531" s="173"/>
      <c r="D531" s="160" t="s">
        <v>147</v>
      </c>
      <c r="E531" s="174" t="s">
        <v>1</v>
      </c>
      <c r="F531" s="175" t="s">
        <v>576</v>
      </c>
      <c r="H531" s="176">
        <v>0.036</v>
      </c>
      <c r="I531" s="177"/>
      <c r="L531" s="173"/>
      <c r="M531" s="178"/>
      <c r="N531" s="179"/>
      <c r="O531" s="179"/>
      <c r="P531" s="179"/>
      <c r="Q531" s="179"/>
      <c r="R531" s="179"/>
      <c r="S531" s="179"/>
      <c r="T531" s="180"/>
      <c r="AT531" s="174" t="s">
        <v>147</v>
      </c>
      <c r="AU531" s="174" t="s">
        <v>82</v>
      </c>
      <c r="AV531" s="14" t="s">
        <v>82</v>
      </c>
      <c r="AW531" s="14" t="s">
        <v>29</v>
      </c>
      <c r="AX531" s="14" t="s">
        <v>72</v>
      </c>
      <c r="AY531" s="174" t="s">
        <v>137</v>
      </c>
    </row>
    <row r="532" spans="2:51" s="15" customFormat="1" ht="12">
      <c r="B532" s="181"/>
      <c r="D532" s="160" t="s">
        <v>147</v>
      </c>
      <c r="E532" s="182" t="s">
        <v>1</v>
      </c>
      <c r="F532" s="183" t="s">
        <v>150</v>
      </c>
      <c r="H532" s="184">
        <v>0.036</v>
      </c>
      <c r="I532" s="185"/>
      <c r="L532" s="181"/>
      <c r="M532" s="186"/>
      <c r="N532" s="187"/>
      <c r="O532" s="187"/>
      <c r="P532" s="187"/>
      <c r="Q532" s="187"/>
      <c r="R532" s="187"/>
      <c r="S532" s="187"/>
      <c r="T532" s="188"/>
      <c r="AT532" s="182" t="s">
        <v>147</v>
      </c>
      <c r="AU532" s="182" t="s">
        <v>82</v>
      </c>
      <c r="AV532" s="15" t="s">
        <v>143</v>
      </c>
      <c r="AW532" s="15" t="s">
        <v>29</v>
      </c>
      <c r="AX532" s="15" t="s">
        <v>80</v>
      </c>
      <c r="AY532" s="182" t="s">
        <v>137</v>
      </c>
    </row>
    <row r="533" spans="1:65" s="2" customFormat="1" ht="24.2" customHeight="1">
      <c r="A533" s="33"/>
      <c r="B533" s="145"/>
      <c r="C533" s="146">
        <v>70</v>
      </c>
      <c r="D533" s="146" t="s">
        <v>139</v>
      </c>
      <c r="E533" s="147" t="s">
        <v>577</v>
      </c>
      <c r="F533" s="148" t="s">
        <v>578</v>
      </c>
      <c r="G533" s="149" t="s">
        <v>233</v>
      </c>
      <c r="H533" s="150">
        <v>0.064</v>
      </c>
      <c r="I533" s="151"/>
      <c r="J533" s="152">
        <f>ROUND(I533*H533,2)</f>
        <v>0</v>
      </c>
      <c r="K533" s="153"/>
      <c r="L533" s="34"/>
      <c r="M533" s="154" t="s">
        <v>1</v>
      </c>
      <c r="N533" s="155" t="s">
        <v>37</v>
      </c>
      <c r="O533" s="59"/>
      <c r="P533" s="156">
        <f>O533*H533</f>
        <v>0</v>
      </c>
      <c r="Q533" s="156">
        <v>0</v>
      </c>
      <c r="R533" s="156">
        <f>Q533*H533</f>
        <v>0</v>
      </c>
      <c r="S533" s="156">
        <v>0</v>
      </c>
      <c r="T533" s="157">
        <f>S533*H533</f>
        <v>0</v>
      </c>
      <c r="U533" s="33"/>
      <c r="V533" s="33"/>
      <c r="W533" s="33"/>
      <c r="X533" s="33"/>
      <c r="Y533" s="33"/>
      <c r="Z533" s="33"/>
      <c r="AA533" s="33"/>
      <c r="AB533" s="33"/>
      <c r="AC533" s="33"/>
      <c r="AD533" s="33"/>
      <c r="AE533" s="33"/>
      <c r="AR533" s="158" t="s">
        <v>172</v>
      </c>
      <c r="AT533" s="158" t="s">
        <v>139</v>
      </c>
      <c r="AU533" s="158" t="s">
        <v>82</v>
      </c>
      <c r="AY533" s="18" t="s">
        <v>137</v>
      </c>
      <c r="BE533" s="159">
        <f>IF(N533="základní",J533,0)</f>
        <v>0</v>
      </c>
      <c r="BF533" s="159">
        <f>IF(N533="snížená",J533,0)</f>
        <v>0</v>
      </c>
      <c r="BG533" s="159">
        <f>IF(N533="zákl. přenesená",J533,0)</f>
        <v>0</v>
      </c>
      <c r="BH533" s="159">
        <f>IF(N533="sníž. přenesená",J533,0)</f>
        <v>0</v>
      </c>
      <c r="BI533" s="159">
        <f>IF(N533="nulová",J533,0)</f>
        <v>0</v>
      </c>
      <c r="BJ533" s="18" t="s">
        <v>80</v>
      </c>
      <c r="BK533" s="159">
        <f>ROUND(I533*H533,2)</f>
        <v>0</v>
      </c>
      <c r="BL533" s="18" t="s">
        <v>172</v>
      </c>
      <c r="BM533" s="158" t="s">
        <v>579</v>
      </c>
    </row>
    <row r="534" spans="1:47" s="2" customFormat="1" ht="29.25">
      <c r="A534" s="33"/>
      <c r="B534" s="34"/>
      <c r="C534" s="33"/>
      <c r="D534" s="160" t="s">
        <v>144</v>
      </c>
      <c r="E534" s="33"/>
      <c r="F534" s="161" t="s">
        <v>580</v>
      </c>
      <c r="G534" s="33"/>
      <c r="H534" s="33"/>
      <c r="I534" s="162"/>
      <c r="J534" s="33"/>
      <c r="K534" s="33"/>
      <c r="L534" s="34"/>
      <c r="M534" s="163"/>
      <c r="N534" s="164"/>
      <c r="O534" s="59"/>
      <c r="P534" s="59"/>
      <c r="Q534" s="59"/>
      <c r="R534" s="59"/>
      <c r="S534" s="59"/>
      <c r="T534" s="60"/>
      <c r="U534" s="33"/>
      <c r="V534" s="33"/>
      <c r="W534" s="33"/>
      <c r="X534" s="33"/>
      <c r="Y534" s="33"/>
      <c r="Z534" s="33"/>
      <c r="AA534" s="33"/>
      <c r="AB534" s="33"/>
      <c r="AC534" s="33"/>
      <c r="AD534" s="33"/>
      <c r="AE534" s="33"/>
      <c r="AT534" s="18" t="s">
        <v>144</v>
      </c>
      <c r="AU534" s="18" t="s">
        <v>82</v>
      </c>
    </row>
    <row r="535" spans="1:47" s="2" customFormat="1" ht="117">
      <c r="A535" s="33"/>
      <c r="B535" s="34"/>
      <c r="C535" s="33"/>
      <c r="D535" s="160" t="s">
        <v>146</v>
      </c>
      <c r="E535" s="33"/>
      <c r="F535" s="165" t="s">
        <v>581</v>
      </c>
      <c r="G535" s="33"/>
      <c r="H535" s="33"/>
      <c r="I535" s="162"/>
      <c r="J535" s="33"/>
      <c r="K535" s="33"/>
      <c r="L535" s="34"/>
      <c r="M535" s="163"/>
      <c r="N535" s="164"/>
      <c r="O535" s="59"/>
      <c r="P535" s="59"/>
      <c r="Q535" s="59"/>
      <c r="R535" s="59"/>
      <c r="S535" s="59"/>
      <c r="T535" s="60"/>
      <c r="U535" s="33"/>
      <c r="V535" s="33"/>
      <c r="W535" s="33"/>
      <c r="X535" s="33"/>
      <c r="Y535" s="33"/>
      <c r="Z535" s="33"/>
      <c r="AA535" s="33"/>
      <c r="AB535" s="33"/>
      <c r="AC535" s="33"/>
      <c r="AD535" s="33"/>
      <c r="AE535" s="33"/>
      <c r="AT535" s="18" t="s">
        <v>146</v>
      </c>
      <c r="AU535" s="18" t="s">
        <v>82</v>
      </c>
    </row>
    <row r="536" spans="2:63" s="12" customFormat="1" ht="25.9" customHeight="1">
      <c r="B536" s="132"/>
      <c r="D536" s="133" t="s">
        <v>71</v>
      </c>
      <c r="E536" s="134" t="s">
        <v>582</v>
      </c>
      <c r="F536" s="134" t="s">
        <v>583</v>
      </c>
      <c r="I536" s="135"/>
      <c r="J536" s="136">
        <f>BK536</f>
        <v>0</v>
      </c>
      <c r="L536" s="132"/>
      <c r="M536" s="137"/>
      <c r="N536" s="138"/>
      <c r="O536" s="138"/>
      <c r="P536" s="139">
        <f>SUM(P537:P539)</f>
        <v>0</v>
      </c>
      <c r="Q536" s="138"/>
      <c r="R536" s="139">
        <f>SUM(R537:R539)</f>
        <v>0</v>
      </c>
      <c r="S536" s="138"/>
      <c r="T536" s="140">
        <f>SUM(T537:T539)</f>
        <v>0</v>
      </c>
      <c r="AR536" s="133" t="s">
        <v>143</v>
      </c>
      <c r="AT536" s="141" t="s">
        <v>71</v>
      </c>
      <c r="AU536" s="141" t="s">
        <v>72</v>
      </c>
      <c r="AY536" s="133" t="s">
        <v>137</v>
      </c>
      <c r="BK536" s="142">
        <f>SUM(BK537:BK539)</f>
        <v>0</v>
      </c>
    </row>
    <row r="537" spans="1:65" s="2" customFormat="1" ht="14.45" customHeight="1">
      <c r="A537" s="33"/>
      <c r="B537" s="145"/>
      <c r="C537" s="146">
        <v>71</v>
      </c>
      <c r="D537" s="146" t="s">
        <v>139</v>
      </c>
      <c r="E537" s="147" t="s">
        <v>584</v>
      </c>
      <c r="F537" s="148" t="s">
        <v>585</v>
      </c>
      <c r="G537" s="149" t="s">
        <v>341</v>
      </c>
      <c r="H537" s="150">
        <v>1</v>
      </c>
      <c r="I537" s="151"/>
      <c r="J537" s="152">
        <f>ROUND(I537*H537,2)</f>
        <v>0</v>
      </c>
      <c r="K537" s="153"/>
      <c r="L537" s="34"/>
      <c r="M537" s="154" t="s">
        <v>1</v>
      </c>
      <c r="N537" s="155" t="s">
        <v>37</v>
      </c>
      <c r="O537" s="59"/>
      <c r="P537" s="156">
        <f>O537*H537</f>
        <v>0</v>
      </c>
      <c r="Q537" s="156">
        <v>0</v>
      </c>
      <c r="R537" s="156">
        <f>Q537*H537</f>
        <v>0</v>
      </c>
      <c r="S537" s="156">
        <v>0</v>
      </c>
      <c r="T537" s="157">
        <f>S537*H537</f>
        <v>0</v>
      </c>
      <c r="U537" s="33"/>
      <c r="V537" s="33"/>
      <c r="W537" s="33"/>
      <c r="X537" s="33"/>
      <c r="Y537" s="33"/>
      <c r="Z537" s="33"/>
      <c r="AA537" s="33"/>
      <c r="AB537" s="33"/>
      <c r="AC537" s="33"/>
      <c r="AD537" s="33"/>
      <c r="AE537" s="33"/>
      <c r="AR537" s="158" t="s">
        <v>586</v>
      </c>
      <c r="AT537" s="158" t="s">
        <v>139</v>
      </c>
      <c r="AU537" s="158" t="s">
        <v>80</v>
      </c>
      <c r="AY537" s="18" t="s">
        <v>137</v>
      </c>
      <c r="BE537" s="159">
        <f>IF(N537="základní",J537,0)</f>
        <v>0</v>
      </c>
      <c r="BF537" s="159">
        <f>IF(N537="snížená",J537,0)</f>
        <v>0</v>
      </c>
      <c r="BG537" s="159">
        <f>IF(N537="zákl. přenesená",J537,0)</f>
        <v>0</v>
      </c>
      <c r="BH537" s="159">
        <f>IF(N537="sníž. přenesená",J537,0)</f>
        <v>0</v>
      </c>
      <c r="BI537" s="159">
        <f>IF(N537="nulová",J537,0)</f>
        <v>0</v>
      </c>
      <c r="BJ537" s="18" t="s">
        <v>80</v>
      </c>
      <c r="BK537" s="159">
        <f>ROUND(I537*H537,2)</f>
        <v>0</v>
      </c>
      <c r="BL537" s="18" t="s">
        <v>586</v>
      </c>
      <c r="BM537" s="158" t="s">
        <v>587</v>
      </c>
    </row>
    <row r="538" spans="1:47" s="2" customFormat="1" ht="12">
      <c r="A538" s="33"/>
      <c r="B538" s="34"/>
      <c r="C538" s="33"/>
      <c r="D538" s="160" t="s">
        <v>144</v>
      </c>
      <c r="E538" s="33"/>
      <c r="F538" s="161" t="s">
        <v>585</v>
      </c>
      <c r="G538" s="33"/>
      <c r="H538" s="33"/>
      <c r="I538" s="162"/>
      <c r="J538" s="33"/>
      <c r="K538" s="33"/>
      <c r="L538" s="34"/>
      <c r="M538" s="163"/>
      <c r="N538" s="164"/>
      <c r="O538" s="59"/>
      <c r="P538" s="59"/>
      <c r="Q538" s="59"/>
      <c r="R538" s="59"/>
      <c r="S538" s="59"/>
      <c r="T538" s="60"/>
      <c r="U538" s="33"/>
      <c r="V538" s="33"/>
      <c r="W538" s="33"/>
      <c r="X538" s="33"/>
      <c r="Y538" s="33"/>
      <c r="Z538" s="33"/>
      <c r="AA538" s="33"/>
      <c r="AB538" s="33"/>
      <c r="AC538" s="33"/>
      <c r="AD538" s="33"/>
      <c r="AE538" s="33"/>
      <c r="AT538" s="18" t="s">
        <v>144</v>
      </c>
      <c r="AU538" s="18" t="s">
        <v>80</v>
      </c>
    </row>
    <row r="539" spans="1:47" s="2" customFormat="1" ht="78">
      <c r="A539" s="33"/>
      <c r="B539" s="34"/>
      <c r="C539" s="33"/>
      <c r="D539" s="160" t="s">
        <v>235</v>
      </c>
      <c r="E539" s="33"/>
      <c r="F539" s="165" t="s">
        <v>588</v>
      </c>
      <c r="G539" s="33"/>
      <c r="H539" s="33"/>
      <c r="I539" s="162"/>
      <c r="J539" s="33"/>
      <c r="K539" s="33"/>
      <c r="L539" s="34"/>
      <c r="M539" s="208"/>
      <c r="N539" s="209"/>
      <c r="O539" s="210"/>
      <c r="P539" s="210"/>
      <c r="Q539" s="210"/>
      <c r="R539" s="210"/>
      <c r="S539" s="210"/>
      <c r="T539" s="211"/>
      <c r="U539" s="33"/>
      <c r="V539" s="33"/>
      <c r="W539" s="33"/>
      <c r="X539" s="33"/>
      <c r="Y539" s="33"/>
      <c r="Z539" s="33"/>
      <c r="AA539" s="33"/>
      <c r="AB539" s="33"/>
      <c r="AC539" s="33"/>
      <c r="AD539" s="33"/>
      <c r="AE539" s="33"/>
      <c r="AT539" s="18" t="s">
        <v>235</v>
      </c>
      <c r="AU539" s="18" t="s">
        <v>80</v>
      </c>
    </row>
    <row r="540" spans="1:31" s="2" customFormat="1" ht="6.95" customHeight="1">
      <c r="A540" s="33"/>
      <c r="B540" s="48"/>
      <c r="C540" s="49"/>
      <c r="D540" s="49"/>
      <c r="E540" s="49"/>
      <c r="F540" s="49"/>
      <c r="G540" s="49"/>
      <c r="H540" s="49"/>
      <c r="I540" s="49"/>
      <c r="J540" s="49"/>
      <c r="K540" s="49"/>
      <c r="L540" s="34"/>
      <c r="M540" s="33"/>
      <c r="O540" s="33"/>
      <c r="P540" s="33"/>
      <c r="Q540" s="33"/>
      <c r="R540" s="33"/>
      <c r="S540" s="33"/>
      <c r="T540" s="33"/>
      <c r="U540" s="33"/>
      <c r="V540" s="33"/>
      <c r="W540" s="33"/>
      <c r="X540" s="33"/>
      <c r="Y540" s="33"/>
      <c r="Z540" s="33"/>
      <c r="AA540" s="33"/>
      <c r="AB540" s="33"/>
      <c r="AC540" s="33"/>
      <c r="AD540" s="33"/>
      <c r="AE540" s="33"/>
    </row>
  </sheetData>
  <autoFilter ref="C131:K539"/>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85</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30" customHeight="1">
      <c r="A9" s="33"/>
      <c r="B9" s="34"/>
      <c r="C9" s="33"/>
      <c r="D9" s="33"/>
      <c r="E9" s="246" t="s">
        <v>589</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ROUND(J127,2)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ROUND((SUM(BE127:BE235)),2)</f>
        <v>0</v>
      </c>
      <c r="G33" s="33"/>
      <c r="H33" s="33"/>
      <c r="I33" s="101">
        <v>0.21</v>
      </c>
      <c r="J33" s="100">
        <f>ROUND(((SUM(BE127:BE235))*I33),2)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ROUND((SUM(BF127:BF235)),2)</f>
        <v>0</v>
      </c>
      <c r="G34" s="33"/>
      <c r="H34" s="33"/>
      <c r="I34" s="101">
        <v>0.15</v>
      </c>
      <c r="J34" s="100">
        <f>ROUND(((SUM(BF127:BF235))*I34),2)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ROUND((SUM(BG127:BG235)),2)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ROUND((SUM(BH127:BH235)),2)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ROUND((SUM(BI127:BI235)),2)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30" customHeight="1">
      <c r="A87" s="33"/>
      <c r="B87" s="34"/>
      <c r="C87" s="33"/>
      <c r="D87" s="33"/>
      <c r="E87" s="246" t="str">
        <f>E9</f>
        <v>SO 01.2 - Stabilizace paty PB zdi v délce 5,7 m v ř.km 11,487 ÷ 11,493</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J127</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106</v>
      </c>
      <c r="E97" s="115"/>
      <c r="F97" s="115"/>
      <c r="G97" s="115"/>
      <c r="H97" s="115"/>
      <c r="I97" s="115"/>
      <c r="J97" s="116">
        <f>J128</f>
        <v>0</v>
      </c>
      <c r="L97" s="113"/>
    </row>
    <row r="98" spans="2:12" s="10" customFormat="1" ht="19.9" customHeight="1">
      <c r="B98" s="117"/>
      <c r="D98" s="118" t="s">
        <v>107</v>
      </c>
      <c r="E98" s="119"/>
      <c r="F98" s="119"/>
      <c r="G98" s="119"/>
      <c r="H98" s="119"/>
      <c r="I98" s="119"/>
      <c r="J98" s="120">
        <f>J129</f>
        <v>0</v>
      </c>
      <c r="L98" s="117"/>
    </row>
    <row r="99" spans="2:12" s="10" customFormat="1" ht="19.9" customHeight="1">
      <c r="B99" s="117"/>
      <c r="D99" s="118" t="s">
        <v>108</v>
      </c>
      <c r="E99" s="119"/>
      <c r="F99" s="119"/>
      <c r="G99" s="119"/>
      <c r="H99" s="119"/>
      <c r="I99" s="119"/>
      <c r="J99" s="120">
        <f>J157</f>
        <v>0</v>
      </c>
      <c r="L99" s="117"/>
    </row>
    <row r="100" spans="2:12" s="10" customFormat="1" ht="19.9" customHeight="1">
      <c r="B100" s="117"/>
      <c r="D100" s="118" t="s">
        <v>109</v>
      </c>
      <c r="E100" s="119"/>
      <c r="F100" s="119"/>
      <c r="G100" s="119"/>
      <c r="H100" s="119"/>
      <c r="I100" s="119"/>
      <c r="J100" s="120">
        <f>J164</f>
        <v>0</v>
      </c>
      <c r="L100" s="117"/>
    </row>
    <row r="101" spans="2:12" s="10" customFormat="1" ht="19.9" customHeight="1">
      <c r="B101" s="117"/>
      <c r="D101" s="118" t="s">
        <v>110</v>
      </c>
      <c r="E101" s="119"/>
      <c r="F101" s="119"/>
      <c r="G101" s="119"/>
      <c r="H101" s="119"/>
      <c r="I101" s="119"/>
      <c r="J101" s="120">
        <f>J189</f>
        <v>0</v>
      </c>
      <c r="L101" s="117"/>
    </row>
    <row r="102" spans="2:12" s="10" customFormat="1" ht="19.9" customHeight="1">
      <c r="B102" s="117"/>
      <c r="D102" s="118" t="s">
        <v>112</v>
      </c>
      <c r="E102" s="119"/>
      <c r="F102" s="119"/>
      <c r="G102" s="119"/>
      <c r="H102" s="119"/>
      <c r="I102" s="119"/>
      <c r="J102" s="120">
        <f>J201</f>
        <v>0</v>
      </c>
      <c r="L102" s="117"/>
    </row>
    <row r="103" spans="2:12" s="10" customFormat="1" ht="19.9" customHeight="1">
      <c r="B103" s="117"/>
      <c r="D103" s="118" t="s">
        <v>113</v>
      </c>
      <c r="E103" s="119"/>
      <c r="F103" s="119"/>
      <c r="G103" s="119"/>
      <c r="H103" s="119"/>
      <c r="I103" s="119"/>
      <c r="J103" s="120">
        <f>J202</f>
        <v>0</v>
      </c>
      <c r="L103" s="117"/>
    </row>
    <row r="104" spans="2:12" s="10" customFormat="1" ht="19.9" customHeight="1">
      <c r="B104" s="117"/>
      <c r="D104" s="118" t="s">
        <v>115</v>
      </c>
      <c r="E104" s="119"/>
      <c r="F104" s="119"/>
      <c r="G104" s="119"/>
      <c r="H104" s="119"/>
      <c r="I104" s="119"/>
      <c r="J104" s="120">
        <f>J208</f>
        <v>0</v>
      </c>
      <c r="L104" s="117"/>
    </row>
    <row r="105" spans="2:12" s="10" customFormat="1" ht="19.9" customHeight="1">
      <c r="B105" s="117"/>
      <c r="D105" s="118" t="s">
        <v>116</v>
      </c>
      <c r="E105" s="119"/>
      <c r="F105" s="119"/>
      <c r="G105" s="119"/>
      <c r="H105" s="119"/>
      <c r="I105" s="119"/>
      <c r="J105" s="120">
        <f>J222</f>
        <v>0</v>
      </c>
      <c r="L105" s="117"/>
    </row>
    <row r="106" spans="2:12" s="10" customFormat="1" ht="19.9" customHeight="1">
      <c r="B106" s="117"/>
      <c r="D106" s="118" t="s">
        <v>118</v>
      </c>
      <c r="E106" s="119"/>
      <c r="F106" s="119"/>
      <c r="G106" s="119"/>
      <c r="H106" s="119"/>
      <c r="I106" s="119"/>
      <c r="J106" s="120">
        <f>J229</f>
        <v>0</v>
      </c>
      <c r="L106" s="117"/>
    </row>
    <row r="107" spans="2:12" s="9" customFormat="1" ht="24.95" customHeight="1">
      <c r="B107" s="113"/>
      <c r="D107" s="114" t="s">
        <v>121</v>
      </c>
      <c r="E107" s="115"/>
      <c r="F107" s="115"/>
      <c r="G107" s="115"/>
      <c r="H107" s="115"/>
      <c r="I107" s="115"/>
      <c r="J107" s="116">
        <f>J233</f>
        <v>0</v>
      </c>
      <c r="L107" s="113"/>
    </row>
    <row r="108" spans="1:31" s="2" customFormat="1" ht="21.7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48"/>
      <c r="C109" s="49"/>
      <c r="D109" s="49"/>
      <c r="E109" s="49"/>
      <c r="F109" s="49"/>
      <c r="G109" s="49"/>
      <c r="H109" s="49"/>
      <c r="I109" s="49"/>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51"/>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122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26.25" customHeight="1">
      <c r="A117" s="33"/>
      <c r="B117" s="34"/>
      <c r="C117" s="33"/>
      <c r="D117" s="33"/>
      <c r="E117" s="256" t="str">
        <f>E7</f>
        <v>Malé Labe, Horní Lánov, rekonstrukce opevnění, ř.km 11,255 - 11,500</v>
      </c>
      <c r="F117" s="257"/>
      <c r="G117" s="257"/>
      <c r="H117" s="257"/>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99</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30" customHeight="1">
      <c r="A119" s="33"/>
      <c r="B119" s="34"/>
      <c r="C119" s="33"/>
      <c r="D119" s="33"/>
      <c r="E119" s="246" t="str">
        <f>E9</f>
        <v>SO 01.2 - Stabilizace paty PB zdi v délce 5,7 m v ř.km 11,487 ÷ 11,493</v>
      </c>
      <c r="F119" s="255"/>
      <c r="G119" s="255"/>
      <c r="H119" s="255"/>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19</v>
      </c>
      <c r="D121" s="33"/>
      <c r="E121" s="33"/>
      <c r="F121" s="26" t="str">
        <f>F12</f>
        <v xml:space="preserve"> </v>
      </c>
      <c r="G121" s="33"/>
      <c r="H121" s="33"/>
      <c r="I121" s="28" t="s">
        <v>21</v>
      </c>
      <c r="J121" s="56" t="str">
        <f>IF(J12="","",J12)</f>
        <v>20. 5. 2021</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5.2" customHeight="1">
      <c r="A123" s="33"/>
      <c r="B123" s="34"/>
      <c r="C123" s="28" t="s">
        <v>23</v>
      </c>
      <c r="D123" s="33"/>
      <c r="E123" s="33"/>
      <c r="F123" s="26" t="str">
        <f>E15</f>
        <v xml:space="preserve"> </v>
      </c>
      <c r="G123" s="33"/>
      <c r="H123" s="33"/>
      <c r="I123" s="28" t="s">
        <v>28</v>
      </c>
      <c r="J123" s="31" t="str">
        <f>E21</f>
        <v xml:space="preserve"> </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26</v>
      </c>
      <c r="D124" s="33"/>
      <c r="E124" s="33"/>
      <c r="F124" s="26" t="str">
        <f>IF(E18="","",E18)</f>
        <v>Vyplň údaj</v>
      </c>
      <c r="G124" s="33"/>
      <c r="H124" s="33"/>
      <c r="I124" s="28" t="s">
        <v>30</v>
      </c>
      <c r="J124" s="31" t="str">
        <f>E24</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1"/>
      <c r="B126" s="122"/>
      <c r="C126" s="123" t="s">
        <v>123</v>
      </c>
      <c r="D126" s="124" t="s">
        <v>57</v>
      </c>
      <c r="E126" s="124" t="s">
        <v>53</v>
      </c>
      <c r="F126" s="124" t="s">
        <v>54</v>
      </c>
      <c r="G126" s="124" t="s">
        <v>124</v>
      </c>
      <c r="H126" s="124" t="s">
        <v>125</v>
      </c>
      <c r="I126" s="124" t="s">
        <v>126</v>
      </c>
      <c r="J126" s="125" t="s">
        <v>103</v>
      </c>
      <c r="K126" s="126" t="s">
        <v>127</v>
      </c>
      <c r="L126" s="127"/>
      <c r="M126" s="63" t="s">
        <v>1</v>
      </c>
      <c r="N126" s="64" t="s">
        <v>36</v>
      </c>
      <c r="O126" s="64" t="s">
        <v>128</v>
      </c>
      <c r="P126" s="64" t="s">
        <v>129</v>
      </c>
      <c r="Q126" s="64" t="s">
        <v>130</v>
      </c>
      <c r="R126" s="64" t="s">
        <v>131</v>
      </c>
      <c r="S126" s="64" t="s">
        <v>132</v>
      </c>
      <c r="T126" s="65" t="s">
        <v>133</v>
      </c>
      <c r="U126" s="121"/>
      <c r="V126" s="121"/>
      <c r="W126" s="121"/>
      <c r="X126" s="121"/>
      <c r="Y126" s="121"/>
      <c r="Z126" s="121"/>
      <c r="AA126" s="121"/>
      <c r="AB126" s="121"/>
      <c r="AC126" s="121"/>
      <c r="AD126" s="121"/>
      <c r="AE126" s="121"/>
    </row>
    <row r="127" spans="1:63" s="2" customFormat="1" ht="22.9" customHeight="1">
      <c r="A127" s="33"/>
      <c r="B127" s="34"/>
      <c r="C127" s="70" t="s">
        <v>134</v>
      </c>
      <c r="D127" s="33"/>
      <c r="E127" s="33"/>
      <c r="F127" s="33"/>
      <c r="G127" s="33"/>
      <c r="H127" s="33"/>
      <c r="I127" s="33"/>
      <c r="J127" s="128">
        <f>BK127</f>
        <v>0</v>
      </c>
      <c r="K127" s="33"/>
      <c r="L127" s="34"/>
      <c r="M127" s="66"/>
      <c r="N127" s="57"/>
      <c r="O127" s="67"/>
      <c r="P127" s="129">
        <f>P128+P233</f>
        <v>0</v>
      </c>
      <c r="Q127" s="67"/>
      <c r="R127" s="129">
        <f>R128+R233</f>
        <v>0</v>
      </c>
      <c r="S127" s="67"/>
      <c r="T127" s="130">
        <f>T128+T233</f>
        <v>0</v>
      </c>
      <c r="U127" s="33"/>
      <c r="V127" s="33"/>
      <c r="W127" s="33"/>
      <c r="X127" s="33"/>
      <c r="Y127" s="33"/>
      <c r="Z127" s="33"/>
      <c r="AA127" s="33"/>
      <c r="AB127" s="33"/>
      <c r="AC127" s="33"/>
      <c r="AD127" s="33"/>
      <c r="AE127" s="33"/>
      <c r="AT127" s="18" t="s">
        <v>71</v>
      </c>
      <c r="AU127" s="18" t="s">
        <v>105</v>
      </c>
      <c r="BK127" s="131">
        <f>BK128+BK233</f>
        <v>0</v>
      </c>
    </row>
    <row r="128" spans="2:63" s="12" customFormat="1" ht="25.9" customHeight="1">
      <c r="B128" s="132"/>
      <c r="D128" s="133" t="s">
        <v>71</v>
      </c>
      <c r="E128" s="134" t="s">
        <v>135</v>
      </c>
      <c r="F128" s="134" t="s">
        <v>136</v>
      </c>
      <c r="I128" s="135"/>
      <c r="J128" s="136">
        <f>BK128</f>
        <v>0</v>
      </c>
      <c r="L128" s="132"/>
      <c r="M128" s="137"/>
      <c r="N128" s="138"/>
      <c r="O128" s="138"/>
      <c r="P128" s="139">
        <f>P129+P157+P164+P189+P201+P202+P208+P222+P229</f>
        <v>0</v>
      </c>
      <c r="Q128" s="138"/>
      <c r="R128" s="139">
        <f>R129+R157+R164+R189+R201+R202+R208+R222+R229</f>
        <v>0</v>
      </c>
      <c r="S128" s="138"/>
      <c r="T128" s="140">
        <f>T129+T157+T164+T189+T201+T202+T208+T222+T229</f>
        <v>0</v>
      </c>
      <c r="AR128" s="133" t="s">
        <v>80</v>
      </c>
      <c r="AT128" s="141" t="s">
        <v>71</v>
      </c>
      <c r="AU128" s="141" t="s">
        <v>72</v>
      </c>
      <c r="AY128" s="133" t="s">
        <v>137</v>
      </c>
      <c r="BK128" s="142">
        <f>BK129+BK157+BK164+BK189+BK201+BK202+BK208+BK222+BK229</f>
        <v>0</v>
      </c>
    </row>
    <row r="129" spans="2:63" s="12" customFormat="1" ht="22.9" customHeight="1">
      <c r="B129" s="132"/>
      <c r="D129" s="133" t="s">
        <v>71</v>
      </c>
      <c r="E129" s="143" t="s">
        <v>80</v>
      </c>
      <c r="F129" s="143" t="s">
        <v>138</v>
      </c>
      <c r="I129" s="135"/>
      <c r="J129" s="144">
        <f>BK129</f>
        <v>0</v>
      </c>
      <c r="L129" s="132"/>
      <c r="M129" s="137"/>
      <c r="N129" s="138"/>
      <c r="O129" s="138"/>
      <c r="P129" s="139">
        <f>SUM(P130:P156)</f>
        <v>0</v>
      </c>
      <c r="Q129" s="138"/>
      <c r="R129" s="139">
        <f>SUM(R130:R156)</f>
        <v>0</v>
      </c>
      <c r="S129" s="138"/>
      <c r="T129" s="140">
        <f>SUM(T130:T156)</f>
        <v>0</v>
      </c>
      <c r="AR129" s="133" t="s">
        <v>80</v>
      </c>
      <c r="AT129" s="141" t="s">
        <v>71</v>
      </c>
      <c r="AU129" s="141" t="s">
        <v>80</v>
      </c>
      <c r="AY129" s="133" t="s">
        <v>137</v>
      </c>
      <c r="BK129" s="142">
        <f>SUM(BK130:BK156)</f>
        <v>0</v>
      </c>
    </row>
    <row r="130" spans="1:65" s="2" customFormat="1" ht="24.2" customHeight="1">
      <c r="A130" s="33"/>
      <c r="B130" s="145"/>
      <c r="C130" s="146" t="s">
        <v>80</v>
      </c>
      <c r="D130" s="146" t="s">
        <v>139</v>
      </c>
      <c r="E130" s="147" t="s">
        <v>189</v>
      </c>
      <c r="F130" s="148" t="s">
        <v>190</v>
      </c>
      <c r="G130" s="149" t="s">
        <v>191</v>
      </c>
      <c r="H130" s="150">
        <v>336</v>
      </c>
      <c r="I130" s="151"/>
      <c r="J130" s="152">
        <f>ROUND(I130*H130,2)</f>
        <v>0</v>
      </c>
      <c r="K130" s="153"/>
      <c r="L130" s="34"/>
      <c r="M130" s="154" t="s">
        <v>1</v>
      </c>
      <c r="N130" s="155" t="s">
        <v>37</v>
      </c>
      <c r="O130" s="59"/>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143</v>
      </c>
      <c r="AT130" s="158" t="s">
        <v>139</v>
      </c>
      <c r="AU130" s="158" t="s">
        <v>82</v>
      </c>
      <c r="AY130" s="18" t="s">
        <v>137</v>
      </c>
      <c r="BE130" s="159">
        <f>IF(N130="základní",J130,0)</f>
        <v>0</v>
      </c>
      <c r="BF130" s="159">
        <f>IF(N130="snížená",J130,0)</f>
        <v>0</v>
      </c>
      <c r="BG130" s="159">
        <f>IF(N130="zákl. přenesená",J130,0)</f>
        <v>0</v>
      </c>
      <c r="BH130" s="159">
        <f>IF(N130="sníž. přenesená",J130,0)</f>
        <v>0</v>
      </c>
      <c r="BI130" s="159">
        <f>IF(N130="nulová",J130,0)</f>
        <v>0</v>
      </c>
      <c r="BJ130" s="18" t="s">
        <v>80</v>
      </c>
      <c r="BK130" s="159">
        <f>ROUND(I130*H130,2)</f>
        <v>0</v>
      </c>
      <c r="BL130" s="18" t="s">
        <v>143</v>
      </c>
      <c r="BM130" s="158" t="s">
        <v>82</v>
      </c>
    </row>
    <row r="131" spans="1:47" s="2" customFormat="1" ht="19.5">
      <c r="A131" s="33"/>
      <c r="B131" s="34"/>
      <c r="C131" s="33"/>
      <c r="D131" s="160" t="s">
        <v>144</v>
      </c>
      <c r="E131" s="33"/>
      <c r="F131" s="161" t="s">
        <v>193</v>
      </c>
      <c r="G131" s="33"/>
      <c r="H131" s="33"/>
      <c r="I131" s="162"/>
      <c r="J131" s="33"/>
      <c r="K131" s="33"/>
      <c r="L131" s="34"/>
      <c r="M131" s="163"/>
      <c r="N131" s="164"/>
      <c r="O131" s="59"/>
      <c r="P131" s="59"/>
      <c r="Q131" s="59"/>
      <c r="R131" s="59"/>
      <c r="S131" s="59"/>
      <c r="T131" s="60"/>
      <c r="U131" s="33"/>
      <c r="V131" s="33"/>
      <c r="W131" s="33"/>
      <c r="X131" s="33"/>
      <c r="Y131" s="33"/>
      <c r="Z131" s="33"/>
      <c r="AA131" s="33"/>
      <c r="AB131" s="33"/>
      <c r="AC131" s="33"/>
      <c r="AD131" s="33"/>
      <c r="AE131" s="33"/>
      <c r="AT131" s="18" t="s">
        <v>144</v>
      </c>
      <c r="AU131" s="18" t="s">
        <v>82</v>
      </c>
    </row>
    <row r="132" spans="1:47" s="2" customFormat="1" ht="263.25">
      <c r="A132" s="33"/>
      <c r="B132" s="34"/>
      <c r="C132" s="33"/>
      <c r="D132" s="160" t="s">
        <v>146</v>
      </c>
      <c r="E132" s="33"/>
      <c r="F132" s="165" t="s">
        <v>194</v>
      </c>
      <c r="G132" s="33"/>
      <c r="H132" s="33"/>
      <c r="I132" s="162"/>
      <c r="J132" s="33"/>
      <c r="K132" s="33"/>
      <c r="L132" s="34"/>
      <c r="M132" s="163"/>
      <c r="N132" s="164"/>
      <c r="O132" s="59"/>
      <c r="P132" s="59"/>
      <c r="Q132" s="59"/>
      <c r="R132" s="59"/>
      <c r="S132" s="59"/>
      <c r="T132" s="60"/>
      <c r="U132" s="33"/>
      <c r="V132" s="33"/>
      <c r="W132" s="33"/>
      <c r="X132" s="33"/>
      <c r="Y132" s="33"/>
      <c r="Z132" s="33"/>
      <c r="AA132" s="33"/>
      <c r="AB132" s="33"/>
      <c r="AC132" s="33"/>
      <c r="AD132" s="33"/>
      <c r="AE132" s="33"/>
      <c r="AT132" s="18" t="s">
        <v>146</v>
      </c>
      <c r="AU132" s="18" t="s">
        <v>82</v>
      </c>
    </row>
    <row r="133" spans="1:65" s="2" customFormat="1" ht="24.2" customHeight="1">
      <c r="A133" s="33"/>
      <c r="B133" s="145"/>
      <c r="C133" s="146" t="s">
        <v>82</v>
      </c>
      <c r="D133" s="146" t="s">
        <v>139</v>
      </c>
      <c r="E133" s="147" t="s">
        <v>197</v>
      </c>
      <c r="F133" s="148" t="s">
        <v>198</v>
      </c>
      <c r="G133" s="149" t="s">
        <v>199</v>
      </c>
      <c r="H133" s="150">
        <v>14</v>
      </c>
      <c r="I133" s="151"/>
      <c r="J133" s="152">
        <f>ROUND(I133*H133,2)</f>
        <v>0</v>
      </c>
      <c r="K133" s="153"/>
      <c r="L133" s="34"/>
      <c r="M133" s="154" t="s">
        <v>1</v>
      </c>
      <c r="N133" s="155" t="s">
        <v>37</v>
      </c>
      <c r="O133" s="59"/>
      <c r="P133" s="156">
        <f>O133*H133</f>
        <v>0</v>
      </c>
      <c r="Q133" s="156">
        <v>0</v>
      </c>
      <c r="R133" s="156">
        <f>Q133*H133</f>
        <v>0</v>
      </c>
      <c r="S133" s="156">
        <v>0</v>
      </c>
      <c r="T133" s="157">
        <f>S133*H133</f>
        <v>0</v>
      </c>
      <c r="U133" s="33"/>
      <c r="V133" s="33"/>
      <c r="W133" s="33"/>
      <c r="X133" s="33"/>
      <c r="Y133" s="33"/>
      <c r="Z133" s="33"/>
      <c r="AA133" s="33"/>
      <c r="AB133" s="33"/>
      <c r="AC133" s="33"/>
      <c r="AD133" s="33"/>
      <c r="AE133" s="33"/>
      <c r="AR133" s="158" t="s">
        <v>143</v>
      </c>
      <c r="AT133" s="158" t="s">
        <v>139</v>
      </c>
      <c r="AU133" s="158" t="s">
        <v>82</v>
      </c>
      <c r="AY133" s="18" t="s">
        <v>137</v>
      </c>
      <c r="BE133" s="159">
        <f>IF(N133="základní",J133,0)</f>
        <v>0</v>
      </c>
      <c r="BF133" s="159">
        <f>IF(N133="snížená",J133,0)</f>
        <v>0</v>
      </c>
      <c r="BG133" s="159">
        <f>IF(N133="zákl. přenesená",J133,0)</f>
        <v>0</v>
      </c>
      <c r="BH133" s="159">
        <f>IF(N133="sníž. přenesená",J133,0)</f>
        <v>0</v>
      </c>
      <c r="BI133" s="159">
        <f>IF(N133="nulová",J133,0)</f>
        <v>0</v>
      </c>
      <c r="BJ133" s="18" t="s">
        <v>80</v>
      </c>
      <c r="BK133" s="159">
        <f>ROUND(I133*H133,2)</f>
        <v>0</v>
      </c>
      <c r="BL133" s="18" t="s">
        <v>143</v>
      </c>
      <c r="BM133" s="158" t="s">
        <v>143</v>
      </c>
    </row>
    <row r="134" spans="1:47" s="2" customFormat="1" ht="19.5">
      <c r="A134" s="33"/>
      <c r="B134" s="34"/>
      <c r="C134" s="33"/>
      <c r="D134" s="160" t="s">
        <v>144</v>
      </c>
      <c r="E134" s="33"/>
      <c r="F134" s="161" t="s">
        <v>201</v>
      </c>
      <c r="G134" s="33"/>
      <c r="H134" s="33"/>
      <c r="I134" s="162"/>
      <c r="J134" s="33"/>
      <c r="K134" s="33"/>
      <c r="L134" s="34"/>
      <c r="M134" s="163"/>
      <c r="N134" s="164"/>
      <c r="O134" s="59"/>
      <c r="P134" s="59"/>
      <c r="Q134" s="59"/>
      <c r="R134" s="59"/>
      <c r="S134" s="59"/>
      <c r="T134" s="60"/>
      <c r="U134" s="33"/>
      <c r="V134" s="33"/>
      <c r="W134" s="33"/>
      <c r="X134" s="33"/>
      <c r="Y134" s="33"/>
      <c r="Z134" s="33"/>
      <c r="AA134" s="33"/>
      <c r="AB134" s="33"/>
      <c r="AC134" s="33"/>
      <c r="AD134" s="33"/>
      <c r="AE134" s="33"/>
      <c r="AT134" s="18" t="s">
        <v>144</v>
      </c>
      <c r="AU134" s="18" t="s">
        <v>82</v>
      </c>
    </row>
    <row r="135" spans="1:47" s="2" customFormat="1" ht="165.75">
      <c r="A135" s="33"/>
      <c r="B135" s="34"/>
      <c r="C135" s="33"/>
      <c r="D135" s="160" t="s">
        <v>146</v>
      </c>
      <c r="E135" s="33"/>
      <c r="F135" s="165" t="s">
        <v>202</v>
      </c>
      <c r="G135" s="33"/>
      <c r="H135" s="33"/>
      <c r="I135" s="162"/>
      <c r="J135" s="33"/>
      <c r="K135" s="33"/>
      <c r="L135" s="34"/>
      <c r="M135" s="163"/>
      <c r="N135" s="164"/>
      <c r="O135" s="59"/>
      <c r="P135" s="59"/>
      <c r="Q135" s="59"/>
      <c r="R135" s="59"/>
      <c r="S135" s="59"/>
      <c r="T135" s="60"/>
      <c r="U135" s="33"/>
      <c r="V135" s="33"/>
      <c r="W135" s="33"/>
      <c r="X135" s="33"/>
      <c r="Y135" s="33"/>
      <c r="Z135" s="33"/>
      <c r="AA135" s="33"/>
      <c r="AB135" s="33"/>
      <c r="AC135" s="33"/>
      <c r="AD135" s="33"/>
      <c r="AE135" s="33"/>
      <c r="AT135" s="18" t="s">
        <v>146</v>
      </c>
      <c r="AU135" s="18" t="s">
        <v>82</v>
      </c>
    </row>
    <row r="136" spans="1:65" s="2" customFormat="1" ht="24.2" customHeight="1">
      <c r="A136" s="33"/>
      <c r="B136" s="145"/>
      <c r="C136" s="146" t="s">
        <v>151</v>
      </c>
      <c r="D136" s="146" t="s">
        <v>139</v>
      </c>
      <c r="E136" s="147" t="s">
        <v>590</v>
      </c>
      <c r="F136" s="148" t="s">
        <v>591</v>
      </c>
      <c r="G136" s="149" t="s">
        <v>171</v>
      </c>
      <c r="H136" s="150">
        <v>2.3</v>
      </c>
      <c r="I136" s="151"/>
      <c r="J136" s="152">
        <f>ROUND(I136*H136,2)</f>
        <v>0</v>
      </c>
      <c r="K136" s="153"/>
      <c r="L136" s="34"/>
      <c r="M136" s="154" t="s">
        <v>1</v>
      </c>
      <c r="N136" s="155" t="s">
        <v>37</v>
      </c>
      <c r="O136" s="59"/>
      <c r="P136" s="156">
        <f>O136*H136</f>
        <v>0</v>
      </c>
      <c r="Q136" s="156">
        <v>0</v>
      </c>
      <c r="R136" s="156">
        <f>Q136*H136</f>
        <v>0</v>
      </c>
      <c r="S136" s="156">
        <v>0</v>
      </c>
      <c r="T136" s="157">
        <f>S136*H136</f>
        <v>0</v>
      </c>
      <c r="U136" s="33"/>
      <c r="V136" s="33"/>
      <c r="W136" s="33"/>
      <c r="X136" s="33"/>
      <c r="Y136" s="33"/>
      <c r="Z136" s="33"/>
      <c r="AA136" s="33"/>
      <c r="AB136" s="33"/>
      <c r="AC136" s="33"/>
      <c r="AD136" s="33"/>
      <c r="AE136" s="33"/>
      <c r="AR136" s="158" t="s">
        <v>143</v>
      </c>
      <c r="AT136" s="158" t="s">
        <v>139</v>
      </c>
      <c r="AU136" s="158" t="s">
        <v>82</v>
      </c>
      <c r="AY136" s="18" t="s">
        <v>137</v>
      </c>
      <c r="BE136" s="159">
        <f>IF(N136="základní",J136,0)</f>
        <v>0</v>
      </c>
      <c r="BF136" s="159">
        <f>IF(N136="snížená",J136,0)</f>
        <v>0</v>
      </c>
      <c r="BG136" s="159">
        <f>IF(N136="zákl. přenesená",J136,0)</f>
        <v>0</v>
      </c>
      <c r="BH136" s="159">
        <f>IF(N136="sníž. přenesená",J136,0)</f>
        <v>0</v>
      </c>
      <c r="BI136" s="159">
        <f>IF(N136="nulová",J136,0)</f>
        <v>0</v>
      </c>
      <c r="BJ136" s="18" t="s">
        <v>80</v>
      </c>
      <c r="BK136" s="159">
        <f>ROUND(I136*H136,2)</f>
        <v>0</v>
      </c>
      <c r="BL136" s="18" t="s">
        <v>143</v>
      </c>
      <c r="BM136" s="158" t="s">
        <v>152</v>
      </c>
    </row>
    <row r="137" spans="1:47" s="2" customFormat="1" ht="19.5">
      <c r="A137" s="33"/>
      <c r="B137" s="34"/>
      <c r="C137" s="33"/>
      <c r="D137" s="160" t="s">
        <v>144</v>
      </c>
      <c r="E137" s="33"/>
      <c r="F137" s="161" t="s">
        <v>592</v>
      </c>
      <c r="G137" s="33"/>
      <c r="H137" s="33"/>
      <c r="I137" s="162"/>
      <c r="J137" s="33"/>
      <c r="K137" s="33"/>
      <c r="L137" s="34"/>
      <c r="M137" s="163"/>
      <c r="N137" s="164"/>
      <c r="O137" s="59"/>
      <c r="P137" s="59"/>
      <c r="Q137" s="59"/>
      <c r="R137" s="59"/>
      <c r="S137" s="59"/>
      <c r="T137" s="60"/>
      <c r="U137" s="33"/>
      <c r="V137" s="33"/>
      <c r="W137" s="33"/>
      <c r="X137" s="33"/>
      <c r="Y137" s="33"/>
      <c r="Z137" s="33"/>
      <c r="AA137" s="33"/>
      <c r="AB137" s="33"/>
      <c r="AC137" s="33"/>
      <c r="AD137" s="33"/>
      <c r="AE137" s="33"/>
      <c r="AT137" s="18" t="s">
        <v>144</v>
      </c>
      <c r="AU137" s="18" t="s">
        <v>82</v>
      </c>
    </row>
    <row r="138" spans="1:47" s="2" customFormat="1" ht="214.5">
      <c r="A138" s="33"/>
      <c r="B138" s="34"/>
      <c r="C138" s="33"/>
      <c r="D138" s="160" t="s">
        <v>146</v>
      </c>
      <c r="E138" s="33"/>
      <c r="F138" s="165" t="s">
        <v>593</v>
      </c>
      <c r="G138" s="33"/>
      <c r="H138" s="33"/>
      <c r="I138" s="162"/>
      <c r="J138" s="33"/>
      <c r="K138" s="33"/>
      <c r="L138" s="34"/>
      <c r="M138" s="163"/>
      <c r="N138" s="164"/>
      <c r="O138" s="59"/>
      <c r="P138" s="59"/>
      <c r="Q138" s="59"/>
      <c r="R138" s="59"/>
      <c r="S138" s="59"/>
      <c r="T138" s="60"/>
      <c r="U138" s="33"/>
      <c r="V138" s="33"/>
      <c r="W138" s="33"/>
      <c r="X138" s="33"/>
      <c r="Y138" s="33"/>
      <c r="Z138" s="33"/>
      <c r="AA138" s="33"/>
      <c r="AB138" s="33"/>
      <c r="AC138" s="33"/>
      <c r="AD138" s="33"/>
      <c r="AE138" s="33"/>
      <c r="AT138" s="18" t="s">
        <v>146</v>
      </c>
      <c r="AU138" s="18" t="s">
        <v>82</v>
      </c>
    </row>
    <row r="139" spans="2:51" s="13" customFormat="1" ht="22.5">
      <c r="B139" s="166"/>
      <c r="D139" s="160" t="s">
        <v>147</v>
      </c>
      <c r="E139" s="167" t="s">
        <v>1</v>
      </c>
      <c r="F139" s="168" t="s">
        <v>594</v>
      </c>
      <c r="H139" s="167" t="s">
        <v>1</v>
      </c>
      <c r="I139" s="169"/>
      <c r="L139" s="166"/>
      <c r="M139" s="170"/>
      <c r="N139" s="171"/>
      <c r="O139" s="171"/>
      <c r="P139" s="171"/>
      <c r="Q139" s="171"/>
      <c r="R139" s="171"/>
      <c r="S139" s="171"/>
      <c r="T139" s="172"/>
      <c r="AT139" s="167" t="s">
        <v>147</v>
      </c>
      <c r="AU139" s="167" t="s">
        <v>82</v>
      </c>
      <c r="AV139" s="13" t="s">
        <v>80</v>
      </c>
      <c r="AW139" s="13" t="s">
        <v>29</v>
      </c>
      <c r="AX139" s="13" t="s">
        <v>72</v>
      </c>
      <c r="AY139" s="167" t="s">
        <v>137</v>
      </c>
    </row>
    <row r="140" spans="2:51" s="14" customFormat="1" ht="12">
      <c r="B140" s="173"/>
      <c r="D140" s="160" t="s">
        <v>147</v>
      </c>
      <c r="E140" s="174" t="s">
        <v>1</v>
      </c>
      <c r="F140" s="175" t="s">
        <v>595</v>
      </c>
      <c r="H140" s="176">
        <v>2.3</v>
      </c>
      <c r="I140" s="177"/>
      <c r="L140" s="173"/>
      <c r="M140" s="178"/>
      <c r="N140" s="179"/>
      <c r="O140" s="179"/>
      <c r="P140" s="179"/>
      <c r="Q140" s="179"/>
      <c r="R140" s="179"/>
      <c r="S140" s="179"/>
      <c r="T140" s="180"/>
      <c r="AT140" s="174" t="s">
        <v>147</v>
      </c>
      <c r="AU140" s="174" t="s">
        <v>82</v>
      </c>
      <c r="AV140" s="14" t="s">
        <v>82</v>
      </c>
      <c r="AW140" s="14" t="s">
        <v>29</v>
      </c>
      <c r="AX140" s="14" t="s">
        <v>72</v>
      </c>
      <c r="AY140" s="174" t="s">
        <v>137</v>
      </c>
    </row>
    <row r="141" spans="2:51" s="15" customFormat="1" ht="12">
      <c r="B141" s="181"/>
      <c r="D141" s="160" t="s">
        <v>147</v>
      </c>
      <c r="E141" s="182" t="s">
        <v>1</v>
      </c>
      <c r="F141" s="183" t="s">
        <v>150</v>
      </c>
      <c r="H141" s="184">
        <v>2.3</v>
      </c>
      <c r="I141" s="185"/>
      <c r="L141" s="181"/>
      <c r="M141" s="186"/>
      <c r="N141" s="187"/>
      <c r="O141" s="187"/>
      <c r="P141" s="187"/>
      <c r="Q141" s="187"/>
      <c r="R141" s="187"/>
      <c r="S141" s="187"/>
      <c r="T141" s="188"/>
      <c r="AT141" s="182" t="s">
        <v>147</v>
      </c>
      <c r="AU141" s="182" t="s">
        <v>82</v>
      </c>
      <c r="AV141" s="15" t="s">
        <v>143</v>
      </c>
      <c r="AW141" s="15" t="s">
        <v>29</v>
      </c>
      <c r="AX141" s="15" t="s">
        <v>80</v>
      </c>
      <c r="AY141" s="182" t="s">
        <v>137</v>
      </c>
    </row>
    <row r="142" spans="1:65" s="2" customFormat="1" ht="14.45" customHeight="1">
      <c r="A142" s="33"/>
      <c r="B142" s="145"/>
      <c r="C142" s="146" t="s">
        <v>143</v>
      </c>
      <c r="D142" s="146" t="s">
        <v>139</v>
      </c>
      <c r="E142" s="147" t="s">
        <v>596</v>
      </c>
      <c r="F142" s="148" t="s">
        <v>597</v>
      </c>
      <c r="G142" s="149" t="s">
        <v>171</v>
      </c>
      <c r="H142" s="150">
        <v>1.1</v>
      </c>
      <c r="I142" s="151"/>
      <c r="J142" s="152">
        <f>ROUND(I142*H142,2)</f>
        <v>0</v>
      </c>
      <c r="K142" s="153"/>
      <c r="L142" s="34"/>
      <c r="M142" s="154" t="s">
        <v>1</v>
      </c>
      <c r="N142" s="155" t="s">
        <v>37</v>
      </c>
      <c r="O142" s="59"/>
      <c r="P142" s="156">
        <f>O142*H142</f>
        <v>0</v>
      </c>
      <c r="Q142" s="156">
        <v>0</v>
      </c>
      <c r="R142" s="156">
        <f>Q142*H142</f>
        <v>0</v>
      </c>
      <c r="S142" s="156">
        <v>0</v>
      </c>
      <c r="T142" s="157">
        <f>S142*H142</f>
        <v>0</v>
      </c>
      <c r="U142" s="33"/>
      <c r="V142" s="33"/>
      <c r="W142" s="33"/>
      <c r="X142" s="33"/>
      <c r="Y142" s="33"/>
      <c r="Z142" s="33"/>
      <c r="AA142" s="33"/>
      <c r="AB142" s="33"/>
      <c r="AC142" s="33"/>
      <c r="AD142" s="33"/>
      <c r="AE142" s="33"/>
      <c r="AR142" s="158" t="s">
        <v>143</v>
      </c>
      <c r="AT142" s="158" t="s">
        <v>139</v>
      </c>
      <c r="AU142" s="158" t="s">
        <v>82</v>
      </c>
      <c r="AY142" s="18" t="s">
        <v>137</v>
      </c>
      <c r="BE142" s="159">
        <f>IF(N142="základní",J142,0)</f>
        <v>0</v>
      </c>
      <c r="BF142" s="159">
        <f>IF(N142="snížená",J142,0)</f>
        <v>0</v>
      </c>
      <c r="BG142" s="159">
        <f>IF(N142="zákl. přenesená",J142,0)</f>
        <v>0</v>
      </c>
      <c r="BH142" s="159">
        <f>IF(N142="sníž. přenesená",J142,0)</f>
        <v>0</v>
      </c>
      <c r="BI142" s="159">
        <f>IF(N142="nulová",J142,0)</f>
        <v>0</v>
      </c>
      <c r="BJ142" s="18" t="s">
        <v>80</v>
      </c>
      <c r="BK142" s="159">
        <f>ROUND(I142*H142,2)</f>
        <v>0</v>
      </c>
      <c r="BL142" s="18" t="s">
        <v>143</v>
      </c>
      <c r="BM142" s="158" t="s">
        <v>153</v>
      </c>
    </row>
    <row r="143" spans="1:47" s="2" customFormat="1" ht="12">
      <c r="A143" s="33"/>
      <c r="B143" s="34"/>
      <c r="C143" s="33"/>
      <c r="D143" s="160" t="s">
        <v>144</v>
      </c>
      <c r="E143" s="33"/>
      <c r="F143" s="161" t="s">
        <v>598</v>
      </c>
      <c r="G143" s="33"/>
      <c r="H143" s="33"/>
      <c r="I143" s="162"/>
      <c r="J143" s="33"/>
      <c r="K143" s="33"/>
      <c r="L143" s="34"/>
      <c r="M143" s="163"/>
      <c r="N143" s="164"/>
      <c r="O143" s="59"/>
      <c r="P143" s="59"/>
      <c r="Q143" s="59"/>
      <c r="R143" s="59"/>
      <c r="S143" s="59"/>
      <c r="T143" s="60"/>
      <c r="U143" s="33"/>
      <c r="V143" s="33"/>
      <c r="W143" s="33"/>
      <c r="X143" s="33"/>
      <c r="Y143" s="33"/>
      <c r="Z143" s="33"/>
      <c r="AA143" s="33"/>
      <c r="AB143" s="33"/>
      <c r="AC143" s="33"/>
      <c r="AD143" s="33"/>
      <c r="AE143" s="33"/>
      <c r="AT143" s="18" t="s">
        <v>144</v>
      </c>
      <c r="AU143" s="18" t="s">
        <v>82</v>
      </c>
    </row>
    <row r="144" spans="1:65" s="2" customFormat="1" ht="24.2" customHeight="1">
      <c r="A144" s="33"/>
      <c r="B144" s="145"/>
      <c r="C144" s="146" t="s">
        <v>154</v>
      </c>
      <c r="D144" s="146" t="s">
        <v>139</v>
      </c>
      <c r="E144" s="147" t="s">
        <v>599</v>
      </c>
      <c r="F144" s="148" t="s">
        <v>600</v>
      </c>
      <c r="G144" s="149" t="s">
        <v>171</v>
      </c>
      <c r="H144" s="150">
        <v>3.4</v>
      </c>
      <c r="I144" s="151"/>
      <c r="J144" s="152">
        <f>ROUND(I144*H144,2)</f>
        <v>0</v>
      </c>
      <c r="K144" s="153"/>
      <c r="L144" s="34"/>
      <c r="M144" s="154" t="s">
        <v>1</v>
      </c>
      <c r="N144" s="155" t="s">
        <v>37</v>
      </c>
      <c r="O144" s="59"/>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143</v>
      </c>
      <c r="AT144" s="158" t="s">
        <v>139</v>
      </c>
      <c r="AU144" s="158" t="s">
        <v>82</v>
      </c>
      <c r="AY144" s="18" t="s">
        <v>137</v>
      </c>
      <c r="BE144" s="159">
        <f>IF(N144="základní",J144,0)</f>
        <v>0</v>
      </c>
      <c r="BF144" s="159">
        <f>IF(N144="snížená",J144,0)</f>
        <v>0</v>
      </c>
      <c r="BG144" s="159">
        <f>IF(N144="zákl. přenesená",J144,0)</f>
        <v>0</v>
      </c>
      <c r="BH144" s="159">
        <f>IF(N144="sníž. přenesená",J144,0)</f>
        <v>0</v>
      </c>
      <c r="BI144" s="159">
        <f>IF(N144="nulová",J144,0)</f>
        <v>0</v>
      </c>
      <c r="BJ144" s="18" t="s">
        <v>80</v>
      </c>
      <c r="BK144" s="159">
        <f>ROUND(I144*H144,2)</f>
        <v>0</v>
      </c>
      <c r="BL144" s="18" t="s">
        <v>143</v>
      </c>
      <c r="BM144" s="158" t="s">
        <v>157</v>
      </c>
    </row>
    <row r="145" spans="1:47" s="2" customFormat="1" ht="29.25">
      <c r="A145" s="33"/>
      <c r="B145" s="34"/>
      <c r="C145" s="33"/>
      <c r="D145" s="160" t="s">
        <v>144</v>
      </c>
      <c r="E145" s="33"/>
      <c r="F145" s="161" t="s">
        <v>601</v>
      </c>
      <c r="G145" s="33"/>
      <c r="H145" s="33"/>
      <c r="I145" s="162"/>
      <c r="J145" s="33"/>
      <c r="K145" s="33"/>
      <c r="L145" s="34"/>
      <c r="M145" s="163"/>
      <c r="N145" s="164"/>
      <c r="O145" s="59"/>
      <c r="P145" s="59"/>
      <c r="Q145" s="59"/>
      <c r="R145" s="59"/>
      <c r="S145" s="59"/>
      <c r="T145" s="60"/>
      <c r="U145" s="33"/>
      <c r="V145" s="33"/>
      <c r="W145" s="33"/>
      <c r="X145" s="33"/>
      <c r="Y145" s="33"/>
      <c r="Z145" s="33"/>
      <c r="AA145" s="33"/>
      <c r="AB145" s="33"/>
      <c r="AC145" s="33"/>
      <c r="AD145" s="33"/>
      <c r="AE145" s="33"/>
      <c r="AT145" s="18" t="s">
        <v>144</v>
      </c>
      <c r="AU145" s="18" t="s">
        <v>82</v>
      </c>
    </row>
    <row r="146" spans="1:47" s="2" customFormat="1" ht="97.5">
      <c r="A146" s="33"/>
      <c r="B146" s="34"/>
      <c r="C146" s="33"/>
      <c r="D146" s="160" t="s">
        <v>146</v>
      </c>
      <c r="E146" s="33"/>
      <c r="F146" s="165" t="s">
        <v>602</v>
      </c>
      <c r="G146" s="33"/>
      <c r="H146" s="33"/>
      <c r="I146" s="162"/>
      <c r="J146" s="33"/>
      <c r="K146" s="33"/>
      <c r="L146" s="34"/>
      <c r="M146" s="163"/>
      <c r="N146" s="164"/>
      <c r="O146" s="59"/>
      <c r="P146" s="59"/>
      <c r="Q146" s="59"/>
      <c r="R146" s="59"/>
      <c r="S146" s="59"/>
      <c r="T146" s="60"/>
      <c r="U146" s="33"/>
      <c r="V146" s="33"/>
      <c r="W146" s="33"/>
      <c r="X146" s="33"/>
      <c r="Y146" s="33"/>
      <c r="Z146" s="33"/>
      <c r="AA146" s="33"/>
      <c r="AB146" s="33"/>
      <c r="AC146" s="33"/>
      <c r="AD146" s="33"/>
      <c r="AE146" s="33"/>
      <c r="AT146" s="18" t="s">
        <v>146</v>
      </c>
      <c r="AU146" s="18" t="s">
        <v>82</v>
      </c>
    </row>
    <row r="147" spans="1:65" s="2" customFormat="1" ht="24.2" customHeight="1">
      <c r="A147" s="33"/>
      <c r="B147" s="145"/>
      <c r="C147" s="146" t="s">
        <v>152</v>
      </c>
      <c r="D147" s="146" t="s">
        <v>139</v>
      </c>
      <c r="E147" s="147" t="s">
        <v>266</v>
      </c>
      <c r="F147" s="148" t="s">
        <v>267</v>
      </c>
      <c r="G147" s="149" t="s">
        <v>171</v>
      </c>
      <c r="H147" s="150">
        <v>3.4</v>
      </c>
      <c r="I147" s="151"/>
      <c r="J147" s="152">
        <f>ROUND(I147*H147,2)</f>
        <v>0</v>
      </c>
      <c r="K147" s="153"/>
      <c r="L147" s="34"/>
      <c r="M147" s="154" t="s">
        <v>1</v>
      </c>
      <c r="N147" s="155" t="s">
        <v>37</v>
      </c>
      <c r="O147" s="59"/>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143</v>
      </c>
      <c r="AT147" s="158" t="s">
        <v>139</v>
      </c>
      <c r="AU147" s="158" t="s">
        <v>82</v>
      </c>
      <c r="AY147" s="18" t="s">
        <v>137</v>
      </c>
      <c r="BE147" s="159">
        <f>IF(N147="základní",J147,0)</f>
        <v>0</v>
      </c>
      <c r="BF147" s="159">
        <f>IF(N147="snížená",J147,0)</f>
        <v>0</v>
      </c>
      <c r="BG147" s="159">
        <f>IF(N147="zákl. přenesená",J147,0)</f>
        <v>0</v>
      </c>
      <c r="BH147" s="159">
        <f>IF(N147="sníž. přenesená",J147,0)</f>
        <v>0</v>
      </c>
      <c r="BI147" s="159">
        <f>IF(N147="nulová",J147,0)</f>
        <v>0</v>
      </c>
      <c r="BJ147" s="18" t="s">
        <v>80</v>
      </c>
      <c r="BK147" s="159">
        <f>ROUND(I147*H147,2)</f>
        <v>0</v>
      </c>
      <c r="BL147" s="18" t="s">
        <v>143</v>
      </c>
      <c r="BM147" s="158" t="s">
        <v>162</v>
      </c>
    </row>
    <row r="148" spans="1:47" s="2" customFormat="1" ht="19.5">
      <c r="A148" s="33"/>
      <c r="B148" s="34"/>
      <c r="C148" s="33"/>
      <c r="D148" s="160" t="s">
        <v>144</v>
      </c>
      <c r="E148" s="33"/>
      <c r="F148" s="161" t="s">
        <v>267</v>
      </c>
      <c r="G148" s="33"/>
      <c r="H148" s="33"/>
      <c r="I148" s="162"/>
      <c r="J148" s="33"/>
      <c r="K148" s="33"/>
      <c r="L148" s="34"/>
      <c r="M148" s="163"/>
      <c r="N148" s="164"/>
      <c r="O148" s="59"/>
      <c r="P148" s="59"/>
      <c r="Q148" s="59"/>
      <c r="R148" s="59"/>
      <c r="S148" s="59"/>
      <c r="T148" s="60"/>
      <c r="U148" s="33"/>
      <c r="V148" s="33"/>
      <c r="W148" s="33"/>
      <c r="X148" s="33"/>
      <c r="Y148" s="33"/>
      <c r="Z148" s="33"/>
      <c r="AA148" s="33"/>
      <c r="AB148" s="33"/>
      <c r="AC148" s="33"/>
      <c r="AD148" s="33"/>
      <c r="AE148" s="33"/>
      <c r="AT148" s="18" t="s">
        <v>144</v>
      </c>
      <c r="AU148" s="18" t="s">
        <v>82</v>
      </c>
    </row>
    <row r="149" spans="2:51" s="14" customFormat="1" ht="12">
      <c r="B149" s="173"/>
      <c r="D149" s="160" t="s">
        <v>147</v>
      </c>
      <c r="E149" s="174" t="s">
        <v>1</v>
      </c>
      <c r="F149" s="175" t="s">
        <v>603</v>
      </c>
      <c r="H149" s="176">
        <v>1.1</v>
      </c>
      <c r="I149" s="177"/>
      <c r="L149" s="173"/>
      <c r="M149" s="178"/>
      <c r="N149" s="179"/>
      <c r="O149" s="179"/>
      <c r="P149" s="179"/>
      <c r="Q149" s="179"/>
      <c r="R149" s="179"/>
      <c r="S149" s="179"/>
      <c r="T149" s="180"/>
      <c r="AT149" s="174" t="s">
        <v>147</v>
      </c>
      <c r="AU149" s="174" t="s">
        <v>82</v>
      </c>
      <c r="AV149" s="14" t="s">
        <v>82</v>
      </c>
      <c r="AW149" s="14" t="s">
        <v>29</v>
      </c>
      <c r="AX149" s="14" t="s">
        <v>72</v>
      </c>
      <c r="AY149" s="174" t="s">
        <v>137</v>
      </c>
    </row>
    <row r="150" spans="2:51" s="14" customFormat="1" ht="12">
      <c r="B150" s="173"/>
      <c r="D150" s="160" t="s">
        <v>147</v>
      </c>
      <c r="E150" s="174" t="s">
        <v>1</v>
      </c>
      <c r="F150" s="175" t="s">
        <v>604</v>
      </c>
      <c r="H150" s="176">
        <v>2.3</v>
      </c>
      <c r="I150" s="177"/>
      <c r="L150" s="173"/>
      <c r="M150" s="178"/>
      <c r="N150" s="179"/>
      <c r="O150" s="179"/>
      <c r="P150" s="179"/>
      <c r="Q150" s="179"/>
      <c r="R150" s="179"/>
      <c r="S150" s="179"/>
      <c r="T150" s="180"/>
      <c r="AT150" s="174" t="s">
        <v>147</v>
      </c>
      <c r="AU150" s="174" t="s">
        <v>82</v>
      </c>
      <c r="AV150" s="14" t="s">
        <v>82</v>
      </c>
      <c r="AW150" s="14" t="s">
        <v>29</v>
      </c>
      <c r="AX150" s="14" t="s">
        <v>72</v>
      </c>
      <c r="AY150" s="174" t="s">
        <v>137</v>
      </c>
    </row>
    <row r="151" spans="2:51" s="15" customFormat="1" ht="12">
      <c r="B151" s="181"/>
      <c r="D151" s="160" t="s">
        <v>147</v>
      </c>
      <c r="E151" s="182" t="s">
        <v>1</v>
      </c>
      <c r="F151" s="183" t="s">
        <v>150</v>
      </c>
      <c r="H151" s="184">
        <v>3.4</v>
      </c>
      <c r="I151" s="185"/>
      <c r="L151" s="181"/>
      <c r="M151" s="186"/>
      <c r="N151" s="187"/>
      <c r="O151" s="187"/>
      <c r="P151" s="187"/>
      <c r="Q151" s="187"/>
      <c r="R151" s="187"/>
      <c r="S151" s="187"/>
      <c r="T151" s="188"/>
      <c r="AT151" s="182" t="s">
        <v>147</v>
      </c>
      <c r="AU151" s="182" t="s">
        <v>82</v>
      </c>
      <c r="AV151" s="15" t="s">
        <v>143</v>
      </c>
      <c r="AW151" s="15" t="s">
        <v>29</v>
      </c>
      <c r="AX151" s="15" t="s">
        <v>80</v>
      </c>
      <c r="AY151" s="182" t="s">
        <v>137</v>
      </c>
    </row>
    <row r="152" spans="1:65" s="2" customFormat="1" ht="14.45" customHeight="1">
      <c r="A152" s="33"/>
      <c r="B152" s="145"/>
      <c r="C152" s="146" t="s">
        <v>164</v>
      </c>
      <c r="D152" s="146" t="s">
        <v>139</v>
      </c>
      <c r="E152" s="147" t="s">
        <v>605</v>
      </c>
      <c r="F152" s="148" t="s">
        <v>606</v>
      </c>
      <c r="G152" s="149" t="s">
        <v>171</v>
      </c>
      <c r="H152" s="150">
        <v>3.4</v>
      </c>
      <c r="I152" s="151"/>
      <c r="J152" s="152">
        <f>ROUND(I152*H152,2)</f>
        <v>0</v>
      </c>
      <c r="K152" s="153"/>
      <c r="L152" s="34"/>
      <c r="M152" s="154" t="s">
        <v>1</v>
      </c>
      <c r="N152" s="155" t="s">
        <v>37</v>
      </c>
      <c r="O152" s="59"/>
      <c r="P152" s="156">
        <f>O152*H152</f>
        <v>0</v>
      </c>
      <c r="Q152" s="156">
        <v>0</v>
      </c>
      <c r="R152" s="156">
        <f>Q152*H152</f>
        <v>0</v>
      </c>
      <c r="S152" s="156">
        <v>0</v>
      </c>
      <c r="T152" s="157">
        <f>S152*H152</f>
        <v>0</v>
      </c>
      <c r="U152" s="33"/>
      <c r="V152" s="33"/>
      <c r="W152" s="33"/>
      <c r="X152" s="33"/>
      <c r="Y152" s="33"/>
      <c r="Z152" s="33"/>
      <c r="AA152" s="33"/>
      <c r="AB152" s="33"/>
      <c r="AC152" s="33"/>
      <c r="AD152" s="33"/>
      <c r="AE152" s="33"/>
      <c r="AR152" s="158" t="s">
        <v>143</v>
      </c>
      <c r="AT152" s="158" t="s">
        <v>139</v>
      </c>
      <c r="AU152" s="158" t="s">
        <v>82</v>
      </c>
      <c r="AY152" s="18" t="s">
        <v>137</v>
      </c>
      <c r="BE152" s="159">
        <f>IF(N152="základní",J152,0)</f>
        <v>0</v>
      </c>
      <c r="BF152" s="159">
        <f>IF(N152="snížená",J152,0)</f>
        <v>0</v>
      </c>
      <c r="BG152" s="159">
        <f>IF(N152="zákl. přenesená",J152,0)</f>
        <v>0</v>
      </c>
      <c r="BH152" s="159">
        <f>IF(N152="sníž. přenesená",J152,0)</f>
        <v>0</v>
      </c>
      <c r="BI152" s="159">
        <f>IF(N152="nulová",J152,0)</f>
        <v>0</v>
      </c>
      <c r="BJ152" s="18" t="s">
        <v>80</v>
      </c>
      <c r="BK152" s="159">
        <f>ROUND(I152*H152,2)</f>
        <v>0</v>
      </c>
      <c r="BL152" s="18" t="s">
        <v>143</v>
      </c>
      <c r="BM152" s="158" t="s">
        <v>167</v>
      </c>
    </row>
    <row r="153" spans="1:47" s="2" customFormat="1" ht="19.5">
      <c r="A153" s="33"/>
      <c r="B153" s="34"/>
      <c r="C153" s="33"/>
      <c r="D153" s="160" t="s">
        <v>144</v>
      </c>
      <c r="E153" s="33"/>
      <c r="F153" s="161" t="s">
        <v>607</v>
      </c>
      <c r="G153" s="33"/>
      <c r="H153" s="33"/>
      <c r="I153" s="162"/>
      <c r="J153" s="33"/>
      <c r="K153" s="33"/>
      <c r="L153" s="34"/>
      <c r="M153" s="163"/>
      <c r="N153" s="164"/>
      <c r="O153" s="59"/>
      <c r="P153" s="59"/>
      <c r="Q153" s="59"/>
      <c r="R153" s="59"/>
      <c r="S153" s="59"/>
      <c r="T153" s="60"/>
      <c r="U153" s="33"/>
      <c r="V153" s="33"/>
      <c r="W153" s="33"/>
      <c r="X153" s="33"/>
      <c r="Y153" s="33"/>
      <c r="Z153" s="33"/>
      <c r="AA153" s="33"/>
      <c r="AB153" s="33"/>
      <c r="AC153" s="33"/>
      <c r="AD153" s="33"/>
      <c r="AE153" s="33"/>
      <c r="AT153" s="18" t="s">
        <v>144</v>
      </c>
      <c r="AU153" s="18" t="s">
        <v>82</v>
      </c>
    </row>
    <row r="154" spans="1:47" s="2" customFormat="1" ht="146.25">
      <c r="A154" s="33"/>
      <c r="B154" s="34"/>
      <c r="C154" s="33"/>
      <c r="D154" s="160" t="s">
        <v>146</v>
      </c>
      <c r="E154" s="33"/>
      <c r="F154" s="165" t="s">
        <v>278</v>
      </c>
      <c r="G154" s="33"/>
      <c r="H154" s="33"/>
      <c r="I154" s="162"/>
      <c r="J154" s="33"/>
      <c r="K154" s="33"/>
      <c r="L154" s="34"/>
      <c r="M154" s="163"/>
      <c r="N154" s="164"/>
      <c r="O154" s="59"/>
      <c r="P154" s="59"/>
      <c r="Q154" s="59"/>
      <c r="R154" s="59"/>
      <c r="S154" s="59"/>
      <c r="T154" s="60"/>
      <c r="U154" s="33"/>
      <c r="V154" s="33"/>
      <c r="W154" s="33"/>
      <c r="X154" s="33"/>
      <c r="Y154" s="33"/>
      <c r="Z154" s="33"/>
      <c r="AA154" s="33"/>
      <c r="AB154" s="33"/>
      <c r="AC154" s="33"/>
      <c r="AD154" s="33"/>
      <c r="AE154" s="33"/>
      <c r="AT154" s="18" t="s">
        <v>146</v>
      </c>
      <c r="AU154" s="18" t="s">
        <v>82</v>
      </c>
    </row>
    <row r="155" spans="2:51" s="14" customFormat="1" ht="12">
      <c r="B155" s="173"/>
      <c r="D155" s="160" t="s">
        <v>147</v>
      </c>
      <c r="E155" s="174" t="s">
        <v>1</v>
      </c>
      <c r="F155" s="175" t="s">
        <v>608</v>
      </c>
      <c r="H155" s="176">
        <v>3.4</v>
      </c>
      <c r="I155" s="177"/>
      <c r="L155" s="173"/>
      <c r="M155" s="178"/>
      <c r="N155" s="179"/>
      <c r="O155" s="179"/>
      <c r="P155" s="179"/>
      <c r="Q155" s="179"/>
      <c r="R155" s="179"/>
      <c r="S155" s="179"/>
      <c r="T155" s="180"/>
      <c r="AT155" s="174" t="s">
        <v>147</v>
      </c>
      <c r="AU155" s="174" t="s">
        <v>82</v>
      </c>
      <c r="AV155" s="14" t="s">
        <v>82</v>
      </c>
      <c r="AW155" s="14" t="s">
        <v>29</v>
      </c>
      <c r="AX155" s="14" t="s">
        <v>72</v>
      </c>
      <c r="AY155" s="174" t="s">
        <v>137</v>
      </c>
    </row>
    <row r="156" spans="2:51" s="15" customFormat="1" ht="12">
      <c r="B156" s="181"/>
      <c r="D156" s="160" t="s">
        <v>147</v>
      </c>
      <c r="E156" s="182" t="s">
        <v>1</v>
      </c>
      <c r="F156" s="183" t="s">
        <v>150</v>
      </c>
      <c r="H156" s="184">
        <v>3.4</v>
      </c>
      <c r="I156" s="185"/>
      <c r="L156" s="181"/>
      <c r="M156" s="186"/>
      <c r="N156" s="187"/>
      <c r="O156" s="187"/>
      <c r="P156" s="187"/>
      <c r="Q156" s="187"/>
      <c r="R156" s="187"/>
      <c r="S156" s="187"/>
      <c r="T156" s="188"/>
      <c r="AT156" s="182" t="s">
        <v>147</v>
      </c>
      <c r="AU156" s="182" t="s">
        <v>82</v>
      </c>
      <c r="AV156" s="15" t="s">
        <v>143</v>
      </c>
      <c r="AW156" s="15" t="s">
        <v>29</v>
      </c>
      <c r="AX156" s="15" t="s">
        <v>80</v>
      </c>
      <c r="AY156" s="182" t="s">
        <v>137</v>
      </c>
    </row>
    <row r="157" spans="2:63" s="12" customFormat="1" ht="22.9" customHeight="1">
      <c r="B157" s="132"/>
      <c r="D157" s="133" t="s">
        <v>71</v>
      </c>
      <c r="E157" s="143" t="s">
        <v>82</v>
      </c>
      <c r="F157" s="143" t="s">
        <v>344</v>
      </c>
      <c r="I157" s="135"/>
      <c r="J157" s="144">
        <f>BK157</f>
        <v>0</v>
      </c>
      <c r="L157" s="132"/>
      <c r="M157" s="137"/>
      <c r="N157" s="138"/>
      <c r="O157" s="138"/>
      <c r="P157" s="139">
        <f>SUM(P158:P163)</f>
        <v>0</v>
      </c>
      <c r="Q157" s="138"/>
      <c r="R157" s="139">
        <f>SUM(R158:R163)</f>
        <v>0</v>
      </c>
      <c r="S157" s="138"/>
      <c r="T157" s="140">
        <f>SUM(T158:T163)</f>
        <v>0</v>
      </c>
      <c r="AR157" s="133" t="s">
        <v>80</v>
      </c>
      <c r="AT157" s="141" t="s">
        <v>71</v>
      </c>
      <c r="AU157" s="141" t="s">
        <v>80</v>
      </c>
      <c r="AY157" s="133" t="s">
        <v>137</v>
      </c>
      <c r="BK157" s="142">
        <f>SUM(BK158:BK163)</f>
        <v>0</v>
      </c>
    </row>
    <row r="158" spans="1:65" s="2" customFormat="1" ht="24.2" customHeight="1">
      <c r="A158" s="33"/>
      <c r="B158" s="145"/>
      <c r="C158" s="146" t="s">
        <v>153</v>
      </c>
      <c r="D158" s="146" t="s">
        <v>139</v>
      </c>
      <c r="E158" s="147" t="s">
        <v>346</v>
      </c>
      <c r="F158" s="148" t="s">
        <v>347</v>
      </c>
      <c r="G158" s="149" t="s">
        <v>226</v>
      </c>
      <c r="H158" s="150">
        <v>8.25</v>
      </c>
      <c r="I158" s="151"/>
      <c r="J158" s="152">
        <f>ROUND(I158*H158,2)</f>
        <v>0</v>
      </c>
      <c r="K158" s="153"/>
      <c r="L158" s="34"/>
      <c r="M158" s="154" t="s">
        <v>1</v>
      </c>
      <c r="N158" s="155" t="s">
        <v>37</v>
      </c>
      <c r="O158" s="59"/>
      <c r="P158" s="156">
        <f>O158*H158</f>
        <v>0</v>
      </c>
      <c r="Q158" s="156">
        <v>0</v>
      </c>
      <c r="R158" s="156">
        <f>Q158*H158</f>
        <v>0</v>
      </c>
      <c r="S158" s="156">
        <v>0</v>
      </c>
      <c r="T158" s="157">
        <f>S158*H158</f>
        <v>0</v>
      </c>
      <c r="U158" s="33"/>
      <c r="V158" s="33"/>
      <c r="W158" s="33"/>
      <c r="X158" s="33"/>
      <c r="Y158" s="33"/>
      <c r="Z158" s="33"/>
      <c r="AA158" s="33"/>
      <c r="AB158" s="33"/>
      <c r="AC158" s="33"/>
      <c r="AD158" s="33"/>
      <c r="AE158" s="33"/>
      <c r="AR158" s="158" t="s">
        <v>143</v>
      </c>
      <c r="AT158" s="158" t="s">
        <v>139</v>
      </c>
      <c r="AU158" s="158" t="s">
        <v>82</v>
      </c>
      <c r="AY158" s="18" t="s">
        <v>137</v>
      </c>
      <c r="BE158" s="159">
        <f>IF(N158="základní",J158,0)</f>
        <v>0</v>
      </c>
      <c r="BF158" s="159">
        <f>IF(N158="snížená",J158,0)</f>
        <v>0</v>
      </c>
      <c r="BG158" s="159">
        <f>IF(N158="zákl. přenesená",J158,0)</f>
        <v>0</v>
      </c>
      <c r="BH158" s="159">
        <f>IF(N158="sníž. přenesená",J158,0)</f>
        <v>0</v>
      </c>
      <c r="BI158" s="159">
        <f>IF(N158="nulová",J158,0)</f>
        <v>0</v>
      </c>
      <c r="BJ158" s="18" t="s">
        <v>80</v>
      </c>
      <c r="BK158" s="159">
        <f>ROUND(I158*H158,2)</f>
        <v>0</v>
      </c>
      <c r="BL158" s="18" t="s">
        <v>143</v>
      </c>
      <c r="BM158" s="158" t="s">
        <v>172</v>
      </c>
    </row>
    <row r="159" spans="1:47" s="2" customFormat="1" ht="19.5">
      <c r="A159" s="33"/>
      <c r="B159" s="34"/>
      <c r="C159" s="33"/>
      <c r="D159" s="160" t="s">
        <v>144</v>
      </c>
      <c r="E159" s="33"/>
      <c r="F159" s="161" t="s">
        <v>349</v>
      </c>
      <c r="G159" s="33"/>
      <c r="H159" s="33"/>
      <c r="I159" s="162"/>
      <c r="J159" s="33"/>
      <c r="K159" s="33"/>
      <c r="L159" s="34"/>
      <c r="M159" s="163"/>
      <c r="N159" s="164"/>
      <c r="O159" s="59"/>
      <c r="P159" s="59"/>
      <c r="Q159" s="59"/>
      <c r="R159" s="59"/>
      <c r="S159" s="59"/>
      <c r="T159" s="60"/>
      <c r="U159" s="33"/>
      <c r="V159" s="33"/>
      <c r="W159" s="33"/>
      <c r="X159" s="33"/>
      <c r="Y159" s="33"/>
      <c r="Z159" s="33"/>
      <c r="AA159" s="33"/>
      <c r="AB159" s="33"/>
      <c r="AC159" s="33"/>
      <c r="AD159" s="33"/>
      <c r="AE159" s="33"/>
      <c r="AT159" s="18" t="s">
        <v>144</v>
      </c>
      <c r="AU159" s="18" t="s">
        <v>82</v>
      </c>
    </row>
    <row r="160" spans="2:51" s="13" customFormat="1" ht="12">
      <c r="B160" s="166"/>
      <c r="D160" s="160" t="s">
        <v>147</v>
      </c>
      <c r="E160" s="167" t="s">
        <v>1</v>
      </c>
      <c r="F160" s="168" t="s">
        <v>350</v>
      </c>
      <c r="H160" s="167" t="s">
        <v>1</v>
      </c>
      <c r="I160" s="169"/>
      <c r="L160" s="166"/>
      <c r="M160" s="170"/>
      <c r="N160" s="171"/>
      <c r="O160" s="171"/>
      <c r="P160" s="171"/>
      <c r="Q160" s="171"/>
      <c r="R160" s="171"/>
      <c r="S160" s="171"/>
      <c r="T160" s="172"/>
      <c r="AT160" s="167" t="s">
        <v>147</v>
      </c>
      <c r="AU160" s="167" t="s">
        <v>82</v>
      </c>
      <c r="AV160" s="13" t="s">
        <v>80</v>
      </c>
      <c r="AW160" s="13" t="s">
        <v>29</v>
      </c>
      <c r="AX160" s="13" t="s">
        <v>72</v>
      </c>
      <c r="AY160" s="167" t="s">
        <v>137</v>
      </c>
    </row>
    <row r="161" spans="2:51" s="13" customFormat="1" ht="12">
      <c r="B161" s="166"/>
      <c r="D161" s="160" t="s">
        <v>147</v>
      </c>
      <c r="E161" s="167" t="s">
        <v>1</v>
      </c>
      <c r="F161" s="168" t="s">
        <v>351</v>
      </c>
      <c r="H161" s="167" t="s">
        <v>1</v>
      </c>
      <c r="I161" s="169"/>
      <c r="L161" s="166"/>
      <c r="M161" s="170"/>
      <c r="N161" s="171"/>
      <c r="O161" s="171"/>
      <c r="P161" s="171"/>
      <c r="Q161" s="171"/>
      <c r="R161" s="171"/>
      <c r="S161" s="171"/>
      <c r="T161" s="172"/>
      <c r="AT161" s="167" t="s">
        <v>147</v>
      </c>
      <c r="AU161" s="167" t="s">
        <v>82</v>
      </c>
      <c r="AV161" s="13" t="s">
        <v>80</v>
      </c>
      <c r="AW161" s="13" t="s">
        <v>29</v>
      </c>
      <c r="AX161" s="13" t="s">
        <v>72</v>
      </c>
      <c r="AY161" s="167" t="s">
        <v>137</v>
      </c>
    </row>
    <row r="162" spans="2:51" s="14" customFormat="1" ht="12">
      <c r="B162" s="173"/>
      <c r="D162" s="160" t="s">
        <v>147</v>
      </c>
      <c r="E162" s="174" t="s">
        <v>1</v>
      </c>
      <c r="F162" s="175" t="s">
        <v>609</v>
      </c>
      <c r="H162" s="176">
        <v>8.25</v>
      </c>
      <c r="I162" s="177"/>
      <c r="L162" s="173"/>
      <c r="M162" s="178"/>
      <c r="N162" s="179"/>
      <c r="O162" s="179"/>
      <c r="P162" s="179"/>
      <c r="Q162" s="179"/>
      <c r="R162" s="179"/>
      <c r="S162" s="179"/>
      <c r="T162" s="180"/>
      <c r="AT162" s="174" t="s">
        <v>147</v>
      </c>
      <c r="AU162" s="174" t="s">
        <v>82</v>
      </c>
      <c r="AV162" s="14" t="s">
        <v>82</v>
      </c>
      <c r="AW162" s="14" t="s">
        <v>29</v>
      </c>
      <c r="AX162" s="14" t="s">
        <v>72</v>
      </c>
      <c r="AY162" s="174" t="s">
        <v>137</v>
      </c>
    </row>
    <row r="163" spans="2:51" s="15" customFormat="1" ht="12">
      <c r="B163" s="181"/>
      <c r="D163" s="160" t="s">
        <v>147</v>
      </c>
      <c r="E163" s="182" t="s">
        <v>1</v>
      </c>
      <c r="F163" s="183" t="s">
        <v>150</v>
      </c>
      <c r="H163" s="184">
        <v>8.25</v>
      </c>
      <c r="I163" s="185"/>
      <c r="L163" s="181"/>
      <c r="M163" s="186"/>
      <c r="N163" s="187"/>
      <c r="O163" s="187"/>
      <c r="P163" s="187"/>
      <c r="Q163" s="187"/>
      <c r="R163" s="187"/>
      <c r="S163" s="187"/>
      <c r="T163" s="188"/>
      <c r="AT163" s="182" t="s">
        <v>147</v>
      </c>
      <c r="AU163" s="182" t="s">
        <v>82</v>
      </c>
      <c r="AV163" s="15" t="s">
        <v>143</v>
      </c>
      <c r="AW163" s="15" t="s">
        <v>29</v>
      </c>
      <c r="AX163" s="15" t="s">
        <v>80</v>
      </c>
      <c r="AY163" s="182" t="s">
        <v>137</v>
      </c>
    </row>
    <row r="164" spans="2:63" s="12" customFormat="1" ht="22.9" customHeight="1">
      <c r="B164" s="132"/>
      <c r="D164" s="133" t="s">
        <v>71</v>
      </c>
      <c r="E164" s="143" t="s">
        <v>151</v>
      </c>
      <c r="F164" s="143" t="s">
        <v>369</v>
      </c>
      <c r="I164" s="135"/>
      <c r="J164" s="144">
        <f>BK164</f>
        <v>0</v>
      </c>
      <c r="L164" s="132"/>
      <c r="M164" s="137"/>
      <c r="N164" s="138"/>
      <c r="O164" s="138"/>
      <c r="P164" s="139">
        <f>SUM(P165:P188)</f>
        <v>0</v>
      </c>
      <c r="Q164" s="138"/>
      <c r="R164" s="139">
        <f>SUM(R165:R188)</f>
        <v>0</v>
      </c>
      <c r="S164" s="138"/>
      <c r="T164" s="140">
        <f>SUM(T165:T188)</f>
        <v>0</v>
      </c>
      <c r="AR164" s="133" t="s">
        <v>80</v>
      </c>
      <c r="AT164" s="141" t="s">
        <v>71</v>
      </c>
      <c r="AU164" s="141" t="s">
        <v>80</v>
      </c>
      <c r="AY164" s="133" t="s">
        <v>137</v>
      </c>
      <c r="BK164" s="142">
        <f>SUM(BK165:BK188)</f>
        <v>0</v>
      </c>
    </row>
    <row r="165" spans="1:65" s="2" customFormat="1" ht="24.2" customHeight="1">
      <c r="A165" s="33"/>
      <c r="B165" s="145"/>
      <c r="C165" s="146" t="s">
        <v>181</v>
      </c>
      <c r="D165" s="146" t="s">
        <v>139</v>
      </c>
      <c r="E165" s="147" t="s">
        <v>610</v>
      </c>
      <c r="F165" s="148" t="s">
        <v>611</v>
      </c>
      <c r="G165" s="149" t="s">
        <v>142</v>
      </c>
      <c r="H165" s="150">
        <v>9</v>
      </c>
      <c r="I165" s="151"/>
      <c r="J165" s="152">
        <f>ROUND(I165*H165,2)</f>
        <v>0</v>
      </c>
      <c r="K165" s="153"/>
      <c r="L165" s="34"/>
      <c r="M165" s="154" t="s">
        <v>1</v>
      </c>
      <c r="N165" s="155" t="s">
        <v>37</v>
      </c>
      <c r="O165" s="59"/>
      <c r="P165" s="156">
        <f>O165*H165</f>
        <v>0</v>
      </c>
      <c r="Q165" s="156">
        <v>0</v>
      </c>
      <c r="R165" s="156">
        <f>Q165*H165</f>
        <v>0</v>
      </c>
      <c r="S165" s="156">
        <v>0</v>
      </c>
      <c r="T165" s="157">
        <f>S165*H165</f>
        <v>0</v>
      </c>
      <c r="U165" s="33"/>
      <c r="V165" s="33"/>
      <c r="W165" s="33"/>
      <c r="X165" s="33"/>
      <c r="Y165" s="33"/>
      <c r="Z165" s="33"/>
      <c r="AA165" s="33"/>
      <c r="AB165" s="33"/>
      <c r="AC165" s="33"/>
      <c r="AD165" s="33"/>
      <c r="AE165" s="33"/>
      <c r="AR165" s="158" t="s">
        <v>143</v>
      </c>
      <c r="AT165" s="158" t="s">
        <v>139</v>
      </c>
      <c r="AU165" s="158" t="s">
        <v>82</v>
      </c>
      <c r="AY165" s="18" t="s">
        <v>137</v>
      </c>
      <c r="BE165" s="159">
        <f>IF(N165="základní",J165,0)</f>
        <v>0</v>
      </c>
      <c r="BF165" s="159">
        <f>IF(N165="snížená",J165,0)</f>
        <v>0</v>
      </c>
      <c r="BG165" s="159">
        <f>IF(N165="zákl. přenesená",J165,0)</f>
        <v>0</v>
      </c>
      <c r="BH165" s="159">
        <f>IF(N165="sníž. přenesená",J165,0)</f>
        <v>0</v>
      </c>
      <c r="BI165" s="159">
        <f>IF(N165="nulová",J165,0)</f>
        <v>0</v>
      </c>
      <c r="BJ165" s="18" t="s">
        <v>80</v>
      </c>
      <c r="BK165" s="159">
        <f>ROUND(I165*H165,2)</f>
        <v>0</v>
      </c>
      <c r="BL165" s="18" t="s">
        <v>143</v>
      </c>
      <c r="BM165" s="158" t="s">
        <v>184</v>
      </c>
    </row>
    <row r="166" spans="1:47" s="2" customFormat="1" ht="12">
      <c r="A166" s="33"/>
      <c r="B166" s="34"/>
      <c r="C166" s="33"/>
      <c r="D166" s="160" t="s">
        <v>144</v>
      </c>
      <c r="E166" s="33"/>
      <c r="F166" s="161" t="s">
        <v>612</v>
      </c>
      <c r="G166" s="33"/>
      <c r="H166" s="33"/>
      <c r="I166" s="162"/>
      <c r="J166" s="33"/>
      <c r="K166" s="33"/>
      <c r="L166" s="34"/>
      <c r="M166" s="163"/>
      <c r="N166" s="164"/>
      <c r="O166" s="59"/>
      <c r="P166" s="59"/>
      <c r="Q166" s="59"/>
      <c r="R166" s="59"/>
      <c r="S166" s="59"/>
      <c r="T166" s="60"/>
      <c r="U166" s="33"/>
      <c r="V166" s="33"/>
      <c r="W166" s="33"/>
      <c r="X166" s="33"/>
      <c r="Y166" s="33"/>
      <c r="Z166" s="33"/>
      <c r="AA166" s="33"/>
      <c r="AB166" s="33"/>
      <c r="AC166" s="33"/>
      <c r="AD166" s="33"/>
      <c r="AE166" s="33"/>
      <c r="AT166" s="18" t="s">
        <v>144</v>
      </c>
      <c r="AU166" s="18" t="s">
        <v>82</v>
      </c>
    </row>
    <row r="167" spans="2:51" s="14" customFormat="1" ht="12">
      <c r="B167" s="173"/>
      <c r="D167" s="160" t="s">
        <v>147</v>
      </c>
      <c r="E167" s="174" t="s">
        <v>1</v>
      </c>
      <c r="F167" s="175" t="s">
        <v>613</v>
      </c>
      <c r="H167" s="176">
        <v>9</v>
      </c>
      <c r="I167" s="177"/>
      <c r="L167" s="173"/>
      <c r="M167" s="178"/>
      <c r="N167" s="179"/>
      <c r="O167" s="179"/>
      <c r="P167" s="179"/>
      <c r="Q167" s="179"/>
      <c r="R167" s="179"/>
      <c r="S167" s="179"/>
      <c r="T167" s="180"/>
      <c r="AT167" s="174" t="s">
        <v>147</v>
      </c>
      <c r="AU167" s="174" t="s">
        <v>82</v>
      </c>
      <c r="AV167" s="14" t="s">
        <v>82</v>
      </c>
      <c r="AW167" s="14" t="s">
        <v>29</v>
      </c>
      <c r="AX167" s="14" t="s">
        <v>72</v>
      </c>
      <c r="AY167" s="174" t="s">
        <v>137</v>
      </c>
    </row>
    <row r="168" spans="2:51" s="15" customFormat="1" ht="12">
      <c r="B168" s="181"/>
      <c r="D168" s="160" t="s">
        <v>147</v>
      </c>
      <c r="E168" s="182" t="s">
        <v>1</v>
      </c>
      <c r="F168" s="183" t="s">
        <v>150</v>
      </c>
      <c r="H168" s="184">
        <v>9</v>
      </c>
      <c r="I168" s="185"/>
      <c r="L168" s="181"/>
      <c r="M168" s="186"/>
      <c r="N168" s="187"/>
      <c r="O168" s="187"/>
      <c r="P168" s="187"/>
      <c r="Q168" s="187"/>
      <c r="R168" s="187"/>
      <c r="S168" s="187"/>
      <c r="T168" s="188"/>
      <c r="AT168" s="182" t="s">
        <v>147</v>
      </c>
      <c r="AU168" s="182" t="s">
        <v>82</v>
      </c>
      <c r="AV168" s="15" t="s">
        <v>143</v>
      </c>
      <c r="AW168" s="15" t="s">
        <v>29</v>
      </c>
      <c r="AX168" s="15" t="s">
        <v>80</v>
      </c>
      <c r="AY168" s="182" t="s">
        <v>137</v>
      </c>
    </row>
    <row r="169" spans="1:65" s="2" customFormat="1" ht="49.15" customHeight="1">
      <c r="A169" s="33"/>
      <c r="B169" s="145"/>
      <c r="C169" s="146" t="s">
        <v>157</v>
      </c>
      <c r="D169" s="146" t="s">
        <v>139</v>
      </c>
      <c r="E169" s="147" t="s">
        <v>614</v>
      </c>
      <c r="F169" s="148" t="s">
        <v>615</v>
      </c>
      <c r="G169" s="149" t="s">
        <v>171</v>
      </c>
      <c r="H169" s="150">
        <v>5.7</v>
      </c>
      <c r="I169" s="151"/>
      <c r="J169" s="152">
        <f>ROUND(I169*H169,2)</f>
        <v>0</v>
      </c>
      <c r="K169" s="153"/>
      <c r="L169" s="34"/>
      <c r="M169" s="154" t="s">
        <v>1</v>
      </c>
      <c r="N169" s="155" t="s">
        <v>37</v>
      </c>
      <c r="O169" s="59"/>
      <c r="P169" s="156">
        <f>O169*H169</f>
        <v>0</v>
      </c>
      <c r="Q169" s="156">
        <v>0</v>
      </c>
      <c r="R169" s="156">
        <f>Q169*H169</f>
        <v>0</v>
      </c>
      <c r="S169" s="156">
        <v>0</v>
      </c>
      <c r="T169" s="157">
        <f>S169*H169</f>
        <v>0</v>
      </c>
      <c r="U169" s="33"/>
      <c r="V169" s="33"/>
      <c r="W169" s="33"/>
      <c r="X169" s="33"/>
      <c r="Y169" s="33"/>
      <c r="Z169" s="33"/>
      <c r="AA169" s="33"/>
      <c r="AB169" s="33"/>
      <c r="AC169" s="33"/>
      <c r="AD169" s="33"/>
      <c r="AE169" s="33"/>
      <c r="AR169" s="158" t="s">
        <v>143</v>
      </c>
      <c r="AT169" s="158" t="s">
        <v>139</v>
      </c>
      <c r="AU169" s="158" t="s">
        <v>82</v>
      </c>
      <c r="AY169" s="18" t="s">
        <v>137</v>
      </c>
      <c r="BE169" s="159">
        <f>IF(N169="základní",J169,0)</f>
        <v>0</v>
      </c>
      <c r="BF169" s="159">
        <f>IF(N169="snížená",J169,0)</f>
        <v>0</v>
      </c>
      <c r="BG169" s="159">
        <f>IF(N169="zákl. přenesená",J169,0)</f>
        <v>0</v>
      </c>
      <c r="BH169" s="159">
        <f>IF(N169="sníž. přenesená",J169,0)</f>
        <v>0</v>
      </c>
      <c r="BI169" s="159">
        <f>IF(N169="nulová",J169,0)</f>
        <v>0</v>
      </c>
      <c r="BJ169" s="18" t="s">
        <v>80</v>
      </c>
      <c r="BK169" s="159">
        <f>ROUND(I169*H169,2)</f>
        <v>0</v>
      </c>
      <c r="BL169" s="18" t="s">
        <v>143</v>
      </c>
      <c r="BM169" s="158" t="s">
        <v>192</v>
      </c>
    </row>
    <row r="170" spans="1:47" s="2" customFormat="1" ht="19.5">
      <c r="A170" s="33"/>
      <c r="B170" s="34"/>
      <c r="C170" s="33"/>
      <c r="D170" s="160" t="s">
        <v>144</v>
      </c>
      <c r="E170" s="33"/>
      <c r="F170" s="161" t="s">
        <v>616</v>
      </c>
      <c r="G170" s="33"/>
      <c r="H170" s="33"/>
      <c r="I170" s="162"/>
      <c r="J170" s="33"/>
      <c r="K170" s="33"/>
      <c r="L170" s="34"/>
      <c r="M170" s="163"/>
      <c r="N170" s="164"/>
      <c r="O170" s="59"/>
      <c r="P170" s="59"/>
      <c r="Q170" s="59"/>
      <c r="R170" s="59"/>
      <c r="S170" s="59"/>
      <c r="T170" s="60"/>
      <c r="U170" s="33"/>
      <c r="V170" s="33"/>
      <c r="W170" s="33"/>
      <c r="X170" s="33"/>
      <c r="Y170" s="33"/>
      <c r="Z170" s="33"/>
      <c r="AA170" s="33"/>
      <c r="AB170" s="33"/>
      <c r="AC170" s="33"/>
      <c r="AD170" s="33"/>
      <c r="AE170" s="33"/>
      <c r="AT170" s="18" t="s">
        <v>144</v>
      </c>
      <c r="AU170" s="18" t="s">
        <v>82</v>
      </c>
    </row>
    <row r="171" spans="1:47" s="2" customFormat="1" ht="29.25">
      <c r="A171" s="33"/>
      <c r="B171" s="34"/>
      <c r="C171" s="33"/>
      <c r="D171" s="160" t="s">
        <v>146</v>
      </c>
      <c r="E171" s="33"/>
      <c r="F171" s="165" t="s">
        <v>393</v>
      </c>
      <c r="G171" s="33"/>
      <c r="H171" s="33"/>
      <c r="I171" s="162"/>
      <c r="J171" s="33"/>
      <c r="K171" s="33"/>
      <c r="L171" s="34"/>
      <c r="M171" s="163"/>
      <c r="N171" s="164"/>
      <c r="O171" s="59"/>
      <c r="P171" s="59"/>
      <c r="Q171" s="59"/>
      <c r="R171" s="59"/>
      <c r="S171" s="59"/>
      <c r="T171" s="60"/>
      <c r="U171" s="33"/>
      <c r="V171" s="33"/>
      <c r="W171" s="33"/>
      <c r="X171" s="33"/>
      <c r="Y171" s="33"/>
      <c r="Z171" s="33"/>
      <c r="AA171" s="33"/>
      <c r="AB171" s="33"/>
      <c r="AC171" s="33"/>
      <c r="AD171" s="33"/>
      <c r="AE171" s="33"/>
      <c r="AT171" s="18" t="s">
        <v>146</v>
      </c>
      <c r="AU171" s="18" t="s">
        <v>82</v>
      </c>
    </row>
    <row r="172" spans="2:51" s="14" customFormat="1" ht="12">
      <c r="B172" s="173"/>
      <c r="D172" s="160" t="s">
        <v>147</v>
      </c>
      <c r="E172" s="174" t="s">
        <v>1</v>
      </c>
      <c r="F172" s="175" t="s">
        <v>617</v>
      </c>
      <c r="H172" s="176">
        <v>5.7</v>
      </c>
      <c r="I172" s="177"/>
      <c r="L172" s="173"/>
      <c r="M172" s="178"/>
      <c r="N172" s="179"/>
      <c r="O172" s="179"/>
      <c r="P172" s="179"/>
      <c r="Q172" s="179"/>
      <c r="R172" s="179"/>
      <c r="S172" s="179"/>
      <c r="T172" s="180"/>
      <c r="AT172" s="174" t="s">
        <v>147</v>
      </c>
      <c r="AU172" s="174" t="s">
        <v>82</v>
      </c>
      <c r="AV172" s="14" t="s">
        <v>82</v>
      </c>
      <c r="AW172" s="14" t="s">
        <v>29</v>
      </c>
      <c r="AX172" s="14" t="s">
        <v>72</v>
      </c>
      <c r="AY172" s="174" t="s">
        <v>137</v>
      </c>
    </row>
    <row r="173" spans="2:51" s="15" customFormat="1" ht="12">
      <c r="B173" s="181"/>
      <c r="D173" s="160" t="s">
        <v>147</v>
      </c>
      <c r="E173" s="182" t="s">
        <v>1</v>
      </c>
      <c r="F173" s="183" t="s">
        <v>150</v>
      </c>
      <c r="H173" s="184">
        <v>5.7</v>
      </c>
      <c r="I173" s="185"/>
      <c r="L173" s="181"/>
      <c r="M173" s="186"/>
      <c r="N173" s="187"/>
      <c r="O173" s="187"/>
      <c r="P173" s="187"/>
      <c r="Q173" s="187"/>
      <c r="R173" s="187"/>
      <c r="S173" s="187"/>
      <c r="T173" s="188"/>
      <c r="AT173" s="182" t="s">
        <v>147</v>
      </c>
      <c r="AU173" s="182" t="s">
        <v>82</v>
      </c>
      <c r="AV173" s="15" t="s">
        <v>143</v>
      </c>
      <c r="AW173" s="15" t="s">
        <v>29</v>
      </c>
      <c r="AX173" s="15" t="s">
        <v>80</v>
      </c>
      <c r="AY173" s="182" t="s">
        <v>137</v>
      </c>
    </row>
    <row r="174" spans="1:65" s="2" customFormat="1" ht="24.2" customHeight="1">
      <c r="A174" s="33"/>
      <c r="B174" s="145"/>
      <c r="C174" s="146" t="s">
        <v>196</v>
      </c>
      <c r="D174" s="146" t="s">
        <v>139</v>
      </c>
      <c r="E174" s="147" t="s">
        <v>618</v>
      </c>
      <c r="F174" s="148" t="s">
        <v>619</v>
      </c>
      <c r="G174" s="149" t="s">
        <v>171</v>
      </c>
      <c r="H174" s="150">
        <v>5.7</v>
      </c>
      <c r="I174" s="151"/>
      <c r="J174" s="152">
        <f>ROUND(I174*H174,2)</f>
        <v>0</v>
      </c>
      <c r="K174" s="153"/>
      <c r="L174" s="34"/>
      <c r="M174" s="154" t="s">
        <v>1</v>
      </c>
      <c r="N174" s="155" t="s">
        <v>37</v>
      </c>
      <c r="O174" s="59"/>
      <c r="P174" s="156">
        <f>O174*H174</f>
        <v>0</v>
      </c>
      <c r="Q174" s="156">
        <v>0</v>
      </c>
      <c r="R174" s="156">
        <f>Q174*H174</f>
        <v>0</v>
      </c>
      <c r="S174" s="156">
        <v>0</v>
      </c>
      <c r="T174" s="157">
        <f>S174*H174</f>
        <v>0</v>
      </c>
      <c r="U174" s="33"/>
      <c r="V174" s="33"/>
      <c r="W174" s="33"/>
      <c r="X174" s="33"/>
      <c r="Y174" s="33"/>
      <c r="Z174" s="33"/>
      <c r="AA174" s="33"/>
      <c r="AB174" s="33"/>
      <c r="AC174" s="33"/>
      <c r="AD174" s="33"/>
      <c r="AE174" s="33"/>
      <c r="AR174" s="158" t="s">
        <v>143</v>
      </c>
      <c r="AT174" s="158" t="s">
        <v>139</v>
      </c>
      <c r="AU174" s="158" t="s">
        <v>82</v>
      </c>
      <c r="AY174" s="18" t="s">
        <v>137</v>
      </c>
      <c r="BE174" s="159">
        <f>IF(N174="základní",J174,0)</f>
        <v>0</v>
      </c>
      <c r="BF174" s="159">
        <f>IF(N174="snížená",J174,0)</f>
        <v>0</v>
      </c>
      <c r="BG174" s="159">
        <f>IF(N174="zákl. přenesená",J174,0)</f>
        <v>0</v>
      </c>
      <c r="BH174" s="159">
        <f>IF(N174="sníž. přenesená",J174,0)</f>
        <v>0</v>
      </c>
      <c r="BI174" s="159">
        <f>IF(N174="nulová",J174,0)</f>
        <v>0</v>
      </c>
      <c r="BJ174" s="18" t="s">
        <v>80</v>
      </c>
      <c r="BK174" s="159">
        <f>ROUND(I174*H174,2)</f>
        <v>0</v>
      </c>
      <c r="BL174" s="18" t="s">
        <v>143</v>
      </c>
      <c r="BM174" s="158" t="s">
        <v>200</v>
      </c>
    </row>
    <row r="175" spans="1:47" s="2" customFormat="1" ht="12">
      <c r="A175" s="33"/>
      <c r="B175" s="34"/>
      <c r="C175" s="33"/>
      <c r="D175" s="160" t="s">
        <v>144</v>
      </c>
      <c r="E175" s="33"/>
      <c r="F175" s="161" t="s">
        <v>619</v>
      </c>
      <c r="G175" s="33"/>
      <c r="H175" s="33"/>
      <c r="I175" s="162"/>
      <c r="J175" s="33"/>
      <c r="K175" s="33"/>
      <c r="L175" s="34"/>
      <c r="M175" s="163"/>
      <c r="N175" s="164"/>
      <c r="O175" s="59"/>
      <c r="P175" s="59"/>
      <c r="Q175" s="59"/>
      <c r="R175" s="59"/>
      <c r="S175" s="59"/>
      <c r="T175" s="60"/>
      <c r="U175" s="33"/>
      <c r="V175" s="33"/>
      <c r="W175" s="33"/>
      <c r="X175" s="33"/>
      <c r="Y175" s="33"/>
      <c r="Z175" s="33"/>
      <c r="AA175" s="33"/>
      <c r="AB175" s="33"/>
      <c r="AC175" s="33"/>
      <c r="AD175" s="33"/>
      <c r="AE175" s="33"/>
      <c r="AT175" s="18" t="s">
        <v>144</v>
      </c>
      <c r="AU175" s="18" t="s">
        <v>82</v>
      </c>
    </row>
    <row r="176" spans="2:51" s="13" customFormat="1" ht="12">
      <c r="B176" s="166"/>
      <c r="D176" s="160" t="s">
        <v>147</v>
      </c>
      <c r="E176" s="167" t="s">
        <v>1</v>
      </c>
      <c r="F176" s="168" t="s">
        <v>620</v>
      </c>
      <c r="H176" s="167" t="s">
        <v>1</v>
      </c>
      <c r="I176" s="169"/>
      <c r="L176" s="166"/>
      <c r="M176" s="170"/>
      <c r="N176" s="171"/>
      <c r="O176" s="171"/>
      <c r="P176" s="171"/>
      <c r="Q176" s="171"/>
      <c r="R176" s="171"/>
      <c r="S176" s="171"/>
      <c r="T176" s="172"/>
      <c r="AT176" s="167" t="s">
        <v>147</v>
      </c>
      <c r="AU176" s="167" t="s">
        <v>82</v>
      </c>
      <c r="AV176" s="13" t="s">
        <v>80</v>
      </c>
      <c r="AW176" s="13" t="s">
        <v>29</v>
      </c>
      <c r="AX176" s="13" t="s">
        <v>72</v>
      </c>
      <c r="AY176" s="167" t="s">
        <v>137</v>
      </c>
    </row>
    <row r="177" spans="2:51" s="14" customFormat="1" ht="12">
      <c r="B177" s="173"/>
      <c r="D177" s="160" t="s">
        <v>147</v>
      </c>
      <c r="E177" s="174" t="s">
        <v>1</v>
      </c>
      <c r="F177" s="175" t="s">
        <v>621</v>
      </c>
      <c r="H177" s="176">
        <v>5.7</v>
      </c>
      <c r="I177" s="177"/>
      <c r="L177" s="173"/>
      <c r="M177" s="178"/>
      <c r="N177" s="179"/>
      <c r="O177" s="179"/>
      <c r="P177" s="179"/>
      <c r="Q177" s="179"/>
      <c r="R177" s="179"/>
      <c r="S177" s="179"/>
      <c r="T177" s="180"/>
      <c r="AT177" s="174" t="s">
        <v>147</v>
      </c>
      <c r="AU177" s="174" t="s">
        <v>82</v>
      </c>
      <c r="AV177" s="14" t="s">
        <v>82</v>
      </c>
      <c r="AW177" s="14" t="s">
        <v>29</v>
      </c>
      <c r="AX177" s="14" t="s">
        <v>72</v>
      </c>
      <c r="AY177" s="174" t="s">
        <v>137</v>
      </c>
    </row>
    <row r="178" spans="2:51" s="15" customFormat="1" ht="12">
      <c r="B178" s="181"/>
      <c r="D178" s="160" t="s">
        <v>147</v>
      </c>
      <c r="E178" s="182" t="s">
        <v>1</v>
      </c>
      <c r="F178" s="183" t="s">
        <v>150</v>
      </c>
      <c r="H178" s="184">
        <v>5.7</v>
      </c>
      <c r="I178" s="185"/>
      <c r="L178" s="181"/>
      <c r="M178" s="186"/>
      <c r="N178" s="187"/>
      <c r="O178" s="187"/>
      <c r="P178" s="187"/>
      <c r="Q178" s="187"/>
      <c r="R178" s="187"/>
      <c r="S178" s="187"/>
      <c r="T178" s="188"/>
      <c r="AT178" s="182" t="s">
        <v>147</v>
      </c>
      <c r="AU178" s="182" t="s">
        <v>82</v>
      </c>
      <c r="AV178" s="15" t="s">
        <v>143</v>
      </c>
      <c r="AW178" s="15" t="s">
        <v>29</v>
      </c>
      <c r="AX178" s="15" t="s">
        <v>80</v>
      </c>
      <c r="AY178" s="182" t="s">
        <v>137</v>
      </c>
    </row>
    <row r="179" spans="1:65" s="2" customFormat="1" ht="24.2" customHeight="1">
      <c r="A179" s="33"/>
      <c r="B179" s="145"/>
      <c r="C179" s="146" t="s">
        <v>162</v>
      </c>
      <c r="D179" s="146" t="s">
        <v>139</v>
      </c>
      <c r="E179" s="147" t="s">
        <v>397</v>
      </c>
      <c r="F179" s="148" t="s">
        <v>398</v>
      </c>
      <c r="G179" s="149" t="s">
        <v>142</v>
      </c>
      <c r="H179" s="150">
        <v>9</v>
      </c>
      <c r="I179" s="151"/>
      <c r="J179" s="152">
        <f>ROUND(I179*H179,2)</f>
        <v>0</v>
      </c>
      <c r="K179" s="153"/>
      <c r="L179" s="34"/>
      <c r="M179" s="154" t="s">
        <v>1</v>
      </c>
      <c r="N179" s="155" t="s">
        <v>37</v>
      </c>
      <c r="O179" s="59"/>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143</v>
      </c>
      <c r="AT179" s="158" t="s">
        <v>139</v>
      </c>
      <c r="AU179" s="158" t="s">
        <v>82</v>
      </c>
      <c r="AY179" s="18" t="s">
        <v>137</v>
      </c>
      <c r="BE179" s="159">
        <f>IF(N179="základní",J179,0)</f>
        <v>0</v>
      </c>
      <c r="BF179" s="159">
        <f>IF(N179="snížená",J179,0)</f>
        <v>0</v>
      </c>
      <c r="BG179" s="159">
        <f>IF(N179="zákl. přenesená",J179,0)</f>
        <v>0</v>
      </c>
      <c r="BH179" s="159">
        <f>IF(N179="sníž. přenesená",J179,0)</f>
        <v>0</v>
      </c>
      <c r="BI179" s="159">
        <f>IF(N179="nulová",J179,0)</f>
        <v>0</v>
      </c>
      <c r="BJ179" s="18" t="s">
        <v>80</v>
      </c>
      <c r="BK179" s="159">
        <f>ROUND(I179*H179,2)</f>
        <v>0</v>
      </c>
      <c r="BL179" s="18" t="s">
        <v>143</v>
      </c>
      <c r="BM179" s="158" t="s">
        <v>206</v>
      </c>
    </row>
    <row r="180" spans="1:47" s="2" customFormat="1" ht="19.5">
      <c r="A180" s="33"/>
      <c r="B180" s="34"/>
      <c r="C180" s="33"/>
      <c r="D180" s="160" t="s">
        <v>144</v>
      </c>
      <c r="E180" s="33"/>
      <c r="F180" s="161" t="s">
        <v>400</v>
      </c>
      <c r="G180" s="33"/>
      <c r="H180" s="33"/>
      <c r="I180" s="162"/>
      <c r="J180" s="33"/>
      <c r="K180" s="33"/>
      <c r="L180" s="34"/>
      <c r="M180" s="163"/>
      <c r="N180" s="164"/>
      <c r="O180" s="59"/>
      <c r="P180" s="59"/>
      <c r="Q180" s="59"/>
      <c r="R180" s="59"/>
      <c r="S180" s="59"/>
      <c r="T180" s="60"/>
      <c r="U180" s="33"/>
      <c r="V180" s="33"/>
      <c r="W180" s="33"/>
      <c r="X180" s="33"/>
      <c r="Y180" s="33"/>
      <c r="Z180" s="33"/>
      <c r="AA180" s="33"/>
      <c r="AB180" s="33"/>
      <c r="AC180" s="33"/>
      <c r="AD180" s="33"/>
      <c r="AE180" s="33"/>
      <c r="AT180" s="18" t="s">
        <v>144</v>
      </c>
      <c r="AU180" s="18" t="s">
        <v>82</v>
      </c>
    </row>
    <row r="181" spans="1:47" s="2" customFormat="1" ht="39">
      <c r="A181" s="33"/>
      <c r="B181" s="34"/>
      <c r="C181" s="33"/>
      <c r="D181" s="160" t="s">
        <v>146</v>
      </c>
      <c r="E181" s="33"/>
      <c r="F181" s="165" t="s">
        <v>401</v>
      </c>
      <c r="G181" s="33"/>
      <c r="H181" s="33"/>
      <c r="I181" s="162"/>
      <c r="J181" s="33"/>
      <c r="K181" s="33"/>
      <c r="L181" s="34"/>
      <c r="M181" s="163"/>
      <c r="N181" s="164"/>
      <c r="O181" s="59"/>
      <c r="P181" s="59"/>
      <c r="Q181" s="59"/>
      <c r="R181" s="59"/>
      <c r="S181" s="59"/>
      <c r="T181" s="60"/>
      <c r="U181" s="33"/>
      <c r="V181" s="33"/>
      <c r="W181" s="33"/>
      <c r="X181" s="33"/>
      <c r="Y181" s="33"/>
      <c r="Z181" s="33"/>
      <c r="AA181" s="33"/>
      <c r="AB181" s="33"/>
      <c r="AC181" s="33"/>
      <c r="AD181" s="33"/>
      <c r="AE181" s="33"/>
      <c r="AT181" s="18" t="s">
        <v>146</v>
      </c>
      <c r="AU181" s="18" t="s">
        <v>82</v>
      </c>
    </row>
    <row r="182" spans="2:51" s="14" customFormat="1" ht="12">
      <c r="B182" s="173"/>
      <c r="D182" s="160" t="s">
        <v>147</v>
      </c>
      <c r="E182" s="174" t="s">
        <v>1</v>
      </c>
      <c r="F182" s="175" t="s">
        <v>622</v>
      </c>
      <c r="H182" s="176">
        <v>9</v>
      </c>
      <c r="I182" s="177"/>
      <c r="L182" s="173"/>
      <c r="M182" s="178"/>
      <c r="N182" s="179"/>
      <c r="O182" s="179"/>
      <c r="P182" s="179"/>
      <c r="Q182" s="179"/>
      <c r="R182" s="179"/>
      <c r="S182" s="179"/>
      <c r="T182" s="180"/>
      <c r="AT182" s="174" t="s">
        <v>147</v>
      </c>
      <c r="AU182" s="174" t="s">
        <v>82</v>
      </c>
      <c r="AV182" s="14" t="s">
        <v>82</v>
      </c>
      <c r="AW182" s="14" t="s">
        <v>29</v>
      </c>
      <c r="AX182" s="14" t="s">
        <v>72</v>
      </c>
      <c r="AY182" s="174" t="s">
        <v>137</v>
      </c>
    </row>
    <row r="183" spans="2:51" s="15" customFormat="1" ht="12">
      <c r="B183" s="181"/>
      <c r="D183" s="160" t="s">
        <v>147</v>
      </c>
      <c r="E183" s="182" t="s">
        <v>1</v>
      </c>
      <c r="F183" s="183" t="s">
        <v>150</v>
      </c>
      <c r="H183" s="184">
        <v>9</v>
      </c>
      <c r="I183" s="185"/>
      <c r="L183" s="181"/>
      <c r="M183" s="186"/>
      <c r="N183" s="187"/>
      <c r="O183" s="187"/>
      <c r="P183" s="187"/>
      <c r="Q183" s="187"/>
      <c r="R183" s="187"/>
      <c r="S183" s="187"/>
      <c r="T183" s="188"/>
      <c r="AT183" s="182" t="s">
        <v>147</v>
      </c>
      <c r="AU183" s="182" t="s">
        <v>82</v>
      </c>
      <c r="AV183" s="15" t="s">
        <v>143</v>
      </c>
      <c r="AW183" s="15" t="s">
        <v>29</v>
      </c>
      <c r="AX183" s="15" t="s">
        <v>80</v>
      </c>
      <c r="AY183" s="182" t="s">
        <v>137</v>
      </c>
    </row>
    <row r="184" spans="1:65" s="2" customFormat="1" ht="24.2" customHeight="1">
      <c r="A184" s="33"/>
      <c r="B184" s="145"/>
      <c r="C184" s="146" t="s">
        <v>211</v>
      </c>
      <c r="D184" s="146" t="s">
        <v>139</v>
      </c>
      <c r="E184" s="147" t="s">
        <v>404</v>
      </c>
      <c r="F184" s="148" t="s">
        <v>405</v>
      </c>
      <c r="G184" s="149" t="s">
        <v>142</v>
      </c>
      <c r="H184" s="150">
        <v>9</v>
      </c>
      <c r="I184" s="151"/>
      <c r="J184" s="152">
        <f>ROUND(I184*H184,2)</f>
        <v>0</v>
      </c>
      <c r="K184" s="153"/>
      <c r="L184" s="34"/>
      <c r="M184" s="154" t="s">
        <v>1</v>
      </c>
      <c r="N184" s="155" t="s">
        <v>37</v>
      </c>
      <c r="O184" s="59"/>
      <c r="P184" s="156">
        <f>O184*H184</f>
        <v>0</v>
      </c>
      <c r="Q184" s="156">
        <v>0</v>
      </c>
      <c r="R184" s="156">
        <f>Q184*H184</f>
        <v>0</v>
      </c>
      <c r="S184" s="156">
        <v>0</v>
      </c>
      <c r="T184" s="157">
        <f>S184*H184</f>
        <v>0</v>
      </c>
      <c r="U184" s="33"/>
      <c r="V184" s="33"/>
      <c r="W184" s="33"/>
      <c r="X184" s="33"/>
      <c r="Y184" s="33"/>
      <c r="Z184" s="33"/>
      <c r="AA184" s="33"/>
      <c r="AB184" s="33"/>
      <c r="AC184" s="33"/>
      <c r="AD184" s="33"/>
      <c r="AE184" s="33"/>
      <c r="AR184" s="158" t="s">
        <v>143</v>
      </c>
      <c r="AT184" s="158" t="s">
        <v>139</v>
      </c>
      <c r="AU184" s="158" t="s">
        <v>82</v>
      </c>
      <c r="AY184" s="18" t="s">
        <v>137</v>
      </c>
      <c r="BE184" s="159">
        <f>IF(N184="základní",J184,0)</f>
        <v>0</v>
      </c>
      <c r="BF184" s="159">
        <f>IF(N184="snížená",J184,0)</f>
        <v>0</v>
      </c>
      <c r="BG184" s="159">
        <f>IF(N184="zákl. přenesená",J184,0)</f>
        <v>0</v>
      </c>
      <c r="BH184" s="159">
        <f>IF(N184="sníž. přenesená",J184,0)</f>
        <v>0</v>
      </c>
      <c r="BI184" s="159">
        <f>IF(N184="nulová",J184,0)</f>
        <v>0</v>
      </c>
      <c r="BJ184" s="18" t="s">
        <v>80</v>
      </c>
      <c r="BK184" s="159">
        <f>ROUND(I184*H184,2)</f>
        <v>0</v>
      </c>
      <c r="BL184" s="18" t="s">
        <v>143</v>
      </c>
      <c r="BM184" s="158" t="s">
        <v>214</v>
      </c>
    </row>
    <row r="185" spans="1:47" s="2" customFormat="1" ht="19.5">
      <c r="A185" s="33"/>
      <c r="B185" s="34"/>
      <c r="C185" s="33"/>
      <c r="D185" s="160" t="s">
        <v>144</v>
      </c>
      <c r="E185" s="33"/>
      <c r="F185" s="161" t="s">
        <v>407</v>
      </c>
      <c r="G185" s="33"/>
      <c r="H185" s="33"/>
      <c r="I185" s="162"/>
      <c r="J185" s="33"/>
      <c r="K185" s="33"/>
      <c r="L185" s="34"/>
      <c r="M185" s="163"/>
      <c r="N185" s="164"/>
      <c r="O185" s="59"/>
      <c r="P185" s="59"/>
      <c r="Q185" s="59"/>
      <c r="R185" s="59"/>
      <c r="S185" s="59"/>
      <c r="T185" s="60"/>
      <c r="U185" s="33"/>
      <c r="V185" s="33"/>
      <c r="W185" s="33"/>
      <c r="X185" s="33"/>
      <c r="Y185" s="33"/>
      <c r="Z185" s="33"/>
      <c r="AA185" s="33"/>
      <c r="AB185" s="33"/>
      <c r="AC185" s="33"/>
      <c r="AD185" s="33"/>
      <c r="AE185" s="33"/>
      <c r="AT185" s="18" t="s">
        <v>144</v>
      </c>
      <c r="AU185" s="18" t="s">
        <v>82</v>
      </c>
    </row>
    <row r="186" spans="1:47" s="2" customFormat="1" ht="39">
      <c r="A186" s="33"/>
      <c r="B186" s="34"/>
      <c r="C186" s="33"/>
      <c r="D186" s="160" t="s">
        <v>146</v>
      </c>
      <c r="E186" s="33"/>
      <c r="F186" s="165" t="s">
        <v>401</v>
      </c>
      <c r="G186" s="33"/>
      <c r="H186" s="33"/>
      <c r="I186" s="162"/>
      <c r="J186" s="33"/>
      <c r="K186" s="33"/>
      <c r="L186" s="34"/>
      <c r="M186" s="163"/>
      <c r="N186" s="164"/>
      <c r="O186" s="59"/>
      <c r="P186" s="59"/>
      <c r="Q186" s="59"/>
      <c r="R186" s="59"/>
      <c r="S186" s="59"/>
      <c r="T186" s="60"/>
      <c r="U186" s="33"/>
      <c r="V186" s="33"/>
      <c r="W186" s="33"/>
      <c r="X186" s="33"/>
      <c r="Y186" s="33"/>
      <c r="Z186" s="33"/>
      <c r="AA186" s="33"/>
      <c r="AB186" s="33"/>
      <c r="AC186" s="33"/>
      <c r="AD186" s="33"/>
      <c r="AE186" s="33"/>
      <c r="AT186" s="18" t="s">
        <v>146</v>
      </c>
      <c r="AU186" s="18" t="s">
        <v>82</v>
      </c>
    </row>
    <row r="187" spans="2:51" s="14" customFormat="1" ht="12">
      <c r="B187" s="173"/>
      <c r="D187" s="160" t="s">
        <v>147</v>
      </c>
      <c r="E187" s="174" t="s">
        <v>1</v>
      </c>
      <c r="F187" s="175" t="s">
        <v>622</v>
      </c>
      <c r="H187" s="176">
        <v>9</v>
      </c>
      <c r="I187" s="177"/>
      <c r="L187" s="173"/>
      <c r="M187" s="178"/>
      <c r="N187" s="179"/>
      <c r="O187" s="179"/>
      <c r="P187" s="179"/>
      <c r="Q187" s="179"/>
      <c r="R187" s="179"/>
      <c r="S187" s="179"/>
      <c r="T187" s="180"/>
      <c r="AT187" s="174" t="s">
        <v>147</v>
      </c>
      <c r="AU187" s="174" t="s">
        <v>82</v>
      </c>
      <c r="AV187" s="14" t="s">
        <v>82</v>
      </c>
      <c r="AW187" s="14" t="s">
        <v>29</v>
      </c>
      <c r="AX187" s="14" t="s">
        <v>72</v>
      </c>
      <c r="AY187" s="174" t="s">
        <v>137</v>
      </c>
    </row>
    <row r="188" spans="2:51" s="15" customFormat="1" ht="12">
      <c r="B188" s="181"/>
      <c r="D188" s="160" t="s">
        <v>147</v>
      </c>
      <c r="E188" s="182" t="s">
        <v>1</v>
      </c>
      <c r="F188" s="183" t="s">
        <v>150</v>
      </c>
      <c r="H188" s="184">
        <v>9</v>
      </c>
      <c r="I188" s="185"/>
      <c r="L188" s="181"/>
      <c r="M188" s="186"/>
      <c r="N188" s="187"/>
      <c r="O188" s="187"/>
      <c r="P188" s="187"/>
      <c r="Q188" s="187"/>
      <c r="R188" s="187"/>
      <c r="S188" s="187"/>
      <c r="T188" s="188"/>
      <c r="AT188" s="182" t="s">
        <v>147</v>
      </c>
      <c r="AU188" s="182" t="s">
        <v>82</v>
      </c>
      <c r="AV188" s="15" t="s">
        <v>143</v>
      </c>
      <c r="AW188" s="15" t="s">
        <v>29</v>
      </c>
      <c r="AX188" s="15" t="s">
        <v>80</v>
      </c>
      <c r="AY188" s="182" t="s">
        <v>137</v>
      </c>
    </row>
    <row r="189" spans="2:63" s="12" customFormat="1" ht="22.9" customHeight="1">
      <c r="B189" s="132"/>
      <c r="D189" s="133" t="s">
        <v>71</v>
      </c>
      <c r="E189" s="143" t="s">
        <v>143</v>
      </c>
      <c r="F189" s="143" t="s">
        <v>408</v>
      </c>
      <c r="I189" s="135"/>
      <c r="J189" s="144">
        <f>BK189</f>
        <v>0</v>
      </c>
      <c r="L189" s="132"/>
      <c r="M189" s="137"/>
      <c r="N189" s="138"/>
      <c r="O189" s="138"/>
      <c r="P189" s="139">
        <f>SUM(P190:P200)</f>
        <v>0</v>
      </c>
      <c r="Q189" s="138"/>
      <c r="R189" s="139">
        <f>SUM(R190:R200)</f>
        <v>0</v>
      </c>
      <c r="S189" s="138"/>
      <c r="T189" s="140">
        <f>SUM(T190:T200)</f>
        <v>0</v>
      </c>
      <c r="AR189" s="133" t="s">
        <v>80</v>
      </c>
      <c r="AT189" s="141" t="s">
        <v>71</v>
      </c>
      <c r="AU189" s="141" t="s">
        <v>80</v>
      </c>
      <c r="AY189" s="133" t="s">
        <v>137</v>
      </c>
      <c r="BK189" s="142">
        <f>SUM(BK190:BK200)</f>
        <v>0</v>
      </c>
    </row>
    <row r="190" spans="1:65" s="2" customFormat="1" ht="24.2" customHeight="1">
      <c r="A190" s="33"/>
      <c r="B190" s="145"/>
      <c r="C190" s="146" t="s">
        <v>167</v>
      </c>
      <c r="D190" s="146" t="s">
        <v>139</v>
      </c>
      <c r="E190" s="147" t="s">
        <v>623</v>
      </c>
      <c r="F190" s="148" t="s">
        <v>624</v>
      </c>
      <c r="G190" s="149" t="s">
        <v>171</v>
      </c>
      <c r="H190" s="150">
        <v>1.7</v>
      </c>
      <c r="I190" s="151"/>
      <c r="J190" s="152">
        <f>ROUND(I190*H190,2)</f>
        <v>0</v>
      </c>
      <c r="K190" s="153"/>
      <c r="L190" s="34"/>
      <c r="M190" s="154" t="s">
        <v>1</v>
      </c>
      <c r="N190" s="155" t="s">
        <v>37</v>
      </c>
      <c r="O190" s="59"/>
      <c r="P190" s="156">
        <f>O190*H190</f>
        <v>0</v>
      </c>
      <c r="Q190" s="156">
        <v>0</v>
      </c>
      <c r="R190" s="156">
        <f>Q190*H190</f>
        <v>0</v>
      </c>
      <c r="S190" s="156">
        <v>0</v>
      </c>
      <c r="T190" s="157">
        <f>S190*H190</f>
        <v>0</v>
      </c>
      <c r="U190" s="33"/>
      <c r="V190" s="33"/>
      <c r="W190" s="33"/>
      <c r="X190" s="33"/>
      <c r="Y190" s="33"/>
      <c r="Z190" s="33"/>
      <c r="AA190" s="33"/>
      <c r="AB190" s="33"/>
      <c r="AC190" s="33"/>
      <c r="AD190" s="33"/>
      <c r="AE190" s="33"/>
      <c r="AR190" s="158" t="s">
        <v>143</v>
      </c>
      <c r="AT190" s="158" t="s">
        <v>139</v>
      </c>
      <c r="AU190" s="158" t="s">
        <v>82</v>
      </c>
      <c r="AY190" s="18" t="s">
        <v>137</v>
      </c>
      <c r="BE190" s="159">
        <f>IF(N190="základní",J190,0)</f>
        <v>0</v>
      </c>
      <c r="BF190" s="159">
        <f>IF(N190="snížená",J190,0)</f>
        <v>0</v>
      </c>
      <c r="BG190" s="159">
        <f>IF(N190="zákl. přenesená",J190,0)</f>
        <v>0</v>
      </c>
      <c r="BH190" s="159">
        <f>IF(N190="sníž. přenesená",J190,0)</f>
        <v>0</v>
      </c>
      <c r="BI190" s="159">
        <f>IF(N190="nulová",J190,0)</f>
        <v>0</v>
      </c>
      <c r="BJ190" s="18" t="s">
        <v>80</v>
      </c>
      <c r="BK190" s="159">
        <f>ROUND(I190*H190,2)</f>
        <v>0</v>
      </c>
      <c r="BL190" s="18" t="s">
        <v>143</v>
      </c>
      <c r="BM190" s="158" t="s">
        <v>221</v>
      </c>
    </row>
    <row r="191" spans="1:47" s="2" customFormat="1" ht="19.5">
      <c r="A191" s="33"/>
      <c r="B191" s="34"/>
      <c r="C191" s="33"/>
      <c r="D191" s="160" t="s">
        <v>144</v>
      </c>
      <c r="E191" s="33"/>
      <c r="F191" s="161" t="s">
        <v>625</v>
      </c>
      <c r="G191" s="33"/>
      <c r="H191" s="33"/>
      <c r="I191" s="162"/>
      <c r="J191" s="33"/>
      <c r="K191" s="33"/>
      <c r="L191" s="34"/>
      <c r="M191" s="163"/>
      <c r="N191" s="164"/>
      <c r="O191" s="59"/>
      <c r="P191" s="59"/>
      <c r="Q191" s="59"/>
      <c r="R191" s="59"/>
      <c r="S191" s="59"/>
      <c r="T191" s="60"/>
      <c r="U191" s="33"/>
      <c r="V191" s="33"/>
      <c r="W191" s="33"/>
      <c r="X191" s="33"/>
      <c r="Y191" s="33"/>
      <c r="Z191" s="33"/>
      <c r="AA191" s="33"/>
      <c r="AB191" s="33"/>
      <c r="AC191" s="33"/>
      <c r="AD191" s="33"/>
      <c r="AE191" s="33"/>
      <c r="AT191" s="18" t="s">
        <v>144</v>
      </c>
      <c r="AU191" s="18" t="s">
        <v>82</v>
      </c>
    </row>
    <row r="192" spans="1:47" s="2" customFormat="1" ht="78">
      <c r="A192" s="33"/>
      <c r="B192" s="34"/>
      <c r="C192" s="33"/>
      <c r="D192" s="160" t="s">
        <v>146</v>
      </c>
      <c r="E192" s="33"/>
      <c r="F192" s="165" t="s">
        <v>413</v>
      </c>
      <c r="G192" s="33"/>
      <c r="H192" s="33"/>
      <c r="I192" s="162"/>
      <c r="J192" s="33"/>
      <c r="K192" s="33"/>
      <c r="L192" s="34"/>
      <c r="M192" s="163"/>
      <c r="N192" s="164"/>
      <c r="O192" s="59"/>
      <c r="P192" s="59"/>
      <c r="Q192" s="59"/>
      <c r="R192" s="59"/>
      <c r="S192" s="59"/>
      <c r="T192" s="60"/>
      <c r="U192" s="33"/>
      <c r="V192" s="33"/>
      <c r="W192" s="33"/>
      <c r="X192" s="33"/>
      <c r="Y192" s="33"/>
      <c r="Z192" s="33"/>
      <c r="AA192" s="33"/>
      <c r="AB192" s="33"/>
      <c r="AC192" s="33"/>
      <c r="AD192" s="33"/>
      <c r="AE192" s="33"/>
      <c r="AT192" s="18" t="s">
        <v>146</v>
      </c>
      <c r="AU192" s="18" t="s">
        <v>82</v>
      </c>
    </row>
    <row r="193" spans="2:51" s="13" customFormat="1" ht="12">
      <c r="B193" s="166"/>
      <c r="D193" s="160" t="s">
        <v>147</v>
      </c>
      <c r="E193" s="167" t="s">
        <v>1</v>
      </c>
      <c r="F193" s="168" t="s">
        <v>626</v>
      </c>
      <c r="H193" s="167" t="s">
        <v>1</v>
      </c>
      <c r="I193" s="169"/>
      <c r="L193" s="166"/>
      <c r="M193" s="170"/>
      <c r="N193" s="171"/>
      <c r="O193" s="171"/>
      <c r="P193" s="171"/>
      <c r="Q193" s="171"/>
      <c r="R193" s="171"/>
      <c r="S193" s="171"/>
      <c r="T193" s="172"/>
      <c r="AT193" s="167" t="s">
        <v>147</v>
      </c>
      <c r="AU193" s="167" t="s">
        <v>82</v>
      </c>
      <c r="AV193" s="13" t="s">
        <v>80</v>
      </c>
      <c r="AW193" s="13" t="s">
        <v>29</v>
      </c>
      <c r="AX193" s="13" t="s">
        <v>72</v>
      </c>
      <c r="AY193" s="167" t="s">
        <v>137</v>
      </c>
    </row>
    <row r="194" spans="2:51" s="14" customFormat="1" ht="12">
      <c r="B194" s="173"/>
      <c r="D194" s="160" t="s">
        <v>147</v>
      </c>
      <c r="E194" s="174" t="s">
        <v>1</v>
      </c>
      <c r="F194" s="175" t="s">
        <v>627</v>
      </c>
      <c r="H194" s="176">
        <v>1.7</v>
      </c>
      <c r="I194" s="177"/>
      <c r="L194" s="173"/>
      <c r="M194" s="178"/>
      <c r="N194" s="179"/>
      <c r="O194" s="179"/>
      <c r="P194" s="179"/>
      <c r="Q194" s="179"/>
      <c r="R194" s="179"/>
      <c r="S194" s="179"/>
      <c r="T194" s="180"/>
      <c r="AT194" s="174" t="s">
        <v>147</v>
      </c>
      <c r="AU194" s="174" t="s">
        <v>82</v>
      </c>
      <c r="AV194" s="14" t="s">
        <v>82</v>
      </c>
      <c r="AW194" s="14" t="s">
        <v>29</v>
      </c>
      <c r="AX194" s="14" t="s">
        <v>72</v>
      </c>
      <c r="AY194" s="174" t="s">
        <v>137</v>
      </c>
    </row>
    <row r="195" spans="2:51" s="15" customFormat="1" ht="12">
      <c r="B195" s="181"/>
      <c r="D195" s="160" t="s">
        <v>147</v>
      </c>
      <c r="E195" s="182" t="s">
        <v>1</v>
      </c>
      <c r="F195" s="183" t="s">
        <v>150</v>
      </c>
      <c r="H195" s="184">
        <v>1.7</v>
      </c>
      <c r="I195" s="185"/>
      <c r="L195" s="181"/>
      <c r="M195" s="186"/>
      <c r="N195" s="187"/>
      <c r="O195" s="187"/>
      <c r="P195" s="187"/>
      <c r="Q195" s="187"/>
      <c r="R195" s="187"/>
      <c r="S195" s="187"/>
      <c r="T195" s="188"/>
      <c r="AT195" s="182" t="s">
        <v>147</v>
      </c>
      <c r="AU195" s="182" t="s">
        <v>82</v>
      </c>
      <c r="AV195" s="15" t="s">
        <v>143</v>
      </c>
      <c r="AW195" s="15" t="s">
        <v>29</v>
      </c>
      <c r="AX195" s="15" t="s">
        <v>80</v>
      </c>
      <c r="AY195" s="182" t="s">
        <v>137</v>
      </c>
    </row>
    <row r="196" spans="1:65" s="2" customFormat="1" ht="24.2" customHeight="1">
      <c r="A196" s="33"/>
      <c r="B196" s="145"/>
      <c r="C196" s="146" t="s">
        <v>8</v>
      </c>
      <c r="D196" s="146" t="s">
        <v>139</v>
      </c>
      <c r="E196" s="147" t="s">
        <v>628</v>
      </c>
      <c r="F196" s="148" t="s">
        <v>629</v>
      </c>
      <c r="G196" s="149" t="s">
        <v>171</v>
      </c>
      <c r="H196" s="150">
        <v>5.7</v>
      </c>
      <c r="I196" s="151"/>
      <c r="J196" s="152">
        <f>ROUND(I196*H196,2)</f>
        <v>0</v>
      </c>
      <c r="K196" s="153"/>
      <c r="L196" s="34"/>
      <c r="M196" s="154" t="s">
        <v>1</v>
      </c>
      <c r="N196" s="155" t="s">
        <v>37</v>
      </c>
      <c r="O196" s="59"/>
      <c r="P196" s="156">
        <f>O196*H196</f>
        <v>0</v>
      </c>
      <c r="Q196" s="156">
        <v>0</v>
      </c>
      <c r="R196" s="156">
        <f>Q196*H196</f>
        <v>0</v>
      </c>
      <c r="S196" s="156">
        <v>0</v>
      </c>
      <c r="T196" s="157">
        <f>S196*H196</f>
        <v>0</v>
      </c>
      <c r="U196" s="33"/>
      <c r="V196" s="33"/>
      <c r="W196" s="33"/>
      <c r="X196" s="33"/>
      <c r="Y196" s="33"/>
      <c r="Z196" s="33"/>
      <c r="AA196" s="33"/>
      <c r="AB196" s="33"/>
      <c r="AC196" s="33"/>
      <c r="AD196" s="33"/>
      <c r="AE196" s="33"/>
      <c r="AR196" s="158" t="s">
        <v>143</v>
      </c>
      <c r="AT196" s="158" t="s">
        <v>139</v>
      </c>
      <c r="AU196" s="158" t="s">
        <v>82</v>
      </c>
      <c r="AY196" s="18" t="s">
        <v>137</v>
      </c>
      <c r="BE196" s="159">
        <f>IF(N196="základní",J196,0)</f>
        <v>0</v>
      </c>
      <c r="BF196" s="159">
        <f>IF(N196="snížená",J196,0)</f>
        <v>0</v>
      </c>
      <c r="BG196" s="159">
        <f>IF(N196="zákl. přenesená",J196,0)</f>
        <v>0</v>
      </c>
      <c r="BH196" s="159">
        <f>IF(N196="sníž. přenesená",J196,0)</f>
        <v>0</v>
      </c>
      <c r="BI196" s="159">
        <f>IF(N196="nulová",J196,0)</f>
        <v>0</v>
      </c>
      <c r="BJ196" s="18" t="s">
        <v>80</v>
      </c>
      <c r="BK196" s="159">
        <f>ROUND(I196*H196,2)</f>
        <v>0</v>
      </c>
      <c r="BL196" s="18" t="s">
        <v>143</v>
      </c>
      <c r="BM196" s="158" t="s">
        <v>227</v>
      </c>
    </row>
    <row r="197" spans="1:47" s="2" customFormat="1" ht="19.5">
      <c r="A197" s="33"/>
      <c r="B197" s="34"/>
      <c r="C197" s="33"/>
      <c r="D197" s="160" t="s">
        <v>144</v>
      </c>
      <c r="E197" s="33"/>
      <c r="F197" s="161" t="s">
        <v>630</v>
      </c>
      <c r="G197" s="33"/>
      <c r="H197" s="33"/>
      <c r="I197" s="162"/>
      <c r="J197" s="33"/>
      <c r="K197" s="33"/>
      <c r="L197" s="34"/>
      <c r="M197" s="163"/>
      <c r="N197" s="164"/>
      <c r="O197" s="59"/>
      <c r="P197" s="59"/>
      <c r="Q197" s="59"/>
      <c r="R197" s="59"/>
      <c r="S197" s="59"/>
      <c r="T197" s="60"/>
      <c r="U197" s="33"/>
      <c r="V197" s="33"/>
      <c r="W197" s="33"/>
      <c r="X197" s="33"/>
      <c r="Y197" s="33"/>
      <c r="Z197" s="33"/>
      <c r="AA197" s="33"/>
      <c r="AB197" s="33"/>
      <c r="AC197" s="33"/>
      <c r="AD197" s="33"/>
      <c r="AE197" s="33"/>
      <c r="AT197" s="18" t="s">
        <v>144</v>
      </c>
      <c r="AU197" s="18" t="s">
        <v>82</v>
      </c>
    </row>
    <row r="198" spans="1:47" s="2" customFormat="1" ht="97.5">
      <c r="A198" s="33"/>
      <c r="B198" s="34"/>
      <c r="C198" s="33"/>
      <c r="D198" s="160" t="s">
        <v>146</v>
      </c>
      <c r="E198" s="33"/>
      <c r="F198" s="165" t="s">
        <v>631</v>
      </c>
      <c r="G198" s="33"/>
      <c r="H198" s="33"/>
      <c r="I198" s="162"/>
      <c r="J198" s="33"/>
      <c r="K198" s="33"/>
      <c r="L198" s="34"/>
      <c r="M198" s="163"/>
      <c r="N198" s="164"/>
      <c r="O198" s="59"/>
      <c r="P198" s="59"/>
      <c r="Q198" s="59"/>
      <c r="R198" s="59"/>
      <c r="S198" s="59"/>
      <c r="T198" s="60"/>
      <c r="U198" s="33"/>
      <c r="V198" s="33"/>
      <c r="W198" s="33"/>
      <c r="X198" s="33"/>
      <c r="Y198" s="33"/>
      <c r="Z198" s="33"/>
      <c r="AA198" s="33"/>
      <c r="AB198" s="33"/>
      <c r="AC198" s="33"/>
      <c r="AD198" s="33"/>
      <c r="AE198" s="33"/>
      <c r="AT198" s="18" t="s">
        <v>146</v>
      </c>
      <c r="AU198" s="18" t="s">
        <v>82</v>
      </c>
    </row>
    <row r="199" spans="2:51" s="14" customFormat="1" ht="22.5">
      <c r="B199" s="173"/>
      <c r="D199" s="160" t="s">
        <v>147</v>
      </c>
      <c r="E199" s="174" t="s">
        <v>1</v>
      </c>
      <c r="F199" s="175" t="s">
        <v>632</v>
      </c>
      <c r="H199" s="176">
        <v>5.7</v>
      </c>
      <c r="I199" s="177"/>
      <c r="L199" s="173"/>
      <c r="M199" s="178"/>
      <c r="N199" s="179"/>
      <c r="O199" s="179"/>
      <c r="P199" s="179"/>
      <c r="Q199" s="179"/>
      <c r="R199" s="179"/>
      <c r="S199" s="179"/>
      <c r="T199" s="180"/>
      <c r="AT199" s="174" t="s">
        <v>147</v>
      </c>
      <c r="AU199" s="174" t="s">
        <v>82</v>
      </c>
      <c r="AV199" s="14" t="s">
        <v>82</v>
      </c>
      <c r="AW199" s="14" t="s">
        <v>29</v>
      </c>
      <c r="AX199" s="14" t="s">
        <v>72</v>
      </c>
      <c r="AY199" s="174" t="s">
        <v>137</v>
      </c>
    </row>
    <row r="200" spans="2:51" s="15" customFormat="1" ht="12">
      <c r="B200" s="181"/>
      <c r="D200" s="160" t="s">
        <v>147</v>
      </c>
      <c r="E200" s="182" t="s">
        <v>1</v>
      </c>
      <c r="F200" s="183" t="s">
        <v>150</v>
      </c>
      <c r="H200" s="184">
        <v>5.7</v>
      </c>
      <c r="I200" s="185"/>
      <c r="L200" s="181"/>
      <c r="M200" s="186"/>
      <c r="N200" s="187"/>
      <c r="O200" s="187"/>
      <c r="P200" s="187"/>
      <c r="Q200" s="187"/>
      <c r="R200" s="187"/>
      <c r="S200" s="187"/>
      <c r="T200" s="188"/>
      <c r="AT200" s="182" t="s">
        <v>147</v>
      </c>
      <c r="AU200" s="182" t="s">
        <v>82</v>
      </c>
      <c r="AV200" s="15" t="s">
        <v>143</v>
      </c>
      <c r="AW200" s="15" t="s">
        <v>29</v>
      </c>
      <c r="AX200" s="15" t="s">
        <v>80</v>
      </c>
      <c r="AY200" s="182" t="s">
        <v>137</v>
      </c>
    </row>
    <row r="201" spans="2:63" s="12" customFormat="1" ht="22.9" customHeight="1">
      <c r="B201" s="132"/>
      <c r="D201" s="133" t="s">
        <v>71</v>
      </c>
      <c r="E201" s="143" t="s">
        <v>181</v>
      </c>
      <c r="F201" s="143" t="s">
        <v>446</v>
      </c>
      <c r="I201" s="135"/>
      <c r="J201" s="144">
        <f>BK201</f>
        <v>0</v>
      </c>
      <c r="L201" s="132"/>
      <c r="M201" s="137"/>
      <c r="N201" s="138"/>
      <c r="O201" s="138"/>
      <c r="P201" s="139">
        <v>0</v>
      </c>
      <c r="Q201" s="138"/>
      <c r="R201" s="139">
        <v>0</v>
      </c>
      <c r="S201" s="138"/>
      <c r="T201" s="140">
        <v>0</v>
      </c>
      <c r="AR201" s="133" t="s">
        <v>80</v>
      </c>
      <c r="AT201" s="141" t="s">
        <v>71</v>
      </c>
      <c r="AU201" s="141" t="s">
        <v>80</v>
      </c>
      <c r="AY201" s="133" t="s">
        <v>137</v>
      </c>
      <c r="BK201" s="142">
        <v>0</v>
      </c>
    </row>
    <row r="202" spans="2:63" s="12" customFormat="1" ht="22.9" customHeight="1">
      <c r="B202" s="132"/>
      <c r="D202" s="133" t="s">
        <v>71</v>
      </c>
      <c r="E202" s="143" t="s">
        <v>447</v>
      </c>
      <c r="F202" s="143" t="s">
        <v>448</v>
      </c>
      <c r="I202" s="135"/>
      <c r="J202" s="144">
        <f>BK202</f>
        <v>0</v>
      </c>
      <c r="L202" s="132"/>
      <c r="M202" s="137"/>
      <c r="N202" s="138"/>
      <c r="O202" s="138"/>
      <c r="P202" s="139">
        <f>SUM(P203:P207)</f>
        <v>0</v>
      </c>
      <c r="Q202" s="138"/>
      <c r="R202" s="139">
        <f>SUM(R203:R207)</f>
        <v>0</v>
      </c>
      <c r="S202" s="138"/>
      <c r="T202" s="140">
        <f>SUM(T203:T207)</f>
        <v>0</v>
      </c>
      <c r="AR202" s="133" t="s">
        <v>80</v>
      </c>
      <c r="AT202" s="141" t="s">
        <v>71</v>
      </c>
      <c r="AU202" s="141" t="s">
        <v>80</v>
      </c>
      <c r="AY202" s="133" t="s">
        <v>137</v>
      </c>
      <c r="BK202" s="142">
        <f>SUM(BK203:BK207)</f>
        <v>0</v>
      </c>
    </row>
    <row r="203" spans="1:65" s="2" customFormat="1" ht="24.2" customHeight="1">
      <c r="A203" s="33"/>
      <c r="B203" s="145"/>
      <c r="C203" s="146" t="s">
        <v>172</v>
      </c>
      <c r="D203" s="146" t="s">
        <v>139</v>
      </c>
      <c r="E203" s="147" t="s">
        <v>464</v>
      </c>
      <c r="F203" s="148" t="s">
        <v>465</v>
      </c>
      <c r="G203" s="149" t="s">
        <v>226</v>
      </c>
      <c r="H203" s="150">
        <v>2.4</v>
      </c>
      <c r="I203" s="151"/>
      <c r="J203" s="152">
        <f>ROUND(I203*H203,2)</f>
        <v>0</v>
      </c>
      <c r="K203" s="153"/>
      <c r="L203" s="34"/>
      <c r="M203" s="154" t="s">
        <v>1</v>
      </c>
      <c r="N203" s="155" t="s">
        <v>37</v>
      </c>
      <c r="O203" s="59"/>
      <c r="P203" s="156">
        <f>O203*H203</f>
        <v>0</v>
      </c>
      <c r="Q203" s="156">
        <v>0</v>
      </c>
      <c r="R203" s="156">
        <f>Q203*H203</f>
        <v>0</v>
      </c>
      <c r="S203" s="156">
        <v>0</v>
      </c>
      <c r="T203" s="157">
        <f>S203*H203</f>
        <v>0</v>
      </c>
      <c r="U203" s="33"/>
      <c r="V203" s="33"/>
      <c r="W203" s="33"/>
      <c r="X203" s="33"/>
      <c r="Y203" s="33"/>
      <c r="Z203" s="33"/>
      <c r="AA203" s="33"/>
      <c r="AB203" s="33"/>
      <c r="AC203" s="33"/>
      <c r="AD203" s="33"/>
      <c r="AE203" s="33"/>
      <c r="AR203" s="158" t="s">
        <v>143</v>
      </c>
      <c r="AT203" s="158" t="s">
        <v>139</v>
      </c>
      <c r="AU203" s="158" t="s">
        <v>82</v>
      </c>
      <c r="AY203" s="18" t="s">
        <v>137</v>
      </c>
      <c r="BE203" s="159">
        <f>IF(N203="základní",J203,0)</f>
        <v>0</v>
      </c>
      <c r="BF203" s="159">
        <f>IF(N203="snížená",J203,0)</f>
        <v>0</v>
      </c>
      <c r="BG203" s="159">
        <f>IF(N203="zákl. přenesená",J203,0)</f>
        <v>0</v>
      </c>
      <c r="BH203" s="159">
        <f>IF(N203="sníž. přenesená",J203,0)</f>
        <v>0</v>
      </c>
      <c r="BI203" s="159">
        <f>IF(N203="nulová",J203,0)</f>
        <v>0</v>
      </c>
      <c r="BJ203" s="18" t="s">
        <v>80</v>
      </c>
      <c r="BK203" s="159">
        <f>ROUND(I203*H203,2)</f>
        <v>0</v>
      </c>
      <c r="BL203" s="18" t="s">
        <v>143</v>
      </c>
      <c r="BM203" s="158" t="s">
        <v>234</v>
      </c>
    </row>
    <row r="204" spans="1:47" s="2" customFormat="1" ht="19.5">
      <c r="A204" s="33"/>
      <c r="B204" s="34"/>
      <c r="C204" s="33"/>
      <c r="D204" s="160" t="s">
        <v>144</v>
      </c>
      <c r="E204" s="33"/>
      <c r="F204" s="161" t="s">
        <v>467</v>
      </c>
      <c r="G204" s="33"/>
      <c r="H204" s="33"/>
      <c r="I204" s="162"/>
      <c r="J204" s="33"/>
      <c r="K204" s="33"/>
      <c r="L204" s="34"/>
      <c r="M204" s="163"/>
      <c r="N204" s="164"/>
      <c r="O204" s="59"/>
      <c r="P204" s="59"/>
      <c r="Q204" s="59"/>
      <c r="R204" s="59"/>
      <c r="S204" s="59"/>
      <c r="T204" s="60"/>
      <c r="U204" s="33"/>
      <c r="V204" s="33"/>
      <c r="W204" s="33"/>
      <c r="X204" s="33"/>
      <c r="Y204" s="33"/>
      <c r="Z204" s="33"/>
      <c r="AA204" s="33"/>
      <c r="AB204" s="33"/>
      <c r="AC204" s="33"/>
      <c r="AD204" s="33"/>
      <c r="AE204" s="33"/>
      <c r="AT204" s="18" t="s">
        <v>144</v>
      </c>
      <c r="AU204" s="18" t="s">
        <v>82</v>
      </c>
    </row>
    <row r="205" spans="2:51" s="13" customFormat="1" ht="12">
      <c r="B205" s="166"/>
      <c r="D205" s="160" t="s">
        <v>147</v>
      </c>
      <c r="E205" s="167" t="s">
        <v>1</v>
      </c>
      <c r="F205" s="168" t="s">
        <v>468</v>
      </c>
      <c r="H205" s="167" t="s">
        <v>1</v>
      </c>
      <c r="I205" s="169"/>
      <c r="L205" s="166"/>
      <c r="M205" s="170"/>
      <c r="N205" s="171"/>
      <c r="O205" s="171"/>
      <c r="P205" s="171"/>
      <c r="Q205" s="171"/>
      <c r="R205" s="171"/>
      <c r="S205" s="171"/>
      <c r="T205" s="172"/>
      <c r="AT205" s="167" t="s">
        <v>147</v>
      </c>
      <c r="AU205" s="167" t="s">
        <v>82</v>
      </c>
      <c r="AV205" s="13" t="s">
        <v>80</v>
      </c>
      <c r="AW205" s="13" t="s">
        <v>29</v>
      </c>
      <c r="AX205" s="13" t="s">
        <v>72</v>
      </c>
      <c r="AY205" s="167" t="s">
        <v>137</v>
      </c>
    </row>
    <row r="206" spans="2:51" s="14" customFormat="1" ht="12">
      <c r="B206" s="173"/>
      <c r="D206" s="160" t="s">
        <v>147</v>
      </c>
      <c r="E206" s="174" t="s">
        <v>1</v>
      </c>
      <c r="F206" s="175" t="s">
        <v>633</v>
      </c>
      <c r="H206" s="176">
        <v>2.4</v>
      </c>
      <c r="I206" s="177"/>
      <c r="L206" s="173"/>
      <c r="M206" s="178"/>
      <c r="N206" s="179"/>
      <c r="O206" s="179"/>
      <c r="P206" s="179"/>
      <c r="Q206" s="179"/>
      <c r="R206" s="179"/>
      <c r="S206" s="179"/>
      <c r="T206" s="180"/>
      <c r="AT206" s="174" t="s">
        <v>147</v>
      </c>
      <c r="AU206" s="174" t="s">
        <v>82</v>
      </c>
      <c r="AV206" s="14" t="s">
        <v>82</v>
      </c>
      <c r="AW206" s="14" t="s">
        <v>29</v>
      </c>
      <c r="AX206" s="14" t="s">
        <v>72</v>
      </c>
      <c r="AY206" s="174" t="s">
        <v>137</v>
      </c>
    </row>
    <row r="207" spans="2:51" s="15" customFormat="1" ht="12">
      <c r="B207" s="181"/>
      <c r="D207" s="160" t="s">
        <v>147</v>
      </c>
      <c r="E207" s="182" t="s">
        <v>1</v>
      </c>
      <c r="F207" s="183" t="s">
        <v>150</v>
      </c>
      <c r="H207" s="184">
        <v>2.4</v>
      </c>
      <c r="I207" s="185"/>
      <c r="L207" s="181"/>
      <c r="M207" s="186"/>
      <c r="N207" s="187"/>
      <c r="O207" s="187"/>
      <c r="P207" s="187"/>
      <c r="Q207" s="187"/>
      <c r="R207" s="187"/>
      <c r="S207" s="187"/>
      <c r="T207" s="188"/>
      <c r="AT207" s="182" t="s">
        <v>147</v>
      </c>
      <c r="AU207" s="182" t="s">
        <v>82</v>
      </c>
      <c r="AV207" s="15" t="s">
        <v>143</v>
      </c>
      <c r="AW207" s="15" t="s">
        <v>29</v>
      </c>
      <c r="AX207" s="15" t="s">
        <v>80</v>
      </c>
      <c r="AY207" s="182" t="s">
        <v>137</v>
      </c>
    </row>
    <row r="208" spans="2:63" s="12" customFormat="1" ht="22.9" customHeight="1">
      <c r="B208" s="132"/>
      <c r="D208" s="133" t="s">
        <v>71</v>
      </c>
      <c r="E208" s="143" t="s">
        <v>488</v>
      </c>
      <c r="F208" s="143" t="s">
        <v>489</v>
      </c>
      <c r="I208" s="135"/>
      <c r="J208" s="144">
        <f>BK208</f>
        <v>0</v>
      </c>
      <c r="L208" s="132"/>
      <c r="M208" s="137"/>
      <c r="N208" s="138"/>
      <c r="O208" s="138"/>
      <c r="P208" s="139">
        <f>SUM(P209:P221)</f>
        <v>0</v>
      </c>
      <c r="Q208" s="138"/>
      <c r="R208" s="139">
        <f>SUM(R209:R221)</f>
        <v>0</v>
      </c>
      <c r="S208" s="138"/>
      <c r="T208" s="140">
        <f>SUM(T209:T221)</f>
        <v>0</v>
      </c>
      <c r="AR208" s="133" t="s">
        <v>80</v>
      </c>
      <c r="AT208" s="141" t="s">
        <v>71</v>
      </c>
      <c r="AU208" s="141" t="s">
        <v>80</v>
      </c>
      <c r="AY208" s="133" t="s">
        <v>137</v>
      </c>
      <c r="BK208" s="142">
        <f>SUM(BK209:BK221)</f>
        <v>0</v>
      </c>
    </row>
    <row r="209" spans="1:65" s="2" customFormat="1" ht="24.2" customHeight="1">
      <c r="A209" s="33"/>
      <c r="B209" s="145"/>
      <c r="C209" s="146" t="s">
        <v>237</v>
      </c>
      <c r="D209" s="146" t="s">
        <v>139</v>
      </c>
      <c r="E209" s="147" t="s">
        <v>490</v>
      </c>
      <c r="F209" s="148" t="s">
        <v>491</v>
      </c>
      <c r="G209" s="149" t="s">
        <v>145</v>
      </c>
      <c r="H209" s="150">
        <v>11</v>
      </c>
      <c r="I209" s="151"/>
      <c r="J209" s="152">
        <f>ROUND(I209*H209,2)</f>
        <v>0</v>
      </c>
      <c r="K209" s="153"/>
      <c r="L209" s="34"/>
      <c r="M209" s="154" t="s">
        <v>1</v>
      </c>
      <c r="N209" s="155" t="s">
        <v>37</v>
      </c>
      <c r="O209" s="59"/>
      <c r="P209" s="156">
        <f>O209*H209</f>
        <v>0</v>
      </c>
      <c r="Q209" s="156">
        <v>0</v>
      </c>
      <c r="R209" s="156">
        <f>Q209*H209</f>
        <v>0</v>
      </c>
      <c r="S209" s="156">
        <v>0</v>
      </c>
      <c r="T209" s="157">
        <f>S209*H209</f>
        <v>0</v>
      </c>
      <c r="U209" s="33"/>
      <c r="V209" s="33"/>
      <c r="W209" s="33"/>
      <c r="X209" s="33"/>
      <c r="Y209" s="33"/>
      <c r="Z209" s="33"/>
      <c r="AA209" s="33"/>
      <c r="AB209" s="33"/>
      <c r="AC209" s="33"/>
      <c r="AD209" s="33"/>
      <c r="AE209" s="33"/>
      <c r="AR209" s="158" t="s">
        <v>143</v>
      </c>
      <c r="AT209" s="158" t="s">
        <v>139</v>
      </c>
      <c r="AU209" s="158" t="s">
        <v>82</v>
      </c>
      <c r="AY209" s="18" t="s">
        <v>137</v>
      </c>
      <c r="BE209" s="159">
        <f>IF(N209="základní",J209,0)</f>
        <v>0</v>
      </c>
      <c r="BF209" s="159">
        <f>IF(N209="snížená",J209,0)</f>
        <v>0</v>
      </c>
      <c r="BG209" s="159">
        <f>IF(N209="zákl. přenesená",J209,0)</f>
        <v>0</v>
      </c>
      <c r="BH209" s="159">
        <f>IF(N209="sníž. přenesená",J209,0)</f>
        <v>0</v>
      </c>
      <c r="BI209" s="159">
        <f>IF(N209="nulová",J209,0)</f>
        <v>0</v>
      </c>
      <c r="BJ209" s="18" t="s">
        <v>80</v>
      </c>
      <c r="BK209" s="159">
        <f>ROUND(I209*H209,2)</f>
        <v>0</v>
      </c>
      <c r="BL209" s="18" t="s">
        <v>143</v>
      </c>
      <c r="BM209" s="158" t="s">
        <v>240</v>
      </c>
    </row>
    <row r="210" spans="1:47" s="2" customFormat="1" ht="48.75">
      <c r="A210" s="33"/>
      <c r="B210" s="34"/>
      <c r="C210" s="33"/>
      <c r="D210" s="160" t="s">
        <v>144</v>
      </c>
      <c r="E210" s="33"/>
      <c r="F210" s="161" t="s">
        <v>493</v>
      </c>
      <c r="G210" s="33"/>
      <c r="H210" s="33"/>
      <c r="I210" s="162"/>
      <c r="J210" s="33"/>
      <c r="K210" s="33"/>
      <c r="L210" s="34"/>
      <c r="M210" s="163"/>
      <c r="N210" s="164"/>
      <c r="O210" s="59"/>
      <c r="P210" s="59"/>
      <c r="Q210" s="59"/>
      <c r="R210" s="59"/>
      <c r="S210" s="59"/>
      <c r="T210" s="60"/>
      <c r="U210" s="33"/>
      <c r="V210" s="33"/>
      <c r="W210" s="33"/>
      <c r="X210" s="33"/>
      <c r="Y210" s="33"/>
      <c r="Z210" s="33"/>
      <c r="AA210" s="33"/>
      <c r="AB210" s="33"/>
      <c r="AC210" s="33"/>
      <c r="AD210" s="33"/>
      <c r="AE210" s="33"/>
      <c r="AT210" s="18" t="s">
        <v>144</v>
      </c>
      <c r="AU210" s="18" t="s">
        <v>82</v>
      </c>
    </row>
    <row r="211" spans="1:47" s="2" customFormat="1" ht="78">
      <c r="A211" s="33"/>
      <c r="B211" s="34"/>
      <c r="C211" s="33"/>
      <c r="D211" s="160" t="s">
        <v>146</v>
      </c>
      <c r="E211" s="33"/>
      <c r="F211" s="165" t="s">
        <v>494</v>
      </c>
      <c r="G211" s="33"/>
      <c r="H211" s="33"/>
      <c r="I211" s="162"/>
      <c r="J211" s="33"/>
      <c r="K211" s="33"/>
      <c r="L211" s="34"/>
      <c r="M211" s="163"/>
      <c r="N211" s="164"/>
      <c r="O211" s="59"/>
      <c r="P211" s="59"/>
      <c r="Q211" s="59"/>
      <c r="R211" s="59"/>
      <c r="S211" s="59"/>
      <c r="T211" s="60"/>
      <c r="U211" s="33"/>
      <c r="V211" s="33"/>
      <c r="W211" s="33"/>
      <c r="X211" s="33"/>
      <c r="Y211" s="33"/>
      <c r="Z211" s="33"/>
      <c r="AA211" s="33"/>
      <c r="AB211" s="33"/>
      <c r="AC211" s="33"/>
      <c r="AD211" s="33"/>
      <c r="AE211" s="33"/>
      <c r="AT211" s="18" t="s">
        <v>146</v>
      </c>
      <c r="AU211" s="18" t="s">
        <v>82</v>
      </c>
    </row>
    <row r="212" spans="2:51" s="13" customFormat="1" ht="12">
      <c r="B212" s="166"/>
      <c r="D212" s="160" t="s">
        <v>147</v>
      </c>
      <c r="E212" s="167" t="s">
        <v>1</v>
      </c>
      <c r="F212" s="168" t="s">
        <v>350</v>
      </c>
      <c r="H212" s="167" t="s">
        <v>1</v>
      </c>
      <c r="I212" s="169"/>
      <c r="L212" s="166"/>
      <c r="M212" s="170"/>
      <c r="N212" s="171"/>
      <c r="O212" s="171"/>
      <c r="P212" s="171"/>
      <c r="Q212" s="171"/>
      <c r="R212" s="171"/>
      <c r="S212" s="171"/>
      <c r="T212" s="172"/>
      <c r="AT212" s="167" t="s">
        <v>147</v>
      </c>
      <c r="AU212" s="167" t="s">
        <v>82</v>
      </c>
      <c r="AV212" s="13" t="s">
        <v>80</v>
      </c>
      <c r="AW212" s="13" t="s">
        <v>29</v>
      </c>
      <c r="AX212" s="13" t="s">
        <v>72</v>
      </c>
      <c r="AY212" s="167" t="s">
        <v>137</v>
      </c>
    </row>
    <row r="213" spans="2:51" s="13" customFormat="1" ht="22.5">
      <c r="B213" s="166"/>
      <c r="D213" s="160" t="s">
        <v>147</v>
      </c>
      <c r="E213" s="167" t="s">
        <v>1</v>
      </c>
      <c r="F213" s="168" t="s">
        <v>634</v>
      </c>
      <c r="H213" s="167" t="s">
        <v>1</v>
      </c>
      <c r="I213" s="169"/>
      <c r="L213" s="166"/>
      <c r="M213" s="170"/>
      <c r="N213" s="171"/>
      <c r="O213" s="171"/>
      <c r="P213" s="171"/>
      <c r="Q213" s="171"/>
      <c r="R213" s="171"/>
      <c r="S213" s="171"/>
      <c r="T213" s="172"/>
      <c r="AT213" s="167" t="s">
        <v>147</v>
      </c>
      <c r="AU213" s="167" t="s">
        <v>82</v>
      </c>
      <c r="AV213" s="13" t="s">
        <v>80</v>
      </c>
      <c r="AW213" s="13" t="s">
        <v>29</v>
      </c>
      <c r="AX213" s="13" t="s">
        <v>72</v>
      </c>
      <c r="AY213" s="167" t="s">
        <v>137</v>
      </c>
    </row>
    <row r="214" spans="2:51" s="14" customFormat="1" ht="12">
      <c r="B214" s="173"/>
      <c r="D214" s="160" t="s">
        <v>147</v>
      </c>
      <c r="E214" s="174" t="s">
        <v>1</v>
      </c>
      <c r="F214" s="175" t="s">
        <v>635</v>
      </c>
      <c r="H214" s="176">
        <v>11</v>
      </c>
      <c r="I214" s="177"/>
      <c r="L214" s="173"/>
      <c r="M214" s="178"/>
      <c r="N214" s="179"/>
      <c r="O214" s="179"/>
      <c r="P214" s="179"/>
      <c r="Q214" s="179"/>
      <c r="R214" s="179"/>
      <c r="S214" s="179"/>
      <c r="T214" s="180"/>
      <c r="AT214" s="174" t="s">
        <v>147</v>
      </c>
      <c r="AU214" s="174" t="s">
        <v>82</v>
      </c>
      <c r="AV214" s="14" t="s">
        <v>82</v>
      </c>
      <c r="AW214" s="14" t="s">
        <v>29</v>
      </c>
      <c r="AX214" s="14" t="s">
        <v>72</v>
      </c>
      <c r="AY214" s="174" t="s">
        <v>137</v>
      </c>
    </row>
    <row r="215" spans="2:51" s="15" customFormat="1" ht="12">
      <c r="B215" s="181"/>
      <c r="D215" s="160" t="s">
        <v>147</v>
      </c>
      <c r="E215" s="182" t="s">
        <v>1</v>
      </c>
      <c r="F215" s="183" t="s">
        <v>150</v>
      </c>
      <c r="H215" s="184">
        <v>11</v>
      </c>
      <c r="I215" s="185"/>
      <c r="L215" s="181"/>
      <c r="M215" s="186"/>
      <c r="N215" s="187"/>
      <c r="O215" s="187"/>
      <c r="P215" s="187"/>
      <c r="Q215" s="187"/>
      <c r="R215" s="187"/>
      <c r="S215" s="187"/>
      <c r="T215" s="188"/>
      <c r="AT215" s="182" t="s">
        <v>147</v>
      </c>
      <c r="AU215" s="182" t="s">
        <v>82</v>
      </c>
      <c r="AV215" s="15" t="s">
        <v>143</v>
      </c>
      <c r="AW215" s="15" t="s">
        <v>29</v>
      </c>
      <c r="AX215" s="15" t="s">
        <v>80</v>
      </c>
      <c r="AY215" s="182" t="s">
        <v>137</v>
      </c>
    </row>
    <row r="216" spans="1:65" s="2" customFormat="1" ht="24.2" customHeight="1">
      <c r="A216" s="33"/>
      <c r="B216" s="145"/>
      <c r="C216" s="189" t="s">
        <v>184</v>
      </c>
      <c r="D216" s="189" t="s">
        <v>230</v>
      </c>
      <c r="E216" s="190" t="s">
        <v>497</v>
      </c>
      <c r="F216" s="191" t="s">
        <v>498</v>
      </c>
      <c r="G216" s="192" t="s">
        <v>226</v>
      </c>
      <c r="H216" s="193">
        <v>19.25</v>
      </c>
      <c r="I216" s="194"/>
      <c r="J216" s="195">
        <f>ROUND(I216*H216,2)</f>
        <v>0</v>
      </c>
      <c r="K216" s="196"/>
      <c r="L216" s="197"/>
      <c r="M216" s="198" t="s">
        <v>1</v>
      </c>
      <c r="N216" s="199" t="s">
        <v>37</v>
      </c>
      <c r="O216" s="59"/>
      <c r="P216" s="156">
        <f>O216*H216</f>
        <v>0</v>
      </c>
      <c r="Q216" s="156">
        <v>0</v>
      </c>
      <c r="R216" s="156">
        <f>Q216*H216</f>
        <v>0</v>
      </c>
      <c r="S216" s="156">
        <v>0</v>
      </c>
      <c r="T216" s="157">
        <f>S216*H216</f>
        <v>0</v>
      </c>
      <c r="U216" s="33"/>
      <c r="V216" s="33"/>
      <c r="W216" s="33"/>
      <c r="X216" s="33"/>
      <c r="Y216" s="33"/>
      <c r="Z216" s="33"/>
      <c r="AA216" s="33"/>
      <c r="AB216" s="33"/>
      <c r="AC216" s="33"/>
      <c r="AD216" s="33"/>
      <c r="AE216" s="33"/>
      <c r="AR216" s="158" t="s">
        <v>153</v>
      </c>
      <c r="AT216" s="158" t="s">
        <v>230</v>
      </c>
      <c r="AU216" s="158" t="s">
        <v>82</v>
      </c>
      <c r="AY216" s="18" t="s">
        <v>137</v>
      </c>
      <c r="BE216" s="159">
        <f>IF(N216="základní",J216,0)</f>
        <v>0</v>
      </c>
      <c r="BF216" s="159">
        <f>IF(N216="snížená",J216,0)</f>
        <v>0</v>
      </c>
      <c r="BG216" s="159">
        <f>IF(N216="zákl. přenesená",J216,0)</f>
        <v>0</v>
      </c>
      <c r="BH216" s="159">
        <f>IF(N216="sníž. přenesená",J216,0)</f>
        <v>0</v>
      </c>
      <c r="BI216" s="159">
        <f>IF(N216="nulová",J216,0)</f>
        <v>0</v>
      </c>
      <c r="BJ216" s="18" t="s">
        <v>80</v>
      </c>
      <c r="BK216" s="159">
        <f>ROUND(I216*H216,2)</f>
        <v>0</v>
      </c>
      <c r="BL216" s="18" t="s">
        <v>143</v>
      </c>
      <c r="BM216" s="158" t="s">
        <v>246</v>
      </c>
    </row>
    <row r="217" spans="1:47" s="2" customFormat="1" ht="12">
      <c r="A217" s="33"/>
      <c r="B217" s="34"/>
      <c r="C217" s="33"/>
      <c r="D217" s="160" t="s">
        <v>144</v>
      </c>
      <c r="E217" s="33"/>
      <c r="F217" s="161" t="s">
        <v>498</v>
      </c>
      <c r="G217" s="33"/>
      <c r="H217" s="33"/>
      <c r="I217" s="162"/>
      <c r="J217" s="33"/>
      <c r="K217" s="33"/>
      <c r="L217" s="34"/>
      <c r="M217" s="163"/>
      <c r="N217" s="164"/>
      <c r="O217" s="59"/>
      <c r="P217" s="59"/>
      <c r="Q217" s="59"/>
      <c r="R217" s="59"/>
      <c r="S217" s="59"/>
      <c r="T217" s="60"/>
      <c r="U217" s="33"/>
      <c r="V217" s="33"/>
      <c r="W217" s="33"/>
      <c r="X217" s="33"/>
      <c r="Y217" s="33"/>
      <c r="Z217" s="33"/>
      <c r="AA217" s="33"/>
      <c r="AB217" s="33"/>
      <c r="AC217" s="33"/>
      <c r="AD217" s="33"/>
      <c r="AE217" s="33"/>
      <c r="AT217" s="18" t="s">
        <v>144</v>
      </c>
      <c r="AU217" s="18" t="s">
        <v>82</v>
      </c>
    </row>
    <row r="218" spans="2:51" s="13" customFormat="1" ht="12">
      <c r="B218" s="166"/>
      <c r="D218" s="160" t="s">
        <v>147</v>
      </c>
      <c r="E218" s="167" t="s">
        <v>1</v>
      </c>
      <c r="F218" s="168" t="s">
        <v>350</v>
      </c>
      <c r="H218" s="167" t="s">
        <v>1</v>
      </c>
      <c r="I218" s="169"/>
      <c r="L218" s="166"/>
      <c r="M218" s="170"/>
      <c r="N218" s="171"/>
      <c r="O218" s="171"/>
      <c r="P218" s="171"/>
      <c r="Q218" s="171"/>
      <c r="R218" s="171"/>
      <c r="S218" s="171"/>
      <c r="T218" s="172"/>
      <c r="AT218" s="167" t="s">
        <v>147</v>
      </c>
      <c r="AU218" s="167" t="s">
        <v>82</v>
      </c>
      <c r="AV218" s="13" t="s">
        <v>80</v>
      </c>
      <c r="AW218" s="13" t="s">
        <v>29</v>
      </c>
      <c r="AX218" s="13" t="s">
        <v>72</v>
      </c>
      <c r="AY218" s="167" t="s">
        <v>137</v>
      </c>
    </row>
    <row r="219" spans="2:51" s="13" customFormat="1" ht="22.5">
      <c r="B219" s="166"/>
      <c r="D219" s="160" t="s">
        <v>147</v>
      </c>
      <c r="E219" s="167" t="s">
        <v>1</v>
      </c>
      <c r="F219" s="168" t="s">
        <v>634</v>
      </c>
      <c r="H219" s="167" t="s">
        <v>1</v>
      </c>
      <c r="I219" s="169"/>
      <c r="L219" s="166"/>
      <c r="M219" s="170"/>
      <c r="N219" s="171"/>
      <c r="O219" s="171"/>
      <c r="P219" s="171"/>
      <c r="Q219" s="171"/>
      <c r="R219" s="171"/>
      <c r="S219" s="171"/>
      <c r="T219" s="172"/>
      <c r="AT219" s="167" t="s">
        <v>147</v>
      </c>
      <c r="AU219" s="167" t="s">
        <v>82</v>
      </c>
      <c r="AV219" s="13" t="s">
        <v>80</v>
      </c>
      <c r="AW219" s="13" t="s">
        <v>29</v>
      </c>
      <c r="AX219" s="13" t="s">
        <v>72</v>
      </c>
      <c r="AY219" s="167" t="s">
        <v>137</v>
      </c>
    </row>
    <row r="220" spans="2:51" s="14" customFormat="1" ht="12">
      <c r="B220" s="173"/>
      <c r="D220" s="160" t="s">
        <v>147</v>
      </c>
      <c r="E220" s="174" t="s">
        <v>1</v>
      </c>
      <c r="F220" s="175" t="s">
        <v>636</v>
      </c>
      <c r="H220" s="176">
        <v>19.25</v>
      </c>
      <c r="I220" s="177"/>
      <c r="L220" s="173"/>
      <c r="M220" s="178"/>
      <c r="N220" s="179"/>
      <c r="O220" s="179"/>
      <c r="P220" s="179"/>
      <c r="Q220" s="179"/>
      <c r="R220" s="179"/>
      <c r="S220" s="179"/>
      <c r="T220" s="180"/>
      <c r="AT220" s="174" t="s">
        <v>147</v>
      </c>
      <c r="AU220" s="174" t="s">
        <v>82</v>
      </c>
      <c r="AV220" s="14" t="s">
        <v>82</v>
      </c>
      <c r="AW220" s="14" t="s">
        <v>29</v>
      </c>
      <c r="AX220" s="14" t="s">
        <v>72</v>
      </c>
      <c r="AY220" s="174" t="s">
        <v>137</v>
      </c>
    </row>
    <row r="221" spans="2:51" s="15" customFormat="1" ht="12">
      <c r="B221" s="181"/>
      <c r="D221" s="160" t="s">
        <v>147</v>
      </c>
      <c r="E221" s="182" t="s">
        <v>1</v>
      </c>
      <c r="F221" s="183" t="s">
        <v>150</v>
      </c>
      <c r="H221" s="184">
        <v>19.25</v>
      </c>
      <c r="I221" s="185"/>
      <c r="L221" s="181"/>
      <c r="M221" s="186"/>
      <c r="N221" s="187"/>
      <c r="O221" s="187"/>
      <c r="P221" s="187"/>
      <c r="Q221" s="187"/>
      <c r="R221" s="187"/>
      <c r="S221" s="187"/>
      <c r="T221" s="188"/>
      <c r="AT221" s="182" t="s">
        <v>147</v>
      </c>
      <c r="AU221" s="182" t="s">
        <v>82</v>
      </c>
      <c r="AV221" s="15" t="s">
        <v>143</v>
      </c>
      <c r="AW221" s="15" t="s">
        <v>29</v>
      </c>
      <c r="AX221" s="15" t="s">
        <v>80</v>
      </c>
      <c r="AY221" s="182" t="s">
        <v>137</v>
      </c>
    </row>
    <row r="222" spans="2:63" s="12" customFormat="1" ht="22.9" customHeight="1">
      <c r="B222" s="132"/>
      <c r="D222" s="133" t="s">
        <v>71</v>
      </c>
      <c r="E222" s="143" t="s">
        <v>430</v>
      </c>
      <c r="F222" s="143" t="s">
        <v>501</v>
      </c>
      <c r="I222" s="135"/>
      <c r="J222" s="144">
        <f>BK222</f>
        <v>0</v>
      </c>
      <c r="L222" s="132"/>
      <c r="M222" s="137"/>
      <c r="N222" s="138"/>
      <c r="O222" s="138"/>
      <c r="P222" s="139">
        <f>SUM(P223:P228)</f>
        <v>0</v>
      </c>
      <c r="Q222" s="138"/>
      <c r="R222" s="139">
        <f>SUM(R223:R228)</f>
        <v>0</v>
      </c>
      <c r="S222" s="138"/>
      <c r="T222" s="140">
        <f>SUM(T223:T228)</f>
        <v>0</v>
      </c>
      <c r="AR222" s="133" t="s">
        <v>80</v>
      </c>
      <c r="AT222" s="141" t="s">
        <v>71</v>
      </c>
      <c r="AU222" s="141" t="s">
        <v>80</v>
      </c>
      <c r="AY222" s="133" t="s">
        <v>137</v>
      </c>
      <c r="BK222" s="142">
        <f>SUM(BK223:BK228)</f>
        <v>0</v>
      </c>
    </row>
    <row r="223" spans="1:65" s="2" customFormat="1" ht="24.2" customHeight="1">
      <c r="A223" s="33"/>
      <c r="B223" s="145"/>
      <c r="C223" s="146" t="s">
        <v>248</v>
      </c>
      <c r="D223" s="146" t="s">
        <v>139</v>
      </c>
      <c r="E223" s="147" t="s">
        <v>509</v>
      </c>
      <c r="F223" s="148" t="s">
        <v>510</v>
      </c>
      <c r="G223" s="149" t="s">
        <v>142</v>
      </c>
      <c r="H223" s="150">
        <v>7.4</v>
      </c>
      <c r="I223" s="151"/>
      <c r="J223" s="152">
        <f>ROUND(I223*H223,2)</f>
        <v>0</v>
      </c>
      <c r="K223" s="153"/>
      <c r="L223" s="34"/>
      <c r="M223" s="154" t="s">
        <v>1</v>
      </c>
      <c r="N223" s="155" t="s">
        <v>37</v>
      </c>
      <c r="O223" s="59"/>
      <c r="P223" s="156">
        <f>O223*H223</f>
        <v>0</v>
      </c>
      <c r="Q223" s="156">
        <v>0</v>
      </c>
      <c r="R223" s="156">
        <f>Q223*H223</f>
        <v>0</v>
      </c>
      <c r="S223" s="156">
        <v>0</v>
      </c>
      <c r="T223" s="157">
        <f>S223*H223</f>
        <v>0</v>
      </c>
      <c r="U223" s="33"/>
      <c r="V223" s="33"/>
      <c r="W223" s="33"/>
      <c r="X223" s="33"/>
      <c r="Y223" s="33"/>
      <c r="Z223" s="33"/>
      <c r="AA223" s="33"/>
      <c r="AB223" s="33"/>
      <c r="AC223" s="33"/>
      <c r="AD223" s="33"/>
      <c r="AE223" s="33"/>
      <c r="AR223" s="158" t="s">
        <v>143</v>
      </c>
      <c r="AT223" s="158" t="s">
        <v>139</v>
      </c>
      <c r="AU223" s="158" t="s">
        <v>82</v>
      </c>
      <c r="AY223" s="18" t="s">
        <v>137</v>
      </c>
      <c r="BE223" s="159">
        <f>IF(N223="základní",J223,0)</f>
        <v>0</v>
      </c>
      <c r="BF223" s="159">
        <f>IF(N223="snížená",J223,0)</f>
        <v>0</v>
      </c>
      <c r="BG223" s="159">
        <f>IF(N223="zákl. přenesená",J223,0)</f>
        <v>0</v>
      </c>
      <c r="BH223" s="159">
        <f>IF(N223="sníž. přenesená",J223,0)</f>
        <v>0</v>
      </c>
      <c r="BI223" s="159">
        <f>IF(N223="nulová",J223,0)</f>
        <v>0</v>
      </c>
      <c r="BJ223" s="18" t="s">
        <v>80</v>
      </c>
      <c r="BK223" s="159">
        <f>ROUND(I223*H223,2)</f>
        <v>0</v>
      </c>
      <c r="BL223" s="18" t="s">
        <v>143</v>
      </c>
      <c r="BM223" s="158" t="s">
        <v>251</v>
      </c>
    </row>
    <row r="224" spans="1:47" s="2" customFormat="1" ht="12">
      <c r="A224" s="33"/>
      <c r="B224" s="34"/>
      <c r="C224" s="33"/>
      <c r="D224" s="160" t="s">
        <v>144</v>
      </c>
      <c r="E224" s="33"/>
      <c r="F224" s="161" t="s">
        <v>510</v>
      </c>
      <c r="G224" s="33"/>
      <c r="H224" s="33"/>
      <c r="I224" s="162"/>
      <c r="J224" s="33"/>
      <c r="K224" s="33"/>
      <c r="L224" s="34"/>
      <c r="M224" s="163"/>
      <c r="N224" s="164"/>
      <c r="O224" s="59"/>
      <c r="P224" s="59"/>
      <c r="Q224" s="59"/>
      <c r="R224" s="59"/>
      <c r="S224" s="59"/>
      <c r="T224" s="60"/>
      <c r="U224" s="33"/>
      <c r="V224" s="33"/>
      <c r="W224" s="33"/>
      <c r="X224" s="33"/>
      <c r="Y224" s="33"/>
      <c r="Z224" s="33"/>
      <c r="AA224" s="33"/>
      <c r="AB224" s="33"/>
      <c r="AC224" s="33"/>
      <c r="AD224" s="33"/>
      <c r="AE224" s="33"/>
      <c r="AT224" s="18" t="s">
        <v>144</v>
      </c>
      <c r="AU224" s="18" t="s">
        <v>82</v>
      </c>
    </row>
    <row r="225" spans="1:47" s="2" customFormat="1" ht="68.25">
      <c r="A225" s="33"/>
      <c r="B225" s="34"/>
      <c r="C225" s="33"/>
      <c r="D225" s="160" t="s">
        <v>146</v>
      </c>
      <c r="E225" s="33"/>
      <c r="F225" s="165" t="s">
        <v>512</v>
      </c>
      <c r="G225" s="33"/>
      <c r="H225" s="33"/>
      <c r="I225" s="162"/>
      <c r="J225" s="33"/>
      <c r="K225" s="33"/>
      <c r="L225" s="34"/>
      <c r="M225" s="163"/>
      <c r="N225" s="164"/>
      <c r="O225" s="59"/>
      <c r="P225" s="59"/>
      <c r="Q225" s="59"/>
      <c r="R225" s="59"/>
      <c r="S225" s="59"/>
      <c r="T225" s="60"/>
      <c r="U225" s="33"/>
      <c r="V225" s="33"/>
      <c r="W225" s="33"/>
      <c r="X225" s="33"/>
      <c r="Y225" s="33"/>
      <c r="Z225" s="33"/>
      <c r="AA225" s="33"/>
      <c r="AB225" s="33"/>
      <c r="AC225" s="33"/>
      <c r="AD225" s="33"/>
      <c r="AE225" s="33"/>
      <c r="AT225" s="18" t="s">
        <v>146</v>
      </c>
      <c r="AU225" s="18" t="s">
        <v>82</v>
      </c>
    </row>
    <row r="226" spans="2:51" s="13" customFormat="1" ht="12">
      <c r="B226" s="166"/>
      <c r="D226" s="160" t="s">
        <v>147</v>
      </c>
      <c r="E226" s="167" t="s">
        <v>1</v>
      </c>
      <c r="F226" s="168" t="s">
        <v>637</v>
      </c>
      <c r="H226" s="167" t="s">
        <v>1</v>
      </c>
      <c r="I226" s="169"/>
      <c r="L226" s="166"/>
      <c r="M226" s="170"/>
      <c r="N226" s="171"/>
      <c r="O226" s="171"/>
      <c r="P226" s="171"/>
      <c r="Q226" s="171"/>
      <c r="R226" s="171"/>
      <c r="S226" s="171"/>
      <c r="T226" s="172"/>
      <c r="AT226" s="167" t="s">
        <v>147</v>
      </c>
      <c r="AU226" s="167" t="s">
        <v>82</v>
      </c>
      <c r="AV226" s="13" t="s">
        <v>80</v>
      </c>
      <c r="AW226" s="13" t="s">
        <v>29</v>
      </c>
      <c r="AX226" s="13" t="s">
        <v>72</v>
      </c>
      <c r="AY226" s="167" t="s">
        <v>137</v>
      </c>
    </row>
    <row r="227" spans="2:51" s="14" customFormat="1" ht="12">
      <c r="B227" s="173"/>
      <c r="D227" s="160" t="s">
        <v>147</v>
      </c>
      <c r="E227" s="174" t="s">
        <v>1</v>
      </c>
      <c r="F227" s="175" t="s">
        <v>638</v>
      </c>
      <c r="H227" s="176">
        <v>7.4</v>
      </c>
      <c r="I227" s="177"/>
      <c r="L227" s="173"/>
      <c r="M227" s="178"/>
      <c r="N227" s="179"/>
      <c r="O227" s="179"/>
      <c r="P227" s="179"/>
      <c r="Q227" s="179"/>
      <c r="R227" s="179"/>
      <c r="S227" s="179"/>
      <c r="T227" s="180"/>
      <c r="AT227" s="174" t="s">
        <v>147</v>
      </c>
      <c r="AU227" s="174" t="s">
        <v>82</v>
      </c>
      <c r="AV227" s="14" t="s">
        <v>82</v>
      </c>
      <c r="AW227" s="14" t="s">
        <v>29</v>
      </c>
      <c r="AX227" s="14" t="s">
        <v>72</v>
      </c>
      <c r="AY227" s="174" t="s">
        <v>137</v>
      </c>
    </row>
    <row r="228" spans="2:51" s="15" customFormat="1" ht="12">
      <c r="B228" s="181"/>
      <c r="D228" s="160" t="s">
        <v>147</v>
      </c>
      <c r="E228" s="182" t="s">
        <v>1</v>
      </c>
      <c r="F228" s="183" t="s">
        <v>150</v>
      </c>
      <c r="H228" s="184">
        <v>7.4</v>
      </c>
      <c r="I228" s="185"/>
      <c r="L228" s="181"/>
      <c r="M228" s="186"/>
      <c r="N228" s="187"/>
      <c r="O228" s="187"/>
      <c r="P228" s="187"/>
      <c r="Q228" s="187"/>
      <c r="R228" s="187"/>
      <c r="S228" s="187"/>
      <c r="T228" s="188"/>
      <c r="AT228" s="182" t="s">
        <v>147</v>
      </c>
      <c r="AU228" s="182" t="s">
        <v>82</v>
      </c>
      <c r="AV228" s="15" t="s">
        <v>143</v>
      </c>
      <c r="AW228" s="15" t="s">
        <v>29</v>
      </c>
      <c r="AX228" s="15" t="s">
        <v>80</v>
      </c>
      <c r="AY228" s="182" t="s">
        <v>137</v>
      </c>
    </row>
    <row r="229" spans="2:63" s="12" customFormat="1" ht="22.9" customHeight="1">
      <c r="B229" s="132"/>
      <c r="D229" s="133" t="s">
        <v>71</v>
      </c>
      <c r="E229" s="143" t="s">
        <v>545</v>
      </c>
      <c r="F229" s="143" t="s">
        <v>546</v>
      </c>
      <c r="I229" s="135"/>
      <c r="J229" s="144">
        <f>BK229</f>
        <v>0</v>
      </c>
      <c r="L229" s="132"/>
      <c r="M229" s="137"/>
      <c r="N229" s="138"/>
      <c r="O229" s="138"/>
      <c r="P229" s="139">
        <f>SUM(P230:P232)</f>
        <v>0</v>
      </c>
      <c r="Q229" s="138"/>
      <c r="R229" s="139">
        <f>SUM(R230:R232)</f>
        <v>0</v>
      </c>
      <c r="S229" s="138"/>
      <c r="T229" s="140">
        <f>SUM(T230:T232)</f>
        <v>0</v>
      </c>
      <c r="AR229" s="133" t="s">
        <v>80</v>
      </c>
      <c r="AT229" s="141" t="s">
        <v>71</v>
      </c>
      <c r="AU229" s="141" t="s">
        <v>80</v>
      </c>
      <c r="AY229" s="133" t="s">
        <v>137</v>
      </c>
      <c r="BK229" s="142">
        <f>SUM(BK230:BK232)</f>
        <v>0</v>
      </c>
    </row>
    <row r="230" spans="1:65" s="2" customFormat="1" ht="14.45" customHeight="1">
      <c r="A230" s="33"/>
      <c r="B230" s="145"/>
      <c r="C230" s="146" t="s">
        <v>192</v>
      </c>
      <c r="D230" s="146" t="s">
        <v>139</v>
      </c>
      <c r="E230" s="147" t="s">
        <v>547</v>
      </c>
      <c r="F230" s="148" t="s">
        <v>548</v>
      </c>
      <c r="G230" s="149" t="s">
        <v>233</v>
      </c>
      <c r="H230" s="150">
        <v>15.312</v>
      </c>
      <c r="I230" s="151"/>
      <c r="J230" s="152">
        <f>ROUND(I230*H230,2)</f>
        <v>0</v>
      </c>
      <c r="K230" s="153"/>
      <c r="L230" s="34"/>
      <c r="M230" s="154" t="s">
        <v>1</v>
      </c>
      <c r="N230" s="155" t="s">
        <v>37</v>
      </c>
      <c r="O230" s="59"/>
      <c r="P230" s="156">
        <f>O230*H230</f>
        <v>0</v>
      </c>
      <c r="Q230" s="156">
        <v>0</v>
      </c>
      <c r="R230" s="156">
        <f>Q230*H230</f>
        <v>0</v>
      </c>
      <c r="S230" s="156">
        <v>0</v>
      </c>
      <c r="T230" s="157">
        <f>S230*H230</f>
        <v>0</v>
      </c>
      <c r="U230" s="33"/>
      <c r="V230" s="33"/>
      <c r="W230" s="33"/>
      <c r="X230" s="33"/>
      <c r="Y230" s="33"/>
      <c r="Z230" s="33"/>
      <c r="AA230" s="33"/>
      <c r="AB230" s="33"/>
      <c r="AC230" s="33"/>
      <c r="AD230" s="33"/>
      <c r="AE230" s="33"/>
      <c r="AR230" s="158" t="s">
        <v>143</v>
      </c>
      <c r="AT230" s="158" t="s">
        <v>139</v>
      </c>
      <c r="AU230" s="158" t="s">
        <v>82</v>
      </c>
      <c r="AY230" s="18" t="s">
        <v>137</v>
      </c>
      <c r="BE230" s="159">
        <f>IF(N230="základní",J230,0)</f>
        <v>0</v>
      </c>
      <c r="BF230" s="159">
        <f>IF(N230="snížená",J230,0)</f>
        <v>0</v>
      </c>
      <c r="BG230" s="159">
        <f>IF(N230="zákl. přenesená",J230,0)</f>
        <v>0</v>
      </c>
      <c r="BH230" s="159">
        <f>IF(N230="sníž. přenesená",J230,0)</f>
        <v>0</v>
      </c>
      <c r="BI230" s="159">
        <f>IF(N230="nulová",J230,0)</f>
        <v>0</v>
      </c>
      <c r="BJ230" s="18" t="s">
        <v>80</v>
      </c>
      <c r="BK230" s="159">
        <f>ROUND(I230*H230,2)</f>
        <v>0</v>
      </c>
      <c r="BL230" s="18" t="s">
        <v>143</v>
      </c>
      <c r="BM230" s="158" t="s">
        <v>258</v>
      </c>
    </row>
    <row r="231" spans="1:47" s="2" customFormat="1" ht="19.5">
      <c r="A231" s="33"/>
      <c r="B231" s="34"/>
      <c r="C231" s="33"/>
      <c r="D231" s="160" t="s">
        <v>144</v>
      </c>
      <c r="E231" s="33"/>
      <c r="F231" s="161" t="s">
        <v>550</v>
      </c>
      <c r="G231" s="33"/>
      <c r="H231" s="33"/>
      <c r="I231" s="162"/>
      <c r="J231" s="33"/>
      <c r="K231" s="33"/>
      <c r="L231" s="34"/>
      <c r="M231" s="163"/>
      <c r="N231" s="164"/>
      <c r="O231" s="59"/>
      <c r="P231" s="59"/>
      <c r="Q231" s="59"/>
      <c r="R231" s="59"/>
      <c r="S231" s="59"/>
      <c r="T231" s="60"/>
      <c r="U231" s="33"/>
      <c r="V231" s="33"/>
      <c r="W231" s="33"/>
      <c r="X231" s="33"/>
      <c r="Y231" s="33"/>
      <c r="Z231" s="33"/>
      <c r="AA231" s="33"/>
      <c r="AB231" s="33"/>
      <c r="AC231" s="33"/>
      <c r="AD231" s="33"/>
      <c r="AE231" s="33"/>
      <c r="AT231" s="18" t="s">
        <v>144</v>
      </c>
      <c r="AU231" s="18" t="s">
        <v>82</v>
      </c>
    </row>
    <row r="232" spans="1:47" s="2" customFormat="1" ht="29.25">
      <c r="A232" s="33"/>
      <c r="B232" s="34"/>
      <c r="C232" s="33"/>
      <c r="D232" s="160" t="s">
        <v>146</v>
      </c>
      <c r="E232" s="33"/>
      <c r="F232" s="165" t="s">
        <v>551</v>
      </c>
      <c r="G232" s="33"/>
      <c r="H232" s="33"/>
      <c r="I232" s="162"/>
      <c r="J232" s="33"/>
      <c r="K232" s="33"/>
      <c r="L232" s="34"/>
      <c r="M232" s="163"/>
      <c r="N232" s="164"/>
      <c r="O232" s="59"/>
      <c r="P232" s="59"/>
      <c r="Q232" s="59"/>
      <c r="R232" s="59"/>
      <c r="S232" s="59"/>
      <c r="T232" s="60"/>
      <c r="U232" s="33"/>
      <c r="V232" s="33"/>
      <c r="W232" s="33"/>
      <c r="X232" s="33"/>
      <c r="Y232" s="33"/>
      <c r="Z232" s="33"/>
      <c r="AA232" s="33"/>
      <c r="AB232" s="33"/>
      <c r="AC232" s="33"/>
      <c r="AD232" s="33"/>
      <c r="AE232" s="33"/>
      <c r="AT232" s="18" t="s">
        <v>146</v>
      </c>
      <c r="AU232" s="18" t="s">
        <v>82</v>
      </c>
    </row>
    <row r="233" spans="2:63" s="12" customFormat="1" ht="25.9" customHeight="1">
      <c r="B233" s="132"/>
      <c r="D233" s="133" t="s">
        <v>71</v>
      </c>
      <c r="E233" s="134" t="s">
        <v>582</v>
      </c>
      <c r="F233" s="134" t="s">
        <v>583</v>
      </c>
      <c r="I233" s="135"/>
      <c r="J233" s="136">
        <f>BK233</f>
        <v>0</v>
      </c>
      <c r="L233" s="132"/>
      <c r="M233" s="137"/>
      <c r="N233" s="138"/>
      <c r="O233" s="138"/>
      <c r="P233" s="139">
        <f>SUM(P234:P235)</f>
        <v>0</v>
      </c>
      <c r="Q233" s="138"/>
      <c r="R233" s="139">
        <f>SUM(R234:R235)</f>
        <v>0</v>
      </c>
      <c r="S233" s="138"/>
      <c r="T233" s="140">
        <f>SUM(T234:T235)</f>
        <v>0</v>
      </c>
      <c r="AR233" s="133" t="s">
        <v>143</v>
      </c>
      <c r="AT233" s="141" t="s">
        <v>71</v>
      </c>
      <c r="AU233" s="141" t="s">
        <v>72</v>
      </c>
      <c r="AY233" s="133" t="s">
        <v>137</v>
      </c>
      <c r="BK233" s="142">
        <f>SUM(BK234:BK235)</f>
        <v>0</v>
      </c>
    </row>
    <row r="234" spans="1:65" s="2" customFormat="1" ht="24.2" customHeight="1">
      <c r="A234" s="33"/>
      <c r="B234" s="145"/>
      <c r="C234" s="146" t="s">
        <v>7</v>
      </c>
      <c r="D234" s="146" t="s">
        <v>139</v>
      </c>
      <c r="E234" s="147" t="s">
        <v>639</v>
      </c>
      <c r="F234" s="148" t="s">
        <v>640</v>
      </c>
      <c r="G234" s="149" t="s">
        <v>341</v>
      </c>
      <c r="H234" s="150">
        <v>1</v>
      </c>
      <c r="I234" s="151"/>
      <c r="J234" s="152">
        <f>ROUND(I234*H234,2)</f>
        <v>0</v>
      </c>
      <c r="K234" s="153"/>
      <c r="L234" s="34"/>
      <c r="M234" s="154" t="s">
        <v>1</v>
      </c>
      <c r="N234" s="155" t="s">
        <v>37</v>
      </c>
      <c r="O234" s="59"/>
      <c r="P234" s="156">
        <f>O234*H234</f>
        <v>0</v>
      </c>
      <c r="Q234" s="156">
        <v>0</v>
      </c>
      <c r="R234" s="156">
        <f>Q234*H234</f>
        <v>0</v>
      </c>
      <c r="S234" s="156">
        <v>0</v>
      </c>
      <c r="T234" s="157">
        <f>S234*H234</f>
        <v>0</v>
      </c>
      <c r="U234" s="33"/>
      <c r="V234" s="33"/>
      <c r="W234" s="33"/>
      <c r="X234" s="33"/>
      <c r="Y234" s="33"/>
      <c r="Z234" s="33"/>
      <c r="AA234" s="33"/>
      <c r="AB234" s="33"/>
      <c r="AC234" s="33"/>
      <c r="AD234" s="33"/>
      <c r="AE234" s="33"/>
      <c r="AR234" s="158" t="s">
        <v>586</v>
      </c>
      <c r="AT234" s="158" t="s">
        <v>139</v>
      </c>
      <c r="AU234" s="158" t="s">
        <v>80</v>
      </c>
      <c r="AY234" s="18" t="s">
        <v>137</v>
      </c>
      <c r="BE234" s="159">
        <f>IF(N234="základní",J234,0)</f>
        <v>0</v>
      </c>
      <c r="BF234" s="159">
        <f>IF(N234="snížená",J234,0)</f>
        <v>0</v>
      </c>
      <c r="BG234" s="159">
        <f>IF(N234="zákl. přenesená",J234,0)</f>
        <v>0</v>
      </c>
      <c r="BH234" s="159">
        <f>IF(N234="sníž. přenesená",J234,0)</f>
        <v>0</v>
      </c>
      <c r="BI234" s="159">
        <f>IF(N234="nulová",J234,0)</f>
        <v>0</v>
      </c>
      <c r="BJ234" s="18" t="s">
        <v>80</v>
      </c>
      <c r="BK234" s="159">
        <f>ROUND(I234*H234,2)</f>
        <v>0</v>
      </c>
      <c r="BL234" s="18" t="s">
        <v>586</v>
      </c>
      <c r="BM234" s="158" t="s">
        <v>264</v>
      </c>
    </row>
    <row r="235" spans="1:47" s="2" customFormat="1" ht="19.5">
      <c r="A235" s="33"/>
      <c r="B235" s="34"/>
      <c r="C235" s="33"/>
      <c r="D235" s="160" t="s">
        <v>144</v>
      </c>
      <c r="E235" s="33"/>
      <c r="F235" s="161" t="s">
        <v>640</v>
      </c>
      <c r="G235" s="33"/>
      <c r="H235" s="33"/>
      <c r="I235" s="162"/>
      <c r="J235" s="33"/>
      <c r="K235" s="33"/>
      <c r="L235" s="34"/>
      <c r="M235" s="208"/>
      <c r="N235" s="209"/>
      <c r="O235" s="210"/>
      <c r="P235" s="210"/>
      <c r="Q235" s="210"/>
      <c r="R235" s="210"/>
      <c r="S235" s="210"/>
      <c r="T235" s="211"/>
      <c r="U235" s="33"/>
      <c r="V235" s="33"/>
      <c r="W235" s="33"/>
      <c r="X235" s="33"/>
      <c r="Y235" s="33"/>
      <c r="Z235" s="33"/>
      <c r="AA235" s="33"/>
      <c r="AB235" s="33"/>
      <c r="AC235" s="33"/>
      <c r="AD235" s="33"/>
      <c r="AE235" s="33"/>
      <c r="AT235" s="18" t="s">
        <v>144</v>
      </c>
      <c r="AU235" s="18" t="s">
        <v>80</v>
      </c>
    </row>
    <row r="236" spans="1:31" s="2" customFormat="1" ht="6.95" customHeight="1">
      <c r="A236" s="33"/>
      <c r="B236" s="48"/>
      <c r="C236" s="49"/>
      <c r="D236" s="49"/>
      <c r="E236" s="49"/>
      <c r="F236" s="49"/>
      <c r="G236" s="49"/>
      <c r="H236" s="49"/>
      <c r="I236" s="49"/>
      <c r="J236" s="49"/>
      <c r="K236" s="49"/>
      <c r="L236" s="34"/>
      <c r="M236" s="33"/>
      <c r="O236" s="33"/>
      <c r="P236" s="33"/>
      <c r="Q236" s="33"/>
      <c r="R236" s="33"/>
      <c r="S236" s="33"/>
      <c r="T236" s="33"/>
      <c r="U236" s="33"/>
      <c r="V236" s="33"/>
      <c r="W236" s="33"/>
      <c r="X236" s="33"/>
      <c r="Y236" s="33"/>
      <c r="Z236" s="33"/>
      <c r="AA236" s="33"/>
      <c r="AB236" s="33"/>
      <c r="AC236" s="33"/>
      <c r="AD236" s="33"/>
      <c r="AE236" s="33"/>
    </row>
  </sheetData>
  <autoFilter ref="C126:K235"/>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88</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30" customHeight="1">
      <c r="A9" s="33"/>
      <c r="B9" s="34"/>
      <c r="C9" s="33"/>
      <c r="D9" s="33"/>
      <c r="E9" s="246" t="s">
        <v>641</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ROUND(J121,2)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ROUND((SUM(BE121:BE158)),2)</f>
        <v>0</v>
      </c>
      <c r="G33" s="33"/>
      <c r="H33" s="33"/>
      <c r="I33" s="101">
        <v>0.21</v>
      </c>
      <c r="J33" s="100">
        <f>ROUND(((SUM(BE121:BE158))*I33),2)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ROUND((SUM(BF121:BF158)),2)</f>
        <v>0</v>
      </c>
      <c r="G34" s="33"/>
      <c r="H34" s="33"/>
      <c r="I34" s="101">
        <v>0.15</v>
      </c>
      <c r="J34" s="100">
        <f>ROUND(((SUM(BF121:BF158))*I34),2)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ROUND((SUM(BG121:BG158)),2)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ROUND((SUM(BH121:BH158)),2)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ROUND((SUM(BI121:BI158)),2)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30" customHeight="1">
      <c r="A87" s="33"/>
      <c r="B87" s="34"/>
      <c r="C87" s="33"/>
      <c r="D87" s="33"/>
      <c r="E87" s="246" t="str">
        <f>E9</f>
        <v>SO 01.3 - Oprava PB zdi v délce 50 m v ř.km 11,255 ÷ 11,305</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106</v>
      </c>
      <c r="E97" s="115"/>
      <c r="F97" s="115"/>
      <c r="G97" s="115"/>
      <c r="H97" s="115"/>
      <c r="I97" s="115"/>
      <c r="J97" s="116">
        <f>J122</f>
        <v>0</v>
      </c>
      <c r="L97" s="113"/>
    </row>
    <row r="98" spans="2:12" s="10" customFormat="1" ht="19.9" customHeight="1">
      <c r="B98" s="117"/>
      <c r="D98" s="118" t="s">
        <v>109</v>
      </c>
      <c r="E98" s="119"/>
      <c r="F98" s="119"/>
      <c r="G98" s="119"/>
      <c r="H98" s="119"/>
      <c r="I98" s="119"/>
      <c r="J98" s="120">
        <f>J123</f>
        <v>0</v>
      </c>
      <c r="L98" s="117"/>
    </row>
    <row r="99" spans="2:12" s="10" customFormat="1" ht="19.9" customHeight="1">
      <c r="B99" s="117"/>
      <c r="D99" s="118" t="s">
        <v>642</v>
      </c>
      <c r="E99" s="119"/>
      <c r="F99" s="119"/>
      <c r="G99" s="119"/>
      <c r="H99" s="119"/>
      <c r="I99" s="119"/>
      <c r="J99" s="120">
        <f>J130</f>
        <v>0</v>
      </c>
      <c r="L99" s="117"/>
    </row>
    <row r="100" spans="2:12" s="10" customFormat="1" ht="19.9" customHeight="1">
      <c r="B100" s="117"/>
      <c r="D100" s="118" t="s">
        <v>643</v>
      </c>
      <c r="E100" s="119"/>
      <c r="F100" s="119"/>
      <c r="G100" s="119"/>
      <c r="H100" s="119"/>
      <c r="I100" s="119"/>
      <c r="J100" s="120">
        <f>J137</f>
        <v>0</v>
      </c>
      <c r="L100" s="117"/>
    </row>
    <row r="101" spans="2:12" s="10" customFormat="1" ht="19.9" customHeight="1">
      <c r="B101" s="117"/>
      <c r="D101" s="118" t="s">
        <v>118</v>
      </c>
      <c r="E101" s="119"/>
      <c r="F101" s="119"/>
      <c r="G101" s="119"/>
      <c r="H101" s="119"/>
      <c r="I101" s="119"/>
      <c r="J101" s="120">
        <f>J155</f>
        <v>0</v>
      </c>
      <c r="L101" s="117"/>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122</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26.25" customHeight="1">
      <c r="A111" s="33"/>
      <c r="B111" s="34"/>
      <c r="C111" s="33"/>
      <c r="D111" s="33"/>
      <c r="E111" s="256" t="str">
        <f>E7</f>
        <v>Malé Labe, Horní Lánov, rekonstrukce opevnění, ř.km 11,255 - 11,500</v>
      </c>
      <c r="F111" s="257"/>
      <c r="G111" s="257"/>
      <c r="H111" s="257"/>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99</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30" customHeight="1">
      <c r="A113" s="33"/>
      <c r="B113" s="34"/>
      <c r="C113" s="33"/>
      <c r="D113" s="33"/>
      <c r="E113" s="246" t="str">
        <f>E9</f>
        <v>SO 01.3 - Oprava PB zdi v délce 50 m v ř.km 11,255 ÷ 11,305</v>
      </c>
      <c r="F113" s="255"/>
      <c r="G113" s="255"/>
      <c r="H113" s="255"/>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19</v>
      </c>
      <c r="D115" s="33"/>
      <c r="E115" s="33"/>
      <c r="F115" s="26" t="str">
        <f>F12</f>
        <v xml:space="preserve"> </v>
      </c>
      <c r="G115" s="33"/>
      <c r="H115" s="33"/>
      <c r="I115" s="28" t="s">
        <v>21</v>
      </c>
      <c r="J115" s="56" t="str">
        <f>IF(J12="","",J12)</f>
        <v>20. 5. 2021</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23</v>
      </c>
      <c r="D117" s="33"/>
      <c r="E117" s="33"/>
      <c r="F117" s="26" t="str">
        <f>E15</f>
        <v xml:space="preserve"> </v>
      </c>
      <c r="G117" s="33"/>
      <c r="H117" s="33"/>
      <c r="I117" s="28" t="s">
        <v>28</v>
      </c>
      <c r="J117" s="31" t="str">
        <f>E21</f>
        <v xml:space="preserve"> </v>
      </c>
      <c r="K117" s="33"/>
      <c r="L117" s="43"/>
      <c r="S117" s="33"/>
      <c r="T117" s="33"/>
      <c r="U117" s="33"/>
      <c r="V117" s="33"/>
      <c r="W117" s="33"/>
      <c r="X117" s="33"/>
      <c r="Y117" s="33"/>
      <c r="Z117" s="33"/>
      <c r="AA117" s="33"/>
      <c r="AB117" s="33"/>
      <c r="AC117" s="33"/>
      <c r="AD117" s="33"/>
      <c r="AE117" s="33"/>
    </row>
    <row r="118" spans="1:31" s="2" customFormat="1" ht="15.2" customHeight="1">
      <c r="A118" s="33"/>
      <c r="B118" s="34"/>
      <c r="C118" s="28" t="s">
        <v>26</v>
      </c>
      <c r="D118" s="33"/>
      <c r="E118" s="33"/>
      <c r="F118" s="26" t="str">
        <f>IF(E18="","",E18)</f>
        <v>Vyplň údaj</v>
      </c>
      <c r="G118" s="33"/>
      <c r="H118" s="33"/>
      <c r="I118" s="28" t="s">
        <v>30</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11" customFormat="1" ht="29.25" customHeight="1">
      <c r="A120" s="121"/>
      <c r="B120" s="122"/>
      <c r="C120" s="123" t="s">
        <v>123</v>
      </c>
      <c r="D120" s="124" t="s">
        <v>57</v>
      </c>
      <c r="E120" s="124" t="s">
        <v>53</v>
      </c>
      <c r="F120" s="124" t="s">
        <v>54</v>
      </c>
      <c r="G120" s="124" t="s">
        <v>124</v>
      </c>
      <c r="H120" s="124" t="s">
        <v>125</v>
      </c>
      <c r="I120" s="124" t="s">
        <v>126</v>
      </c>
      <c r="J120" s="125" t="s">
        <v>103</v>
      </c>
      <c r="K120" s="126" t="s">
        <v>127</v>
      </c>
      <c r="L120" s="127"/>
      <c r="M120" s="63" t="s">
        <v>1</v>
      </c>
      <c r="N120" s="64" t="s">
        <v>36</v>
      </c>
      <c r="O120" s="64" t="s">
        <v>128</v>
      </c>
      <c r="P120" s="64" t="s">
        <v>129</v>
      </c>
      <c r="Q120" s="64" t="s">
        <v>130</v>
      </c>
      <c r="R120" s="64" t="s">
        <v>131</v>
      </c>
      <c r="S120" s="64" t="s">
        <v>132</v>
      </c>
      <c r="T120" s="65" t="s">
        <v>133</v>
      </c>
      <c r="U120" s="121"/>
      <c r="V120" s="121"/>
      <c r="W120" s="121"/>
      <c r="X120" s="121"/>
      <c r="Y120" s="121"/>
      <c r="Z120" s="121"/>
      <c r="AA120" s="121"/>
      <c r="AB120" s="121"/>
      <c r="AC120" s="121"/>
      <c r="AD120" s="121"/>
      <c r="AE120" s="121"/>
    </row>
    <row r="121" spans="1:63" s="2" customFormat="1" ht="22.9" customHeight="1">
      <c r="A121" s="33"/>
      <c r="B121" s="34"/>
      <c r="C121" s="70" t="s">
        <v>134</v>
      </c>
      <c r="D121" s="33"/>
      <c r="E121" s="33"/>
      <c r="F121" s="33"/>
      <c r="G121" s="33"/>
      <c r="H121" s="33"/>
      <c r="I121" s="33"/>
      <c r="J121" s="128">
        <f>BK121</f>
        <v>0</v>
      </c>
      <c r="K121" s="33"/>
      <c r="L121" s="34"/>
      <c r="M121" s="66"/>
      <c r="N121" s="57"/>
      <c r="O121" s="67"/>
      <c r="P121" s="129">
        <f>P122</f>
        <v>0</v>
      </c>
      <c r="Q121" s="67"/>
      <c r="R121" s="129">
        <f>R122</f>
        <v>0</v>
      </c>
      <c r="S121" s="67"/>
      <c r="T121" s="130">
        <f>T122</f>
        <v>0</v>
      </c>
      <c r="U121" s="33"/>
      <c r="V121" s="33"/>
      <c r="W121" s="33"/>
      <c r="X121" s="33"/>
      <c r="Y121" s="33"/>
      <c r="Z121" s="33"/>
      <c r="AA121" s="33"/>
      <c r="AB121" s="33"/>
      <c r="AC121" s="33"/>
      <c r="AD121" s="33"/>
      <c r="AE121" s="33"/>
      <c r="AT121" s="18" t="s">
        <v>71</v>
      </c>
      <c r="AU121" s="18" t="s">
        <v>105</v>
      </c>
      <c r="BK121" s="131">
        <f>BK122</f>
        <v>0</v>
      </c>
    </row>
    <row r="122" spans="2:63" s="12" customFormat="1" ht="25.9" customHeight="1">
      <c r="B122" s="132"/>
      <c r="D122" s="133" t="s">
        <v>71</v>
      </c>
      <c r="E122" s="134" t="s">
        <v>135</v>
      </c>
      <c r="F122" s="134" t="s">
        <v>136</v>
      </c>
      <c r="I122" s="135"/>
      <c r="J122" s="136">
        <f>BK122</f>
        <v>0</v>
      </c>
      <c r="L122" s="132"/>
      <c r="M122" s="137"/>
      <c r="N122" s="138"/>
      <c r="O122" s="138"/>
      <c r="P122" s="139">
        <f>P123+P130+P137+P155</f>
        <v>0</v>
      </c>
      <c r="Q122" s="138"/>
      <c r="R122" s="139">
        <f>R123+R130+R137+R155</f>
        <v>0</v>
      </c>
      <c r="S122" s="138"/>
      <c r="T122" s="140">
        <f>T123+T130+T137+T155</f>
        <v>0</v>
      </c>
      <c r="AR122" s="133" t="s">
        <v>80</v>
      </c>
      <c r="AT122" s="141" t="s">
        <v>71</v>
      </c>
      <c r="AU122" s="141" t="s">
        <v>72</v>
      </c>
      <c r="AY122" s="133" t="s">
        <v>137</v>
      </c>
      <c r="BK122" s="142">
        <f>BK123+BK130+BK137+BK155</f>
        <v>0</v>
      </c>
    </row>
    <row r="123" spans="2:63" s="12" customFormat="1" ht="22.9" customHeight="1">
      <c r="B123" s="132"/>
      <c r="D123" s="133" t="s">
        <v>71</v>
      </c>
      <c r="E123" s="143" t="s">
        <v>151</v>
      </c>
      <c r="F123" s="143" t="s">
        <v>369</v>
      </c>
      <c r="I123" s="135"/>
      <c r="J123" s="144">
        <f>BK123</f>
        <v>0</v>
      </c>
      <c r="L123" s="132"/>
      <c r="M123" s="137"/>
      <c r="N123" s="138"/>
      <c r="O123" s="138"/>
      <c r="P123" s="139">
        <f>SUM(P124:P129)</f>
        <v>0</v>
      </c>
      <c r="Q123" s="138"/>
      <c r="R123" s="139">
        <f>SUM(R124:R129)</f>
        <v>0</v>
      </c>
      <c r="S123" s="138"/>
      <c r="T123" s="140">
        <f>SUM(T124:T129)</f>
        <v>0</v>
      </c>
      <c r="AR123" s="133" t="s">
        <v>80</v>
      </c>
      <c r="AT123" s="141" t="s">
        <v>71</v>
      </c>
      <c r="AU123" s="141" t="s">
        <v>80</v>
      </c>
      <c r="AY123" s="133" t="s">
        <v>137</v>
      </c>
      <c r="BK123" s="142">
        <f>SUM(BK124:BK129)</f>
        <v>0</v>
      </c>
    </row>
    <row r="124" spans="1:65" s="2" customFormat="1" ht="24.2" customHeight="1">
      <c r="A124" s="33"/>
      <c r="B124" s="145"/>
      <c r="C124" s="146" t="s">
        <v>80</v>
      </c>
      <c r="D124" s="146" t="s">
        <v>139</v>
      </c>
      <c r="E124" s="147" t="s">
        <v>644</v>
      </c>
      <c r="F124" s="148" t="s">
        <v>645</v>
      </c>
      <c r="G124" s="149" t="s">
        <v>171</v>
      </c>
      <c r="H124" s="150">
        <v>7</v>
      </c>
      <c r="I124" s="151"/>
      <c r="J124" s="152">
        <f>ROUND(I124*H124,2)</f>
        <v>0</v>
      </c>
      <c r="K124" s="153"/>
      <c r="L124" s="34"/>
      <c r="M124" s="154" t="s">
        <v>1</v>
      </c>
      <c r="N124" s="155" t="s">
        <v>37</v>
      </c>
      <c r="O124" s="59"/>
      <c r="P124" s="156">
        <f>O124*H124</f>
        <v>0</v>
      </c>
      <c r="Q124" s="156">
        <v>0</v>
      </c>
      <c r="R124" s="156">
        <f>Q124*H124</f>
        <v>0</v>
      </c>
      <c r="S124" s="156">
        <v>0</v>
      </c>
      <c r="T124" s="157">
        <f>S124*H124</f>
        <v>0</v>
      </c>
      <c r="U124" s="33"/>
      <c r="V124" s="33"/>
      <c r="W124" s="33"/>
      <c r="X124" s="33"/>
      <c r="Y124" s="33"/>
      <c r="Z124" s="33"/>
      <c r="AA124" s="33"/>
      <c r="AB124" s="33"/>
      <c r="AC124" s="33"/>
      <c r="AD124" s="33"/>
      <c r="AE124" s="33"/>
      <c r="AR124" s="158" t="s">
        <v>143</v>
      </c>
      <c r="AT124" s="158" t="s">
        <v>139</v>
      </c>
      <c r="AU124" s="158" t="s">
        <v>82</v>
      </c>
      <c r="AY124" s="18" t="s">
        <v>137</v>
      </c>
      <c r="BE124" s="159">
        <f>IF(N124="základní",J124,0)</f>
        <v>0</v>
      </c>
      <c r="BF124" s="159">
        <f>IF(N124="snížená",J124,0)</f>
        <v>0</v>
      </c>
      <c r="BG124" s="159">
        <f>IF(N124="zákl. přenesená",J124,0)</f>
        <v>0</v>
      </c>
      <c r="BH124" s="159">
        <f>IF(N124="sníž. přenesená",J124,0)</f>
        <v>0</v>
      </c>
      <c r="BI124" s="159">
        <f>IF(N124="nulová",J124,0)</f>
        <v>0</v>
      </c>
      <c r="BJ124" s="18" t="s">
        <v>80</v>
      </c>
      <c r="BK124" s="159">
        <f>ROUND(I124*H124,2)</f>
        <v>0</v>
      </c>
      <c r="BL124" s="18" t="s">
        <v>143</v>
      </c>
      <c r="BM124" s="158" t="s">
        <v>82</v>
      </c>
    </row>
    <row r="125" spans="1:47" s="2" customFormat="1" ht="68.25">
      <c r="A125" s="33"/>
      <c r="B125" s="34"/>
      <c r="C125" s="33"/>
      <c r="D125" s="160" t="s">
        <v>144</v>
      </c>
      <c r="E125" s="33"/>
      <c r="F125" s="161" t="s">
        <v>646</v>
      </c>
      <c r="G125" s="33"/>
      <c r="H125" s="33"/>
      <c r="I125" s="162"/>
      <c r="J125" s="33"/>
      <c r="K125" s="33"/>
      <c r="L125" s="34"/>
      <c r="M125" s="163"/>
      <c r="N125" s="164"/>
      <c r="O125" s="59"/>
      <c r="P125" s="59"/>
      <c r="Q125" s="59"/>
      <c r="R125" s="59"/>
      <c r="S125" s="59"/>
      <c r="T125" s="60"/>
      <c r="U125" s="33"/>
      <c r="V125" s="33"/>
      <c r="W125" s="33"/>
      <c r="X125" s="33"/>
      <c r="Y125" s="33"/>
      <c r="Z125" s="33"/>
      <c r="AA125" s="33"/>
      <c r="AB125" s="33"/>
      <c r="AC125" s="33"/>
      <c r="AD125" s="33"/>
      <c r="AE125" s="33"/>
      <c r="AT125" s="18" t="s">
        <v>144</v>
      </c>
      <c r="AU125" s="18" t="s">
        <v>82</v>
      </c>
    </row>
    <row r="126" spans="1:47" s="2" customFormat="1" ht="78">
      <c r="A126" s="33"/>
      <c r="B126" s="34"/>
      <c r="C126" s="33"/>
      <c r="D126" s="160" t="s">
        <v>146</v>
      </c>
      <c r="E126" s="33"/>
      <c r="F126" s="165" t="s">
        <v>647</v>
      </c>
      <c r="G126" s="33"/>
      <c r="H126" s="33"/>
      <c r="I126" s="162"/>
      <c r="J126" s="33"/>
      <c r="K126" s="33"/>
      <c r="L126" s="34"/>
      <c r="M126" s="163"/>
      <c r="N126" s="164"/>
      <c r="O126" s="59"/>
      <c r="P126" s="59"/>
      <c r="Q126" s="59"/>
      <c r="R126" s="59"/>
      <c r="S126" s="59"/>
      <c r="T126" s="60"/>
      <c r="U126" s="33"/>
      <c r="V126" s="33"/>
      <c r="W126" s="33"/>
      <c r="X126" s="33"/>
      <c r="Y126" s="33"/>
      <c r="Z126" s="33"/>
      <c r="AA126" s="33"/>
      <c r="AB126" s="33"/>
      <c r="AC126" s="33"/>
      <c r="AD126" s="33"/>
      <c r="AE126" s="33"/>
      <c r="AT126" s="18" t="s">
        <v>146</v>
      </c>
      <c r="AU126" s="18" t="s">
        <v>82</v>
      </c>
    </row>
    <row r="127" spans="2:51" s="13" customFormat="1" ht="22.5">
      <c r="B127" s="166"/>
      <c r="D127" s="160" t="s">
        <v>147</v>
      </c>
      <c r="E127" s="167" t="s">
        <v>1</v>
      </c>
      <c r="F127" s="168" t="s">
        <v>648</v>
      </c>
      <c r="H127" s="167" t="s">
        <v>1</v>
      </c>
      <c r="I127" s="169"/>
      <c r="L127" s="166"/>
      <c r="M127" s="170"/>
      <c r="N127" s="171"/>
      <c r="O127" s="171"/>
      <c r="P127" s="171"/>
      <c r="Q127" s="171"/>
      <c r="R127" s="171"/>
      <c r="S127" s="171"/>
      <c r="T127" s="172"/>
      <c r="AT127" s="167" t="s">
        <v>147</v>
      </c>
      <c r="AU127" s="167" t="s">
        <v>82</v>
      </c>
      <c r="AV127" s="13" t="s">
        <v>80</v>
      </c>
      <c r="AW127" s="13" t="s">
        <v>29</v>
      </c>
      <c r="AX127" s="13" t="s">
        <v>72</v>
      </c>
      <c r="AY127" s="167" t="s">
        <v>137</v>
      </c>
    </row>
    <row r="128" spans="2:51" s="14" customFormat="1" ht="12">
      <c r="B128" s="173"/>
      <c r="D128" s="160" t="s">
        <v>147</v>
      </c>
      <c r="E128" s="174" t="s">
        <v>1</v>
      </c>
      <c r="F128" s="175" t="s">
        <v>649</v>
      </c>
      <c r="H128" s="176">
        <v>7</v>
      </c>
      <c r="I128" s="177"/>
      <c r="L128" s="173"/>
      <c r="M128" s="178"/>
      <c r="N128" s="179"/>
      <c r="O128" s="179"/>
      <c r="P128" s="179"/>
      <c r="Q128" s="179"/>
      <c r="R128" s="179"/>
      <c r="S128" s="179"/>
      <c r="T128" s="180"/>
      <c r="AT128" s="174" t="s">
        <v>147</v>
      </c>
      <c r="AU128" s="174" t="s">
        <v>82</v>
      </c>
      <c r="AV128" s="14" t="s">
        <v>82</v>
      </c>
      <c r="AW128" s="14" t="s">
        <v>29</v>
      </c>
      <c r="AX128" s="14" t="s">
        <v>72</v>
      </c>
      <c r="AY128" s="174" t="s">
        <v>137</v>
      </c>
    </row>
    <row r="129" spans="2:51" s="15" customFormat="1" ht="12">
      <c r="B129" s="181"/>
      <c r="D129" s="160" t="s">
        <v>147</v>
      </c>
      <c r="E129" s="182" t="s">
        <v>1</v>
      </c>
      <c r="F129" s="183" t="s">
        <v>150</v>
      </c>
      <c r="H129" s="184">
        <v>7</v>
      </c>
      <c r="I129" s="185"/>
      <c r="L129" s="181"/>
      <c r="M129" s="186"/>
      <c r="N129" s="187"/>
      <c r="O129" s="187"/>
      <c r="P129" s="187"/>
      <c r="Q129" s="187"/>
      <c r="R129" s="187"/>
      <c r="S129" s="187"/>
      <c r="T129" s="188"/>
      <c r="AT129" s="182" t="s">
        <v>147</v>
      </c>
      <c r="AU129" s="182" t="s">
        <v>82</v>
      </c>
      <c r="AV129" s="15" t="s">
        <v>143</v>
      </c>
      <c r="AW129" s="15" t="s">
        <v>29</v>
      </c>
      <c r="AX129" s="15" t="s">
        <v>80</v>
      </c>
      <c r="AY129" s="182" t="s">
        <v>137</v>
      </c>
    </row>
    <row r="130" spans="2:63" s="12" customFormat="1" ht="22.9" customHeight="1">
      <c r="B130" s="132"/>
      <c r="D130" s="133" t="s">
        <v>71</v>
      </c>
      <c r="E130" s="143" t="s">
        <v>152</v>
      </c>
      <c r="F130" s="143" t="s">
        <v>650</v>
      </c>
      <c r="I130" s="135"/>
      <c r="J130" s="144">
        <f>BK130</f>
        <v>0</v>
      </c>
      <c r="L130" s="132"/>
      <c r="M130" s="137"/>
      <c r="N130" s="138"/>
      <c r="O130" s="138"/>
      <c r="P130" s="139">
        <f>SUM(P131:P136)</f>
        <v>0</v>
      </c>
      <c r="Q130" s="138"/>
      <c r="R130" s="139">
        <f>SUM(R131:R136)</f>
        <v>0</v>
      </c>
      <c r="S130" s="138"/>
      <c r="T130" s="140">
        <f>SUM(T131:T136)</f>
        <v>0</v>
      </c>
      <c r="AR130" s="133" t="s">
        <v>80</v>
      </c>
      <c r="AT130" s="141" t="s">
        <v>71</v>
      </c>
      <c r="AU130" s="141" t="s">
        <v>80</v>
      </c>
      <c r="AY130" s="133" t="s">
        <v>137</v>
      </c>
      <c r="BK130" s="142">
        <f>SUM(BK131:BK136)</f>
        <v>0</v>
      </c>
    </row>
    <row r="131" spans="1:65" s="2" customFormat="1" ht="24.2" customHeight="1">
      <c r="A131" s="33"/>
      <c r="B131" s="145"/>
      <c r="C131" s="146" t="s">
        <v>82</v>
      </c>
      <c r="D131" s="146" t="s">
        <v>139</v>
      </c>
      <c r="E131" s="147" t="s">
        <v>651</v>
      </c>
      <c r="F131" s="148" t="s">
        <v>652</v>
      </c>
      <c r="G131" s="149" t="s">
        <v>142</v>
      </c>
      <c r="H131" s="150">
        <v>105</v>
      </c>
      <c r="I131" s="151"/>
      <c r="J131" s="152">
        <f>ROUND(I131*H131,2)</f>
        <v>0</v>
      </c>
      <c r="K131" s="153"/>
      <c r="L131" s="34"/>
      <c r="M131" s="154" t="s">
        <v>1</v>
      </c>
      <c r="N131" s="155" t="s">
        <v>37</v>
      </c>
      <c r="O131" s="59"/>
      <c r="P131" s="156">
        <f>O131*H131</f>
        <v>0</v>
      </c>
      <c r="Q131" s="156">
        <v>0</v>
      </c>
      <c r="R131" s="156">
        <f>Q131*H131</f>
        <v>0</v>
      </c>
      <c r="S131" s="156">
        <v>0</v>
      </c>
      <c r="T131" s="157">
        <f>S131*H131</f>
        <v>0</v>
      </c>
      <c r="U131" s="33"/>
      <c r="V131" s="33"/>
      <c r="W131" s="33"/>
      <c r="X131" s="33"/>
      <c r="Y131" s="33"/>
      <c r="Z131" s="33"/>
      <c r="AA131" s="33"/>
      <c r="AB131" s="33"/>
      <c r="AC131" s="33"/>
      <c r="AD131" s="33"/>
      <c r="AE131" s="33"/>
      <c r="AR131" s="158" t="s">
        <v>143</v>
      </c>
      <c r="AT131" s="158" t="s">
        <v>139</v>
      </c>
      <c r="AU131" s="158" t="s">
        <v>82</v>
      </c>
      <c r="AY131" s="18" t="s">
        <v>137</v>
      </c>
      <c r="BE131" s="159">
        <f>IF(N131="základní",J131,0)</f>
        <v>0</v>
      </c>
      <c r="BF131" s="159">
        <f>IF(N131="snížená",J131,0)</f>
        <v>0</v>
      </c>
      <c r="BG131" s="159">
        <f>IF(N131="zákl. přenesená",J131,0)</f>
        <v>0</v>
      </c>
      <c r="BH131" s="159">
        <f>IF(N131="sníž. přenesená",J131,0)</f>
        <v>0</v>
      </c>
      <c r="BI131" s="159">
        <f>IF(N131="nulová",J131,0)</f>
        <v>0</v>
      </c>
      <c r="BJ131" s="18" t="s">
        <v>80</v>
      </c>
      <c r="BK131" s="159">
        <f>ROUND(I131*H131,2)</f>
        <v>0</v>
      </c>
      <c r="BL131" s="18" t="s">
        <v>143</v>
      </c>
      <c r="BM131" s="158" t="s">
        <v>143</v>
      </c>
    </row>
    <row r="132" spans="1:47" s="2" customFormat="1" ht="19.5">
      <c r="A132" s="33"/>
      <c r="B132" s="34"/>
      <c r="C132" s="33"/>
      <c r="D132" s="160" t="s">
        <v>144</v>
      </c>
      <c r="E132" s="33"/>
      <c r="F132" s="161" t="s">
        <v>653</v>
      </c>
      <c r="G132" s="33"/>
      <c r="H132" s="33"/>
      <c r="I132" s="162"/>
      <c r="J132" s="33"/>
      <c r="K132" s="33"/>
      <c r="L132" s="34"/>
      <c r="M132" s="163"/>
      <c r="N132" s="164"/>
      <c r="O132" s="59"/>
      <c r="P132" s="59"/>
      <c r="Q132" s="59"/>
      <c r="R132" s="59"/>
      <c r="S132" s="59"/>
      <c r="T132" s="60"/>
      <c r="U132" s="33"/>
      <c r="V132" s="33"/>
      <c r="W132" s="33"/>
      <c r="X132" s="33"/>
      <c r="Y132" s="33"/>
      <c r="Z132" s="33"/>
      <c r="AA132" s="33"/>
      <c r="AB132" s="33"/>
      <c r="AC132" s="33"/>
      <c r="AD132" s="33"/>
      <c r="AE132" s="33"/>
      <c r="AT132" s="18" t="s">
        <v>144</v>
      </c>
      <c r="AU132" s="18" t="s">
        <v>82</v>
      </c>
    </row>
    <row r="133" spans="1:47" s="2" customFormat="1" ht="78">
      <c r="A133" s="33"/>
      <c r="B133" s="34"/>
      <c r="C133" s="33"/>
      <c r="D133" s="160" t="s">
        <v>146</v>
      </c>
      <c r="E133" s="33"/>
      <c r="F133" s="165" t="s">
        <v>654</v>
      </c>
      <c r="G133" s="33"/>
      <c r="H133" s="33"/>
      <c r="I133" s="162"/>
      <c r="J133" s="33"/>
      <c r="K133" s="33"/>
      <c r="L133" s="34"/>
      <c r="M133" s="163"/>
      <c r="N133" s="164"/>
      <c r="O133" s="59"/>
      <c r="P133" s="59"/>
      <c r="Q133" s="59"/>
      <c r="R133" s="59"/>
      <c r="S133" s="59"/>
      <c r="T133" s="60"/>
      <c r="U133" s="33"/>
      <c r="V133" s="33"/>
      <c r="W133" s="33"/>
      <c r="X133" s="33"/>
      <c r="Y133" s="33"/>
      <c r="Z133" s="33"/>
      <c r="AA133" s="33"/>
      <c r="AB133" s="33"/>
      <c r="AC133" s="33"/>
      <c r="AD133" s="33"/>
      <c r="AE133" s="33"/>
      <c r="AT133" s="18" t="s">
        <v>146</v>
      </c>
      <c r="AU133" s="18" t="s">
        <v>82</v>
      </c>
    </row>
    <row r="134" spans="2:51" s="13" customFormat="1" ht="12">
      <c r="B134" s="166"/>
      <c r="D134" s="160" t="s">
        <v>147</v>
      </c>
      <c r="E134" s="167" t="s">
        <v>1</v>
      </c>
      <c r="F134" s="168" t="s">
        <v>655</v>
      </c>
      <c r="H134" s="167" t="s">
        <v>1</v>
      </c>
      <c r="I134" s="169"/>
      <c r="L134" s="166"/>
      <c r="M134" s="170"/>
      <c r="N134" s="171"/>
      <c r="O134" s="171"/>
      <c r="P134" s="171"/>
      <c r="Q134" s="171"/>
      <c r="R134" s="171"/>
      <c r="S134" s="171"/>
      <c r="T134" s="172"/>
      <c r="AT134" s="167" t="s">
        <v>147</v>
      </c>
      <c r="AU134" s="167" t="s">
        <v>82</v>
      </c>
      <c r="AV134" s="13" t="s">
        <v>80</v>
      </c>
      <c r="AW134" s="13" t="s">
        <v>29</v>
      </c>
      <c r="AX134" s="13" t="s">
        <v>72</v>
      </c>
      <c r="AY134" s="167" t="s">
        <v>137</v>
      </c>
    </row>
    <row r="135" spans="2:51" s="14" customFormat="1" ht="12">
      <c r="B135" s="173"/>
      <c r="D135" s="160" t="s">
        <v>147</v>
      </c>
      <c r="E135" s="174" t="s">
        <v>1</v>
      </c>
      <c r="F135" s="175" t="s">
        <v>656</v>
      </c>
      <c r="H135" s="176">
        <v>105</v>
      </c>
      <c r="I135" s="177"/>
      <c r="L135" s="173"/>
      <c r="M135" s="178"/>
      <c r="N135" s="179"/>
      <c r="O135" s="179"/>
      <c r="P135" s="179"/>
      <c r="Q135" s="179"/>
      <c r="R135" s="179"/>
      <c r="S135" s="179"/>
      <c r="T135" s="180"/>
      <c r="AT135" s="174" t="s">
        <v>147</v>
      </c>
      <c r="AU135" s="174" t="s">
        <v>82</v>
      </c>
      <c r="AV135" s="14" t="s">
        <v>82</v>
      </c>
      <c r="AW135" s="14" t="s">
        <v>29</v>
      </c>
      <c r="AX135" s="14" t="s">
        <v>72</v>
      </c>
      <c r="AY135" s="174" t="s">
        <v>137</v>
      </c>
    </row>
    <row r="136" spans="2:51" s="15" customFormat="1" ht="12">
      <c r="B136" s="181"/>
      <c r="D136" s="160" t="s">
        <v>147</v>
      </c>
      <c r="E136" s="182" t="s">
        <v>1</v>
      </c>
      <c r="F136" s="183" t="s">
        <v>150</v>
      </c>
      <c r="H136" s="184">
        <v>105</v>
      </c>
      <c r="I136" s="185"/>
      <c r="L136" s="181"/>
      <c r="M136" s="186"/>
      <c r="N136" s="187"/>
      <c r="O136" s="187"/>
      <c r="P136" s="187"/>
      <c r="Q136" s="187"/>
      <c r="R136" s="187"/>
      <c r="S136" s="187"/>
      <c r="T136" s="188"/>
      <c r="AT136" s="182" t="s">
        <v>147</v>
      </c>
      <c r="AU136" s="182" t="s">
        <v>82</v>
      </c>
      <c r="AV136" s="15" t="s">
        <v>143</v>
      </c>
      <c r="AW136" s="15" t="s">
        <v>29</v>
      </c>
      <c r="AX136" s="15" t="s">
        <v>80</v>
      </c>
      <c r="AY136" s="182" t="s">
        <v>137</v>
      </c>
    </row>
    <row r="137" spans="2:63" s="12" customFormat="1" ht="22.9" customHeight="1">
      <c r="B137" s="132"/>
      <c r="D137" s="133" t="s">
        <v>71</v>
      </c>
      <c r="E137" s="143" t="s">
        <v>181</v>
      </c>
      <c r="F137" s="143" t="s">
        <v>657</v>
      </c>
      <c r="I137" s="135"/>
      <c r="J137" s="144">
        <f>BK137</f>
        <v>0</v>
      </c>
      <c r="L137" s="132"/>
      <c r="M137" s="137"/>
      <c r="N137" s="138"/>
      <c r="O137" s="138"/>
      <c r="P137" s="139">
        <f>SUM(P138:P154)</f>
        <v>0</v>
      </c>
      <c r="Q137" s="138"/>
      <c r="R137" s="139">
        <f>SUM(R138:R154)</f>
        <v>0</v>
      </c>
      <c r="S137" s="138"/>
      <c r="T137" s="140">
        <f>SUM(T138:T154)</f>
        <v>0</v>
      </c>
      <c r="AR137" s="133" t="s">
        <v>80</v>
      </c>
      <c r="AT137" s="141" t="s">
        <v>71</v>
      </c>
      <c r="AU137" s="141" t="s">
        <v>80</v>
      </c>
      <c r="AY137" s="133" t="s">
        <v>137</v>
      </c>
      <c r="BK137" s="142">
        <f>SUM(BK138:BK154)</f>
        <v>0</v>
      </c>
    </row>
    <row r="138" spans="1:65" s="2" customFormat="1" ht="14.45" customHeight="1">
      <c r="A138" s="33"/>
      <c r="B138" s="145"/>
      <c r="C138" s="146" t="s">
        <v>151</v>
      </c>
      <c r="D138" s="146" t="s">
        <v>139</v>
      </c>
      <c r="E138" s="147" t="s">
        <v>658</v>
      </c>
      <c r="F138" s="148" t="s">
        <v>659</v>
      </c>
      <c r="G138" s="149" t="s">
        <v>142</v>
      </c>
      <c r="H138" s="150">
        <v>175</v>
      </c>
      <c r="I138" s="151"/>
      <c r="J138" s="152">
        <f>ROUND(I138*H138,2)</f>
        <v>0</v>
      </c>
      <c r="K138" s="153"/>
      <c r="L138" s="34"/>
      <c r="M138" s="154" t="s">
        <v>1</v>
      </c>
      <c r="N138" s="155" t="s">
        <v>37</v>
      </c>
      <c r="O138" s="59"/>
      <c r="P138" s="156">
        <f>O138*H138</f>
        <v>0</v>
      </c>
      <c r="Q138" s="156">
        <v>0</v>
      </c>
      <c r="R138" s="156">
        <f>Q138*H138</f>
        <v>0</v>
      </c>
      <c r="S138" s="156">
        <v>0</v>
      </c>
      <c r="T138" s="157">
        <f>S138*H138</f>
        <v>0</v>
      </c>
      <c r="U138" s="33"/>
      <c r="V138" s="33"/>
      <c r="W138" s="33"/>
      <c r="X138" s="33"/>
      <c r="Y138" s="33"/>
      <c r="Z138" s="33"/>
      <c r="AA138" s="33"/>
      <c r="AB138" s="33"/>
      <c r="AC138" s="33"/>
      <c r="AD138" s="33"/>
      <c r="AE138" s="33"/>
      <c r="AR138" s="158" t="s">
        <v>143</v>
      </c>
      <c r="AT138" s="158" t="s">
        <v>139</v>
      </c>
      <c r="AU138" s="158" t="s">
        <v>82</v>
      </c>
      <c r="AY138" s="18" t="s">
        <v>137</v>
      </c>
      <c r="BE138" s="159">
        <f>IF(N138="základní",J138,0)</f>
        <v>0</v>
      </c>
      <c r="BF138" s="159">
        <f>IF(N138="snížená",J138,0)</f>
        <v>0</v>
      </c>
      <c r="BG138" s="159">
        <f>IF(N138="zákl. přenesená",J138,0)</f>
        <v>0</v>
      </c>
      <c r="BH138" s="159">
        <f>IF(N138="sníž. přenesená",J138,0)</f>
        <v>0</v>
      </c>
      <c r="BI138" s="159">
        <f>IF(N138="nulová",J138,0)</f>
        <v>0</v>
      </c>
      <c r="BJ138" s="18" t="s">
        <v>80</v>
      </c>
      <c r="BK138" s="159">
        <f>ROUND(I138*H138,2)</f>
        <v>0</v>
      </c>
      <c r="BL138" s="18" t="s">
        <v>143</v>
      </c>
      <c r="BM138" s="158" t="s">
        <v>152</v>
      </c>
    </row>
    <row r="139" spans="1:47" s="2" customFormat="1" ht="48.75">
      <c r="A139" s="33"/>
      <c r="B139" s="34"/>
      <c r="C139" s="33"/>
      <c r="D139" s="160" t="s">
        <v>144</v>
      </c>
      <c r="E139" s="33"/>
      <c r="F139" s="161" t="s">
        <v>660</v>
      </c>
      <c r="G139" s="33"/>
      <c r="H139" s="33"/>
      <c r="I139" s="162"/>
      <c r="J139" s="33"/>
      <c r="K139" s="33"/>
      <c r="L139" s="34"/>
      <c r="M139" s="163"/>
      <c r="N139" s="164"/>
      <c r="O139" s="59"/>
      <c r="P139" s="59"/>
      <c r="Q139" s="59"/>
      <c r="R139" s="59"/>
      <c r="S139" s="59"/>
      <c r="T139" s="60"/>
      <c r="U139" s="33"/>
      <c r="V139" s="33"/>
      <c r="W139" s="33"/>
      <c r="X139" s="33"/>
      <c r="Y139" s="33"/>
      <c r="Z139" s="33"/>
      <c r="AA139" s="33"/>
      <c r="AB139" s="33"/>
      <c r="AC139" s="33"/>
      <c r="AD139" s="33"/>
      <c r="AE139" s="33"/>
      <c r="AT139" s="18" t="s">
        <v>144</v>
      </c>
      <c r="AU139" s="18" t="s">
        <v>82</v>
      </c>
    </row>
    <row r="140" spans="1:47" s="2" customFormat="1" ht="107.25">
      <c r="A140" s="33"/>
      <c r="B140" s="34"/>
      <c r="C140" s="33"/>
      <c r="D140" s="160" t="s">
        <v>146</v>
      </c>
      <c r="E140" s="33"/>
      <c r="F140" s="165" t="s">
        <v>661</v>
      </c>
      <c r="G140" s="33"/>
      <c r="H140" s="33"/>
      <c r="I140" s="162"/>
      <c r="J140" s="33"/>
      <c r="K140" s="33"/>
      <c r="L140" s="34"/>
      <c r="M140" s="163"/>
      <c r="N140" s="164"/>
      <c r="O140" s="59"/>
      <c r="P140" s="59"/>
      <c r="Q140" s="59"/>
      <c r="R140" s="59"/>
      <c r="S140" s="59"/>
      <c r="T140" s="60"/>
      <c r="U140" s="33"/>
      <c r="V140" s="33"/>
      <c r="W140" s="33"/>
      <c r="X140" s="33"/>
      <c r="Y140" s="33"/>
      <c r="Z140" s="33"/>
      <c r="AA140" s="33"/>
      <c r="AB140" s="33"/>
      <c r="AC140" s="33"/>
      <c r="AD140" s="33"/>
      <c r="AE140" s="33"/>
      <c r="AT140" s="18" t="s">
        <v>146</v>
      </c>
      <c r="AU140" s="18" t="s">
        <v>82</v>
      </c>
    </row>
    <row r="141" spans="2:51" s="14" customFormat="1" ht="12">
      <c r="B141" s="173"/>
      <c r="D141" s="160" t="s">
        <v>147</v>
      </c>
      <c r="E141" s="174" t="s">
        <v>1</v>
      </c>
      <c r="F141" s="175" t="s">
        <v>662</v>
      </c>
      <c r="H141" s="176">
        <v>175</v>
      </c>
      <c r="I141" s="177"/>
      <c r="L141" s="173"/>
      <c r="M141" s="178"/>
      <c r="N141" s="179"/>
      <c r="O141" s="179"/>
      <c r="P141" s="179"/>
      <c r="Q141" s="179"/>
      <c r="R141" s="179"/>
      <c r="S141" s="179"/>
      <c r="T141" s="180"/>
      <c r="AT141" s="174" t="s">
        <v>147</v>
      </c>
      <c r="AU141" s="174" t="s">
        <v>82</v>
      </c>
      <c r="AV141" s="14" t="s">
        <v>82</v>
      </c>
      <c r="AW141" s="14" t="s">
        <v>29</v>
      </c>
      <c r="AX141" s="14" t="s">
        <v>72</v>
      </c>
      <c r="AY141" s="174" t="s">
        <v>137</v>
      </c>
    </row>
    <row r="142" spans="2:51" s="15" customFormat="1" ht="12">
      <c r="B142" s="181"/>
      <c r="D142" s="160" t="s">
        <v>147</v>
      </c>
      <c r="E142" s="182" t="s">
        <v>1</v>
      </c>
      <c r="F142" s="183" t="s">
        <v>150</v>
      </c>
      <c r="H142" s="184">
        <v>175</v>
      </c>
      <c r="I142" s="185"/>
      <c r="L142" s="181"/>
      <c r="M142" s="186"/>
      <c r="N142" s="187"/>
      <c r="O142" s="187"/>
      <c r="P142" s="187"/>
      <c r="Q142" s="187"/>
      <c r="R142" s="187"/>
      <c r="S142" s="187"/>
      <c r="T142" s="188"/>
      <c r="AT142" s="182" t="s">
        <v>147</v>
      </c>
      <c r="AU142" s="182" t="s">
        <v>82</v>
      </c>
      <c r="AV142" s="15" t="s">
        <v>143</v>
      </c>
      <c r="AW142" s="15" t="s">
        <v>29</v>
      </c>
      <c r="AX142" s="15" t="s">
        <v>80</v>
      </c>
      <c r="AY142" s="182" t="s">
        <v>137</v>
      </c>
    </row>
    <row r="143" spans="1:65" s="2" customFormat="1" ht="24.2" customHeight="1">
      <c r="A143" s="33"/>
      <c r="B143" s="145"/>
      <c r="C143" s="146" t="s">
        <v>143</v>
      </c>
      <c r="D143" s="146" t="s">
        <v>139</v>
      </c>
      <c r="E143" s="147" t="s">
        <v>509</v>
      </c>
      <c r="F143" s="148" t="s">
        <v>510</v>
      </c>
      <c r="G143" s="149" t="s">
        <v>142</v>
      </c>
      <c r="H143" s="150">
        <v>175</v>
      </c>
      <c r="I143" s="151"/>
      <c r="J143" s="152">
        <f>ROUND(I143*H143,2)</f>
        <v>0</v>
      </c>
      <c r="K143" s="153"/>
      <c r="L143" s="34"/>
      <c r="M143" s="154" t="s">
        <v>1</v>
      </c>
      <c r="N143" s="155" t="s">
        <v>37</v>
      </c>
      <c r="O143" s="59"/>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143</v>
      </c>
      <c r="AT143" s="158" t="s">
        <v>139</v>
      </c>
      <c r="AU143" s="158" t="s">
        <v>82</v>
      </c>
      <c r="AY143" s="18" t="s">
        <v>137</v>
      </c>
      <c r="BE143" s="159">
        <f>IF(N143="základní",J143,0)</f>
        <v>0</v>
      </c>
      <c r="BF143" s="159">
        <f>IF(N143="snížená",J143,0)</f>
        <v>0</v>
      </c>
      <c r="BG143" s="159">
        <f>IF(N143="zákl. přenesená",J143,0)</f>
        <v>0</v>
      </c>
      <c r="BH143" s="159">
        <f>IF(N143="sníž. přenesená",J143,0)</f>
        <v>0</v>
      </c>
      <c r="BI143" s="159">
        <f>IF(N143="nulová",J143,0)</f>
        <v>0</v>
      </c>
      <c r="BJ143" s="18" t="s">
        <v>80</v>
      </c>
      <c r="BK143" s="159">
        <f>ROUND(I143*H143,2)</f>
        <v>0</v>
      </c>
      <c r="BL143" s="18" t="s">
        <v>143</v>
      </c>
      <c r="BM143" s="158" t="s">
        <v>153</v>
      </c>
    </row>
    <row r="144" spans="1:47" s="2" customFormat="1" ht="12">
      <c r="A144" s="33"/>
      <c r="B144" s="34"/>
      <c r="C144" s="33"/>
      <c r="D144" s="160" t="s">
        <v>144</v>
      </c>
      <c r="E144" s="33"/>
      <c r="F144" s="161" t="s">
        <v>510</v>
      </c>
      <c r="G144" s="33"/>
      <c r="H144" s="33"/>
      <c r="I144" s="162"/>
      <c r="J144" s="33"/>
      <c r="K144" s="33"/>
      <c r="L144" s="34"/>
      <c r="M144" s="163"/>
      <c r="N144" s="164"/>
      <c r="O144" s="59"/>
      <c r="P144" s="59"/>
      <c r="Q144" s="59"/>
      <c r="R144" s="59"/>
      <c r="S144" s="59"/>
      <c r="T144" s="60"/>
      <c r="U144" s="33"/>
      <c r="V144" s="33"/>
      <c r="W144" s="33"/>
      <c r="X144" s="33"/>
      <c r="Y144" s="33"/>
      <c r="Z144" s="33"/>
      <c r="AA144" s="33"/>
      <c r="AB144" s="33"/>
      <c r="AC144" s="33"/>
      <c r="AD144" s="33"/>
      <c r="AE144" s="33"/>
      <c r="AT144" s="18" t="s">
        <v>144</v>
      </c>
      <c r="AU144" s="18" t="s">
        <v>82</v>
      </c>
    </row>
    <row r="145" spans="1:47" s="2" customFormat="1" ht="68.25">
      <c r="A145" s="33"/>
      <c r="B145" s="34"/>
      <c r="C145" s="33"/>
      <c r="D145" s="160" t="s">
        <v>146</v>
      </c>
      <c r="E145" s="33"/>
      <c r="F145" s="165" t="s">
        <v>512</v>
      </c>
      <c r="G145" s="33"/>
      <c r="H145" s="33"/>
      <c r="I145" s="162"/>
      <c r="J145" s="33"/>
      <c r="K145" s="33"/>
      <c r="L145" s="34"/>
      <c r="M145" s="163"/>
      <c r="N145" s="164"/>
      <c r="O145" s="59"/>
      <c r="P145" s="59"/>
      <c r="Q145" s="59"/>
      <c r="R145" s="59"/>
      <c r="S145" s="59"/>
      <c r="T145" s="60"/>
      <c r="U145" s="33"/>
      <c r="V145" s="33"/>
      <c r="W145" s="33"/>
      <c r="X145" s="33"/>
      <c r="Y145" s="33"/>
      <c r="Z145" s="33"/>
      <c r="AA145" s="33"/>
      <c r="AB145" s="33"/>
      <c r="AC145" s="33"/>
      <c r="AD145" s="33"/>
      <c r="AE145" s="33"/>
      <c r="AT145" s="18" t="s">
        <v>146</v>
      </c>
      <c r="AU145" s="18" t="s">
        <v>82</v>
      </c>
    </row>
    <row r="146" spans="2:51" s="13" customFormat="1" ht="22.5">
      <c r="B146" s="166"/>
      <c r="D146" s="160" t="s">
        <v>147</v>
      </c>
      <c r="E146" s="167" t="s">
        <v>1</v>
      </c>
      <c r="F146" s="168" t="s">
        <v>663</v>
      </c>
      <c r="H146" s="167" t="s">
        <v>1</v>
      </c>
      <c r="I146" s="169"/>
      <c r="L146" s="166"/>
      <c r="M146" s="170"/>
      <c r="N146" s="171"/>
      <c r="O146" s="171"/>
      <c r="P146" s="171"/>
      <c r="Q146" s="171"/>
      <c r="R146" s="171"/>
      <c r="S146" s="171"/>
      <c r="T146" s="172"/>
      <c r="AT146" s="167" t="s">
        <v>147</v>
      </c>
      <c r="AU146" s="167" t="s">
        <v>82</v>
      </c>
      <c r="AV146" s="13" t="s">
        <v>80</v>
      </c>
      <c r="AW146" s="13" t="s">
        <v>29</v>
      </c>
      <c r="AX146" s="13" t="s">
        <v>72</v>
      </c>
      <c r="AY146" s="167" t="s">
        <v>137</v>
      </c>
    </row>
    <row r="147" spans="2:51" s="14" customFormat="1" ht="12">
      <c r="B147" s="173"/>
      <c r="D147" s="160" t="s">
        <v>147</v>
      </c>
      <c r="E147" s="174" t="s">
        <v>1</v>
      </c>
      <c r="F147" s="175" t="s">
        <v>662</v>
      </c>
      <c r="H147" s="176">
        <v>175</v>
      </c>
      <c r="I147" s="177"/>
      <c r="L147" s="173"/>
      <c r="M147" s="178"/>
      <c r="N147" s="179"/>
      <c r="O147" s="179"/>
      <c r="P147" s="179"/>
      <c r="Q147" s="179"/>
      <c r="R147" s="179"/>
      <c r="S147" s="179"/>
      <c r="T147" s="180"/>
      <c r="AT147" s="174" t="s">
        <v>147</v>
      </c>
      <c r="AU147" s="174" t="s">
        <v>82</v>
      </c>
      <c r="AV147" s="14" t="s">
        <v>82</v>
      </c>
      <c r="AW147" s="14" t="s">
        <v>29</v>
      </c>
      <c r="AX147" s="14" t="s">
        <v>72</v>
      </c>
      <c r="AY147" s="174" t="s">
        <v>137</v>
      </c>
    </row>
    <row r="148" spans="2:51" s="15" customFormat="1" ht="12">
      <c r="B148" s="181"/>
      <c r="D148" s="160" t="s">
        <v>147</v>
      </c>
      <c r="E148" s="182" t="s">
        <v>1</v>
      </c>
      <c r="F148" s="183" t="s">
        <v>150</v>
      </c>
      <c r="H148" s="184">
        <v>175</v>
      </c>
      <c r="I148" s="185"/>
      <c r="L148" s="181"/>
      <c r="M148" s="186"/>
      <c r="N148" s="187"/>
      <c r="O148" s="187"/>
      <c r="P148" s="187"/>
      <c r="Q148" s="187"/>
      <c r="R148" s="187"/>
      <c r="S148" s="187"/>
      <c r="T148" s="188"/>
      <c r="AT148" s="182" t="s">
        <v>147</v>
      </c>
      <c r="AU148" s="182" t="s">
        <v>82</v>
      </c>
      <c r="AV148" s="15" t="s">
        <v>143</v>
      </c>
      <c r="AW148" s="15" t="s">
        <v>29</v>
      </c>
      <c r="AX148" s="15" t="s">
        <v>80</v>
      </c>
      <c r="AY148" s="182" t="s">
        <v>137</v>
      </c>
    </row>
    <row r="149" spans="1:65" s="2" customFormat="1" ht="24.2" customHeight="1">
      <c r="A149" s="33"/>
      <c r="B149" s="145"/>
      <c r="C149" s="146" t="s">
        <v>154</v>
      </c>
      <c r="D149" s="146" t="s">
        <v>139</v>
      </c>
      <c r="E149" s="147" t="s">
        <v>514</v>
      </c>
      <c r="F149" s="148" t="s">
        <v>515</v>
      </c>
      <c r="G149" s="149" t="s">
        <v>142</v>
      </c>
      <c r="H149" s="150">
        <v>175</v>
      </c>
      <c r="I149" s="151"/>
      <c r="J149" s="152">
        <f>ROUND(I149*H149,2)</f>
        <v>0</v>
      </c>
      <c r="K149" s="153"/>
      <c r="L149" s="34"/>
      <c r="M149" s="154" t="s">
        <v>1</v>
      </c>
      <c r="N149" s="155" t="s">
        <v>37</v>
      </c>
      <c r="O149" s="59"/>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143</v>
      </c>
      <c r="AT149" s="158" t="s">
        <v>139</v>
      </c>
      <c r="AU149" s="158" t="s">
        <v>82</v>
      </c>
      <c r="AY149" s="18" t="s">
        <v>137</v>
      </c>
      <c r="BE149" s="159">
        <f>IF(N149="základní",J149,0)</f>
        <v>0</v>
      </c>
      <c r="BF149" s="159">
        <f>IF(N149="snížená",J149,0)</f>
        <v>0</v>
      </c>
      <c r="BG149" s="159">
        <f>IF(N149="zákl. přenesená",J149,0)</f>
        <v>0</v>
      </c>
      <c r="BH149" s="159">
        <f>IF(N149="sníž. přenesená",J149,0)</f>
        <v>0</v>
      </c>
      <c r="BI149" s="159">
        <f>IF(N149="nulová",J149,0)</f>
        <v>0</v>
      </c>
      <c r="BJ149" s="18" t="s">
        <v>80</v>
      </c>
      <c r="BK149" s="159">
        <f>ROUND(I149*H149,2)</f>
        <v>0</v>
      </c>
      <c r="BL149" s="18" t="s">
        <v>143</v>
      </c>
      <c r="BM149" s="158" t="s">
        <v>157</v>
      </c>
    </row>
    <row r="150" spans="1:47" s="2" customFormat="1" ht="19.5">
      <c r="A150" s="33"/>
      <c r="B150" s="34"/>
      <c r="C150" s="33"/>
      <c r="D150" s="160" t="s">
        <v>144</v>
      </c>
      <c r="E150" s="33"/>
      <c r="F150" s="161" t="s">
        <v>517</v>
      </c>
      <c r="G150" s="33"/>
      <c r="H150" s="33"/>
      <c r="I150" s="162"/>
      <c r="J150" s="33"/>
      <c r="K150" s="33"/>
      <c r="L150" s="34"/>
      <c r="M150" s="163"/>
      <c r="N150" s="164"/>
      <c r="O150" s="59"/>
      <c r="P150" s="59"/>
      <c r="Q150" s="59"/>
      <c r="R150" s="59"/>
      <c r="S150" s="59"/>
      <c r="T150" s="60"/>
      <c r="U150" s="33"/>
      <c r="V150" s="33"/>
      <c r="W150" s="33"/>
      <c r="X150" s="33"/>
      <c r="Y150" s="33"/>
      <c r="Z150" s="33"/>
      <c r="AA150" s="33"/>
      <c r="AB150" s="33"/>
      <c r="AC150" s="33"/>
      <c r="AD150" s="33"/>
      <c r="AE150" s="33"/>
      <c r="AT150" s="18" t="s">
        <v>144</v>
      </c>
      <c r="AU150" s="18" t="s">
        <v>82</v>
      </c>
    </row>
    <row r="151" spans="1:47" s="2" customFormat="1" ht="68.25">
      <c r="A151" s="33"/>
      <c r="B151" s="34"/>
      <c r="C151" s="33"/>
      <c r="D151" s="160" t="s">
        <v>146</v>
      </c>
      <c r="E151" s="33"/>
      <c r="F151" s="165" t="s">
        <v>512</v>
      </c>
      <c r="G151" s="33"/>
      <c r="H151" s="33"/>
      <c r="I151" s="162"/>
      <c r="J151" s="33"/>
      <c r="K151" s="33"/>
      <c r="L151" s="34"/>
      <c r="M151" s="163"/>
      <c r="N151" s="164"/>
      <c r="O151" s="59"/>
      <c r="P151" s="59"/>
      <c r="Q151" s="59"/>
      <c r="R151" s="59"/>
      <c r="S151" s="59"/>
      <c r="T151" s="60"/>
      <c r="U151" s="33"/>
      <c r="V151" s="33"/>
      <c r="W151" s="33"/>
      <c r="X151" s="33"/>
      <c r="Y151" s="33"/>
      <c r="Z151" s="33"/>
      <c r="AA151" s="33"/>
      <c r="AB151" s="33"/>
      <c r="AC151" s="33"/>
      <c r="AD151" s="33"/>
      <c r="AE151" s="33"/>
      <c r="AT151" s="18" t="s">
        <v>146</v>
      </c>
      <c r="AU151" s="18" t="s">
        <v>82</v>
      </c>
    </row>
    <row r="152" spans="2:51" s="13" customFormat="1" ht="12">
      <c r="B152" s="166"/>
      <c r="D152" s="160" t="s">
        <v>147</v>
      </c>
      <c r="E152" s="167" t="s">
        <v>1</v>
      </c>
      <c r="F152" s="168" t="s">
        <v>664</v>
      </c>
      <c r="H152" s="167" t="s">
        <v>1</v>
      </c>
      <c r="I152" s="169"/>
      <c r="L152" s="166"/>
      <c r="M152" s="170"/>
      <c r="N152" s="171"/>
      <c r="O152" s="171"/>
      <c r="P152" s="171"/>
      <c r="Q152" s="171"/>
      <c r="R152" s="171"/>
      <c r="S152" s="171"/>
      <c r="T152" s="172"/>
      <c r="AT152" s="167" t="s">
        <v>147</v>
      </c>
      <c r="AU152" s="167" t="s">
        <v>82</v>
      </c>
      <c r="AV152" s="13" t="s">
        <v>80</v>
      </c>
      <c r="AW152" s="13" t="s">
        <v>29</v>
      </c>
      <c r="AX152" s="13" t="s">
        <v>72</v>
      </c>
      <c r="AY152" s="167" t="s">
        <v>137</v>
      </c>
    </row>
    <row r="153" spans="2:51" s="14" customFormat="1" ht="12">
      <c r="B153" s="173"/>
      <c r="D153" s="160" t="s">
        <v>147</v>
      </c>
      <c r="E153" s="174" t="s">
        <v>1</v>
      </c>
      <c r="F153" s="175" t="s">
        <v>662</v>
      </c>
      <c r="H153" s="176">
        <v>175</v>
      </c>
      <c r="I153" s="177"/>
      <c r="L153" s="173"/>
      <c r="M153" s="178"/>
      <c r="N153" s="179"/>
      <c r="O153" s="179"/>
      <c r="P153" s="179"/>
      <c r="Q153" s="179"/>
      <c r="R153" s="179"/>
      <c r="S153" s="179"/>
      <c r="T153" s="180"/>
      <c r="AT153" s="174" t="s">
        <v>147</v>
      </c>
      <c r="AU153" s="174" t="s">
        <v>82</v>
      </c>
      <c r="AV153" s="14" t="s">
        <v>82</v>
      </c>
      <c r="AW153" s="14" t="s">
        <v>29</v>
      </c>
      <c r="AX153" s="14" t="s">
        <v>72</v>
      </c>
      <c r="AY153" s="174" t="s">
        <v>137</v>
      </c>
    </row>
    <row r="154" spans="2:51" s="15" customFormat="1" ht="12">
      <c r="B154" s="181"/>
      <c r="D154" s="160" t="s">
        <v>147</v>
      </c>
      <c r="E154" s="182" t="s">
        <v>1</v>
      </c>
      <c r="F154" s="183" t="s">
        <v>150</v>
      </c>
      <c r="H154" s="184">
        <v>175</v>
      </c>
      <c r="I154" s="185"/>
      <c r="L154" s="181"/>
      <c r="M154" s="186"/>
      <c r="N154" s="187"/>
      <c r="O154" s="187"/>
      <c r="P154" s="187"/>
      <c r="Q154" s="187"/>
      <c r="R154" s="187"/>
      <c r="S154" s="187"/>
      <c r="T154" s="188"/>
      <c r="AT154" s="182" t="s">
        <v>147</v>
      </c>
      <c r="AU154" s="182" t="s">
        <v>82</v>
      </c>
      <c r="AV154" s="15" t="s">
        <v>143</v>
      </c>
      <c r="AW154" s="15" t="s">
        <v>29</v>
      </c>
      <c r="AX154" s="15" t="s">
        <v>80</v>
      </c>
      <c r="AY154" s="182" t="s">
        <v>137</v>
      </c>
    </row>
    <row r="155" spans="2:63" s="12" customFormat="1" ht="22.9" customHeight="1">
      <c r="B155" s="132"/>
      <c r="D155" s="133" t="s">
        <v>71</v>
      </c>
      <c r="E155" s="143" t="s">
        <v>545</v>
      </c>
      <c r="F155" s="143" t="s">
        <v>546</v>
      </c>
      <c r="I155" s="135"/>
      <c r="J155" s="144">
        <f>BK155</f>
        <v>0</v>
      </c>
      <c r="L155" s="132"/>
      <c r="M155" s="137"/>
      <c r="N155" s="138"/>
      <c r="O155" s="138"/>
      <c r="P155" s="139">
        <f>SUM(P156:P158)</f>
        <v>0</v>
      </c>
      <c r="Q155" s="138"/>
      <c r="R155" s="139">
        <f>SUM(R156:R158)</f>
        <v>0</v>
      </c>
      <c r="S155" s="138"/>
      <c r="T155" s="140">
        <f>SUM(T156:T158)</f>
        <v>0</v>
      </c>
      <c r="AR155" s="133" t="s">
        <v>80</v>
      </c>
      <c r="AT155" s="141" t="s">
        <v>71</v>
      </c>
      <c r="AU155" s="141" t="s">
        <v>80</v>
      </c>
      <c r="AY155" s="133" t="s">
        <v>137</v>
      </c>
      <c r="BK155" s="142">
        <f>SUM(BK156:BK158)</f>
        <v>0</v>
      </c>
    </row>
    <row r="156" spans="1:65" s="2" customFormat="1" ht="14.45" customHeight="1">
      <c r="A156" s="33"/>
      <c r="B156" s="145"/>
      <c r="C156" s="146" t="s">
        <v>152</v>
      </c>
      <c r="D156" s="146" t="s">
        <v>139</v>
      </c>
      <c r="E156" s="147" t="s">
        <v>547</v>
      </c>
      <c r="F156" s="148" t="s">
        <v>548</v>
      </c>
      <c r="G156" s="149" t="s">
        <v>233</v>
      </c>
      <c r="H156" s="150">
        <v>27.37</v>
      </c>
      <c r="I156" s="151"/>
      <c r="J156" s="152">
        <f>ROUND(I156*H156,2)</f>
        <v>0</v>
      </c>
      <c r="K156" s="153"/>
      <c r="L156" s="34"/>
      <c r="M156" s="154" t="s">
        <v>1</v>
      </c>
      <c r="N156" s="155" t="s">
        <v>37</v>
      </c>
      <c r="O156" s="59"/>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143</v>
      </c>
      <c r="AT156" s="158" t="s">
        <v>139</v>
      </c>
      <c r="AU156" s="158" t="s">
        <v>82</v>
      </c>
      <c r="AY156" s="18" t="s">
        <v>137</v>
      </c>
      <c r="BE156" s="159">
        <f>IF(N156="základní",J156,0)</f>
        <v>0</v>
      </c>
      <c r="BF156" s="159">
        <f>IF(N156="snížená",J156,0)</f>
        <v>0</v>
      </c>
      <c r="BG156" s="159">
        <f>IF(N156="zákl. přenesená",J156,0)</f>
        <v>0</v>
      </c>
      <c r="BH156" s="159">
        <f>IF(N156="sníž. přenesená",J156,0)</f>
        <v>0</v>
      </c>
      <c r="BI156" s="159">
        <f>IF(N156="nulová",J156,0)</f>
        <v>0</v>
      </c>
      <c r="BJ156" s="18" t="s">
        <v>80</v>
      </c>
      <c r="BK156" s="159">
        <f>ROUND(I156*H156,2)</f>
        <v>0</v>
      </c>
      <c r="BL156" s="18" t="s">
        <v>143</v>
      </c>
      <c r="BM156" s="158" t="s">
        <v>162</v>
      </c>
    </row>
    <row r="157" spans="1:47" s="2" customFormat="1" ht="19.5">
      <c r="A157" s="33"/>
      <c r="B157" s="34"/>
      <c r="C157" s="33"/>
      <c r="D157" s="160" t="s">
        <v>144</v>
      </c>
      <c r="E157" s="33"/>
      <c r="F157" s="161" t="s">
        <v>550</v>
      </c>
      <c r="G157" s="33"/>
      <c r="H157" s="33"/>
      <c r="I157" s="162"/>
      <c r="J157" s="33"/>
      <c r="K157" s="33"/>
      <c r="L157" s="34"/>
      <c r="M157" s="163"/>
      <c r="N157" s="164"/>
      <c r="O157" s="59"/>
      <c r="P157" s="59"/>
      <c r="Q157" s="59"/>
      <c r="R157" s="59"/>
      <c r="S157" s="59"/>
      <c r="T157" s="60"/>
      <c r="U157" s="33"/>
      <c r="V157" s="33"/>
      <c r="W157" s="33"/>
      <c r="X157" s="33"/>
      <c r="Y157" s="33"/>
      <c r="Z157" s="33"/>
      <c r="AA157" s="33"/>
      <c r="AB157" s="33"/>
      <c r="AC157" s="33"/>
      <c r="AD157" s="33"/>
      <c r="AE157" s="33"/>
      <c r="AT157" s="18" t="s">
        <v>144</v>
      </c>
      <c r="AU157" s="18" t="s">
        <v>82</v>
      </c>
    </row>
    <row r="158" spans="1:47" s="2" customFormat="1" ht="29.25">
      <c r="A158" s="33"/>
      <c r="B158" s="34"/>
      <c r="C158" s="33"/>
      <c r="D158" s="160" t="s">
        <v>146</v>
      </c>
      <c r="E158" s="33"/>
      <c r="F158" s="165" t="s">
        <v>551</v>
      </c>
      <c r="G158" s="33"/>
      <c r="H158" s="33"/>
      <c r="I158" s="162"/>
      <c r="J158" s="33"/>
      <c r="K158" s="33"/>
      <c r="L158" s="34"/>
      <c r="M158" s="208"/>
      <c r="N158" s="209"/>
      <c r="O158" s="210"/>
      <c r="P158" s="210"/>
      <c r="Q158" s="210"/>
      <c r="R158" s="210"/>
      <c r="S158" s="210"/>
      <c r="T158" s="211"/>
      <c r="U158" s="33"/>
      <c r="V158" s="33"/>
      <c r="W158" s="33"/>
      <c r="X158" s="33"/>
      <c r="Y158" s="33"/>
      <c r="Z158" s="33"/>
      <c r="AA158" s="33"/>
      <c r="AB158" s="33"/>
      <c r="AC158" s="33"/>
      <c r="AD158" s="33"/>
      <c r="AE158" s="33"/>
      <c r="AT158" s="18" t="s">
        <v>146</v>
      </c>
      <c r="AU158" s="18" t="s">
        <v>82</v>
      </c>
    </row>
    <row r="159" spans="1:31" s="2" customFormat="1" ht="6.95" customHeight="1">
      <c r="A159" s="33"/>
      <c r="B159" s="48"/>
      <c r="C159" s="49"/>
      <c r="D159" s="49"/>
      <c r="E159" s="49"/>
      <c r="F159" s="49"/>
      <c r="G159" s="49"/>
      <c r="H159" s="49"/>
      <c r="I159" s="49"/>
      <c r="J159" s="49"/>
      <c r="K159" s="49"/>
      <c r="L159" s="34"/>
      <c r="M159" s="33"/>
      <c r="O159" s="33"/>
      <c r="P159" s="33"/>
      <c r="Q159" s="33"/>
      <c r="R159" s="33"/>
      <c r="S159" s="33"/>
      <c r="T159" s="33"/>
      <c r="U159" s="33"/>
      <c r="V159" s="33"/>
      <c r="W159" s="33"/>
      <c r="X159" s="33"/>
      <c r="Y159" s="33"/>
      <c r="Z159" s="33"/>
      <c r="AA159" s="33"/>
      <c r="AB159" s="33"/>
      <c r="AC159" s="33"/>
      <c r="AD159" s="33"/>
      <c r="AE159" s="33"/>
    </row>
  </sheetData>
  <autoFilter ref="C120:K158"/>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91</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30" customHeight="1">
      <c r="A9" s="33"/>
      <c r="B9" s="34"/>
      <c r="C9" s="33"/>
      <c r="D9" s="33"/>
      <c r="E9" s="246" t="s">
        <v>665</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ROUND(J121,2)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ROUND((SUM(BE121:BE158)),2)</f>
        <v>0</v>
      </c>
      <c r="G33" s="33"/>
      <c r="H33" s="33"/>
      <c r="I33" s="101">
        <v>0.21</v>
      </c>
      <c r="J33" s="100">
        <f>ROUND(((SUM(BE121:BE158))*I33),2)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ROUND((SUM(BF121:BF158)),2)</f>
        <v>0</v>
      </c>
      <c r="G34" s="33"/>
      <c r="H34" s="33"/>
      <c r="I34" s="101">
        <v>0.15</v>
      </c>
      <c r="J34" s="100">
        <f>ROUND(((SUM(BF121:BF158))*I34),2)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ROUND((SUM(BG121:BG158)),2)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ROUND((SUM(BH121:BH158)),2)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ROUND((SUM(BI121:BI158)),2)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30" customHeight="1">
      <c r="A87" s="33"/>
      <c r="B87" s="34"/>
      <c r="C87" s="33"/>
      <c r="D87" s="33"/>
      <c r="E87" s="246" t="str">
        <f>E9</f>
        <v>SO 01.4 - Oprava LB zdi v délce 240 m v ř.km 11,255 ÷ 11,495</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106</v>
      </c>
      <c r="E97" s="115"/>
      <c r="F97" s="115"/>
      <c r="G97" s="115"/>
      <c r="H97" s="115"/>
      <c r="I97" s="115"/>
      <c r="J97" s="116">
        <f>J122</f>
        <v>0</v>
      </c>
      <c r="L97" s="113"/>
    </row>
    <row r="98" spans="2:12" s="10" customFormat="1" ht="19.9" customHeight="1">
      <c r="B98" s="117"/>
      <c r="D98" s="118" t="s">
        <v>109</v>
      </c>
      <c r="E98" s="119"/>
      <c r="F98" s="119"/>
      <c r="G98" s="119"/>
      <c r="H98" s="119"/>
      <c r="I98" s="119"/>
      <c r="J98" s="120">
        <f>J123</f>
        <v>0</v>
      </c>
      <c r="L98" s="117"/>
    </row>
    <row r="99" spans="2:12" s="10" customFormat="1" ht="19.9" customHeight="1">
      <c r="B99" s="117"/>
      <c r="D99" s="118" t="s">
        <v>642</v>
      </c>
      <c r="E99" s="119"/>
      <c r="F99" s="119"/>
      <c r="G99" s="119"/>
      <c r="H99" s="119"/>
      <c r="I99" s="119"/>
      <c r="J99" s="120">
        <f>J130</f>
        <v>0</v>
      </c>
      <c r="L99" s="117"/>
    </row>
    <row r="100" spans="2:12" s="10" customFormat="1" ht="19.9" customHeight="1">
      <c r="B100" s="117"/>
      <c r="D100" s="118" t="s">
        <v>643</v>
      </c>
      <c r="E100" s="119"/>
      <c r="F100" s="119"/>
      <c r="G100" s="119"/>
      <c r="H100" s="119"/>
      <c r="I100" s="119"/>
      <c r="J100" s="120">
        <f>J137</f>
        <v>0</v>
      </c>
      <c r="L100" s="117"/>
    </row>
    <row r="101" spans="2:12" s="10" customFormat="1" ht="19.9" customHeight="1">
      <c r="B101" s="117"/>
      <c r="D101" s="118" t="s">
        <v>118</v>
      </c>
      <c r="E101" s="119"/>
      <c r="F101" s="119"/>
      <c r="G101" s="119"/>
      <c r="H101" s="119"/>
      <c r="I101" s="119"/>
      <c r="J101" s="120">
        <f>J155</f>
        <v>0</v>
      </c>
      <c r="L101" s="117"/>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122</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26.25" customHeight="1">
      <c r="A111" s="33"/>
      <c r="B111" s="34"/>
      <c r="C111" s="33"/>
      <c r="D111" s="33"/>
      <c r="E111" s="256" t="str">
        <f>E7</f>
        <v>Malé Labe, Horní Lánov, rekonstrukce opevnění, ř.km 11,255 - 11,500</v>
      </c>
      <c r="F111" s="257"/>
      <c r="G111" s="257"/>
      <c r="H111" s="257"/>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99</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30" customHeight="1">
      <c r="A113" s="33"/>
      <c r="B113" s="34"/>
      <c r="C113" s="33"/>
      <c r="D113" s="33"/>
      <c r="E113" s="246" t="str">
        <f>E9</f>
        <v>SO 01.4 - Oprava LB zdi v délce 240 m v ř.km 11,255 ÷ 11,495</v>
      </c>
      <c r="F113" s="255"/>
      <c r="G113" s="255"/>
      <c r="H113" s="255"/>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19</v>
      </c>
      <c r="D115" s="33"/>
      <c r="E115" s="33"/>
      <c r="F115" s="26" t="str">
        <f>F12</f>
        <v xml:space="preserve"> </v>
      </c>
      <c r="G115" s="33"/>
      <c r="H115" s="33"/>
      <c r="I115" s="28" t="s">
        <v>21</v>
      </c>
      <c r="J115" s="56" t="str">
        <f>IF(J12="","",J12)</f>
        <v>20. 5. 2021</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23</v>
      </c>
      <c r="D117" s="33"/>
      <c r="E117" s="33"/>
      <c r="F117" s="26" t="str">
        <f>E15</f>
        <v xml:space="preserve"> </v>
      </c>
      <c r="G117" s="33"/>
      <c r="H117" s="33"/>
      <c r="I117" s="28" t="s">
        <v>28</v>
      </c>
      <c r="J117" s="31" t="str">
        <f>E21</f>
        <v xml:space="preserve"> </v>
      </c>
      <c r="K117" s="33"/>
      <c r="L117" s="43"/>
      <c r="S117" s="33"/>
      <c r="T117" s="33"/>
      <c r="U117" s="33"/>
      <c r="V117" s="33"/>
      <c r="W117" s="33"/>
      <c r="X117" s="33"/>
      <c r="Y117" s="33"/>
      <c r="Z117" s="33"/>
      <c r="AA117" s="33"/>
      <c r="AB117" s="33"/>
      <c r="AC117" s="33"/>
      <c r="AD117" s="33"/>
      <c r="AE117" s="33"/>
    </row>
    <row r="118" spans="1:31" s="2" customFormat="1" ht="15.2" customHeight="1">
      <c r="A118" s="33"/>
      <c r="B118" s="34"/>
      <c r="C118" s="28" t="s">
        <v>26</v>
      </c>
      <c r="D118" s="33"/>
      <c r="E118" s="33"/>
      <c r="F118" s="26" t="str">
        <f>IF(E18="","",E18)</f>
        <v>Vyplň údaj</v>
      </c>
      <c r="G118" s="33"/>
      <c r="H118" s="33"/>
      <c r="I118" s="28" t="s">
        <v>30</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11" customFormat="1" ht="29.25" customHeight="1">
      <c r="A120" s="121"/>
      <c r="B120" s="122"/>
      <c r="C120" s="123" t="s">
        <v>123</v>
      </c>
      <c r="D120" s="124" t="s">
        <v>57</v>
      </c>
      <c r="E120" s="124" t="s">
        <v>53</v>
      </c>
      <c r="F120" s="124" t="s">
        <v>54</v>
      </c>
      <c r="G120" s="124" t="s">
        <v>124</v>
      </c>
      <c r="H120" s="124" t="s">
        <v>125</v>
      </c>
      <c r="I120" s="124" t="s">
        <v>126</v>
      </c>
      <c r="J120" s="125" t="s">
        <v>103</v>
      </c>
      <c r="K120" s="126" t="s">
        <v>127</v>
      </c>
      <c r="L120" s="127"/>
      <c r="M120" s="63" t="s">
        <v>1</v>
      </c>
      <c r="N120" s="64" t="s">
        <v>36</v>
      </c>
      <c r="O120" s="64" t="s">
        <v>128</v>
      </c>
      <c r="P120" s="64" t="s">
        <v>129</v>
      </c>
      <c r="Q120" s="64" t="s">
        <v>130</v>
      </c>
      <c r="R120" s="64" t="s">
        <v>131</v>
      </c>
      <c r="S120" s="64" t="s">
        <v>132</v>
      </c>
      <c r="T120" s="65" t="s">
        <v>133</v>
      </c>
      <c r="U120" s="121"/>
      <c r="V120" s="121"/>
      <c r="W120" s="121"/>
      <c r="X120" s="121"/>
      <c r="Y120" s="121"/>
      <c r="Z120" s="121"/>
      <c r="AA120" s="121"/>
      <c r="AB120" s="121"/>
      <c r="AC120" s="121"/>
      <c r="AD120" s="121"/>
      <c r="AE120" s="121"/>
    </row>
    <row r="121" spans="1:63" s="2" customFormat="1" ht="22.9" customHeight="1">
      <c r="A121" s="33"/>
      <c r="B121" s="34"/>
      <c r="C121" s="70" t="s">
        <v>134</v>
      </c>
      <c r="D121" s="33"/>
      <c r="E121" s="33"/>
      <c r="F121" s="33"/>
      <c r="G121" s="33"/>
      <c r="H121" s="33"/>
      <c r="I121" s="33"/>
      <c r="J121" s="128">
        <f>BK121</f>
        <v>0</v>
      </c>
      <c r="K121" s="33"/>
      <c r="L121" s="34"/>
      <c r="M121" s="66"/>
      <c r="N121" s="57"/>
      <c r="O121" s="67"/>
      <c r="P121" s="129">
        <f>P122</f>
        <v>0</v>
      </c>
      <c r="Q121" s="67"/>
      <c r="R121" s="129">
        <f>R122</f>
        <v>0</v>
      </c>
      <c r="S121" s="67"/>
      <c r="T121" s="130">
        <f>T122</f>
        <v>0</v>
      </c>
      <c r="U121" s="33"/>
      <c r="V121" s="33"/>
      <c r="W121" s="33"/>
      <c r="X121" s="33"/>
      <c r="Y121" s="33"/>
      <c r="Z121" s="33"/>
      <c r="AA121" s="33"/>
      <c r="AB121" s="33"/>
      <c r="AC121" s="33"/>
      <c r="AD121" s="33"/>
      <c r="AE121" s="33"/>
      <c r="AT121" s="18" t="s">
        <v>71</v>
      </c>
      <c r="AU121" s="18" t="s">
        <v>105</v>
      </c>
      <c r="BK121" s="131">
        <f>BK122</f>
        <v>0</v>
      </c>
    </row>
    <row r="122" spans="2:63" s="12" customFormat="1" ht="25.9" customHeight="1">
      <c r="B122" s="132"/>
      <c r="D122" s="133" t="s">
        <v>71</v>
      </c>
      <c r="E122" s="134" t="s">
        <v>135</v>
      </c>
      <c r="F122" s="134" t="s">
        <v>136</v>
      </c>
      <c r="I122" s="135"/>
      <c r="J122" s="136">
        <f>BK122</f>
        <v>0</v>
      </c>
      <c r="L122" s="132"/>
      <c r="M122" s="137"/>
      <c r="N122" s="138"/>
      <c r="O122" s="138"/>
      <c r="P122" s="139">
        <f>P123+P130+P137+P155</f>
        <v>0</v>
      </c>
      <c r="Q122" s="138"/>
      <c r="R122" s="139">
        <f>R123+R130+R137+R155</f>
        <v>0</v>
      </c>
      <c r="S122" s="138"/>
      <c r="T122" s="140">
        <f>T123+T130+T137+T155</f>
        <v>0</v>
      </c>
      <c r="AR122" s="133" t="s">
        <v>80</v>
      </c>
      <c r="AT122" s="141" t="s">
        <v>71</v>
      </c>
      <c r="AU122" s="141" t="s">
        <v>72</v>
      </c>
      <c r="AY122" s="133" t="s">
        <v>137</v>
      </c>
      <c r="BK122" s="142">
        <f>BK123+BK130+BK137+BK155</f>
        <v>0</v>
      </c>
    </row>
    <row r="123" spans="2:63" s="12" customFormat="1" ht="22.9" customHeight="1">
      <c r="B123" s="132"/>
      <c r="D123" s="133" t="s">
        <v>71</v>
      </c>
      <c r="E123" s="143" t="s">
        <v>151</v>
      </c>
      <c r="F123" s="143" t="s">
        <v>369</v>
      </c>
      <c r="I123" s="135"/>
      <c r="J123" s="144">
        <f>BK123</f>
        <v>0</v>
      </c>
      <c r="L123" s="132"/>
      <c r="M123" s="137"/>
      <c r="N123" s="138"/>
      <c r="O123" s="138"/>
      <c r="P123" s="139">
        <f>SUM(P124:P129)</f>
        <v>0</v>
      </c>
      <c r="Q123" s="138"/>
      <c r="R123" s="139">
        <f>SUM(R124:R129)</f>
        <v>0</v>
      </c>
      <c r="S123" s="138"/>
      <c r="T123" s="140">
        <f>SUM(T124:T129)</f>
        <v>0</v>
      </c>
      <c r="AR123" s="133" t="s">
        <v>80</v>
      </c>
      <c r="AT123" s="141" t="s">
        <v>71</v>
      </c>
      <c r="AU123" s="141" t="s">
        <v>80</v>
      </c>
      <c r="AY123" s="133" t="s">
        <v>137</v>
      </c>
      <c r="BK123" s="142">
        <f>SUM(BK124:BK129)</f>
        <v>0</v>
      </c>
    </row>
    <row r="124" spans="1:65" s="2" customFormat="1" ht="24.2" customHeight="1">
      <c r="A124" s="33"/>
      <c r="B124" s="145"/>
      <c r="C124" s="146" t="s">
        <v>80</v>
      </c>
      <c r="D124" s="146" t="s">
        <v>139</v>
      </c>
      <c r="E124" s="147" t="s">
        <v>644</v>
      </c>
      <c r="F124" s="148" t="s">
        <v>645</v>
      </c>
      <c r="G124" s="149" t="s">
        <v>171</v>
      </c>
      <c r="H124" s="150">
        <v>33.6</v>
      </c>
      <c r="I124" s="151"/>
      <c r="J124" s="152">
        <f>ROUND(I124*H124,2)</f>
        <v>0</v>
      </c>
      <c r="K124" s="153"/>
      <c r="L124" s="34"/>
      <c r="M124" s="154" t="s">
        <v>1</v>
      </c>
      <c r="N124" s="155" t="s">
        <v>37</v>
      </c>
      <c r="O124" s="59"/>
      <c r="P124" s="156">
        <f>O124*H124</f>
        <v>0</v>
      </c>
      <c r="Q124" s="156">
        <v>0</v>
      </c>
      <c r="R124" s="156">
        <f>Q124*H124</f>
        <v>0</v>
      </c>
      <c r="S124" s="156">
        <v>0</v>
      </c>
      <c r="T124" s="157">
        <f>S124*H124</f>
        <v>0</v>
      </c>
      <c r="U124" s="33"/>
      <c r="V124" s="33"/>
      <c r="W124" s="33"/>
      <c r="X124" s="33"/>
      <c r="Y124" s="33"/>
      <c r="Z124" s="33"/>
      <c r="AA124" s="33"/>
      <c r="AB124" s="33"/>
      <c r="AC124" s="33"/>
      <c r="AD124" s="33"/>
      <c r="AE124" s="33"/>
      <c r="AR124" s="158" t="s">
        <v>143</v>
      </c>
      <c r="AT124" s="158" t="s">
        <v>139</v>
      </c>
      <c r="AU124" s="158" t="s">
        <v>82</v>
      </c>
      <c r="AY124" s="18" t="s">
        <v>137</v>
      </c>
      <c r="BE124" s="159">
        <f>IF(N124="základní",J124,0)</f>
        <v>0</v>
      </c>
      <c r="BF124" s="159">
        <f>IF(N124="snížená",J124,0)</f>
        <v>0</v>
      </c>
      <c r="BG124" s="159">
        <f>IF(N124="zákl. přenesená",J124,0)</f>
        <v>0</v>
      </c>
      <c r="BH124" s="159">
        <f>IF(N124="sníž. přenesená",J124,0)</f>
        <v>0</v>
      </c>
      <c r="BI124" s="159">
        <f>IF(N124="nulová",J124,0)</f>
        <v>0</v>
      </c>
      <c r="BJ124" s="18" t="s">
        <v>80</v>
      </c>
      <c r="BK124" s="159">
        <f>ROUND(I124*H124,2)</f>
        <v>0</v>
      </c>
      <c r="BL124" s="18" t="s">
        <v>143</v>
      </c>
      <c r="BM124" s="158" t="s">
        <v>82</v>
      </c>
    </row>
    <row r="125" spans="1:47" s="2" customFormat="1" ht="68.25">
      <c r="A125" s="33"/>
      <c r="B125" s="34"/>
      <c r="C125" s="33"/>
      <c r="D125" s="160" t="s">
        <v>144</v>
      </c>
      <c r="E125" s="33"/>
      <c r="F125" s="161" t="s">
        <v>646</v>
      </c>
      <c r="G125" s="33"/>
      <c r="H125" s="33"/>
      <c r="I125" s="162"/>
      <c r="J125" s="33"/>
      <c r="K125" s="33"/>
      <c r="L125" s="34"/>
      <c r="M125" s="163"/>
      <c r="N125" s="164"/>
      <c r="O125" s="59"/>
      <c r="P125" s="59"/>
      <c r="Q125" s="59"/>
      <c r="R125" s="59"/>
      <c r="S125" s="59"/>
      <c r="T125" s="60"/>
      <c r="U125" s="33"/>
      <c r="V125" s="33"/>
      <c r="W125" s="33"/>
      <c r="X125" s="33"/>
      <c r="Y125" s="33"/>
      <c r="Z125" s="33"/>
      <c r="AA125" s="33"/>
      <c r="AB125" s="33"/>
      <c r="AC125" s="33"/>
      <c r="AD125" s="33"/>
      <c r="AE125" s="33"/>
      <c r="AT125" s="18" t="s">
        <v>144</v>
      </c>
      <c r="AU125" s="18" t="s">
        <v>82</v>
      </c>
    </row>
    <row r="126" spans="1:47" s="2" customFormat="1" ht="78">
      <c r="A126" s="33"/>
      <c r="B126" s="34"/>
      <c r="C126" s="33"/>
      <c r="D126" s="160" t="s">
        <v>146</v>
      </c>
      <c r="E126" s="33"/>
      <c r="F126" s="165" t="s">
        <v>647</v>
      </c>
      <c r="G126" s="33"/>
      <c r="H126" s="33"/>
      <c r="I126" s="162"/>
      <c r="J126" s="33"/>
      <c r="K126" s="33"/>
      <c r="L126" s="34"/>
      <c r="M126" s="163"/>
      <c r="N126" s="164"/>
      <c r="O126" s="59"/>
      <c r="P126" s="59"/>
      <c r="Q126" s="59"/>
      <c r="R126" s="59"/>
      <c r="S126" s="59"/>
      <c r="T126" s="60"/>
      <c r="U126" s="33"/>
      <c r="V126" s="33"/>
      <c r="W126" s="33"/>
      <c r="X126" s="33"/>
      <c r="Y126" s="33"/>
      <c r="Z126" s="33"/>
      <c r="AA126" s="33"/>
      <c r="AB126" s="33"/>
      <c r="AC126" s="33"/>
      <c r="AD126" s="33"/>
      <c r="AE126" s="33"/>
      <c r="AT126" s="18" t="s">
        <v>146</v>
      </c>
      <c r="AU126" s="18" t="s">
        <v>82</v>
      </c>
    </row>
    <row r="127" spans="2:51" s="13" customFormat="1" ht="22.5">
      <c r="B127" s="166"/>
      <c r="D127" s="160" t="s">
        <v>147</v>
      </c>
      <c r="E127" s="167" t="s">
        <v>1</v>
      </c>
      <c r="F127" s="168" t="s">
        <v>648</v>
      </c>
      <c r="H127" s="167" t="s">
        <v>1</v>
      </c>
      <c r="I127" s="169"/>
      <c r="L127" s="166"/>
      <c r="M127" s="170"/>
      <c r="N127" s="171"/>
      <c r="O127" s="171"/>
      <c r="P127" s="171"/>
      <c r="Q127" s="171"/>
      <c r="R127" s="171"/>
      <c r="S127" s="171"/>
      <c r="T127" s="172"/>
      <c r="AT127" s="167" t="s">
        <v>147</v>
      </c>
      <c r="AU127" s="167" t="s">
        <v>82</v>
      </c>
      <c r="AV127" s="13" t="s">
        <v>80</v>
      </c>
      <c r="AW127" s="13" t="s">
        <v>29</v>
      </c>
      <c r="AX127" s="13" t="s">
        <v>72</v>
      </c>
      <c r="AY127" s="167" t="s">
        <v>137</v>
      </c>
    </row>
    <row r="128" spans="2:51" s="14" customFormat="1" ht="12">
      <c r="B128" s="173"/>
      <c r="D128" s="160" t="s">
        <v>147</v>
      </c>
      <c r="E128" s="174" t="s">
        <v>1</v>
      </c>
      <c r="F128" s="175" t="s">
        <v>666</v>
      </c>
      <c r="H128" s="176">
        <v>33.6</v>
      </c>
      <c r="I128" s="177"/>
      <c r="L128" s="173"/>
      <c r="M128" s="178"/>
      <c r="N128" s="179"/>
      <c r="O128" s="179"/>
      <c r="P128" s="179"/>
      <c r="Q128" s="179"/>
      <c r="R128" s="179"/>
      <c r="S128" s="179"/>
      <c r="T128" s="180"/>
      <c r="AT128" s="174" t="s">
        <v>147</v>
      </c>
      <c r="AU128" s="174" t="s">
        <v>82</v>
      </c>
      <c r="AV128" s="14" t="s">
        <v>82</v>
      </c>
      <c r="AW128" s="14" t="s">
        <v>29</v>
      </c>
      <c r="AX128" s="14" t="s">
        <v>72</v>
      </c>
      <c r="AY128" s="174" t="s">
        <v>137</v>
      </c>
    </row>
    <row r="129" spans="2:51" s="15" customFormat="1" ht="12">
      <c r="B129" s="181"/>
      <c r="D129" s="160" t="s">
        <v>147</v>
      </c>
      <c r="E129" s="182" t="s">
        <v>1</v>
      </c>
      <c r="F129" s="183" t="s">
        <v>150</v>
      </c>
      <c r="H129" s="184">
        <v>33.6</v>
      </c>
      <c r="I129" s="185"/>
      <c r="L129" s="181"/>
      <c r="M129" s="186"/>
      <c r="N129" s="187"/>
      <c r="O129" s="187"/>
      <c r="P129" s="187"/>
      <c r="Q129" s="187"/>
      <c r="R129" s="187"/>
      <c r="S129" s="187"/>
      <c r="T129" s="188"/>
      <c r="AT129" s="182" t="s">
        <v>147</v>
      </c>
      <c r="AU129" s="182" t="s">
        <v>82</v>
      </c>
      <c r="AV129" s="15" t="s">
        <v>143</v>
      </c>
      <c r="AW129" s="15" t="s">
        <v>29</v>
      </c>
      <c r="AX129" s="15" t="s">
        <v>80</v>
      </c>
      <c r="AY129" s="182" t="s">
        <v>137</v>
      </c>
    </row>
    <row r="130" spans="2:63" s="12" customFormat="1" ht="22.9" customHeight="1">
      <c r="B130" s="132"/>
      <c r="D130" s="133" t="s">
        <v>71</v>
      </c>
      <c r="E130" s="143" t="s">
        <v>152</v>
      </c>
      <c r="F130" s="143" t="s">
        <v>650</v>
      </c>
      <c r="I130" s="135"/>
      <c r="J130" s="144">
        <f>BK130</f>
        <v>0</v>
      </c>
      <c r="L130" s="132"/>
      <c r="M130" s="137"/>
      <c r="N130" s="138"/>
      <c r="O130" s="138"/>
      <c r="P130" s="139">
        <f>SUM(P131:P136)</f>
        <v>0</v>
      </c>
      <c r="Q130" s="138"/>
      <c r="R130" s="139">
        <f>SUM(R131:R136)</f>
        <v>0</v>
      </c>
      <c r="S130" s="138"/>
      <c r="T130" s="140">
        <f>SUM(T131:T136)</f>
        <v>0</v>
      </c>
      <c r="AR130" s="133" t="s">
        <v>80</v>
      </c>
      <c r="AT130" s="141" t="s">
        <v>71</v>
      </c>
      <c r="AU130" s="141" t="s">
        <v>80</v>
      </c>
      <c r="AY130" s="133" t="s">
        <v>137</v>
      </c>
      <c r="BK130" s="142">
        <f>SUM(BK131:BK136)</f>
        <v>0</v>
      </c>
    </row>
    <row r="131" spans="1:65" s="2" customFormat="1" ht="24.2" customHeight="1">
      <c r="A131" s="33"/>
      <c r="B131" s="145"/>
      <c r="C131" s="146" t="s">
        <v>82</v>
      </c>
      <c r="D131" s="146" t="s">
        <v>139</v>
      </c>
      <c r="E131" s="147" t="s">
        <v>651</v>
      </c>
      <c r="F131" s="148" t="s">
        <v>652</v>
      </c>
      <c r="G131" s="149" t="s">
        <v>142</v>
      </c>
      <c r="H131" s="150">
        <v>504</v>
      </c>
      <c r="I131" s="151"/>
      <c r="J131" s="152">
        <f>ROUND(I131*H131,2)</f>
        <v>0</v>
      </c>
      <c r="K131" s="153"/>
      <c r="L131" s="34"/>
      <c r="M131" s="154" t="s">
        <v>1</v>
      </c>
      <c r="N131" s="155" t="s">
        <v>37</v>
      </c>
      <c r="O131" s="59"/>
      <c r="P131" s="156">
        <f>O131*H131</f>
        <v>0</v>
      </c>
      <c r="Q131" s="156">
        <v>0</v>
      </c>
      <c r="R131" s="156">
        <f>Q131*H131</f>
        <v>0</v>
      </c>
      <c r="S131" s="156">
        <v>0</v>
      </c>
      <c r="T131" s="157">
        <f>S131*H131</f>
        <v>0</v>
      </c>
      <c r="U131" s="33"/>
      <c r="V131" s="33"/>
      <c r="W131" s="33"/>
      <c r="X131" s="33"/>
      <c r="Y131" s="33"/>
      <c r="Z131" s="33"/>
      <c r="AA131" s="33"/>
      <c r="AB131" s="33"/>
      <c r="AC131" s="33"/>
      <c r="AD131" s="33"/>
      <c r="AE131" s="33"/>
      <c r="AR131" s="158" t="s">
        <v>143</v>
      </c>
      <c r="AT131" s="158" t="s">
        <v>139</v>
      </c>
      <c r="AU131" s="158" t="s">
        <v>82</v>
      </c>
      <c r="AY131" s="18" t="s">
        <v>137</v>
      </c>
      <c r="BE131" s="159">
        <f>IF(N131="základní",J131,0)</f>
        <v>0</v>
      </c>
      <c r="BF131" s="159">
        <f>IF(N131="snížená",J131,0)</f>
        <v>0</v>
      </c>
      <c r="BG131" s="159">
        <f>IF(N131="zákl. přenesená",J131,0)</f>
        <v>0</v>
      </c>
      <c r="BH131" s="159">
        <f>IF(N131="sníž. přenesená",J131,0)</f>
        <v>0</v>
      </c>
      <c r="BI131" s="159">
        <f>IF(N131="nulová",J131,0)</f>
        <v>0</v>
      </c>
      <c r="BJ131" s="18" t="s">
        <v>80</v>
      </c>
      <c r="BK131" s="159">
        <f>ROUND(I131*H131,2)</f>
        <v>0</v>
      </c>
      <c r="BL131" s="18" t="s">
        <v>143</v>
      </c>
      <c r="BM131" s="158" t="s">
        <v>143</v>
      </c>
    </row>
    <row r="132" spans="1:47" s="2" customFormat="1" ht="19.5">
      <c r="A132" s="33"/>
      <c r="B132" s="34"/>
      <c r="C132" s="33"/>
      <c r="D132" s="160" t="s">
        <v>144</v>
      </c>
      <c r="E132" s="33"/>
      <c r="F132" s="161" t="s">
        <v>653</v>
      </c>
      <c r="G132" s="33"/>
      <c r="H132" s="33"/>
      <c r="I132" s="162"/>
      <c r="J132" s="33"/>
      <c r="K132" s="33"/>
      <c r="L132" s="34"/>
      <c r="M132" s="163"/>
      <c r="N132" s="164"/>
      <c r="O132" s="59"/>
      <c r="P132" s="59"/>
      <c r="Q132" s="59"/>
      <c r="R132" s="59"/>
      <c r="S132" s="59"/>
      <c r="T132" s="60"/>
      <c r="U132" s="33"/>
      <c r="V132" s="33"/>
      <c r="W132" s="33"/>
      <c r="X132" s="33"/>
      <c r="Y132" s="33"/>
      <c r="Z132" s="33"/>
      <c r="AA132" s="33"/>
      <c r="AB132" s="33"/>
      <c r="AC132" s="33"/>
      <c r="AD132" s="33"/>
      <c r="AE132" s="33"/>
      <c r="AT132" s="18" t="s">
        <v>144</v>
      </c>
      <c r="AU132" s="18" t="s">
        <v>82</v>
      </c>
    </row>
    <row r="133" spans="1:47" s="2" customFormat="1" ht="78">
      <c r="A133" s="33"/>
      <c r="B133" s="34"/>
      <c r="C133" s="33"/>
      <c r="D133" s="160" t="s">
        <v>146</v>
      </c>
      <c r="E133" s="33"/>
      <c r="F133" s="165" t="s">
        <v>654</v>
      </c>
      <c r="G133" s="33"/>
      <c r="H133" s="33"/>
      <c r="I133" s="162"/>
      <c r="J133" s="33"/>
      <c r="K133" s="33"/>
      <c r="L133" s="34"/>
      <c r="M133" s="163"/>
      <c r="N133" s="164"/>
      <c r="O133" s="59"/>
      <c r="P133" s="59"/>
      <c r="Q133" s="59"/>
      <c r="R133" s="59"/>
      <c r="S133" s="59"/>
      <c r="T133" s="60"/>
      <c r="U133" s="33"/>
      <c r="V133" s="33"/>
      <c r="W133" s="33"/>
      <c r="X133" s="33"/>
      <c r="Y133" s="33"/>
      <c r="Z133" s="33"/>
      <c r="AA133" s="33"/>
      <c r="AB133" s="33"/>
      <c r="AC133" s="33"/>
      <c r="AD133" s="33"/>
      <c r="AE133" s="33"/>
      <c r="AT133" s="18" t="s">
        <v>146</v>
      </c>
      <c r="AU133" s="18" t="s">
        <v>82</v>
      </c>
    </row>
    <row r="134" spans="2:51" s="13" customFormat="1" ht="12">
      <c r="B134" s="166"/>
      <c r="D134" s="160" t="s">
        <v>147</v>
      </c>
      <c r="E134" s="167" t="s">
        <v>1</v>
      </c>
      <c r="F134" s="168" t="s">
        <v>655</v>
      </c>
      <c r="H134" s="167" t="s">
        <v>1</v>
      </c>
      <c r="I134" s="169"/>
      <c r="L134" s="166"/>
      <c r="M134" s="170"/>
      <c r="N134" s="171"/>
      <c r="O134" s="171"/>
      <c r="P134" s="171"/>
      <c r="Q134" s="171"/>
      <c r="R134" s="171"/>
      <c r="S134" s="171"/>
      <c r="T134" s="172"/>
      <c r="AT134" s="167" t="s">
        <v>147</v>
      </c>
      <c r="AU134" s="167" t="s">
        <v>82</v>
      </c>
      <c r="AV134" s="13" t="s">
        <v>80</v>
      </c>
      <c r="AW134" s="13" t="s">
        <v>29</v>
      </c>
      <c r="AX134" s="13" t="s">
        <v>72</v>
      </c>
      <c r="AY134" s="167" t="s">
        <v>137</v>
      </c>
    </row>
    <row r="135" spans="2:51" s="14" customFormat="1" ht="12">
      <c r="B135" s="173"/>
      <c r="D135" s="160" t="s">
        <v>147</v>
      </c>
      <c r="E135" s="174" t="s">
        <v>1</v>
      </c>
      <c r="F135" s="175" t="s">
        <v>667</v>
      </c>
      <c r="H135" s="176">
        <v>504</v>
      </c>
      <c r="I135" s="177"/>
      <c r="L135" s="173"/>
      <c r="M135" s="178"/>
      <c r="N135" s="179"/>
      <c r="O135" s="179"/>
      <c r="P135" s="179"/>
      <c r="Q135" s="179"/>
      <c r="R135" s="179"/>
      <c r="S135" s="179"/>
      <c r="T135" s="180"/>
      <c r="AT135" s="174" t="s">
        <v>147</v>
      </c>
      <c r="AU135" s="174" t="s">
        <v>82</v>
      </c>
      <c r="AV135" s="14" t="s">
        <v>82</v>
      </c>
      <c r="AW135" s="14" t="s">
        <v>29</v>
      </c>
      <c r="AX135" s="14" t="s">
        <v>72</v>
      </c>
      <c r="AY135" s="174" t="s">
        <v>137</v>
      </c>
    </row>
    <row r="136" spans="2:51" s="15" customFormat="1" ht="12">
      <c r="B136" s="181"/>
      <c r="D136" s="160" t="s">
        <v>147</v>
      </c>
      <c r="E136" s="182" t="s">
        <v>1</v>
      </c>
      <c r="F136" s="183" t="s">
        <v>150</v>
      </c>
      <c r="H136" s="184">
        <v>504</v>
      </c>
      <c r="I136" s="185"/>
      <c r="L136" s="181"/>
      <c r="M136" s="186"/>
      <c r="N136" s="187"/>
      <c r="O136" s="187"/>
      <c r="P136" s="187"/>
      <c r="Q136" s="187"/>
      <c r="R136" s="187"/>
      <c r="S136" s="187"/>
      <c r="T136" s="188"/>
      <c r="AT136" s="182" t="s">
        <v>147</v>
      </c>
      <c r="AU136" s="182" t="s">
        <v>82</v>
      </c>
      <c r="AV136" s="15" t="s">
        <v>143</v>
      </c>
      <c r="AW136" s="15" t="s">
        <v>29</v>
      </c>
      <c r="AX136" s="15" t="s">
        <v>80</v>
      </c>
      <c r="AY136" s="182" t="s">
        <v>137</v>
      </c>
    </row>
    <row r="137" spans="2:63" s="12" customFormat="1" ht="22.9" customHeight="1">
      <c r="B137" s="132"/>
      <c r="D137" s="133" t="s">
        <v>71</v>
      </c>
      <c r="E137" s="143" t="s">
        <v>181</v>
      </c>
      <c r="F137" s="143" t="s">
        <v>657</v>
      </c>
      <c r="I137" s="135"/>
      <c r="J137" s="144">
        <f>BK137</f>
        <v>0</v>
      </c>
      <c r="L137" s="132"/>
      <c r="M137" s="137"/>
      <c r="N137" s="138"/>
      <c r="O137" s="138"/>
      <c r="P137" s="139">
        <f>SUM(P138:P154)</f>
        <v>0</v>
      </c>
      <c r="Q137" s="138"/>
      <c r="R137" s="139">
        <f>SUM(R138:R154)</f>
        <v>0</v>
      </c>
      <c r="S137" s="138"/>
      <c r="T137" s="140">
        <f>SUM(T138:T154)</f>
        <v>0</v>
      </c>
      <c r="AR137" s="133" t="s">
        <v>80</v>
      </c>
      <c r="AT137" s="141" t="s">
        <v>71</v>
      </c>
      <c r="AU137" s="141" t="s">
        <v>80</v>
      </c>
      <c r="AY137" s="133" t="s">
        <v>137</v>
      </c>
      <c r="BK137" s="142">
        <f>SUM(BK138:BK154)</f>
        <v>0</v>
      </c>
    </row>
    <row r="138" spans="1:65" s="2" customFormat="1" ht="14.45" customHeight="1">
      <c r="A138" s="33"/>
      <c r="B138" s="145"/>
      <c r="C138" s="146" t="s">
        <v>151</v>
      </c>
      <c r="D138" s="146" t="s">
        <v>139</v>
      </c>
      <c r="E138" s="147" t="s">
        <v>658</v>
      </c>
      <c r="F138" s="148" t="s">
        <v>659</v>
      </c>
      <c r="G138" s="149" t="s">
        <v>142</v>
      </c>
      <c r="H138" s="150">
        <v>840</v>
      </c>
      <c r="I138" s="151"/>
      <c r="J138" s="152">
        <f>ROUND(I138*H138,2)</f>
        <v>0</v>
      </c>
      <c r="K138" s="153"/>
      <c r="L138" s="34"/>
      <c r="M138" s="154" t="s">
        <v>1</v>
      </c>
      <c r="N138" s="155" t="s">
        <v>37</v>
      </c>
      <c r="O138" s="59"/>
      <c r="P138" s="156">
        <f>O138*H138</f>
        <v>0</v>
      </c>
      <c r="Q138" s="156">
        <v>0</v>
      </c>
      <c r="R138" s="156">
        <f>Q138*H138</f>
        <v>0</v>
      </c>
      <c r="S138" s="156">
        <v>0</v>
      </c>
      <c r="T138" s="157">
        <f>S138*H138</f>
        <v>0</v>
      </c>
      <c r="U138" s="33"/>
      <c r="V138" s="33"/>
      <c r="W138" s="33"/>
      <c r="X138" s="33"/>
      <c r="Y138" s="33"/>
      <c r="Z138" s="33"/>
      <c r="AA138" s="33"/>
      <c r="AB138" s="33"/>
      <c r="AC138" s="33"/>
      <c r="AD138" s="33"/>
      <c r="AE138" s="33"/>
      <c r="AR138" s="158" t="s">
        <v>143</v>
      </c>
      <c r="AT138" s="158" t="s">
        <v>139</v>
      </c>
      <c r="AU138" s="158" t="s">
        <v>82</v>
      </c>
      <c r="AY138" s="18" t="s">
        <v>137</v>
      </c>
      <c r="BE138" s="159">
        <f>IF(N138="základní",J138,0)</f>
        <v>0</v>
      </c>
      <c r="BF138" s="159">
        <f>IF(N138="snížená",J138,0)</f>
        <v>0</v>
      </c>
      <c r="BG138" s="159">
        <f>IF(N138="zákl. přenesená",J138,0)</f>
        <v>0</v>
      </c>
      <c r="BH138" s="159">
        <f>IF(N138="sníž. přenesená",J138,0)</f>
        <v>0</v>
      </c>
      <c r="BI138" s="159">
        <f>IF(N138="nulová",J138,0)</f>
        <v>0</v>
      </c>
      <c r="BJ138" s="18" t="s">
        <v>80</v>
      </c>
      <c r="BK138" s="159">
        <f>ROUND(I138*H138,2)</f>
        <v>0</v>
      </c>
      <c r="BL138" s="18" t="s">
        <v>143</v>
      </c>
      <c r="BM138" s="158" t="s">
        <v>152</v>
      </c>
    </row>
    <row r="139" spans="1:47" s="2" customFormat="1" ht="48.75">
      <c r="A139" s="33"/>
      <c r="B139" s="34"/>
      <c r="C139" s="33"/>
      <c r="D139" s="160" t="s">
        <v>144</v>
      </c>
      <c r="E139" s="33"/>
      <c r="F139" s="161" t="s">
        <v>660</v>
      </c>
      <c r="G139" s="33"/>
      <c r="H139" s="33"/>
      <c r="I139" s="162"/>
      <c r="J139" s="33"/>
      <c r="K139" s="33"/>
      <c r="L139" s="34"/>
      <c r="M139" s="163"/>
      <c r="N139" s="164"/>
      <c r="O139" s="59"/>
      <c r="P139" s="59"/>
      <c r="Q139" s="59"/>
      <c r="R139" s="59"/>
      <c r="S139" s="59"/>
      <c r="T139" s="60"/>
      <c r="U139" s="33"/>
      <c r="V139" s="33"/>
      <c r="W139" s="33"/>
      <c r="X139" s="33"/>
      <c r="Y139" s="33"/>
      <c r="Z139" s="33"/>
      <c r="AA139" s="33"/>
      <c r="AB139" s="33"/>
      <c r="AC139" s="33"/>
      <c r="AD139" s="33"/>
      <c r="AE139" s="33"/>
      <c r="AT139" s="18" t="s">
        <v>144</v>
      </c>
      <c r="AU139" s="18" t="s">
        <v>82</v>
      </c>
    </row>
    <row r="140" spans="1:47" s="2" customFormat="1" ht="107.25">
      <c r="A140" s="33"/>
      <c r="B140" s="34"/>
      <c r="C140" s="33"/>
      <c r="D140" s="160" t="s">
        <v>146</v>
      </c>
      <c r="E140" s="33"/>
      <c r="F140" s="165" t="s">
        <v>661</v>
      </c>
      <c r="G140" s="33"/>
      <c r="H140" s="33"/>
      <c r="I140" s="162"/>
      <c r="J140" s="33"/>
      <c r="K140" s="33"/>
      <c r="L140" s="34"/>
      <c r="M140" s="163"/>
      <c r="N140" s="164"/>
      <c r="O140" s="59"/>
      <c r="P140" s="59"/>
      <c r="Q140" s="59"/>
      <c r="R140" s="59"/>
      <c r="S140" s="59"/>
      <c r="T140" s="60"/>
      <c r="U140" s="33"/>
      <c r="V140" s="33"/>
      <c r="W140" s="33"/>
      <c r="X140" s="33"/>
      <c r="Y140" s="33"/>
      <c r="Z140" s="33"/>
      <c r="AA140" s="33"/>
      <c r="AB140" s="33"/>
      <c r="AC140" s="33"/>
      <c r="AD140" s="33"/>
      <c r="AE140" s="33"/>
      <c r="AT140" s="18" t="s">
        <v>146</v>
      </c>
      <c r="AU140" s="18" t="s">
        <v>82</v>
      </c>
    </row>
    <row r="141" spans="2:51" s="14" customFormat="1" ht="12">
      <c r="B141" s="173"/>
      <c r="D141" s="160" t="s">
        <v>147</v>
      </c>
      <c r="E141" s="174" t="s">
        <v>1</v>
      </c>
      <c r="F141" s="175" t="s">
        <v>668</v>
      </c>
      <c r="H141" s="176">
        <v>840</v>
      </c>
      <c r="I141" s="177"/>
      <c r="L141" s="173"/>
      <c r="M141" s="178"/>
      <c r="N141" s="179"/>
      <c r="O141" s="179"/>
      <c r="P141" s="179"/>
      <c r="Q141" s="179"/>
      <c r="R141" s="179"/>
      <c r="S141" s="179"/>
      <c r="T141" s="180"/>
      <c r="AT141" s="174" t="s">
        <v>147</v>
      </c>
      <c r="AU141" s="174" t="s">
        <v>82</v>
      </c>
      <c r="AV141" s="14" t="s">
        <v>82</v>
      </c>
      <c r="AW141" s="14" t="s">
        <v>29</v>
      </c>
      <c r="AX141" s="14" t="s">
        <v>72</v>
      </c>
      <c r="AY141" s="174" t="s">
        <v>137</v>
      </c>
    </row>
    <row r="142" spans="2:51" s="15" customFormat="1" ht="12">
      <c r="B142" s="181"/>
      <c r="D142" s="160" t="s">
        <v>147</v>
      </c>
      <c r="E142" s="182" t="s">
        <v>1</v>
      </c>
      <c r="F142" s="183" t="s">
        <v>150</v>
      </c>
      <c r="H142" s="184">
        <v>840</v>
      </c>
      <c r="I142" s="185"/>
      <c r="L142" s="181"/>
      <c r="M142" s="186"/>
      <c r="N142" s="187"/>
      <c r="O142" s="187"/>
      <c r="P142" s="187"/>
      <c r="Q142" s="187"/>
      <c r="R142" s="187"/>
      <c r="S142" s="187"/>
      <c r="T142" s="188"/>
      <c r="AT142" s="182" t="s">
        <v>147</v>
      </c>
      <c r="AU142" s="182" t="s">
        <v>82</v>
      </c>
      <c r="AV142" s="15" t="s">
        <v>143</v>
      </c>
      <c r="AW142" s="15" t="s">
        <v>29</v>
      </c>
      <c r="AX142" s="15" t="s">
        <v>80</v>
      </c>
      <c r="AY142" s="182" t="s">
        <v>137</v>
      </c>
    </row>
    <row r="143" spans="1:65" s="2" customFormat="1" ht="24.2" customHeight="1">
      <c r="A143" s="33"/>
      <c r="B143" s="145"/>
      <c r="C143" s="146" t="s">
        <v>143</v>
      </c>
      <c r="D143" s="146" t="s">
        <v>139</v>
      </c>
      <c r="E143" s="147" t="s">
        <v>509</v>
      </c>
      <c r="F143" s="148" t="s">
        <v>510</v>
      </c>
      <c r="G143" s="149" t="s">
        <v>142</v>
      </c>
      <c r="H143" s="150">
        <v>840</v>
      </c>
      <c r="I143" s="151"/>
      <c r="J143" s="152">
        <f>ROUND(I143*H143,2)</f>
        <v>0</v>
      </c>
      <c r="K143" s="153"/>
      <c r="L143" s="34"/>
      <c r="M143" s="154" t="s">
        <v>1</v>
      </c>
      <c r="N143" s="155" t="s">
        <v>37</v>
      </c>
      <c r="O143" s="59"/>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143</v>
      </c>
      <c r="AT143" s="158" t="s">
        <v>139</v>
      </c>
      <c r="AU143" s="158" t="s">
        <v>82</v>
      </c>
      <c r="AY143" s="18" t="s">
        <v>137</v>
      </c>
      <c r="BE143" s="159">
        <f>IF(N143="základní",J143,0)</f>
        <v>0</v>
      </c>
      <c r="BF143" s="159">
        <f>IF(N143="snížená",J143,0)</f>
        <v>0</v>
      </c>
      <c r="BG143" s="159">
        <f>IF(N143="zákl. přenesená",J143,0)</f>
        <v>0</v>
      </c>
      <c r="BH143" s="159">
        <f>IF(N143="sníž. přenesená",J143,0)</f>
        <v>0</v>
      </c>
      <c r="BI143" s="159">
        <f>IF(N143="nulová",J143,0)</f>
        <v>0</v>
      </c>
      <c r="BJ143" s="18" t="s">
        <v>80</v>
      </c>
      <c r="BK143" s="159">
        <f>ROUND(I143*H143,2)</f>
        <v>0</v>
      </c>
      <c r="BL143" s="18" t="s">
        <v>143</v>
      </c>
      <c r="BM143" s="158" t="s">
        <v>153</v>
      </c>
    </row>
    <row r="144" spans="1:47" s="2" customFormat="1" ht="12">
      <c r="A144" s="33"/>
      <c r="B144" s="34"/>
      <c r="C144" s="33"/>
      <c r="D144" s="160" t="s">
        <v>144</v>
      </c>
      <c r="E144" s="33"/>
      <c r="F144" s="161" t="s">
        <v>510</v>
      </c>
      <c r="G144" s="33"/>
      <c r="H144" s="33"/>
      <c r="I144" s="162"/>
      <c r="J144" s="33"/>
      <c r="K144" s="33"/>
      <c r="L144" s="34"/>
      <c r="M144" s="163"/>
      <c r="N144" s="164"/>
      <c r="O144" s="59"/>
      <c r="P144" s="59"/>
      <c r="Q144" s="59"/>
      <c r="R144" s="59"/>
      <c r="S144" s="59"/>
      <c r="T144" s="60"/>
      <c r="U144" s="33"/>
      <c r="V144" s="33"/>
      <c r="W144" s="33"/>
      <c r="X144" s="33"/>
      <c r="Y144" s="33"/>
      <c r="Z144" s="33"/>
      <c r="AA144" s="33"/>
      <c r="AB144" s="33"/>
      <c r="AC144" s="33"/>
      <c r="AD144" s="33"/>
      <c r="AE144" s="33"/>
      <c r="AT144" s="18" t="s">
        <v>144</v>
      </c>
      <c r="AU144" s="18" t="s">
        <v>82</v>
      </c>
    </row>
    <row r="145" spans="1:47" s="2" customFormat="1" ht="68.25">
      <c r="A145" s="33"/>
      <c r="B145" s="34"/>
      <c r="C145" s="33"/>
      <c r="D145" s="160" t="s">
        <v>146</v>
      </c>
      <c r="E145" s="33"/>
      <c r="F145" s="165" t="s">
        <v>512</v>
      </c>
      <c r="G145" s="33"/>
      <c r="H145" s="33"/>
      <c r="I145" s="162"/>
      <c r="J145" s="33"/>
      <c r="K145" s="33"/>
      <c r="L145" s="34"/>
      <c r="M145" s="163"/>
      <c r="N145" s="164"/>
      <c r="O145" s="59"/>
      <c r="P145" s="59"/>
      <c r="Q145" s="59"/>
      <c r="R145" s="59"/>
      <c r="S145" s="59"/>
      <c r="T145" s="60"/>
      <c r="U145" s="33"/>
      <c r="V145" s="33"/>
      <c r="W145" s="33"/>
      <c r="X145" s="33"/>
      <c r="Y145" s="33"/>
      <c r="Z145" s="33"/>
      <c r="AA145" s="33"/>
      <c r="AB145" s="33"/>
      <c r="AC145" s="33"/>
      <c r="AD145" s="33"/>
      <c r="AE145" s="33"/>
      <c r="AT145" s="18" t="s">
        <v>146</v>
      </c>
      <c r="AU145" s="18" t="s">
        <v>82</v>
      </c>
    </row>
    <row r="146" spans="2:51" s="13" customFormat="1" ht="22.5">
      <c r="B146" s="166"/>
      <c r="D146" s="160" t="s">
        <v>147</v>
      </c>
      <c r="E146" s="167" t="s">
        <v>1</v>
      </c>
      <c r="F146" s="168" t="s">
        <v>663</v>
      </c>
      <c r="H146" s="167" t="s">
        <v>1</v>
      </c>
      <c r="I146" s="169"/>
      <c r="L146" s="166"/>
      <c r="M146" s="170"/>
      <c r="N146" s="171"/>
      <c r="O146" s="171"/>
      <c r="P146" s="171"/>
      <c r="Q146" s="171"/>
      <c r="R146" s="171"/>
      <c r="S146" s="171"/>
      <c r="T146" s="172"/>
      <c r="AT146" s="167" t="s">
        <v>147</v>
      </c>
      <c r="AU146" s="167" t="s">
        <v>82</v>
      </c>
      <c r="AV146" s="13" t="s">
        <v>80</v>
      </c>
      <c r="AW146" s="13" t="s">
        <v>29</v>
      </c>
      <c r="AX146" s="13" t="s">
        <v>72</v>
      </c>
      <c r="AY146" s="167" t="s">
        <v>137</v>
      </c>
    </row>
    <row r="147" spans="2:51" s="14" customFormat="1" ht="12">
      <c r="B147" s="173"/>
      <c r="D147" s="160" t="s">
        <v>147</v>
      </c>
      <c r="E147" s="174" t="s">
        <v>1</v>
      </c>
      <c r="F147" s="175" t="s">
        <v>668</v>
      </c>
      <c r="H147" s="176">
        <v>840</v>
      </c>
      <c r="I147" s="177"/>
      <c r="L147" s="173"/>
      <c r="M147" s="178"/>
      <c r="N147" s="179"/>
      <c r="O147" s="179"/>
      <c r="P147" s="179"/>
      <c r="Q147" s="179"/>
      <c r="R147" s="179"/>
      <c r="S147" s="179"/>
      <c r="T147" s="180"/>
      <c r="AT147" s="174" t="s">
        <v>147</v>
      </c>
      <c r="AU147" s="174" t="s">
        <v>82</v>
      </c>
      <c r="AV147" s="14" t="s">
        <v>82</v>
      </c>
      <c r="AW147" s="14" t="s">
        <v>29</v>
      </c>
      <c r="AX147" s="14" t="s">
        <v>72</v>
      </c>
      <c r="AY147" s="174" t="s">
        <v>137</v>
      </c>
    </row>
    <row r="148" spans="2:51" s="15" customFormat="1" ht="12">
      <c r="B148" s="181"/>
      <c r="D148" s="160" t="s">
        <v>147</v>
      </c>
      <c r="E148" s="182" t="s">
        <v>1</v>
      </c>
      <c r="F148" s="183" t="s">
        <v>150</v>
      </c>
      <c r="H148" s="184">
        <v>840</v>
      </c>
      <c r="I148" s="185"/>
      <c r="L148" s="181"/>
      <c r="M148" s="186"/>
      <c r="N148" s="187"/>
      <c r="O148" s="187"/>
      <c r="P148" s="187"/>
      <c r="Q148" s="187"/>
      <c r="R148" s="187"/>
      <c r="S148" s="187"/>
      <c r="T148" s="188"/>
      <c r="AT148" s="182" t="s">
        <v>147</v>
      </c>
      <c r="AU148" s="182" t="s">
        <v>82</v>
      </c>
      <c r="AV148" s="15" t="s">
        <v>143</v>
      </c>
      <c r="AW148" s="15" t="s">
        <v>29</v>
      </c>
      <c r="AX148" s="15" t="s">
        <v>80</v>
      </c>
      <c r="AY148" s="182" t="s">
        <v>137</v>
      </c>
    </row>
    <row r="149" spans="1:65" s="2" customFormat="1" ht="24.2" customHeight="1">
      <c r="A149" s="33"/>
      <c r="B149" s="145"/>
      <c r="C149" s="146" t="s">
        <v>154</v>
      </c>
      <c r="D149" s="146" t="s">
        <v>139</v>
      </c>
      <c r="E149" s="147" t="s">
        <v>514</v>
      </c>
      <c r="F149" s="148" t="s">
        <v>515</v>
      </c>
      <c r="G149" s="149" t="s">
        <v>142</v>
      </c>
      <c r="H149" s="150">
        <v>840</v>
      </c>
      <c r="I149" s="151"/>
      <c r="J149" s="152">
        <f>ROUND(I149*H149,2)</f>
        <v>0</v>
      </c>
      <c r="K149" s="153"/>
      <c r="L149" s="34"/>
      <c r="M149" s="154" t="s">
        <v>1</v>
      </c>
      <c r="N149" s="155" t="s">
        <v>37</v>
      </c>
      <c r="O149" s="59"/>
      <c r="P149" s="156">
        <f>O149*H149</f>
        <v>0</v>
      </c>
      <c r="Q149" s="156">
        <v>0</v>
      </c>
      <c r="R149" s="156">
        <f>Q149*H149</f>
        <v>0</v>
      </c>
      <c r="S149" s="156">
        <v>0</v>
      </c>
      <c r="T149" s="157">
        <f>S149*H149</f>
        <v>0</v>
      </c>
      <c r="U149" s="33"/>
      <c r="V149" s="33"/>
      <c r="W149" s="33"/>
      <c r="X149" s="33"/>
      <c r="Y149" s="33"/>
      <c r="Z149" s="33"/>
      <c r="AA149" s="33"/>
      <c r="AB149" s="33"/>
      <c r="AC149" s="33"/>
      <c r="AD149" s="33"/>
      <c r="AE149" s="33"/>
      <c r="AR149" s="158" t="s">
        <v>143</v>
      </c>
      <c r="AT149" s="158" t="s">
        <v>139</v>
      </c>
      <c r="AU149" s="158" t="s">
        <v>82</v>
      </c>
      <c r="AY149" s="18" t="s">
        <v>137</v>
      </c>
      <c r="BE149" s="159">
        <f>IF(N149="základní",J149,0)</f>
        <v>0</v>
      </c>
      <c r="BF149" s="159">
        <f>IF(N149="snížená",J149,0)</f>
        <v>0</v>
      </c>
      <c r="BG149" s="159">
        <f>IF(N149="zákl. přenesená",J149,0)</f>
        <v>0</v>
      </c>
      <c r="BH149" s="159">
        <f>IF(N149="sníž. přenesená",J149,0)</f>
        <v>0</v>
      </c>
      <c r="BI149" s="159">
        <f>IF(N149="nulová",J149,0)</f>
        <v>0</v>
      </c>
      <c r="BJ149" s="18" t="s">
        <v>80</v>
      </c>
      <c r="BK149" s="159">
        <f>ROUND(I149*H149,2)</f>
        <v>0</v>
      </c>
      <c r="BL149" s="18" t="s">
        <v>143</v>
      </c>
      <c r="BM149" s="158" t="s">
        <v>157</v>
      </c>
    </row>
    <row r="150" spans="1:47" s="2" customFormat="1" ht="19.5">
      <c r="A150" s="33"/>
      <c r="B150" s="34"/>
      <c r="C150" s="33"/>
      <c r="D150" s="160" t="s">
        <v>144</v>
      </c>
      <c r="E150" s="33"/>
      <c r="F150" s="161" t="s">
        <v>517</v>
      </c>
      <c r="G150" s="33"/>
      <c r="H150" s="33"/>
      <c r="I150" s="162"/>
      <c r="J150" s="33"/>
      <c r="K150" s="33"/>
      <c r="L150" s="34"/>
      <c r="M150" s="163"/>
      <c r="N150" s="164"/>
      <c r="O150" s="59"/>
      <c r="P150" s="59"/>
      <c r="Q150" s="59"/>
      <c r="R150" s="59"/>
      <c r="S150" s="59"/>
      <c r="T150" s="60"/>
      <c r="U150" s="33"/>
      <c r="V150" s="33"/>
      <c r="W150" s="33"/>
      <c r="X150" s="33"/>
      <c r="Y150" s="33"/>
      <c r="Z150" s="33"/>
      <c r="AA150" s="33"/>
      <c r="AB150" s="33"/>
      <c r="AC150" s="33"/>
      <c r="AD150" s="33"/>
      <c r="AE150" s="33"/>
      <c r="AT150" s="18" t="s">
        <v>144</v>
      </c>
      <c r="AU150" s="18" t="s">
        <v>82</v>
      </c>
    </row>
    <row r="151" spans="1:47" s="2" customFormat="1" ht="68.25">
      <c r="A151" s="33"/>
      <c r="B151" s="34"/>
      <c r="C151" s="33"/>
      <c r="D151" s="160" t="s">
        <v>146</v>
      </c>
      <c r="E151" s="33"/>
      <c r="F151" s="165" t="s">
        <v>512</v>
      </c>
      <c r="G151" s="33"/>
      <c r="H151" s="33"/>
      <c r="I151" s="162"/>
      <c r="J151" s="33"/>
      <c r="K151" s="33"/>
      <c r="L151" s="34"/>
      <c r="M151" s="163"/>
      <c r="N151" s="164"/>
      <c r="O151" s="59"/>
      <c r="P151" s="59"/>
      <c r="Q151" s="59"/>
      <c r="R151" s="59"/>
      <c r="S151" s="59"/>
      <c r="T151" s="60"/>
      <c r="U151" s="33"/>
      <c r="V151" s="33"/>
      <c r="W151" s="33"/>
      <c r="X151" s="33"/>
      <c r="Y151" s="33"/>
      <c r="Z151" s="33"/>
      <c r="AA151" s="33"/>
      <c r="AB151" s="33"/>
      <c r="AC151" s="33"/>
      <c r="AD151" s="33"/>
      <c r="AE151" s="33"/>
      <c r="AT151" s="18" t="s">
        <v>146</v>
      </c>
      <c r="AU151" s="18" t="s">
        <v>82</v>
      </c>
    </row>
    <row r="152" spans="2:51" s="13" customFormat="1" ht="12">
      <c r="B152" s="166"/>
      <c r="D152" s="160" t="s">
        <v>147</v>
      </c>
      <c r="E152" s="167" t="s">
        <v>1</v>
      </c>
      <c r="F152" s="168" t="s">
        <v>664</v>
      </c>
      <c r="H152" s="167" t="s">
        <v>1</v>
      </c>
      <c r="I152" s="169"/>
      <c r="L152" s="166"/>
      <c r="M152" s="170"/>
      <c r="N152" s="171"/>
      <c r="O152" s="171"/>
      <c r="P152" s="171"/>
      <c r="Q152" s="171"/>
      <c r="R152" s="171"/>
      <c r="S152" s="171"/>
      <c r="T152" s="172"/>
      <c r="AT152" s="167" t="s">
        <v>147</v>
      </c>
      <c r="AU152" s="167" t="s">
        <v>82</v>
      </c>
      <c r="AV152" s="13" t="s">
        <v>80</v>
      </c>
      <c r="AW152" s="13" t="s">
        <v>29</v>
      </c>
      <c r="AX152" s="13" t="s">
        <v>72</v>
      </c>
      <c r="AY152" s="167" t="s">
        <v>137</v>
      </c>
    </row>
    <row r="153" spans="2:51" s="14" customFormat="1" ht="12">
      <c r="B153" s="173"/>
      <c r="D153" s="160" t="s">
        <v>147</v>
      </c>
      <c r="E153" s="174" t="s">
        <v>1</v>
      </c>
      <c r="F153" s="175" t="s">
        <v>668</v>
      </c>
      <c r="H153" s="176">
        <v>840</v>
      </c>
      <c r="I153" s="177"/>
      <c r="L153" s="173"/>
      <c r="M153" s="178"/>
      <c r="N153" s="179"/>
      <c r="O153" s="179"/>
      <c r="P153" s="179"/>
      <c r="Q153" s="179"/>
      <c r="R153" s="179"/>
      <c r="S153" s="179"/>
      <c r="T153" s="180"/>
      <c r="AT153" s="174" t="s">
        <v>147</v>
      </c>
      <c r="AU153" s="174" t="s">
        <v>82</v>
      </c>
      <c r="AV153" s="14" t="s">
        <v>82</v>
      </c>
      <c r="AW153" s="14" t="s">
        <v>29</v>
      </c>
      <c r="AX153" s="14" t="s">
        <v>72</v>
      </c>
      <c r="AY153" s="174" t="s">
        <v>137</v>
      </c>
    </row>
    <row r="154" spans="2:51" s="15" customFormat="1" ht="12">
      <c r="B154" s="181"/>
      <c r="D154" s="160" t="s">
        <v>147</v>
      </c>
      <c r="E154" s="182" t="s">
        <v>1</v>
      </c>
      <c r="F154" s="183" t="s">
        <v>150</v>
      </c>
      <c r="H154" s="184">
        <v>840</v>
      </c>
      <c r="I154" s="185"/>
      <c r="L154" s="181"/>
      <c r="M154" s="186"/>
      <c r="N154" s="187"/>
      <c r="O154" s="187"/>
      <c r="P154" s="187"/>
      <c r="Q154" s="187"/>
      <c r="R154" s="187"/>
      <c r="S154" s="187"/>
      <c r="T154" s="188"/>
      <c r="AT154" s="182" t="s">
        <v>147</v>
      </c>
      <c r="AU154" s="182" t="s">
        <v>82</v>
      </c>
      <c r="AV154" s="15" t="s">
        <v>143</v>
      </c>
      <c r="AW154" s="15" t="s">
        <v>29</v>
      </c>
      <c r="AX154" s="15" t="s">
        <v>80</v>
      </c>
      <c r="AY154" s="182" t="s">
        <v>137</v>
      </c>
    </row>
    <row r="155" spans="2:63" s="12" customFormat="1" ht="22.9" customHeight="1">
      <c r="B155" s="132"/>
      <c r="D155" s="133" t="s">
        <v>71</v>
      </c>
      <c r="E155" s="143" t="s">
        <v>545</v>
      </c>
      <c r="F155" s="143" t="s">
        <v>546</v>
      </c>
      <c r="I155" s="135"/>
      <c r="J155" s="144">
        <f>BK155</f>
        <v>0</v>
      </c>
      <c r="L155" s="132"/>
      <c r="M155" s="137"/>
      <c r="N155" s="138"/>
      <c r="O155" s="138"/>
      <c r="P155" s="139">
        <f>SUM(P156:P158)</f>
        <v>0</v>
      </c>
      <c r="Q155" s="138"/>
      <c r="R155" s="139">
        <f>SUM(R156:R158)</f>
        <v>0</v>
      </c>
      <c r="S155" s="138"/>
      <c r="T155" s="140">
        <f>SUM(T156:T158)</f>
        <v>0</v>
      </c>
      <c r="AR155" s="133" t="s">
        <v>80</v>
      </c>
      <c r="AT155" s="141" t="s">
        <v>71</v>
      </c>
      <c r="AU155" s="141" t="s">
        <v>80</v>
      </c>
      <c r="AY155" s="133" t="s">
        <v>137</v>
      </c>
      <c r="BK155" s="142">
        <f>SUM(BK156:BK158)</f>
        <v>0</v>
      </c>
    </row>
    <row r="156" spans="1:65" s="2" customFormat="1" ht="14.45" customHeight="1">
      <c r="A156" s="33"/>
      <c r="B156" s="145"/>
      <c r="C156" s="146" t="s">
        <v>152</v>
      </c>
      <c r="D156" s="146" t="s">
        <v>139</v>
      </c>
      <c r="E156" s="147" t="s">
        <v>547</v>
      </c>
      <c r="F156" s="148" t="s">
        <v>548</v>
      </c>
      <c r="G156" s="149" t="s">
        <v>233</v>
      </c>
      <c r="H156" s="150">
        <v>131.374</v>
      </c>
      <c r="I156" s="151"/>
      <c r="J156" s="152">
        <f>ROUND(I156*H156,2)</f>
        <v>0</v>
      </c>
      <c r="K156" s="153"/>
      <c r="L156" s="34"/>
      <c r="M156" s="154" t="s">
        <v>1</v>
      </c>
      <c r="N156" s="155" t="s">
        <v>37</v>
      </c>
      <c r="O156" s="59"/>
      <c r="P156" s="156">
        <f>O156*H156</f>
        <v>0</v>
      </c>
      <c r="Q156" s="156">
        <v>0</v>
      </c>
      <c r="R156" s="156">
        <f>Q156*H156</f>
        <v>0</v>
      </c>
      <c r="S156" s="156">
        <v>0</v>
      </c>
      <c r="T156" s="157">
        <f>S156*H156</f>
        <v>0</v>
      </c>
      <c r="U156" s="33"/>
      <c r="V156" s="33"/>
      <c r="W156" s="33"/>
      <c r="X156" s="33"/>
      <c r="Y156" s="33"/>
      <c r="Z156" s="33"/>
      <c r="AA156" s="33"/>
      <c r="AB156" s="33"/>
      <c r="AC156" s="33"/>
      <c r="AD156" s="33"/>
      <c r="AE156" s="33"/>
      <c r="AR156" s="158" t="s">
        <v>143</v>
      </c>
      <c r="AT156" s="158" t="s">
        <v>139</v>
      </c>
      <c r="AU156" s="158" t="s">
        <v>82</v>
      </c>
      <c r="AY156" s="18" t="s">
        <v>137</v>
      </c>
      <c r="BE156" s="159">
        <f>IF(N156="základní",J156,0)</f>
        <v>0</v>
      </c>
      <c r="BF156" s="159">
        <f>IF(N156="snížená",J156,0)</f>
        <v>0</v>
      </c>
      <c r="BG156" s="159">
        <f>IF(N156="zákl. přenesená",J156,0)</f>
        <v>0</v>
      </c>
      <c r="BH156" s="159">
        <f>IF(N156="sníž. přenesená",J156,0)</f>
        <v>0</v>
      </c>
      <c r="BI156" s="159">
        <f>IF(N156="nulová",J156,0)</f>
        <v>0</v>
      </c>
      <c r="BJ156" s="18" t="s">
        <v>80</v>
      </c>
      <c r="BK156" s="159">
        <f>ROUND(I156*H156,2)</f>
        <v>0</v>
      </c>
      <c r="BL156" s="18" t="s">
        <v>143</v>
      </c>
      <c r="BM156" s="158" t="s">
        <v>162</v>
      </c>
    </row>
    <row r="157" spans="1:47" s="2" customFormat="1" ht="19.5">
      <c r="A157" s="33"/>
      <c r="B157" s="34"/>
      <c r="C157" s="33"/>
      <c r="D157" s="160" t="s">
        <v>144</v>
      </c>
      <c r="E157" s="33"/>
      <c r="F157" s="161" t="s">
        <v>550</v>
      </c>
      <c r="G157" s="33"/>
      <c r="H157" s="33"/>
      <c r="I157" s="162"/>
      <c r="J157" s="33"/>
      <c r="K157" s="33"/>
      <c r="L157" s="34"/>
      <c r="M157" s="163"/>
      <c r="N157" s="164"/>
      <c r="O157" s="59"/>
      <c r="P157" s="59"/>
      <c r="Q157" s="59"/>
      <c r="R157" s="59"/>
      <c r="S157" s="59"/>
      <c r="T157" s="60"/>
      <c r="U157" s="33"/>
      <c r="V157" s="33"/>
      <c r="W157" s="33"/>
      <c r="X157" s="33"/>
      <c r="Y157" s="33"/>
      <c r="Z157" s="33"/>
      <c r="AA157" s="33"/>
      <c r="AB157" s="33"/>
      <c r="AC157" s="33"/>
      <c r="AD157" s="33"/>
      <c r="AE157" s="33"/>
      <c r="AT157" s="18" t="s">
        <v>144</v>
      </c>
      <c r="AU157" s="18" t="s">
        <v>82</v>
      </c>
    </row>
    <row r="158" spans="1:47" s="2" customFormat="1" ht="29.25">
      <c r="A158" s="33"/>
      <c r="B158" s="34"/>
      <c r="C158" s="33"/>
      <c r="D158" s="160" t="s">
        <v>146</v>
      </c>
      <c r="E158" s="33"/>
      <c r="F158" s="165" t="s">
        <v>551</v>
      </c>
      <c r="G158" s="33"/>
      <c r="H158" s="33"/>
      <c r="I158" s="162"/>
      <c r="J158" s="33"/>
      <c r="K158" s="33"/>
      <c r="L158" s="34"/>
      <c r="M158" s="208"/>
      <c r="N158" s="209"/>
      <c r="O158" s="210"/>
      <c r="P158" s="210"/>
      <c r="Q158" s="210"/>
      <c r="R158" s="210"/>
      <c r="S158" s="210"/>
      <c r="T158" s="211"/>
      <c r="U158" s="33"/>
      <c r="V158" s="33"/>
      <c r="W158" s="33"/>
      <c r="X158" s="33"/>
      <c r="Y158" s="33"/>
      <c r="Z158" s="33"/>
      <c r="AA158" s="33"/>
      <c r="AB158" s="33"/>
      <c r="AC158" s="33"/>
      <c r="AD158" s="33"/>
      <c r="AE158" s="33"/>
      <c r="AT158" s="18" t="s">
        <v>146</v>
      </c>
      <c r="AU158" s="18" t="s">
        <v>82</v>
      </c>
    </row>
    <row r="159" spans="1:31" s="2" customFormat="1" ht="6.95" customHeight="1">
      <c r="A159" s="33"/>
      <c r="B159" s="48"/>
      <c r="C159" s="49"/>
      <c r="D159" s="49"/>
      <c r="E159" s="49"/>
      <c r="F159" s="49"/>
      <c r="G159" s="49"/>
      <c r="H159" s="49"/>
      <c r="I159" s="49"/>
      <c r="J159" s="49"/>
      <c r="K159" s="49"/>
      <c r="L159" s="34"/>
      <c r="M159" s="33"/>
      <c r="O159" s="33"/>
      <c r="P159" s="33"/>
      <c r="Q159" s="33"/>
      <c r="R159" s="33"/>
      <c r="S159" s="33"/>
      <c r="T159" s="33"/>
      <c r="U159" s="33"/>
      <c r="V159" s="33"/>
      <c r="W159" s="33"/>
      <c r="X159" s="33"/>
      <c r="Y159" s="33"/>
      <c r="Z159" s="33"/>
      <c r="AA159" s="33"/>
      <c r="AB159" s="33"/>
      <c r="AC159" s="33"/>
      <c r="AD159" s="33"/>
      <c r="AE159" s="33"/>
    </row>
  </sheetData>
  <autoFilter ref="C120:K158"/>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94</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30" customHeight="1">
      <c r="A9" s="33"/>
      <c r="B9" s="34"/>
      <c r="C9" s="33"/>
      <c r="D9" s="33"/>
      <c r="E9" s="246" t="s">
        <v>669</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ROUND(J130,2)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ROUND((SUM(BE130:BE358)),2)</f>
        <v>0</v>
      </c>
      <c r="G33" s="33"/>
      <c r="H33" s="33"/>
      <c r="I33" s="101">
        <v>0.21</v>
      </c>
      <c r="J33" s="100">
        <f>ROUND(((SUM(BE130:BE358))*I33),2)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ROUND((SUM(BF130:BF358)),2)</f>
        <v>0</v>
      </c>
      <c r="G34" s="33"/>
      <c r="H34" s="33"/>
      <c r="I34" s="101">
        <v>0.15</v>
      </c>
      <c r="J34" s="100">
        <f>ROUND(((SUM(BF130:BF358))*I34),2)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ROUND((SUM(BG130:BG358)),2)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ROUND((SUM(BH130:BH358)),2)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ROUND((SUM(BI130:BI358)),2)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30" customHeight="1">
      <c r="A87" s="33"/>
      <c r="B87" s="34"/>
      <c r="C87" s="33"/>
      <c r="D87" s="33"/>
      <c r="E87" s="246" t="str">
        <f>E9</f>
        <v>SO 02 - Stabilizace paty LB zdi v délce 28 m v ř.km 11,258 ÷ 11,288</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J130</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106</v>
      </c>
      <c r="E97" s="115"/>
      <c r="F97" s="115"/>
      <c r="G97" s="115"/>
      <c r="H97" s="115"/>
      <c r="I97" s="115"/>
      <c r="J97" s="116">
        <f>J131</f>
        <v>0</v>
      </c>
      <c r="L97" s="113"/>
    </row>
    <row r="98" spans="2:12" s="10" customFormat="1" ht="19.9" customHeight="1">
      <c r="B98" s="117"/>
      <c r="D98" s="118" t="s">
        <v>107</v>
      </c>
      <c r="E98" s="119"/>
      <c r="F98" s="119"/>
      <c r="G98" s="119"/>
      <c r="H98" s="119"/>
      <c r="I98" s="119"/>
      <c r="J98" s="120">
        <f>J132</f>
        <v>0</v>
      </c>
      <c r="L98" s="117"/>
    </row>
    <row r="99" spans="2:12" s="10" customFormat="1" ht="19.9" customHeight="1">
      <c r="B99" s="117"/>
      <c r="D99" s="118" t="s">
        <v>108</v>
      </c>
      <c r="E99" s="119"/>
      <c r="F99" s="119"/>
      <c r="G99" s="119"/>
      <c r="H99" s="119"/>
      <c r="I99" s="119"/>
      <c r="J99" s="120">
        <f>J184</f>
        <v>0</v>
      </c>
      <c r="L99" s="117"/>
    </row>
    <row r="100" spans="2:12" s="10" customFormat="1" ht="19.9" customHeight="1">
      <c r="B100" s="117"/>
      <c r="D100" s="118" t="s">
        <v>109</v>
      </c>
      <c r="E100" s="119"/>
      <c r="F100" s="119"/>
      <c r="G100" s="119"/>
      <c r="H100" s="119"/>
      <c r="I100" s="119"/>
      <c r="J100" s="120">
        <f>J204</f>
        <v>0</v>
      </c>
      <c r="L100" s="117"/>
    </row>
    <row r="101" spans="2:12" s="10" customFormat="1" ht="19.9" customHeight="1">
      <c r="B101" s="117"/>
      <c r="D101" s="118" t="s">
        <v>110</v>
      </c>
      <c r="E101" s="119"/>
      <c r="F101" s="119"/>
      <c r="G101" s="119"/>
      <c r="H101" s="119"/>
      <c r="I101" s="119"/>
      <c r="J101" s="120">
        <f>J234</f>
        <v>0</v>
      </c>
      <c r="L101" s="117"/>
    </row>
    <row r="102" spans="2:12" s="10" customFormat="1" ht="19.9" customHeight="1">
      <c r="B102" s="117"/>
      <c r="D102" s="118" t="s">
        <v>643</v>
      </c>
      <c r="E102" s="119"/>
      <c r="F102" s="119"/>
      <c r="G102" s="119"/>
      <c r="H102" s="119"/>
      <c r="I102" s="119"/>
      <c r="J102" s="120">
        <f>J253</f>
        <v>0</v>
      </c>
      <c r="L102" s="117"/>
    </row>
    <row r="103" spans="2:12" s="10" customFormat="1" ht="19.9" customHeight="1">
      <c r="B103" s="117"/>
      <c r="D103" s="118" t="s">
        <v>113</v>
      </c>
      <c r="E103" s="119"/>
      <c r="F103" s="119"/>
      <c r="G103" s="119"/>
      <c r="H103" s="119"/>
      <c r="I103" s="119"/>
      <c r="J103" s="120">
        <f>J254</f>
        <v>0</v>
      </c>
      <c r="L103" s="117"/>
    </row>
    <row r="104" spans="2:12" s="10" customFormat="1" ht="19.9" customHeight="1">
      <c r="B104" s="117"/>
      <c r="D104" s="118" t="s">
        <v>115</v>
      </c>
      <c r="E104" s="119"/>
      <c r="F104" s="119"/>
      <c r="G104" s="119"/>
      <c r="H104" s="119"/>
      <c r="I104" s="119"/>
      <c r="J104" s="120">
        <f>J272</f>
        <v>0</v>
      </c>
      <c r="L104" s="117"/>
    </row>
    <row r="105" spans="2:12" s="10" customFormat="1" ht="19.9" customHeight="1">
      <c r="B105" s="117"/>
      <c r="D105" s="118" t="s">
        <v>116</v>
      </c>
      <c r="E105" s="119"/>
      <c r="F105" s="119"/>
      <c r="G105" s="119"/>
      <c r="H105" s="119"/>
      <c r="I105" s="119"/>
      <c r="J105" s="120">
        <f>J286</f>
        <v>0</v>
      </c>
      <c r="L105" s="117"/>
    </row>
    <row r="106" spans="2:12" s="10" customFormat="1" ht="19.9" customHeight="1">
      <c r="B106" s="117"/>
      <c r="D106" s="118" t="s">
        <v>117</v>
      </c>
      <c r="E106" s="119"/>
      <c r="F106" s="119"/>
      <c r="G106" s="119"/>
      <c r="H106" s="119"/>
      <c r="I106" s="119"/>
      <c r="J106" s="120">
        <f>J299</f>
        <v>0</v>
      </c>
      <c r="L106" s="117"/>
    </row>
    <row r="107" spans="2:12" s="10" customFormat="1" ht="19.9" customHeight="1">
      <c r="B107" s="117"/>
      <c r="D107" s="118" t="s">
        <v>118</v>
      </c>
      <c r="E107" s="119"/>
      <c r="F107" s="119"/>
      <c r="G107" s="119"/>
      <c r="H107" s="119"/>
      <c r="I107" s="119"/>
      <c r="J107" s="120">
        <f>J320</f>
        <v>0</v>
      </c>
      <c r="L107" s="117"/>
    </row>
    <row r="108" spans="2:12" s="9" customFormat="1" ht="24.95" customHeight="1">
      <c r="B108" s="113"/>
      <c r="D108" s="114" t="s">
        <v>119</v>
      </c>
      <c r="E108" s="115"/>
      <c r="F108" s="115"/>
      <c r="G108" s="115"/>
      <c r="H108" s="115"/>
      <c r="I108" s="115"/>
      <c r="J108" s="116">
        <f>J324</f>
        <v>0</v>
      </c>
      <c r="L108" s="113"/>
    </row>
    <row r="109" spans="2:12" s="10" customFormat="1" ht="19.9" customHeight="1">
      <c r="B109" s="117"/>
      <c r="D109" s="118" t="s">
        <v>120</v>
      </c>
      <c r="E109" s="119"/>
      <c r="F109" s="119"/>
      <c r="G109" s="119"/>
      <c r="H109" s="119"/>
      <c r="I109" s="119"/>
      <c r="J109" s="120">
        <f>J325</f>
        <v>0</v>
      </c>
      <c r="L109" s="117"/>
    </row>
    <row r="110" spans="2:12" s="9" customFormat="1" ht="24.95" customHeight="1">
      <c r="B110" s="113"/>
      <c r="D110" s="114" t="s">
        <v>121</v>
      </c>
      <c r="E110" s="115"/>
      <c r="F110" s="115"/>
      <c r="G110" s="115"/>
      <c r="H110" s="115"/>
      <c r="I110" s="115"/>
      <c r="J110" s="116">
        <f>J351</f>
        <v>0</v>
      </c>
      <c r="L110" s="113"/>
    </row>
    <row r="111" spans="1:31" s="2" customFormat="1" ht="21.7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49"/>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51"/>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122</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6.25" customHeight="1">
      <c r="A120" s="33"/>
      <c r="B120" s="34"/>
      <c r="C120" s="33"/>
      <c r="D120" s="33"/>
      <c r="E120" s="256" t="str">
        <f>E7</f>
        <v>Malé Labe, Horní Lánov, rekonstrukce opevnění, ř.km 11,255 - 11,500</v>
      </c>
      <c r="F120" s="257"/>
      <c r="G120" s="257"/>
      <c r="H120" s="257"/>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99</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30" customHeight="1">
      <c r="A122" s="33"/>
      <c r="B122" s="34"/>
      <c r="C122" s="33"/>
      <c r="D122" s="33"/>
      <c r="E122" s="246" t="str">
        <f>E9</f>
        <v>SO 02 - Stabilizace paty LB zdi v délce 28 m v ř.km 11,258 ÷ 11,288</v>
      </c>
      <c r="F122" s="255"/>
      <c r="G122" s="255"/>
      <c r="H122" s="255"/>
      <c r="I122" s="33"/>
      <c r="J122" s="33"/>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19</v>
      </c>
      <c r="D124" s="33"/>
      <c r="E124" s="33"/>
      <c r="F124" s="26" t="str">
        <f>F12</f>
        <v xml:space="preserve"> </v>
      </c>
      <c r="G124" s="33"/>
      <c r="H124" s="33"/>
      <c r="I124" s="28" t="s">
        <v>21</v>
      </c>
      <c r="J124" s="56" t="str">
        <f>IF(J12="","",J12)</f>
        <v>20. 5. 2021</v>
      </c>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5.2" customHeight="1">
      <c r="A126" s="33"/>
      <c r="B126" s="34"/>
      <c r="C126" s="28" t="s">
        <v>23</v>
      </c>
      <c r="D126" s="33"/>
      <c r="E126" s="33"/>
      <c r="F126" s="26" t="str">
        <f>E15</f>
        <v xml:space="preserve"> </v>
      </c>
      <c r="G126" s="33"/>
      <c r="H126" s="33"/>
      <c r="I126" s="28" t="s">
        <v>28</v>
      </c>
      <c r="J126" s="31" t="str">
        <f>E21</f>
        <v xml:space="preserve"> </v>
      </c>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26</v>
      </c>
      <c r="D127" s="33"/>
      <c r="E127" s="33"/>
      <c r="F127" s="26" t="str">
        <f>IF(E18="","",E18)</f>
        <v>Vyplň údaj</v>
      </c>
      <c r="G127" s="33"/>
      <c r="H127" s="33"/>
      <c r="I127" s="28" t="s">
        <v>30</v>
      </c>
      <c r="J127" s="31" t="str">
        <f>E24</f>
        <v xml:space="preserve"> </v>
      </c>
      <c r="K127" s="33"/>
      <c r="L127" s="43"/>
      <c r="S127" s="33"/>
      <c r="T127" s="33"/>
      <c r="U127" s="33"/>
      <c r="V127" s="33"/>
      <c r="W127" s="33"/>
      <c r="X127" s="33"/>
      <c r="Y127" s="33"/>
      <c r="Z127" s="33"/>
      <c r="AA127" s="33"/>
      <c r="AB127" s="33"/>
      <c r="AC127" s="33"/>
      <c r="AD127" s="33"/>
      <c r="AE127" s="33"/>
    </row>
    <row r="128" spans="1:31" s="2" customFormat="1" ht="10.3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11" customFormat="1" ht="29.25" customHeight="1">
      <c r="A129" s="121"/>
      <c r="B129" s="122"/>
      <c r="C129" s="123" t="s">
        <v>123</v>
      </c>
      <c r="D129" s="124" t="s">
        <v>57</v>
      </c>
      <c r="E129" s="124" t="s">
        <v>53</v>
      </c>
      <c r="F129" s="124" t="s">
        <v>54</v>
      </c>
      <c r="G129" s="124" t="s">
        <v>124</v>
      </c>
      <c r="H129" s="124" t="s">
        <v>125</v>
      </c>
      <c r="I129" s="124" t="s">
        <v>126</v>
      </c>
      <c r="J129" s="125" t="s">
        <v>103</v>
      </c>
      <c r="K129" s="126" t="s">
        <v>127</v>
      </c>
      <c r="L129" s="127"/>
      <c r="M129" s="63" t="s">
        <v>1</v>
      </c>
      <c r="N129" s="64" t="s">
        <v>36</v>
      </c>
      <c r="O129" s="64" t="s">
        <v>128</v>
      </c>
      <c r="P129" s="64" t="s">
        <v>129</v>
      </c>
      <c r="Q129" s="64" t="s">
        <v>130</v>
      </c>
      <c r="R129" s="64" t="s">
        <v>131</v>
      </c>
      <c r="S129" s="64" t="s">
        <v>132</v>
      </c>
      <c r="T129" s="65" t="s">
        <v>133</v>
      </c>
      <c r="U129" s="121"/>
      <c r="V129" s="121"/>
      <c r="W129" s="121"/>
      <c r="X129" s="121"/>
      <c r="Y129" s="121"/>
      <c r="Z129" s="121"/>
      <c r="AA129" s="121"/>
      <c r="AB129" s="121"/>
      <c r="AC129" s="121"/>
      <c r="AD129" s="121"/>
      <c r="AE129" s="121"/>
    </row>
    <row r="130" spans="1:63" s="2" customFormat="1" ht="22.9" customHeight="1">
      <c r="A130" s="33"/>
      <c r="B130" s="34"/>
      <c r="C130" s="70" t="s">
        <v>134</v>
      </c>
      <c r="D130" s="33"/>
      <c r="E130" s="33"/>
      <c r="F130" s="33"/>
      <c r="G130" s="33"/>
      <c r="H130" s="33"/>
      <c r="I130" s="33"/>
      <c r="J130" s="128">
        <f>BK130</f>
        <v>0</v>
      </c>
      <c r="K130" s="33"/>
      <c r="L130" s="34"/>
      <c r="M130" s="66"/>
      <c r="N130" s="57"/>
      <c r="O130" s="67"/>
      <c r="P130" s="129">
        <f>P131+P324+P351</f>
        <v>0</v>
      </c>
      <c r="Q130" s="67"/>
      <c r="R130" s="129">
        <f>R131+R324+R351</f>
        <v>0</v>
      </c>
      <c r="S130" s="67"/>
      <c r="T130" s="130">
        <f>T131+T324+T351</f>
        <v>0</v>
      </c>
      <c r="U130" s="33"/>
      <c r="V130" s="33"/>
      <c r="W130" s="33"/>
      <c r="X130" s="33"/>
      <c r="Y130" s="33"/>
      <c r="Z130" s="33"/>
      <c r="AA130" s="33"/>
      <c r="AB130" s="33"/>
      <c r="AC130" s="33"/>
      <c r="AD130" s="33"/>
      <c r="AE130" s="33"/>
      <c r="AT130" s="18" t="s">
        <v>71</v>
      </c>
      <c r="AU130" s="18" t="s">
        <v>105</v>
      </c>
      <c r="BK130" s="131">
        <f>BK131+BK324+BK351</f>
        <v>0</v>
      </c>
    </row>
    <row r="131" spans="2:63" s="12" customFormat="1" ht="25.9" customHeight="1">
      <c r="B131" s="132"/>
      <c r="D131" s="133" t="s">
        <v>71</v>
      </c>
      <c r="E131" s="134" t="s">
        <v>135</v>
      </c>
      <c r="F131" s="134" t="s">
        <v>136</v>
      </c>
      <c r="I131" s="135"/>
      <c r="J131" s="136">
        <f>BK131</f>
        <v>0</v>
      </c>
      <c r="L131" s="132"/>
      <c r="M131" s="137"/>
      <c r="N131" s="138"/>
      <c r="O131" s="138"/>
      <c r="P131" s="139">
        <f>P132+P184+P204+P234+P253+P254+P272+P286+P299+P320</f>
        <v>0</v>
      </c>
      <c r="Q131" s="138"/>
      <c r="R131" s="139">
        <f>R132+R184+R204+R234+R253+R254+R272+R286+R299+R320</f>
        <v>0</v>
      </c>
      <c r="S131" s="138"/>
      <c r="T131" s="140">
        <f>T132+T184+T204+T234+T253+T254+T272+T286+T299+T320</f>
        <v>0</v>
      </c>
      <c r="AR131" s="133" t="s">
        <v>80</v>
      </c>
      <c r="AT131" s="141" t="s">
        <v>71</v>
      </c>
      <c r="AU131" s="141" t="s">
        <v>72</v>
      </c>
      <c r="AY131" s="133" t="s">
        <v>137</v>
      </c>
      <c r="BK131" s="142">
        <f>BK132+BK184+BK204+BK234+BK253+BK254+BK272+BK286+BK299+BK320</f>
        <v>0</v>
      </c>
    </row>
    <row r="132" spans="2:63" s="12" customFormat="1" ht="22.9" customHeight="1">
      <c r="B132" s="132"/>
      <c r="D132" s="133" t="s">
        <v>71</v>
      </c>
      <c r="E132" s="143" t="s">
        <v>80</v>
      </c>
      <c r="F132" s="143" t="s">
        <v>138</v>
      </c>
      <c r="I132" s="135"/>
      <c r="J132" s="144">
        <f>BK132</f>
        <v>0</v>
      </c>
      <c r="L132" s="132"/>
      <c r="M132" s="137"/>
      <c r="N132" s="138"/>
      <c r="O132" s="138"/>
      <c r="P132" s="139">
        <f>SUM(P133:P183)</f>
        <v>0</v>
      </c>
      <c r="Q132" s="138"/>
      <c r="R132" s="139">
        <f>SUM(R133:R183)</f>
        <v>0</v>
      </c>
      <c r="S132" s="138"/>
      <c r="T132" s="140">
        <f>SUM(T133:T183)</f>
        <v>0</v>
      </c>
      <c r="AR132" s="133" t="s">
        <v>80</v>
      </c>
      <c r="AT132" s="141" t="s">
        <v>71</v>
      </c>
      <c r="AU132" s="141" t="s">
        <v>80</v>
      </c>
      <c r="AY132" s="133" t="s">
        <v>137</v>
      </c>
      <c r="BK132" s="142">
        <f>SUM(BK133:BK183)</f>
        <v>0</v>
      </c>
    </row>
    <row r="133" spans="1:65" s="2" customFormat="1" ht="24.2" customHeight="1">
      <c r="A133" s="33"/>
      <c r="B133" s="145"/>
      <c r="C133" s="146" t="s">
        <v>80</v>
      </c>
      <c r="D133" s="146" t="s">
        <v>139</v>
      </c>
      <c r="E133" s="147" t="s">
        <v>189</v>
      </c>
      <c r="F133" s="148" t="s">
        <v>190</v>
      </c>
      <c r="G133" s="149" t="s">
        <v>191</v>
      </c>
      <c r="H133" s="150">
        <v>1440</v>
      </c>
      <c r="I133" s="151"/>
      <c r="J133" s="152">
        <f>ROUND(I133*H133,2)</f>
        <v>0</v>
      </c>
      <c r="K133" s="153"/>
      <c r="L133" s="34"/>
      <c r="M133" s="154" t="s">
        <v>1</v>
      </c>
      <c r="N133" s="155" t="s">
        <v>37</v>
      </c>
      <c r="O133" s="59"/>
      <c r="P133" s="156">
        <f>O133*H133</f>
        <v>0</v>
      </c>
      <c r="Q133" s="156">
        <v>0</v>
      </c>
      <c r="R133" s="156">
        <f>Q133*H133</f>
        <v>0</v>
      </c>
      <c r="S133" s="156">
        <v>0</v>
      </c>
      <c r="T133" s="157">
        <f>S133*H133</f>
        <v>0</v>
      </c>
      <c r="U133" s="33"/>
      <c r="V133" s="33"/>
      <c r="W133" s="33"/>
      <c r="X133" s="33"/>
      <c r="Y133" s="33"/>
      <c r="Z133" s="33"/>
      <c r="AA133" s="33"/>
      <c r="AB133" s="33"/>
      <c r="AC133" s="33"/>
      <c r="AD133" s="33"/>
      <c r="AE133" s="33"/>
      <c r="AR133" s="158" t="s">
        <v>143</v>
      </c>
      <c r="AT133" s="158" t="s">
        <v>139</v>
      </c>
      <c r="AU133" s="158" t="s">
        <v>82</v>
      </c>
      <c r="AY133" s="18" t="s">
        <v>137</v>
      </c>
      <c r="BE133" s="159">
        <f>IF(N133="základní",J133,0)</f>
        <v>0</v>
      </c>
      <c r="BF133" s="159">
        <f>IF(N133="snížená",J133,0)</f>
        <v>0</v>
      </c>
      <c r="BG133" s="159">
        <f>IF(N133="zákl. přenesená",J133,0)</f>
        <v>0</v>
      </c>
      <c r="BH133" s="159">
        <f>IF(N133="sníž. přenesená",J133,0)</f>
        <v>0</v>
      </c>
      <c r="BI133" s="159">
        <f>IF(N133="nulová",J133,0)</f>
        <v>0</v>
      </c>
      <c r="BJ133" s="18" t="s">
        <v>80</v>
      </c>
      <c r="BK133" s="159">
        <f>ROUND(I133*H133,2)</f>
        <v>0</v>
      </c>
      <c r="BL133" s="18" t="s">
        <v>143</v>
      </c>
      <c r="BM133" s="158" t="s">
        <v>82</v>
      </c>
    </row>
    <row r="134" spans="1:47" s="2" customFormat="1" ht="19.5">
      <c r="A134" s="33"/>
      <c r="B134" s="34"/>
      <c r="C134" s="33"/>
      <c r="D134" s="160" t="s">
        <v>144</v>
      </c>
      <c r="E134" s="33"/>
      <c r="F134" s="161" t="s">
        <v>193</v>
      </c>
      <c r="G134" s="33"/>
      <c r="H134" s="33"/>
      <c r="I134" s="162"/>
      <c r="J134" s="33"/>
      <c r="K134" s="33"/>
      <c r="L134" s="34"/>
      <c r="M134" s="163"/>
      <c r="N134" s="164"/>
      <c r="O134" s="59"/>
      <c r="P134" s="59"/>
      <c r="Q134" s="59"/>
      <c r="R134" s="59"/>
      <c r="S134" s="59"/>
      <c r="T134" s="60"/>
      <c r="U134" s="33"/>
      <c r="V134" s="33"/>
      <c r="W134" s="33"/>
      <c r="X134" s="33"/>
      <c r="Y134" s="33"/>
      <c r="Z134" s="33"/>
      <c r="AA134" s="33"/>
      <c r="AB134" s="33"/>
      <c r="AC134" s="33"/>
      <c r="AD134" s="33"/>
      <c r="AE134" s="33"/>
      <c r="AT134" s="18" t="s">
        <v>144</v>
      </c>
      <c r="AU134" s="18" t="s">
        <v>82</v>
      </c>
    </row>
    <row r="135" spans="1:47" s="2" customFormat="1" ht="263.25">
      <c r="A135" s="33"/>
      <c r="B135" s="34"/>
      <c r="C135" s="33"/>
      <c r="D135" s="160" t="s">
        <v>146</v>
      </c>
      <c r="E135" s="33"/>
      <c r="F135" s="165" t="s">
        <v>194</v>
      </c>
      <c r="G135" s="33"/>
      <c r="H135" s="33"/>
      <c r="I135" s="162"/>
      <c r="J135" s="33"/>
      <c r="K135" s="33"/>
      <c r="L135" s="34"/>
      <c r="M135" s="163"/>
      <c r="N135" s="164"/>
      <c r="O135" s="59"/>
      <c r="P135" s="59"/>
      <c r="Q135" s="59"/>
      <c r="R135" s="59"/>
      <c r="S135" s="59"/>
      <c r="T135" s="60"/>
      <c r="U135" s="33"/>
      <c r="V135" s="33"/>
      <c r="W135" s="33"/>
      <c r="X135" s="33"/>
      <c r="Y135" s="33"/>
      <c r="Z135" s="33"/>
      <c r="AA135" s="33"/>
      <c r="AB135" s="33"/>
      <c r="AC135" s="33"/>
      <c r="AD135" s="33"/>
      <c r="AE135" s="33"/>
      <c r="AT135" s="18" t="s">
        <v>146</v>
      </c>
      <c r="AU135" s="18" t="s">
        <v>82</v>
      </c>
    </row>
    <row r="136" spans="2:51" s="14" customFormat="1" ht="12">
      <c r="B136" s="173"/>
      <c r="D136" s="160" t="s">
        <v>147</v>
      </c>
      <c r="E136" s="174" t="s">
        <v>1</v>
      </c>
      <c r="F136" s="175" t="s">
        <v>670</v>
      </c>
      <c r="H136" s="176">
        <v>1440</v>
      </c>
      <c r="I136" s="177"/>
      <c r="L136" s="173"/>
      <c r="M136" s="178"/>
      <c r="N136" s="179"/>
      <c r="O136" s="179"/>
      <c r="P136" s="179"/>
      <c r="Q136" s="179"/>
      <c r="R136" s="179"/>
      <c r="S136" s="179"/>
      <c r="T136" s="180"/>
      <c r="AT136" s="174" t="s">
        <v>147</v>
      </c>
      <c r="AU136" s="174" t="s">
        <v>82</v>
      </c>
      <c r="AV136" s="14" t="s">
        <v>82</v>
      </c>
      <c r="AW136" s="14" t="s">
        <v>29</v>
      </c>
      <c r="AX136" s="14" t="s">
        <v>72</v>
      </c>
      <c r="AY136" s="174" t="s">
        <v>137</v>
      </c>
    </row>
    <row r="137" spans="2:51" s="15" customFormat="1" ht="12">
      <c r="B137" s="181"/>
      <c r="D137" s="160" t="s">
        <v>147</v>
      </c>
      <c r="E137" s="182" t="s">
        <v>1</v>
      </c>
      <c r="F137" s="183" t="s">
        <v>150</v>
      </c>
      <c r="H137" s="184">
        <v>1440</v>
      </c>
      <c r="I137" s="185"/>
      <c r="L137" s="181"/>
      <c r="M137" s="186"/>
      <c r="N137" s="187"/>
      <c r="O137" s="187"/>
      <c r="P137" s="187"/>
      <c r="Q137" s="187"/>
      <c r="R137" s="187"/>
      <c r="S137" s="187"/>
      <c r="T137" s="188"/>
      <c r="AT137" s="182" t="s">
        <v>147</v>
      </c>
      <c r="AU137" s="182" t="s">
        <v>82</v>
      </c>
      <c r="AV137" s="15" t="s">
        <v>143</v>
      </c>
      <c r="AW137" s="15" t="s">
        <v>29</v>
      </c>
      <c r="AX137" s="15" t="s">
        <v>80</v>
      </c>
      <c r="AY137" s="182" t="s">
        <v>137</v>
      </c>
    </row>
    <row r="138" spans="1:65" s="2" customFormat="1" ht="24.2" customHeight="1">
      <c r="A138" s="33"/>
      <c r="B138" s="145"/>
      <c r="C138" s="146" t="s">
        <v>82</v>
      </c>
      <c r="D138" s="146" t="s">
        <v>139</v>
      </c>
      <c r="E138" s="147" t="s">
        <v>197</v>
      </c>
      <c r="F138" s="148" t="s">
        <v>198</v>
      </c>
      <c r="G138" s="149" t="s">
        <v>199</v>
      </c>
      <c r="H138" s="150">
        <v>60</v>
      </c>
      <c r="I138" s="151"/>
      <c r="J138" s="152">
        <f>ROUND(I138*H138,2)</f>
        <v>0</v>
      </c>
      <c r="K138" s="153"/>
      <c r="L138" s="34"/>
      <c r="M138" s="154" t="s">
        <v>1</v>
      </c>
      <c r="N138" s="155" t="s">
        <v>37</v>
      </c>
      <c r="O138" s="59"/>
      <c r="P138" s="156">
        <f>O138*H138</f>
        <v>0</v>
      </c>
      <c r="Q138" s="156">
        <v>0</v>
      </c>
      <c r="R138" s="156">
        <f>Q138*H138</f>
        <v>0</v>
      </c>
      <c r="S138" s="156">
        <v>0</v>
      </c>
      <c r="T138" s="157">
        <f>S138*H138</f>
        <v>0</v>
      </c>
      <c r="U138" s="33"/>
      <c r="V138" s="33"/>
      <c r="W138" s="33"/>
      <c r="X138" s="33"/>
      <c r="Y138" s="33"/>
      <c r="Z138" s="33"/>
      <c r="AA138" s="33"/>
      <c r="AB138" s="33"/>
      <c r="AC138" s="33"/>
      <c r="AD138" s="33"/>
      <c r="AE138" s="33"/>
      <c r="AR138" s="158" t="s">
        <v>143</v>
      </c>
      <c r="AT138" s="158" t="s">
        <v>139</v>
      </c>
      <c r="AU138" s="158" t="s">
        <v>82</v>
      </c>
      <c r="AY138" s="18" t="s">
        <v>137</v>
      </c>
      <c r="BE138" s="159">
        <f>IF(N138="základní",J138,0)</f>
        <v>0</v>
      </c>
      <c r="BF138" s="159">
        <f>IF(N138="snížená",J138,0)</f>
        <v>0</v>
      </c>
      <c r="BG138" s="159">
        <f>IF(N138="zákl. přenesená",J138,0)</f>
        <v>0</v>
      </c>
      <c r="BH138" s="159">
        <f>IF(N138="sníž. přenesená",J138,0)</f>
        <v>0</v>
      </c>
      <c r="BI138" s="159">
        <f>IF(N138="nulová",J138,0)</f>
        <v>0</v>
      </c>
      <c r="BJ138" s="18" t="s">
        <v>80</v>
      </c>
      <c r="BK138" s="159">
        <f>ROUND(I138*H138,2)</f>
        <v>0</v>
      </c>
      <c r="BL138" s="18" t="s">
        <v>143</v>
      </c>
      <c r="BM138" s="158" t="s">
        <v>143</v>
      </c>
    </row>
    <row r="139" spans="1:47" s="2" customFormat="1" ht="19.5">
      <c r="A139" s="33"/>
      <c r="B139" s="34"/>
      <c r="C139" s="33"/>
      <c r="D139" s="160" t="s">
        <v>144</v>
      </c>
      <c r="E139" s="33"/>
      <c r="F139" s="161" t="s">
        <v>201</v>
      </c>
      <c r="G139" s="33"/>
      <c r="H139" s="33"/>
      <c r="I139" s="162"/>
      <c r="J139" s="33"/>
      <c r="K139" s="33"/>
      <c r="L139" s="34"/>
      <c r="M139" s="163"/>
      <c r="N139" s="164"/>
      <c r="O139" s="59"/>
      <c r="P139" s="59"/>
      <c r="Q139" s="59"/>
      <c r="R139" s="59"/>
      <c r="S139" s="59"/>
      <c r="T139" s="60"/>
      <c r="U139" s="33"/>
      <c r="V139" s="33"/>
      <c r="W139" s="33"/>
      <c r="X139" s="33"/>
      <c r="Y139" s="33"/>
      <c r="Z139" s="33"/>
      <c r="AA139" s="33"/>
      <c r="AB139" s="33"/>
      <c r="AC139" s="33"/>
      <c r="AD139" s="33"/>
      <c r="AE139" s="33"/>
      <c r="AT139" s="18" t="s">
        <v>144</v>
      </c>
      <c r="AU139" s="18" t="s">
        <v>82</v>
      </c>
    </row>
    <row r="140" spans="1:47" s="2" customFormat="1" ht="165.75">
      <c r="A140" s="33"/>
      <c r="B140" s="34"/>
      <c r="C140" s="33"/>
      <c r="D140" s="160" t="s">
        <v>146</v>
      </c>
      <c r="E140" s="33"/>
      <c r="F140" s="165" t="s">
        <v>202</v>
      </c>
      <c r="G140" s="33"/>
      <c r="H140" s="33"/>
      <c r="I140" s="162"/>
      <c r="J140" s="33"/>
      <c r="K140" s="33"/>
      <c r="L140" s="34"/>
      <c r="M140" s="163"/>
      <c r="N140" s="164"/>
      <c r="O140" s="59"/>
      <c r="P140" s="59"/>
      <c r="Q140" s="59"/>
      <c r="R140" s="59"/>
      <c r="S140" s="59"/>
      <c r="T140" s="60"/>
      <c r="U140" s="33"/>
      <c r="V140" s="33"/>
      <c r="W140" s="33"/>
      <c r="X140" s="33"/>
      <c r="Y140" s="33"/>
      <c r="Z140" s="33"/>
      <c r="AA140" s="33"/>
      <c r="AB140" s="33"/>
      <c r="AC140" s="33"/>
      <c r="AD140" s="33"/>
      <c r="AE140" s="33"/>
      <c r="AT140" s="18" t="s">
        <v>146</v>
      </c>
      <c r="AU140" s="18" t="s">
        <v>82</v>
      </c>
    </row>
    <row r="141" spans="2:51" s="14" customFormat="1" ht="12">
      <c r="B141" s="173"/>
      <c r="D141" s="160" t="s">
        <v>147</v>
      </c>
      <c r="E141" s="174" t="s">
        <v>1</v>
      </c>
      <c r="F141" s="175" t="s">
        <v>671</v>
      </c>
      <c r="H141" s="176">
        <v>60</v>
      </c>
      <c r="I141" s="177"/>
      <c r="L141" s="173"/>
      <c r="M141" s="178"/>
      <c r="N141" s="179"/>
      <c r="O141" s="179"/>
      <c r="P141" s="179"/>
      <c r="Q141" s="179"/>
      <c r="R141" s="179"/>
      <c r="S141" s="179"/>
      <c r="T141" s="180"/>
      <c r="AT141" s="174" t="s">
        <v>147</v>
      </c>
      <c r="AU141" s="174" t="s">
        <v>82</v>
      </c>
      <c r="AV141" s="14" t="s">
        <v>82</v>
      </c>
      <c r="AW141" s="14" t="s">
        <v>29</v>
      </c>
      <c r="AX141" s="14" t="s">
        <v>72</v>
      </c>
      <c r="AY141" s="174" t="s">
        <v>137</v>
      </c>
    </row>
    <row r="142" spans="2:51" s="15" customFormat="1" ht="12">
      <c r="B142" s="181"/>
      <c r="D142" s="160" t="s">
        <v>147</v>
      </c>
      <c r="E142" s="182" t="s">
        <v>1</v>
      </c>
      <c r="F142" s="183" t="s">
        <v>150</v>
      </c>
      <c r="H142" s="184">
        <v>60</v>
      </c>
      <c r="I142" s="185"/>
      <c r="L142" s="181"/>
      <c r="M142" s="186"/>
      <c r="N142" s="187"/>
      <c r="O142" s="187"/>
      <c r="P142" s="187"/>
      <c r="Q142" s="187"/>
      <c r="R142" s="187"/>
      <c r="S142" s="187"/>
      <c r="T142" s="188"/>
      <c r="AT142" s="182" t="s">
        <v>147</v>
      </c>
      <c r="AU142" s="182" t="s">
        <v>82</v>
      </c>
      <c r="AV142" s="15" t="s">
        <v>143</v>
      </c>
      <c r="AW142" s="15" t="s">
        <v>29</v>
      </c>
      <c r="AX142" s="15" t="s">
        <v>80</v>
      </c>
      <c r="AY142" s="182" t="s">
        <v>137</v>
      </c>
    </row>
    <row r="143" spans="1:65" s="2" customFormat="1" ht="24.2" customHeight="1">
      <c r="A143" s="33"/>
      <c r="B143" s="145"/>
      <c r="C143" s="146" t="s">
        <v>151</v>
      </c>
      <c r="D143" s="146" t="s">
        <v>139</v>
      </c>
      <c r="E143" s="147" t="s">
        <v>672</v>
      </c>
      <c r="F143" s="148" t="s">
        <v>673</v>
      </c>
      <c r="G143" s="149" t="s">
        <v>171</v>
      </c>
      <c r="H143" s="150">
        <v>11.8</v>
      </c>
      <c r="I143" s="151"/>
      <c r="J143" s="152">
        <f>ROUND(I143*H143,2)</f>
        <v>0</v>
      </c>
      <c r="K143" s="153"/>
      <c r="L143" s="34"/>
      <c r="M143" s="154" t="s">
        <v>1</v>
      </c>
      <c r="N143" s="155" t="s">
        <v>37</v>
      </c>
      <c r="O143" s="59"/>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143</v>
      </c>
      <c r="AT143" s="158" t="s">
        <v>139</v>
      </c>
      <c r="AU143" s="158" t="s">
        <v>82</v>
      </c>
      <c r="AY143" s="18" t="s">
        <v>137</v>
      </c>
      <c r="BE143" s="159">
        <f>IF(N143="základní",J143,0)</f>
        <v>0</v>
      </c>
      <c r="BF143" s="159">
        <f>IF(N143="snížená",J143,0)</f>
        <v>0</v>
      </c>
      <c r="BG143" s="159">
        <f>IF(N143="zákl. přenesená",J143,0)</f>
        <v>0</v>
      </c>
      <c r="BH143" s="159">
        <f>IF(N143="sníž. přenesená",J143,0)</f>
        <v>0</v>
      </c>
      <c r="BI143" s="159">
        <f>IF(N143="nulová",J143,0)</f>
        <v>0</v>
      </c>
      <c r="BJ143" s="18" t="s">
        <v>80</v>
      </c>
      <c r="BK143" s="159">
        <f>ROUND(I143*H143,2)</f>
        <v>0</v>
      </c>
      <c r="BL143" s="18" t="s">
        <v>143</v>
      </c>
      <c r="BM143" s="158" t="s">
        <v>152</v>
      </c>
    </row>
    <row r="144" spans="1:47" s="2" customFormat="1" ht="48.75">
      <c r="A144" s="33"/>
      <c r="B144" s="34"/>
      <c r="C144" s="33"/>
      <c r="D144" s="160" t="s">
        <v>144</v>
      </c>
      <c r="E144" s="33"/>
      <c r="F144" s="161" t="s">
        <v>674</v>
      </c>
      <c r="G144" s="33"/>
      <c r="H144" s="33"/>
      <c r="I144" s="162"/>
      <c r="J144" s="33"/>
      <c r="K144" s="33"/>
      <c r="L144" s="34"/>
      <c r="M144" s="163"/>
      <c r="N144" s="164"/>
      <c r="O144" s="59"/>
      <c r="P144" s="59"/>
      <c r="Q144" s="59"/>
      <c r="R144" s="59"/>
      <c r="S144" s="59"/>
      <c r="T144" s="60"/>
      <c r="U144" s="33"/>
      <c r="V144" s="33"/>
      <c r="W144" s="33"/>
      <c r="X144" s="33"/>
      <c r="Y144" s="33"/>
      <c r="Z144" s="33"/>
      <c r="AA144" s="33"/>
      <c r="AB144" s="33"/>
      <c r="AC144" s="33"/>
      <c r="AD144" s="33"/>
      <c r="AE144" s="33"/>
      <c r="AT144" s="18" t="s">
        <v>144</v>
      </c>
      <c r="AU144" s="18" t="s">
        <v>82</v>
      </c>
    </row>
    <row r="145" spans="1:47" s="2" customFormat="1" ht="224.25">
      <c r="A145" s="33"/>
      <c r="B145" s="34"/>
      <c r="C145" s="33"/>
      <c r="D145" s="160" t="s">
        <v>146</v>
      </c>
      <c r="E145" s="33"/>
      <c r="F145" s="165" t="s">
        <v>675</v>
      </c>
      <c r="G145" s="33"/>
      <c r="H145" s="33"/>
      <c r="I145" s="162"/>
      <c r="J145" s="33"/>
      <c r="K145" s="33"/>
      <c r="L145" s="34"/>
      <c r="M145" s="163"/>
      <c r="N145" s="164"/>
      <c r="O145" s="59"/>
      <c r="P145" s="59"/>
      <c r="Q145" s="59"/>
      <c r="R145" s="59"/>
      <c r="S145" s="59"/>
      <c r="T145" s="60"/>
      <c r="U145" s="33"/>
      <c r="V145" s="33"/>
      <c r="W145" s="33"/>
      <c r="X145" s="33"/>
      <c r="Y145" s="33"/>
      <c r="Z145" s="33"/>
      <c r="AA145" s="33"/>
      <c r="AB145" s="33"/>
      <c r="AC145" s="33"/>
      <c r="AD145" s="33"/>
      <c r="AE145" s="33"/>
      <c r="AT145" s="18" t="s">
        <v>146</v>
      </c>
      <c r="AU145" s="18" t="s">
        <v>82</v>
      </c>
    </row>
    <row r="146" spans="2:51" s="13" customFormat="1" ht="12">
      <c r="B146" s="166"/>
      <c r="D146" s="160" t="s">
        <v>147</v>
      </c>
      <c r="E146" s="167" t="s">
        <v>1</v>
      </c>
      <c r="F146" s="168" t="s">
        <v>676</v>
      </c>
      <c r="H146" s="167" t="s">
        <v>1</v>
      </c>
      <c r="I146" s="169"/>
      <c r="L146" s="166"/>
      <c r="M146" s="170"/>
      <c r="N146" s="171"/>
      <c r="O146" s="171"/>
      <c r="P146" s="171"/>
      <c r="Q146" s="171"/>
      <c r="R146" s="171"/>
      <c r="S146" s="171"/>
      <c r="T146" s="172"/>
      <c r="AT146" s="167" t="s">
        <v>147</v>
      </c>
      <c r="AU146" s="167" t="s">
        <v>82</v>
      </c>
      <c r="AV146" s="13" t="s">
        <v>80</v>
      </c>
      <c r="AW146" s="13" t="s">
        <v>29</v>
      </c>
      <c r="AX146" s="13" t="s">
        <v>72</v>
      </c>
      <c r="AY146" s="167" t="s">
        <v>137</v>
      </c>
    </row>
    <row r="147" spans="2:51" s="13" customFormat="1" ht="12">
      <c r="B147" s="166"/>
      <c r="D147" s="160" t="s">
        <v>147</v>
      </c>
      <c r="E147" s="167" t="s">
        <v>1</v>
      </c>
      <c r="F147" s="168" t="s">
        <v>677</v>
      </c>
      <c r="H147" s="167" t="s">
        <v>1</v>
      </c>
      <c r="I147" s="169"/>
      <c r="L147" s="166"/>
      <c r="M147" s="170"/>
      <c r="N147" s="171"/>
      <c r="O147" s="171"/>
      <c r="P147" s="171"/>
      <c r="Q147" s="171"/>
      <c r="R147" s="171"/>
      <c r="S147" s="171"/>
      <c r="T147" s="172"/>
      <c r="AT147" s="167" t="s">
        <v>147</v>
      </c>
      <c r="AU147" s="167" t="s">
        <v>82</v>
      </c>
      <c r="AV147" s="13" t="s">
        <v>80</v>
      </c>
      <c r="AW147" s="13" t="s">
        <v>29</v>
      </c>
      <c r="AX147" s="13" t="s">
        <v>72</v>
      </c>
      <c r="AY147" s="167" t="s">
        <v>137</v>
      </c>
    </row>
    <row r="148" spans="2:51" s="14" customFormat="1" ht="12">
      <c r="B148" s="173"/>
      <c r="D148" s="160" t="s">
        <v>147</v>
      </c>
      <c r="E148" s="174" t="s">
        <v>1</v>
      </c>
      <c r="F148" s="175" t="s">
        <v>678</v>
      </c>
      <c r="H148" s="176">
        <v>11.8</v>
      </c>
      <c r="I148" s="177"/>
      <c r="L148" s="173"/>
      <c r="M148" s="178"/>
      <c r="N148" s="179"/>
      <c r="O148" s="179"/>
      <c r="P148" s="179"/>
      <c r="Q148" s="179"/>
      <c r="R148" s="179"/>
      <c r="S148" s="179"/>
      <c r="T148" s="180"/>
      <c r="AT148" s="174" t="s">
        <v>147</v>
      </c>
      <c r="AU148" s="174" t="s">
        <v>82</v>
      </c>
      <c r="AV148" s="14" t="s">
        <v>82</v>
      </c>
      <c r="AW148" s="14" t="s">
        <v>29</v>
      </c>
      <c r="AX148" s="14" t="s">
        <v>72</v>
      </c>
      <c r="AY148" s="174" t="s">
        <v>137</v>
      </c>
    </row>
    <row r="149" spans="2:51" s="15" customFormat="1" ht="12">
      <c r="B149" s="181"/>
      <c r="D149" s="160" t="s">
        <v>147</v>
      </c>
      <c r="E149" s="182" t="s">
        <v>1</v>
      </c>
      <c r="F149" s="183" t="s">
        <v>150</v>
      </c>
      <c r="H149" s="184">
        <v>11.8</v>
      </c>
      <c r="I149" s="185"/>
      <c r="L149" s="181"/>
      <c r="M149" s="186"/>
      <c r="N149" s="187"/>
      <c r="O149" s="187"/>
      <c r="P149" s="187"/>
      <c r="Q149" s="187"/>
      <c r="R149" s="187"/>
      <c r="S149" s="187"/>
      <c r="T149" s="188"/>
      <c r="AT149" s="182" t="s">
        <v>147</v>
      </c>
      <c r="AU149" s="182" t="s">
        <v>82</v>
      </c>
      <c r="AV149" s="15" t="s">
        <v>143</v>
      </c>
      <c r="AW149" s="15" t="s">
        <v>29</v>
      </c>
      <c r="AX149" s="15" t="s">
        <v>80</v>
      </c>
      <c r="AY149" s="182" t="s">
        <v>137</v>
      </c>
    </row>
    <row r="150" spans="1:65" s="2" customFormat="1" ht="24.2" customHeight="1">
      <c r="A150" s="33"/>
      <c r="B150" s="145"/>
      <c r="C150" s="146" t="s">
        <v>143</v>
      </c>
      <c r="D150" s="146" t="s">
        <v>139</v>
      </c>
      <c r="E150" s="147" t="s">
        <v>679</v>
      </c>
      <c r="F150" s="148" t="s">
        <v>680</v>
      </c>
      <c r="G150" s="149" t="s">
        <v>171</v>
      </c>
      <c r="H150" s="150">
        <v>3</v>
      </c>
      <c r="I150" s="151"/>
      <c r="J150" s="152">
        <f>ROUND(I150*H150,2)</f>
        <v>0</v>
      </c>
      <c r="K150" s="153"/>
      <c r="L150" s="34"/>
      <c r="M150" s="154" t="s">
        <v>1</v>
      </c>
      <c r="N150" s="155" t="s">
        <v>37</v>
      </c>
      <c r="O150" s="59"/>
      <c r="P150" s="156">
        <f>O150*H150</f>
        <v>0</v>
      </c>
      <c r="Q150" s="156">
        <v>0</v>
      </c>
      <c r="R150" s="156">
        <f>Q150*H150</f>
        <v>0</v>
      </c>
      <c r="S150" s="156">
        <v>0</v>
      </c>
      <c r="T150" s="157">
        <f>S150*H150</f>
        <v>0</v>
      </c>
      <c r="U150" s="33"/>
      <c r="V150" s="33"/>
      <c r="W150" s="33"/>
      <c r="X150" s="33"/>
      <c r="Y150" s="33"/>
      <c r="Z150" s="33"/>
      <c r="AA150" s="33"/>
      <c r="AB150" s="33"/>
      <c r="AC150" s="33"/>
      <c r="AD150" s="33"/>
      <c r="AE150" s="33"/>
      <c r="AR150" s="158" t="s">
        <v>143</v>
      </c>
      <c r="AT150" s="158" t="s">
        <v>139</v>
      </c>
      <c r="AU150" s="158" t="s">
        <v>82</v>
      </c>
      <c r="AY150" s="18" t="s">
        <v>137</v>
      </c>
      <c r="BE150" s="159">
        <f>IF(N150="základní",J150,0)</f>
        <v>0</v>
      </c>
      <c r="BF150" s="159">
        <f>IF(N150="snížená",J150,0)</f>
        <v>0</v>
      </c>
      <c r="BG150" s="159">
        <f>IF(N150="zákl. přenesená",J150,0)</f>
        <v>0</v>
      </c>
      <c r="BH150" s="159">
        <f>IF(N150="sníž. přenesená",J150,0)</f>
        <v>0</v>
      </c>
      <c r="BI150" s="159">
        <f>IF(N150="nulová",J150,0)</f>
        <v>0</v>
      </c>
      <c r="BJ150" s="18" t="s">
        <v>80</v>
      </c>
      <c r="BK150" s="159">
        <f>ROUND(I150*H150,2)</f>
        <v>0</v>
      </c>
      <c r="BL150" s="18" t="s">
        <v>143</v>
      </c>
      <c r="BM150" s="158" t="s">
        <v>153</v>
      </c>
    </row>
    <row r="151" spans="1:47" s="2" customFormat="1" ht="39">
      <c r="A151" s="33"/>
      <c r="B151" s="34"/>
      <c r="C151" s="33"/>
      <c r="D151" s="160" t="s">
        <v>144</v>
      </c>
      <c r="E151" s="33"/>
      <c r="F151" s="161" t="s">
        <v>681</v>
      </c>
      <c r="G151" s="33"/>
      <c r="H151" s="33"/>
      <c r="I151" s="162"/>
      <c r="J151" s="33"/>
      <c r="K151" s="33"/>
      <c r="L151" s="34"/>
      <c r="M151" s="163"/>
      <c r="N151" s="164"/>
      <c r="O151" s="59"/>
      <c r="P151" s="59"/>
      <c r="Q151" s="59"/>
      <c r="R151" s="59"/>
      <c r="S151" s="59"/>
      <c r="T151" s="60"/>
      <c r="U151" s="33"/>
      <c r="V151" s="33"/>
      <c r="W151" s="33"/>
      <c r="X151" s="33"/>
      <c r="Y151" s="33"/>
      <c r="Z151" s="33"/>
      <c r="AA151" s="33"/>
      <c r="AB151" s="33"/>
      <c r="AC151" s="33"/>
      <c r="AD151" s="33"/>
      <c r="AE151" s="33"/>
      <c r="AT151" s="18" t="s">
        <v>144</v>
      </c>
      <c r="AU151" s="18" t="s">
        <v>82</v>
      </c>
    </row>
    <row r="152" spans="1:47" s="2" customFormat="1" ht="224.25">
      <c r="A152" s="33"/>
      <c r="B152" s="34"/>
      <c r="C152" s="33"/>
      <c r="D152" s="160" t="s">
        <v>146</v>
      </c>
      <c r="E152" s="33"/>
      <c r="F152" s="165" t="s">
        <v>675</v>
      </c>
      <c r="G152" s="33"/>
      <c r="H152" s="33"/>
      <c r="I152" s="162"/>
      <c r="J152" s="33"/>
      <c r="K152" s="33"/>
      <c r="L152" s="34"/>
      <c r="M152" s="163"/>
      <c r="N152" s="164"/>
      <c r="O152" s="59"/>
      <c r="P152" s="59"/>
      <c r="Q152" s="59"/>
      <c r="R152" s="59"/>
      <c r="S152" s="59"/>
      <c r="T152" s="60"/>
      <c r="U152" s="33"/>
      <c r="V152" s="33"/>
      <c r="W152" s="33"/>
      <c r="X152" s="33"/>
      <c r="Y152" s="33"/>
      <c r="Z152" s="33"/>
      <c r="AA152" s="33"/>
      <c r="AB152" s="33"/>
      <c r="AC152" s="33"/>
      <c r="AD152" s="33"/>
      <c r="AE152" s="33"/>
      <c r="AT152" s="18" t="s">
        <v>146</v>
      </c>
      <c r="AU152" s="18" t="s">
        <v>82</v>
      </c>
    </row>
    <row r="153" spans="2:51" s="13" customFormat="1" ht="12">
      <c r="B153" s="166"/>
      <c r="D153" s="160" t="s">
        <v>147</v>
      </c>
      <c r="E153" s="167" t="s">
        <v>1</v>
      </c>
      <c r="F153" s="168" t="s">
        <v>676</v>
      </c>
      <c r="H153" s="167" t="s">
        <v>1</v>
      </c>
      <c r="I153" s="169"/>
      <c r="L153" s="166"/>
      <c r="M153" s="170"/>
      <c r="N153" s="171"/>
      <c r="O153" s="171"/>
      <c r="P153" s="171"/>
      <c r="Q153" s="171"/>
      <c r="R153" s="171"/>
      <c r="S153" s="171"/>
      <c r="T153" s="172"/>
      <c r="AT153" s="167" t="s">
        <v>147</v>
      </c>
      <c r="AU153" s="167" t="s">
        <v>82</v>
      </c>
      <c r="AV153" s="13" t="s">
        <v>80</v>
      </c>
      <c r="AW153" s="13" t="s">
        <v>29</v>
      </c>
      <c r="AX153" s="13" t="s">
        <v>72</v>
      </c>
      <c r="AY153" s="167" t="s">
        <v>137</v>
      </c>
    </row>
    <row r="154" spans="2:51" s="13" customFormat="1" ht="12">
      <c r="B154" s="166"/>
      <c r="D154" s="160" t="s">
        <v>147</v>
      </c>
      <c r="E154" s="167" t="s">
        <v>1</v>
      </c>
      <c r="F154" s="168" t="s">
        <v>682</v>
      </c>
      <c r="H154" s="167" t="s">
        <v>1</v>
      </c>
      <c r="I154" s="169"/>
      <c r="L154" s="166"/>
      <c r="M154" s="170"/>
      <c r="N154" s="171"/>
      <c r="O154" s="171"/>
      <c r="P154" s="171"/>
      <c r="Q154" s="171"/>
      <c r="R154" s="171"/>
      <c r="S154" s="171"/>
      <c r="T154" s="172"/>
      <c r="AT154" s="167" t="s">
        <v>147</v>
      </c>
      <c r="AU154" s="167" t="s">
        <v>82</v>
      </c>
      <c r="AV154" s="13" t="s">
        <v>80</v>
      </c>
      <c r="AW154" s="13" t="s">
        <v>29</v>
      </c>
      <c r="AX154" s="13" t="s">
        <v>72</v>
      </c>
      <c r="AY154" s="167" t="s">
        <v>137</v>
      </c>
    </row>
    <row r="155" spans="2:51" s="14" customFormat="1" ht="12">
      <c r="B155" s="173"/>
      <c r="D155" s="160" t="s">
        <v>147</v>
      </c>
      <c r="E155" s="174" t="s">
        <v>1</v>
      </c>
      <c r="F155" s="175" t="s">
        <v>683</v>
      </c>
      <c r="H155" s="176">
        <v>3</v>
      </c>
      <c r="I155" s="177"/>
      <c r="L155" s="173"/>
      <c r="M155" s="178"/>
      <c r="N155" s="179"/>
      <c r="O155" s="179"/>
      <c r="P155" s="179"/>
      <c r="Q155" s="179"/>
      <c r="R155" s="179"/>
      <c r="S155" s="179"/>
      <c r="T155" s="180"/>
      <c r="AT155" s="174" t="s">
        <v>147</v>
      </c>
      <c r="AU155" s="174" t="s">
        <v>82</v>
      </c>
      <c r="AV155" s="14" t="s">
        <v>82</v>
      </c>
      <c r="AW155" s="14" t="s">
        <v>29</v>
      </c>
      <c r="AX155" s="14" t="s">
        <v>72</v>
      </c>
      <c r="AY155" s="174" t="s">
        <v>137</v>
      </c>
    </row>
    <row r="156" spans="2:51" s="15" customFormat="1" ht="12">
      <c r="B156" s="181"/>
      <c r="D156" s="160" t="s">
        <v>147</v>
      </c>
      <c r="E156" s="182" t="s">
        <v>1</v>
      </c>
      <c r="F156" s="183" t="s">
        <v>150</v>
      </c>
      <c r="H156" s="184">
        <v>3</v>
      </c>
      <c r="I156" s="185"/>
      <c r="L156" s="181"/>
      <c r="M156" s="186"/>
      <c r="N156" s="187"/>
      <c r="O156" s="187"/>
      <c r="P156" s="187"/>
      <c r="Q156" s="187"/>
      <c r="R156" s="187"/>
      <c r="S156" s="187"/>
      <c r="T156" s="188"/>
      <c r="AT156" s="182" t="s">
        <v>147</v>
      </c>
      <c r="AU156" s="182" t="s">
        <v>82</v>
      </c>
      <c r="AV156" s="15" t="s">
        <v>143</v>
      </c>
      <c r="AW156" s="15" t="s">
        <v>29</v>
      </c>
      <c r="AX156" s="15" t="s">
        <v>80</v>
      </c>
      <c r="AY156" s="182" t="s">
        <v>137</v>
      </c>
    </row>
    <row r="157" spans="1:65" s="2" customFormat="1" ht="24.2" customHeight="1">
      <c r="A157" s="33"/>
      <c r="B157" s="145"/>
      <c r="C157" s="146" t="s">
        <v>154</v>
      </c>
      <c r="D157" s="146" t="s">
        <v>139</v>
      </c>
      <c r="E157" s="147" t="s">
        <v>212</v>
      </c>
      <c r="F157" s="148" t="s">
        <v>213</v>
      </c>
      <c r="G157" s="149" t="s">
        <v>171</v>
      </c>
      <c r="H157" s="150">
        <v>30.1</v>
      </c>
      <c r="I157" s="151"/>
      <c r="J157" s="152">
        <f>ROUND(I157*H157,2)</f>
        <v>0</v>
      </c>
      <c r="K157" s="153"/>
      <c r="L157" s="34"/>
      <c r="M157" s="154" t="s">
        <v>1</v>
      </c>
      <c r="N157" s="155" t="s">
        <v>37</v>
      </c>
      <c r="O157" s="59"/>
      <c r="P157" s="156">
        <f>O157*H157</f>
        <v>0</v>
      </c>
      <c r="Q157" s="156">
        <v>0</v>
      </c>
      <c r="R157" s="156">
        <f>Q157*H157</f>
        <v>0</v>
      </c>
      <c r="S157" s="156">
        <v>0</v>
      </c>
      <c r="T157" s="157">
        <f>S157*H157</f>
        <v>0</v>
      </c>
      <c r="U157" s="33"/>
      <c r="V157" s="33"/>
      <c r="W157" s="33"/>
      <c r="X157" s="33"/>
      <c r="Y157" s="33"/>
      <c r="Z157" s="33"/>
      <c r="AA157" s="33"/>
      <c r="AB157" s="33"/>
      <c r="AC157" s="33"/>
      <c r="AD157" s="33"/>
      <c r="AE157" s="33"/>
      <c r="AR157" s="158" t="s">
        <v>143</v>
      </c>
      <c r="AT157" s="158" t="s">
        <v>139</v>
      </c>
      <c r="AU157" s="158" t="s">
        <v>82</v>
      </c>
      <c r="AY157" s="18" t="s">
        <v>137</v>
      </c>
      <c r="BE157" s="159">
        <f>IF(N157="základní",J157,0)</f>
        <v>0</v>
      </c>
      <c r="BF157" s="159">
        <f>IF(N157="snížená",J157,0)</f>
        <v>0</v>
      </c>
      <c r="BG157" s="159">
        <f>IF(N157="zákl. přenesená",J157,0)</f>
        <v>0</v>
      </c>
      <c r="BH157" s="159">
        <f>IF(N157="sníž. přenesená",J157,0)</f>
        <v>0</v>
      </c>
      <c r="BI157" s="159">
        <f>IF(N157="nulová",J157,0)</f>
        <v>0</v>
      </c>
      <c r="BJ157" s="18" t="s">
        <v>80</v>
      </c>
      <c r="BK157" s="159">
        <f>ROUND(I157*H157,2)</f>
        <v>0</v>
      </c>
      <c r="BL157" s="18" t="s">
        <v>143</v>
      </c>
      <c r="BM157" s="158" t="s">
        <v>157</v>
      </c>
    </row>
    <row r="158" spans="1:47" s="2" customFormat="1" ht="29.25">
      <c r="A158" s="33"/>
      <c r="B158" s="34"/>
      <c r="C158" s="33"/>
      <c r="D158" s="160" t="s">
        <v>144</v>
      </c>
      <c r="E158" s="33"/>
      <c r="F158" s="161" t="s">
        <v>215</v>
      </c>
      <c r="G158" s="33"/>
      <c r="H158" s="33"/>
      <c r="I158" s="162"/>
      <c r="J158" s="33"/>
      <c r="K158" s="33"/>
      <c r="L158" s="34"/>
      <c r="M158" s="163"/>
      <c r="N158" s="164"/>
      <c r="O158" s="59"/>
      <c r="P158" s="59"/>
      <c r="Q158" s="59"/>
      <c r="R158" s="59"/>
      <c r="S158" s="59"/>
      <c r="T158" s="60"/>
      <c r="U158" s="33"/>
      <c r="V158" s="33"/>
      <c r="W158" s="33"/>
      <c r="X158" s="33"/>
      <c r="Y158" s="33"/>
      <c r="Z158" s="33"/>
      <c r="AA158" s="33"/>
      <c r="AB158" s="33"/>
      <c r="AC158" s="33"/>
      <c r="AD158" s="33"/>
      <c r="AE158" s="33"/>
      <c r="AT158" s="18" t="s">
        <v>144</v>
      </c>
      <c r="AU158" s="18" t="s">
        <v>82</v>
      </c>
    </row>
    <row r="159" spans="1:47" s="2" customFormat="1" ht="351">
      <c r="A159" s="33"/>
      <c r="B159" s="34"/>
      <c r="C159" s="33"/>
      <c r="D159" s="160" t="s">
        <v>146</v>
      </c>
      <c r="E159" s="33"/>
      <c r="F159" s="165" t="s">
        <v>216</v>
      </c>
      <c r="G159" s="33"/>
      <c r="H159" s="33"/>
      <c r="I159" s="162"/>
      <c r="J159" s="33"/>
      <c r="K159" s="33"/>
      <c r="L159" s="34"/>
      <c r="M159" s="163"/>
      <c r="N159" s="164"/>
      <c r="O159" s="59"/>
      <c r="P159" s="59"/>
      <c r="Q159" s="59"/>
      <c r="R159" s="59"/>
      <c r="S159" s="59"/>
      <c r="T159" s="60"/>
      <c r="U159" s="33"/>
      <c r="V159" s="33"/>
      <c r="W159" s="33"/>
      <c r="X159" s="33"/>
      <c r="Y159" s="33"/>
      <c r="Z159" s="33"/>
      <c r="AA159" s="33"/>
      <c r="AB159" s="33"/>
      <c r="AC159" s="33"/>
      <c r="AD159" s="33"/>
      <c r="AE159" s="33"/>
      <c r="AT159" s="18" t="s">
        <v>146</v>
      </c>
      <c r="AU159" s="18" t="s">
        <v>82</v>
      </c>
    </row>
    <row r="160" spans="2:51" s="13" customFormat="1" ht="12">
      <c r="B160" s="166"/>
      <c r="D160" s="160" t="s">
        <v>147</v>
      </c>
      <c r="E160" s="167" t="s">
        <v>1</v>
      </c>
      <c r="F160" s="168" t="s">
        <v>676</v>
      </c>
      <c r="H160" s="167" t="s">
        <v>1</v>
      </c>
      <c r="I160" s="169"/>
      <c r="L160" s="166"/>
      <c r="M160" s="170"/>
      <c r="N160" s="171"/>
      <c r="O160" s="171"/>
      <c r="P160" s="171"/>
      <c r="Q160" s="171"/>
      <c r="R160" s="171"/>
      <c r="S160" s="171"/>
      <c r="T160" s="172"/>
      <c r="AT160" s="167" t="s">
        <v>147</v>
      </c>
      <c r="AU160" s="167" t="s">
        <v>82</v>
      </c>
      <c r="AV160" s="13" t="s">
        <v>80</v>
      </c>
      <c r="AW160" s="13" t="s">
        <v>29</v>
      </c>
      <c r="AX160" s="13" t="s">
        <v>72</v>
      </c>
      <c r="AY160" s="167" t="s">
        <v>137</v>
      </c>
    </row>
    <row r="161" spans="2:51" s="14" customFormat="1" ht="12">
      <c r="B161" s="173"/>
      <c r="D161" s="160" t="s">
        <v>147</v>
      </c>
      <c r="E161" s="174" t="s">
        <v>1</v>
      </c>
      <c r="F161" s="175" t="s">
        <v>684</v>
      </c>
      <c r="H161" s="176">
        <v>30.1</v>
      </c>
      <c r="I161" s="177"/>
      <c r="L161" s="173"/>
      <c r="M161" s="178"/>
      <c r="N161" s="179"/>
      <c r="O161" s="179"/>
      <c r="P161" s="179"/>
      <c r="Q161" s="179"/>
      <c r="R161" s="179"/>
      <c r="S161" s="179"/>
      <c r="T161" s="180"/>
      <c r="AT161" s="174" t="s">
        <v>147</v>
      </c>
      <c r="AU161" s="174" t="s">
        <v>82</v>
      </c>
      <c r="AV161" s="14" t="s">
        <v>82</v>
      </c>
      <c r="AW161" s="14" t="s">
        <v>29</v>
      </c>
      <c r="AX161" s="14" t="s">
        <v>72</v>
      </c>
      <c r="AY161" s="174" t="s">
        <v>137</v>
      </c>
    </row>
    <row r="162" spans="2:51" s="15" customFormat="1" ht="12">
      <c r="B162" s="181"/>
      <c r="D162" s="160" t="s">
        <v>147</v>
      </c>
      <c r="E162" s="182" t="s">
        <v>1</v>
      </c>
      <c r="F162" s="183" t="s">
        <v>150</v>
      </c>
      <c r="H162" s="184">
        <v>30.1</v>
      </c>
      <c r="I162" s="185"/>
      <c r="L162" s="181"/>
      <c r="M162" s="186"/>
      <c r="N162" s="187"/>
      <c r="O162" s="187"/>
      <c r="P162" s="187"/>
      <c r="Q162" s="187"/>
      <c r="R162" s="187"/>
      <c r="S162" s="187"/>
      <c r="T162" s="188"/>
      <c r="AT162" s="182" t="s">
        <v>147</v>
      </c>
      <c r="AU162" s="182" t="s">
        <v>82</v>
      </c>
      <c r="AV162" s="15" t="s">
        <v>143</v>
      </c>
      <c r="AW162" s="15" t="s">
        <v>29</v>
      </c>
      <c r="AX162" s="15" t="s">
        <v>80</v>
      </c>
      <c r="AY162" s="182" t="s">
        <v>137</v>
      </c>
    </row>
    <row r="163" spans="1:65" s="2" customFormat="1" ht="24.2" customHeight="1">
      <c r="A163" s="33"/>
      <c r="B163" s="145"/>
      <c r="C163" s="146" t="s">
        <v>152</v>
      </c>
      <c r="D163" s="146" t="s">
        <v>139</v>
      </c>
      <c r="E163" s="147" t="s">
        <v>219</v>
      </c>
      <c r="F163" s="148" t="s">
        <v>220</v>
      </c>
      <c r="G163" s="149" t="s">
        <v>171</v>
      </c>
      <c r="H163" s="150">
        <v>8</v>
      </c>
      <c r="I163" s="151"/>
      <c r="J163" s="152">
        <f>ROUND(I163*H163,2)</f>
        <v>0</v>
      </c>
      <c r="K163" s="153"/>
      <c r="L163" s="34"/>
      <c r="M163" s="154" t="s">
        <v>1</v>
      </c>
      <c r="N163" s="155" t="s">
        <v>37</v>
      </c>
      <c r="O163" s="59"/>
      <c r="P163" s="156">
        <f>O163*H163</f>
        <v>0</v>
      </c>
      <c r="Q163" s="156">
        <v>0</v>
      </c>
      <c r="R163" s="156">
        <f>Q163*H163</f>
        <v>0</v>
      </c>
      <c r="S163" s="156">
        <v>0</v>
      </c>
      <c r="T163" s="157">
        <f>S163*H163</f>
        <v>0</v>
      </c>
      <c r="U163" s="33"/>
      <c r="V163" s="33"/>
      <c r="W163" s="33"/>
      <c r="X163" s="33"/>
      <c r="Y163" s="33"/>
      <c r="Z163" s="33"/>
      <c r="AA163" s="33"/>
      <c r="AB163" s="33"/>
      <c r="AC163" s="33"/>
      <c r="AD163" s="33"/>
      <c r="AE163" s="33"/>
      <c r="AR163" s="158" t="s">
        <v>143</v>
      </c>
      <c r="AT163" s="158" t="s">
        <v>139</v>
      </c>
      <c r="AU163" s="158" t="s">
        <v>82</v>
      </c>
      <c r="AY163" s="18" t="s">
        <v>137</v>
      </c>
      <c r="BE163" s="159">
        <f>IF(N163="základní",J163,0)</f>
        <v>0</v>
      </c>
      <c r="BF163" s="159">
        <f>IF(N163="snížená",J163,0)</f>
        <v>0</v>
      </c>
      <c r="BG163" s="159">
        <f>IF(N163="zákl. přenesená",J163,0)</f>
        <v>0</v>
      </c>
      <c r="BH163" s="159">
        <f>IF(N163="sníž. přenesená",J163,0)</f>
        <v>0</v>
      </c>
      <c r="BI163" s="159">
        <f>IF(N163="nulová",J163,0)</f>
        <v>0</v>
      </c>
      <c r="BJ163" s="18" t="s">
        <v>80</v>
      </c>
      <c r="BK163" s="159">
        <f>ROUND(I163*H163,2)</f>
        <v>0</v>
      </c>
      <c r="BL163" s="18" t="s">
        <v>143</v>
      </c>
      <c r="BM163" s="158" t="s">
        <v>162</v>
      </c>
    </row>
    <row r="164" spans="1:47" s="2" customFormat="1" ht="29.25">
      <c r="A164" s="33"/>
      <c r="B164" s="34"/>
      <c r="C164" s="33"/>
      <c r="D164" s="160" t="s">
        <v>144</v>
      </c>
      <c r="E164" s="33"/>
      <c r="F164" s="161" t="s">
        <v>222</v>
      </c>
      <c r="G164" s="33"/>
      <c r="H164" s="33"/>
      <c r="I164" s="162"/>
      <c r="J164" s="33"/>
      <c r="K164" s="33"/>
      <c r="L164" s="34"/>
      <c r="M164" s="163"/>
      <c r="N164" s="164"/>
      <c r="O164" s="59"/>
      <c r="P164" s="59"/>
      <c r="Q164" s="59"/>
      <c r="R164" s="59"/>
      <c r="S164" s="59"/>
      <c r="T164" s="60"/>
      <c r="U164" s="33"/>
      <c r="V164" s="33"/>
      <c r="W164" s="33"/>
      <c r="X164" s="33"/>
      <c r="Y164" s="33"/>
      <c r="Z164" s="33"/>
      <c r="AA164" s="33"/>
      <c r="AB164" s="33"/>
      <c r="AC164" s="33"/>
      <c r="AD164" s="33"/>
      <c r="AE164" s="33"/>
      <c r="AT164" s="18" t="s">
        <v>144</v>
      </c>
      <c r="AU164" s="18" t="s">
        <v>82</v>
      </c>
    </row>
    <row r="165" spans="1:47" s="2" customFormat="1" ht="351">
      <c r="A165" s="33"/>
      <c r="B165" s="34"/>
      <c r="C165" s="33"/>
      <c r="D165" s="160" t="s">
        <v>146</v>
      </c>
      <c r="E165" s="33"/>
      <c r="F165" s="165" t="s">
        <v>216</v>
      </c>
      <c r="G165" s="33"/>
      <c r="H165" s="33"/>
      <c r="I165" s="162"/>
      <c r="J165" s="33"/>
      <c r="K165" s="33"/>
      <c r="L165" s="34"/>
      <c r="M165" s="163"/>
      <c r="N165" s="164"/>
      <c r="O165" s="59"/>
      <c r="P165" s="59"/>
      <c r="Q165" s="59"/>
      <c r="R165" s="59"/>
      <c r="S165" s="59"/>
      <c r="T165" s="60"/>
      <c r="U165" s="33"/>
      <c r="V165" s="33"/>
      <c r="W165" s="33"/>
      <c r="X165" s="33"/>
      <c r="Y165" s="33"/>
      <c r="Z165" s="33"/>
      <c r="AA165" s="33"/>
      <c r="AB165" s="33"/>
      <c r="AC165" s="33"/>
      <c r="AD165" s="33"/>
      <c r="AE165" s="33"/>
      <c r="AT165" s="18" t="s">
        <v>146</v>
      </c>
      <c r="AU165" s="18" t="s">
        <v>82</v>
      </c>
    </row>
    <row r="166" spans="2:51" s="13" customFormat="1" ht="12">
      <c r="B166" s="166"/>
      <c r="D166" s="160" t="s">
        <v>147</v>
      </c>
      <c r="E166" s="167" t="s">
        <v>1</v>
      </c>
      <c r="F166" s="168" t="s">
        <v>676</v>
      </c>
      <c r="H166" s="167" t="s">
        <v>1</v>
      </c>
      <c r="I166" s="169"/>
      <c r="L166" s="166"/>
      <c r="M166" s="170"/>
      <c r="N166" s="171"/>
      <c r="O166" s="171"/>
      <c r="P166" s="171"/>
      <c r="Q166" s="171"/>
      <c r="R166" s="171"/>
      <c r="S166" s="171"/>
      <c r="T166" s="172"/>
      <c r="AT166" s="167" t="s">
        <v>147</v>
      </c>
      <c r="AU166" s="167" t="s">
        <v>82</v>
      </c>
      <c r="AV166" s="13" t="s">
        <v>80</v>
      </c>
      <c r="AW166" s="13" t="s">
        <v>29</v>
      </c>
      <c r="AX166" s="13" t="s">
        <v>72</v>
      </c>
      <c r="AY166" s="167" t="s">
        <v>137</v>
      </c>
    </row>
    <row r="167" spans="2:51" s="14" customFormat="1" ht="12">
      <c r="B167" s="173"/>
      <c r="D167" s="160" t="s">
        <v>147</v>
      </c>
      <c r="E167" s="174" t="s">
        <v>1</v>
      </c>
      <c r="F167" s="175" t="s">
        <v>685</v>
      </c>
      <c r="H167" s="176">
        <v>8</v>
      </c>
      <c r="I167" s="177"/>
      <c r="L167" s="173"/>
      <c r="M167" s="178"/>
      <c r="N167" s="179"/>
      <c r="O167" s="179"/>
      <c r="P167" s="179"/>
      <c r="Q167" s="179"/>
      <c r="R167" s="179"/>
      <c r="S167" s="179"/>
      <c r="T167" s="180"/>
      <c r="AT167" s="174" t="s">
        <v>147</v>
      </c>
      <c r="AU167" s="174" t="s">
        <v>82</v>
      </c>
      <c r="AV167" s="14" t="s">
        <v>82</v>
      </c>
      <c r="AW167" s="14" t="s">
        <v>29</v>
      </c>
      <c r="AX167" s="14" t="s">
        <v>72</v>
      </c>
      <c r="AY167" s="174" t="s">
        <v>137</v>
      </c>
    </row>
    <row r="168" spans="2:51" s="15" customFormat="1" ht="12">
      <c r="B168" s="181"/>
      <c r="D168" s="160" t="s">
        <v>147</v>
      </c>
      <c r="E168" s="182" t="s">
        <v>1</v>
      </c>
      <c r="F168" s="183" t="s">
        <v>150</v>
      </c>
      <c r="H168" s="184">
        <v>8</v>
      </c>
      <c r="I168" s="185"/>
      <c r="L168" s="181"/>
      <c r="M168" s="186"/>
      <c r="N168" s="187"/>
      <c r="O168" s="187"/>
      <c r="P168" s="187"/>
      <c r="Q168" s="187"/>
      <c r="R168" s="187"/>
      <c r="S168" s="187"/>
      <c r="T168" s="188"/>
      <c r="AT168" s="182" t="s">
        <v>147</v>
      </c>
      <c r="AU168" s="182" t="s">
        <v>82</v>
      </c>
      <c r="AV168" s="15" t="s">
        <v>143</v>
      </c>
      <c r="AW168" s="15" t="s">
        <v>29</v>
      </c>
      <c r="AX168" s="15" t="s">
        <v>80</v>
      </c>
      <c r="AY168" s="182" t="s">
        <v>137</v>
      </c>
    </row>
    <row r="169" spans="1:65" s="2" customFormat="1" ht="24.2" customHeight="1">
      <c r="A169" s="33"/>
      <c r="B169" s="145"/>
      <c r="C169" s="146" t="s">
        <v>164</v>
      </c>
      <c r="D169" s="146" t="s">
        <v>139</v>
      </c>
      <c r="E169" s="147" t="s">
        <v>266</v>
      </c>
      <c r="F169" s="148" t="s">
        <v>267</v>
      </c>
      <c r="G169" s="149" t="s">
        <v>171</v>
      </c>
      <c r="H169" s="150">
        <v>38.1</v>
      </c>
      <c r="I169" s="151"/>
      <c r="J169" s="152">
        <f>ROUND(I169*H169,2)</f>
        <v>0</v>
      </c>
      <c r="K169" s="153"/>
      <c r="L169" s="34"/>
      <c r="M169" s="154" t="s">
        <v>1</v>
      </c>
      <c r="N169" s="155" t="s">
        <v>37</v>
      </c>
      <c r="O169" s="59"/>
      <c r="P169" s="156">
        <f>O169*H169</f>
        <v>0</v>
      </c>
      <c r="Q169" s="156">
        <v>0</v>
      </c>
      <c r="R169" s="156">
        <f>Q169*H169</f>
        <v>0</v>
      </c>
      <c r="S169" s="156">
        <v>0</v>
      </c>
      <c r="T169" s="157">
        <f>S169*H169</f>
        <v>0</v>
      </c>
      <c r="U169" s="33"/>
      <c r="V169" s="33"/>
      <c r="W169" s="33"/>
      <c r="X169" s="33"/>
      <c r="Y169" s="33"/>
      <c r="Z169" s="33"/>
      <c r="AA169" s="33"/>
      <c r="AB169" s="33"/>
      <c r="AC169" s="33"/>
      <c r="AD169" s="33"/>
      <c r="AE169" s="33"/>
      <c r="AR169" s="158" t="s">
        <v>143</v>
      </c>
      <c r="AT169" s="158" t="s">
        <v>139</v>
      </c>
      <c r="AU169" s="158" t="s">
        <v>82</v>
      </c>
      <c r="AY169" s="18" t="s">
        <v>137</v>
      </c>
      <c r="BE169" s="159">
        <f>IF(N169="základní",J169,0)</f>
        <v>0</v>
      </c>
      <c r="BF169" s="159">
        <f>IF(N169="snížená",J169,0)</f>
        <v>0</v>
      </c>
      <c r="BG169" s="159">
        <f>IF(N169="zákl. přenesená",J169,0)</f>
        <v>0</v>
      </c>
      <c r="BH169" s="159">
        <f>IF(N169="sníž. přenesená",J169,0)</f>
        <v>0</v>
      </c>
      <c r="BI169" s="159">
        <f>IF(N169="nulová",J169,0)</f>
        <v>0</v>
      </c>
      <c r="BJ169" s="18" t="s">
        <v>80</v>
      </c>
      <c r="BK169" s="159">
        <f>ROUND(I169*H169,2)</f>
        <v>0</v>
      </c>
      <c r="BL169" s="18" t="s">
        <v>143</v>
      </c>
      <c r="BM169" s="158" t="s">
        <v>167</v>
      </c>
    </row>
    <row r="170" spans="1:47" s="2" customFormat="1" ht="19.5">
      <c r="A170" s="33"/>
      <c r="B170" s="34"/>
      <c r="C170" s="33"/>
      <c r="D170" s="160" t="s">
        <v>144</v>
      </c>
      <c r="E170" s="33"/>
      <c r="F170" s="161" t="s">
        <v>267</v>
      </c>
      <c r="G170" s="33"/>
      <c r="H170" s="33"/>
      <c r="I170" s="162"/>
      <c r="J170" s="33"/>
      <c r="K170" s="33"/>
      <c r="L170" s="34"/>
      <c r="M170" s="163"/>
      <c r="N170" s="164"/>
      <c r="O170" s="59"/>
      <c r="P170" s="59"/>
      <c r="Q170" s="59"/>
      <c r="R170" s="59"/>
      <c r="S170" s="59"/>
      <c r="T170" s="60"/>
      <c r="U170" s="33"/>
      <c r="V170" s="33"/>
      <c r="W170" s="33"/>
      <c r="X170" s="33"/>
      <c r="Y170" s="33"/>
      <c r="Z170" s="33"/>
      <c r="AA170" s="33"/>
      <c r="AB170" s="33"/>
      <c r="AC170" s="33"/>
      <c r="AD170" s="33"/>
      <c r="AE170" s="33"/>
      <c r="AT170" s="18" t="s">
        <v>144</v>
      </c>
      <c r="AU170" s="18" t="s">
        <v>82</v>
      </c>
    </row>
    <row r="171" spans="2:51" s="14" customFormat="1" ht="12">
      <c r="B171" s="173"/>
      <c r="D171" s="160" t="s">
        <v>147</v>
      </c>
      <c r="E171" s="174" t="s">
        <v>1</v>
      </c>
      <c r="F171" s="175" t="s">
        <v>686</v>
      </c>
      <c r="H171" s="176">
        <v>30.1</v>
      </c>
      <c r="I171" s="177"/>
      <c r="L171" s="173"/>
      <c r="M171" s="178"/>
      <c r="N171" s="179"/>
      <c r="O171" s="179"/>
      <c r="P171" s="179"/>
      <c r="Q171" s="179"/>
      <c r="R171" s="179"/>
      <c r="S171" s="179"/>
      <c r="T171" s="180"/>
      <c r="AT171" s="174" t="s">
        <v>147</v>
      </c>
      <c r="AU171" s="174" t="s">
        <v>82</v>
      </c>
      <c r="AV171" s="14" t="s">
        <v>82</v>
      </c>
      <c r="AW171" s="14" t="s">
        <v>29</v>
      </c>
      <c r="AX171" s="14" t="s">
        <v>72</v>
      </c>
      <c r="AY171" s="174" t="s">
        <v>137</v>
      </c>
    </row>
    <row r="172" spans="2:51" s="14" customFormat="1" ht="12">
      <c r="B172" s="173"/>
      <c r="D172" s="160" t="s">
        <v>147</v>
      </c>
      <c r="E172" s="174" t="s">
        <v>1</v>
      </c>
      <c r="F172" s="175" t="s">
        <v>687</v>
      </c>
      <c r="H172" s="176">
        <v>8</v>
      </c>
      <c r="I172" s="177"/>
      <c r="L172" s="173"/>
      <c r="M172" s="178"/>
      <c r="N172" s="179"/>
      <c r="O172" s="179"/>
      <c r="P172" s="179"/>
      <c r="Q172" s="179"/>
      <c r="R172" s="179"/>
      <c r="S172" s="179"/>
      <c r="T172" s="180"/>
      <c r="AT172" s="174" t="s">
        <v>147</v>
      </c>
      <c r="AU172" s="174" t="s">
        <v>82</v>
      </c>
      <c r="AV172" s="14" t="s">
        <v>82</v>
      </c>
      <c r="AW172" s="14" t="s">
        <v>29</v>
      </c>
      <c r="AX172" s="14" t="s">
        <v>72</v>
      </c>
      <c r="AY172" s="174" t="s">
        <v>137</v>
      </c>
    </row>
    <row r="173" spans="2:51" s="15" customFormat="1" ht="12">
      <c r="B173" s="181"/>
      <c r="D173" s="160" t="s">
        <v>147</v>
      </c>
      <c r="E173" s="182" t="s">
        <v>1</v>
      </c>
      <c r="F173" s="183" t="s">
        <v>150</v>
      </c>
      <c r="H173" s="184">
        <v>38.1</v>
      </c>
      <c r="I173" s="185"/>
      <c r="L173" s="181"/>
      <c r="M173" s="186"/>
      <c r="N173" s="187"/>
      <c r="O173" s="187"/>
      <c r="P173" s="187"/>
      <c r="Q173" s="187"/>
      <c r="R173" s="187"/>
      <c r="S173" s="187"/>
      <c r="T173" s="188"/>
      <c r="AT173" s="182" t="s">
        <v>147</v>
      </c>
      <c r="AU173" s="182" t="s">
        <v>82</v>
      </c>
      <c r="AV173" s="15" t="s">
        <v>143</v>
      </c>
      <c r="AW173" s="15" t="s">
        <v>29</v>
      </c>
      <c r="AX173" s="15" t="s">
        <v>80</v>
      </c>
      <c r="AY173" s="182" t="s">
        <v>137</v>
      </c>
    </row>
    <row r="174" spans="1:65" s="2" customFormat="1" ht="24.2" customHeight="1">
      <c r="A174" s="33"/>
      <c r="B174" s="145"/>
      <c r="C174" s="146" t="s">
        <v>153</v>
      </c>
      <c r="D174" s="146" t="s">
        <v>139</v>
      </c>
      <c r="E174" s="147" t="s">
        <v>323</v>
      </c>
      <c r="F174" s="148" t="s">
        <v>324</v>
      </c>
      <c r="G174" s="149" t="s">
        <v>145</v>
      </c>
      <c r="H174" s="150">
        <v>1</v>
      </c>
      <c r="I174" s="151"/>
      <c r="J174" s="152">
        <f>ROUND(I174*H174,2)</f>
        <v>0</v>
      </c>
      <c r="K174" s="153"/>
      <c r="L174" s="34"/>
      <c r="M174" s="154" t="s">
        <v>1</v>
      </c>
      <c r="N174" s="155" t="s">
        <v>37</v>
      </c>
      <c r="O174" s="59"/>
      <c r="P174" s="156">
        <f>O174*H174</f>
        <v>0</v>
      </c>
      <c r="Q174" s="156">
        <v>0</v>
      </c>
      <c r="R174" s="156">
        <f>Q174*H174</f>
        <v>0</v>
      </c>
      <c r="S174" s="156">
        <v>0</v>
      </c>
      <c r="T174" s="157">
        <f>S174*H174</f>
        <v>0</v>
      </c>
      <c r="U174" s="33"/>
      <c r="V174" s="33"/>
      <c r="W174" s="33"/>
      <c r="X174" s="33"/>
      <c r="Y174" s="33"/>
      <c r="Z174" s="33"/>
      <c r="AA174" s="33"/>
      <c r="AB174" s="33"/>
      <c r="AC174" s="33"/>
      <c r="AD174" s="33"/>
      <c r="AE174" s="33"/>
      <c r="AR174" s="158" t="s">
        <v>143</v>
      </c>
      <c r="AT174" s="158" t="s">
        <v>139</v>
      </c>
      <c r="AU174" s="158" t="s">
        <v>82</v>
      </c>
      <c r="AY174" s="18" t="s">
        <v>137</v>
      </c>
      <c r="BE174" s="159">
        <f>IF(N174="základní",J174,0)</f>
        <v>0</v>
      </c>
      <c r="BF174" s="159">
        <f>IF(N174="snížená",J174,0)</f>
        <v>0</v>
      </c>
      <c r="BG174" s="159">
        <f>IF(N174="zákl. přenesená",J174,0)</f>
        <v>0</v>
      </c>
      <c r="BH174" s="159">
        <f>IF(N174="sníž. přenesená",J174,0)</f>
        <v>0</v>
      </c>
      <c r="BI174" s="159">
        <f>IF(N174="nulová",J174,0)</f>
        <v>0</v>
      </c>
      <c r="BJ174" s="18" t="s">
        <v>80</v>
      </c>
      <c r="BK174" s="159">
        <f>ROUND(I174*H174,2)</f>
        <v>0</v>
      </c>
      <c r="BL174" s="18" t="s">
        <v>143</v>
      </c>
      <c r="BM174" s="158" t="s">
        <v>172</v>
      </c>
    </row>
    <row r="175" spans="1:47" s="2" customFormat="1" ht="29.25">
      <c r="A175" s="33"/>
      <c r="B175" s="34"/>
      <c r="C175" s="33"/>
      <c r="D175" s="160" t="s">
        <v>144</v>
      </c>
      <c r="E175" s="33"/>
      <c r="F175" s="161" t="s">
        <v>326</v>
      </c>
      <c r="G175" s="33"/>
      <c r="H175" s="33"/>
      <c r="I175" s="162"/>
      <c r="J175" s="33"/>
      <c r="K175" s="33"/>
      <c r="L175" s="34"/>
      <c r="M175" s="163"/>
      <c r="N175" s="164"/>
      <c r="O175" s="59"/>
      <c r="P175" s="59"/>
      <c r="Q175" s="59"/>
      <c r="R175" s="59"/>
      <c r="S175" s="59"/>
      <c r="T175" s="60"/>
      <c r="U175" s="33"/>
      <c r="V175" s="33"/>
      <c r="W175" s="33"/>
      <c r="X175" s="33"/>
      <c r="Y175" s="33"/>
      <c r="Z175" s="33"/>
      <c r="AA175" s="33"/>
      <c r="AB175" s="33"/>
      <c r="AC175" s="33"/>
      <c r="AD175" s="33"/>
      <c r="AE175" s="33"/>
      <c r="AT175" s="18" t="s">
        <v>144</v>
      </c>
      <c r="AU175" s="18" t="s">
        <v>82</v>
      </c>
    </row>
    <row r="176" spans="2:51" s="13" customFormat="1" ht="12">
      <c r="B176" s="166"/>
      <c r="D176" s="160" t="s">
        <v>147</v>
      </c>
      <c r="E176" s="167" t="s">
        <v>1</v>
      </c>
      <c r="F176" s="168" t="s">
        <v>327</v>
      </c>
      <c r="H176" s="167" t="s">
        <v>1</v>
      </c>
      <c r="I176" s="169"/>
      <c r="L176" s="166"/>
      <c r="M176" s="170"/>
      <c r="N176" s="171"/>
      <c r="O176" s="171"/>
      <c r="P176" s="171"/>
      <c r="Q176" s="171"/>
      <c r="R176" s="171"/>
      <c r="S176" s="171"/>
      <c r="T176" s="172"/>
      <c r="AT176" s="167" t="s">
        <v>147</v>
      </c>
      <c r="AU176" s="167" t="s">
        <v>82</v>
      </c>
      <c r="AV176" s="13" t="s">
        <v>80</v>
      </c>
      <c r="AW176" s="13" t="s">
        <v>29</v>
      </c>
      <c r="AX176" s="13" t="s">
        <v>72</v>
      </c>
      <c r="AY176" s="167" t="s">
        <v>137</v>
      </c>
    </row>
    <row r="177" spans="2:51" s="14" customFormat="1" ht="12">
      <c r="B177" s="173"/>
      <c r="D177" s="160" t="s">
        <v>147</v>
      </c>
      <c r="E177" s="174" t="s">
        <v>1</v>
      </c>
      <c r="F177" s="175" t="s">
        <v>149</v>
      </c>
      <c r="H177" s="176">
        <v>1</v>
      </c>
      <c r="I177" s="177"/>
      <c r="L177" s="173"/>
      <c r="M177" s="178"/>
      <c r="N177" s="179"/>
      <c r="O177" s="179"/>
      <c r="P177" s="179"/>
      <c r="Q177" s="179"/>
      <c r="R177" s="179"/>
      <c r="S177" s="179"/>
      <c r="T177" s="180"/>
      <c r="AT177" s="174" t="s">
        <v>147</v>
      </c>
      <c r="AU177" s="174" t="s">
        <v>82</v>
      </c>
      <c r="AV177" s="14" t="s">
        <v>82</v>
      </c>
      <c r="AW177" s="14" t="s">
        <v>29</v>
      </c>
      <c r="AX177" s="14" t="s">
        <v>72</v>
      </c>
      <c r="AY177" s="174" t="s">
        <v>137</v>
      </c>
    </row>
    <row r="178" spans="2:51" s="15" customFormat="1" ht="12">
      <c r="B178" s="181"/>
      <c r="D178" s="160" t="s">
        <v>147</v>
      </c>
      <c r="E178" s="182" t="s">
        <v>1</v>
      </c>
      <c r="F178" s="183" t="s">
        <v>150</v>
      </c>
      <c r="H178" s="184">
        <v>1</v>
      </c>
      <c r="I178" s="185"/>
      <c r="L178" s="181"/>
      <c r="M178" s="186"/>
      <c r="N178" s="187"/>
      <c r="O178" s="187"/>
      <c r="P178" s="187"/>
      <c r="Q178" s="187"/>
      <c r="R178" s="187"/>
      <c r="S178" s="187"/>
      <c r="T178" s="188"/>
      <c r="AT178" s="182" t="s">
        <v>147</v>
      </c>
      <c r="AU178" s="182" t="s">
        <v>82</v>
      </c>
      <c r="AV178" s="15" t="s">
        <v>143</v>
      </c>
      <c r="AW178" s="15" t="s">
        <v>29</v>
      </c>
      <c r="AX178" s="15" t="s">
        <v>80</v>
      </c>
      <c r="AY178" s="182" t="s">
        <v>137</v>
      </c>
    </row>
    <row r="179" spans="1:65" s="2" customFormat="1" ht="24.2" customHeight="1">
      <c r="A179" s="33"/>
      <c r="B179" s="145"/>
      <c r="C179" s="146" t="s">
        <v>181</v>
      </c>
      <c r="D179" s="146" t="s">
        <v>139</v>
      </c>
      <c r="E179" s="147" t="s">
        <v>328</v>
      </c>
      <c r="F179" s="148" t="s">
        <v>329</v>
      </c>
      <c r="G179" s="149" t="s">
        <v>145</v>
      </c>
      <c r="H179" s="150">
        <v>1</v>
      </c>
      <c r="I179" s="151"/>
      <c r="J179" s="152">
        <f>ROUND(I179*H179,2)</f>
        <v>0</v>
      </c>
      <c r="K179" s="153"/>
      <c r="L179" s="34"/>
      <c r="M179" s="154" t="s">
        <v>1</v>
      </c>
      <c r="N179" s="155" t="s">
        <v>37</v>
      </c>
      <c r="O179" s="59"/>
      <c r="P179" s="156">
        <f>O179*H179</f>
        <v>0</v>
      </c>
      <c r="Q179" s="156">
        <v>0</v>
      </c>
      <c r="R179" s="156">
        <f>Q179*H179</f>
        <v>0</v>
      </c>
      <c r="S179" s="156">
        <v>0</v>
      </c>
      <c r="T179" s="157">
        <f>S179*H179</f>
        <v>0</v>
      </c>
      <c r="U179" s="33"/>
      <c r="V179" s="33"/>
      <c r="W179" s="33"/>
      <c r="X179" s="33"/>
      <c r="Y179" s="33"/>
      <c r="Z179" s="33"/>
      <c r="AA179" s="33"/>
      <c r="AB179" s="33"/>
      <c r="AC179" s="33"/>
      <c r="AD179" s="33"/>
      <c r="AE179" s="33"/>
      <c r="AR179" s="158" t="s">
        <v>143</v>
      </c>
      <c r="AT179" s="158" t="s">
        <v>139</v>
      </c>
      <c r="AU179" s="158" t="s">
        <v>82</v>
      </c>
      <c r="AY179" s="18" t="s">
        <v>137</v>
      </c>
      <c r="BE179" s="159">
        <f>IF(N179="základní",J179,0)</f>
        <v>0</v>
      </c>
      <c r="BF179" s="159">
        <f>IF(N179="snížená",J179,0)</f>
        <v>0</v>
      </c>
      <c r="BG179" s="159">
        <f>IF(N179="zákl. přenesená",J179,0)</f>
        <v>0</v>
      </c>
      <c r="BH179" s="159">
        <f>IF(N179="sníž. přenesená",J179,0)</f>
        <v>0</v>
      </c>
      <c r="BI179" s="159">
        <f>IF(N179="nulová",J179,0)</f>
        <v>0</v>
      </c>
      <c r="BJ179" s="18" t="s">
        <v>80</v>
      </c>
      <c r="BK179" s="159">
        <f>ROUND(I179*H179,2)</f>
        <v>0</v>
      </c>
      <c r="BL179" s="18" t="s">
        <v>143</v>
      </c>
      <c r="BM179" s="158" t="s">
        <v>184</v>
      </c>
    </row>
    <row r="180" spans="1:47" s="2" customFormat="1" ht="29.25">
      <c r="A180" s="33"/>
      <c r="B180" s="34"/>
      <c r="C180" s="33"/>
      <c r="D180" s="160" t="s">
        <v>144</v>
      </c>
      <c r="E180" s="33"/>
      <c r="F180" s="161" t="s">
        <v>331</v>
      </c>
      <c r="G180" s="33"/>
      <c r="H180" s="33"/>
      <c r="I180" s="162"/>
      <c r="J180" s="33"/>
      <c r="K180" s="33"/>
      <c r="L180" s="34"/>
      <c r="M180" s="163"/>
      <c r="N180" s="164"/>
      <c r="O180" s="59"/>
      <c r="P180" s="59"/>
      <c r="Q180" s="59"/>
      <c r="R180" s="59"/>
      <c r="S180" s="59"/>
      <c r="T180" s="60"/>
      <c r="U180" s="33"/>
      <c r="V180" s="33"/>
      <c r="W180" s="33"/>
      <c r="X180" s="33"/>
      <c r="Y180" s="33"/>
      <c r="Z180" s="33"/>
      <c r="AA180" s="33"/>
      <c r="AB180" s="33"/>
      <c r="AC180" s="33"/>
      <c r="AD180" s="33"/>
      <c r="AE180" s="33"/>
      <c r="AT180" s="18" t="s">
        <v>144</v>
      </c>
      <c r="AU180" s="18" t="s">
        <v>82</v>
      </c>
    </row>
    <row r="181" spans="2:51" s="13" customFormat="1" ht="12">
      <c r="B181" s="166"/>
      <c r="D181" s="160" t="s">
        <v>147</v>
      </c>
      <c r="E181" s="167" t="s">
        <v>1</v>
      </c>
      <c r="F181" s="168" t="s">
        <v>332</v>
      </c>
      <c r="H181" s="167" t="s">
        <v>1</v>
      </c>
      <c r="I181" s="169"/>
      <c r="L181" s="166"/>
      <c r="M181" s="170"/>
      <c r="N181" s="171"/>
      <c r="O181" s="171"/>
      <c r="P181" s="171"/>
      <c r="Q181" s="171"/>
      <c r="R181" s="171"/>
      <c r="S181" s="171"/>
      <c r="T181" s="172"/>
      <c r="AT181" s="167" t="s">
        <v>147</v>
      </c>
      <c r="AU181" s="167" t="s">
        <v>82</v>
      </c>
      <c r="AV181" s="13" t="s">
        <v>80</v>
      </c>
      <c r="AW181" s="13" t="s">
        <v>29</v>
      </c>
      <c r="AX181" s="13" t="s">
        <v>72</v>
      </c>
      <c r="AY181" s="167" t="s">
        <v>137</v>
      </c>
    </row>
    <row r="182" spans="2:51" s="14" customFormat="1" ht="12">
      <c r="B182" s="173"/>
      <c r="D182" s="160" t="s">
        <v>147</v>
      </c>
      <c r="E182" s="174" t="s">
        <v>1</v>
      </c>
      <c r="F182" s="175" t="s">
        <v>149</v>
      </c>
      <c r="H182" s="176">
        <v>1</v>
      </c>
      <c r="I182" s="177"/>
      <c r="L182" s="173"/>
      <c r="M182" s="178"/>
      <c r="N182" s="179"/>
      <c r="O182" s="179"/>
      <c r="P182" s="179"/>
      <c r="Q182" s="179"/>
      <c r="R182" s="179"/>
      <c r="S182" s="179"/>
      <c r="T182" s="180"/>
      <c r="AT182" s="174" t="s">
        <v>147</v>
      </c>
      <c r="AU182" s="174" t="s">
        <v>82</v>
      </c>
      <c r="AV182" s="14" t="s">
        <v>82</v>
      </c>
      <c r="AW182" s="14" t="s">
        <v>29</v>
      </c>
      <c r="AX182" s="14" t="s">
        <v>72</v>
      </c>
      <c r="AY182" s="174" t="s">
        <v>137</v>
      </c>
    </row>
    <row r="183" spans="2:51" s="15" customFormat="1" ht="12">
      <c r="B183" s="181"/>
      <c r="D183" s="160" t="s">
        <v>147</v>
      </c>
      <c r="E183" s="182" t="s">
        <v>1</v>
      </c>
      <c r="F183" s="183" t="s">
        <v>150</v>
      </c>
      <c r="H183" s="184">
        <v>1</v>
      </c>
      <c r="I183" s="185"/>
      <c r="L183" s="181"/>
      <c r="M183" s="186"/>
      <c r="N183" s="187"/>
      <c r="O183" s="187"/>
      <c r="P183" s="187"/>
      <c r="Q183" s="187"/>
      <c r="R183" s="187"/>
      <c r="S183" s="187"/>
      <c r="T183" s="188"/>
      <c r="AT183" s="182" t="s">
        <v>147</v>
      </c>
      <c r="AU183" s="182" t="s">
        <v>82</v>
      </c>
      <c r="AV183" s="15" t="s">
        <v>143</v>
      </c>
      <c r="AW183" s="15" t="s">
        <v>29</v>
      </c>
      <c r="AX183" s="15" t="s">
        <v>80</v>
      </c>
      <c r="AY183" s="182" t="s">
        <v>137</v>
      </c>
    </row>
    <row r="184" spans="2:63" s="12" customFormat="1" ht="22.9" customHeight="1">
      <c r="B184" s="132"/>
      <c r="D184" s="133" t="s">
        <v>71</v>
      </c>
      <c r="E184" s="143" t="s">
        <v>82</v>
      </c>
      <c r="F184" s="143" t="s">
        <v>344</v>
      </c>
      <c r="I184" s="135"/>
      <c r="J184" s="144">
        <f>BK184</f>
        <v>0</v>
      </c>
      <c r="L184" s="132"/>
      <c r="M184" s="137"/>
      <c r="N184" s="138"/>
      <c r="O184" s="138"/>
      <c r="P184" s="139">
        <f>SUM(P185:P203)</f>
        <v>0</v>
      </c>
      <c r="Q184" s="138"/>
      <c r="R184" s="139">
        <f>SUM(R185:R203)</f>
        <v>0</v>
      </c>
      <c r="S184" s="138"/>
      <c r="T184" s="140">
        <f>SUM(T185:T203)</f>
        <v>0</v>
      </c>
      <c r="AR184" s="133" t="s">
        <v>80</v>
      </c>
      <c r="AT184" s="141" t="s">
        <v>71</v>
      </c>
      <c r="AU184" s="141" t="s">
        <v>80</v>
      </c>
      <c r="AY184" s="133" t="s">
        <v>137</v>
      </c>
      <c r="BK184" s="142">
        <f>SUM(BK185:BK203)</f>
        <v>0</v>
      </c>
    </row>
    <row r="185" spans="1:65" s="2" customFormat="1" ht="14.45" customHeight="1">
      <c r="A185" s="33"/>
      <c r="B185" s="145"/>
      <c r="C185" s="146" t="s">
        <v>157</v>
      </c>
      <c r="D185" s="146" t="s">
        <v>139</v>
      </c>
      <c r="E185" s="147" t="s">
        <v>688</v>
      </c>
      <c r="F185" s="148" t="s">
        <v>689</v>
      </c>
      <c r="G185" s="149" t="s">
        <v>226</v>
      </c>
      <c r="H185" s="150">
        <v>6</v>
      </c>
      <c r="I185" s="151"/>
      <c r="J185" s="152">
        <f>ROUND(I185*H185,2)</f>
        <v>0</v>
      </c>
      <c r="K185" s="153"/>
      <c r="L185" s="34"/>
      <c r="M185" s="154" t="s">
        <v>1</v>
      </c>
      <c r="N185" s="155" t="s">
        <v>37</v>
      </c>
      <c r="O185" s="59"/>
      <c r="P185" s="156">
        <f>O185*H185</f>
        <v>0</v>
      </c>
      <c r="Q185" s="156">
        <v>0</v>
      </c>
      <c r="R185" s="156">
        <f>Q185*H185</f>
        <v>0</v>
      </c>
      <c r="S185" s="156">
        <v>0</v>
      </c>
      <c r="T185" s="157">
        <f>S185*H185</f>
        <v>0</v>
      </c>
      <c r="U185" s="33"/>
      <c r="V185" s="33"/>
      <c r="W185" s="33"/>
      <c r="X185" s="33"/>
      <c r="Y185" s="33"/>
      <c r="Z185" s="33"/>
      <c r="AA185" s="33"/>
      <c r="AB185" s="33"/>
      <c r="AC185" s="33"/>
      <c r="AD185" s="33"/>
      <c r="AE185" s="33"/>
      <c r="AR185" s="158" t="s">
        <v>143</v>
      </c>
      <c r="AT185" s="158" t="s">
        <v>139</v>
      </c>
      <c r="AU185" s="158" t="s">
        <v>82</v>
      </c>
      <c r="AY185" s="18" t="s">
        <v>137</v>
      </c>
      <c r="BE185" s="159">
        <f>IF(N185="základní",J185,0)</f>
        <v>0</v>
      </c>
      <c r="BF185" s="159">
        <f>IF(N185="snížená",J185,0)</f>
        <v>0</v>
      </c>
      <c r="BG185" s="159">
        <f>IF(N185="zákl. přenesená",J185,0)</f>
        <v>0</v>
      </c>
      <c r="BH185" s="159">
        <f>IF(N185="sníž. přenesená",J185,0)</f>
        <v>0</v>
      </c>
      <c r="BI185" s="159">
        <f>IF(N185="nulová",J185,0)</f>
        <v>0</v>
      </c>
      <c r="BJ185" s="18" t="s">
        <v>80</v>
      </c>
      <c r="BK185" s="159">
        <f>ROUND(I185*H185,2)</f>
        <v>0</v>
      </c>
      <c r="BL185" s="18" t="s">
        <v>143</v>
      </c>
      <c r="BM185" s="158" t="s">
        <v>192</v>
      </c>
    </row>
    <row r="186" spans="1:47" s="2" customFormat="1" ht="12">
      <c r="A186" s="33"/>
      <c r="B186" s="34"/>
      <c r="C186" s="33"/>
      <c r="D186" s="160" t="s">
        <v>144</v>
      </c>
      <c r="E186" s="33"/>
      <c r="F186" s="161" t="s">
        <v>689</v>
      </c>
      <c r="G186" s="33"/>
      <c r="H186" s="33"/>
      <c r="I186" s="162"/>
      <c r="J186" s="33"/>
      <c r="K186" s="33"/>
      <c r="L186" s="34"/>
      <c r="M186" s="163"/>
      <c r="N186" s="164"/>
      <c r="O186" s="59"/>
      <c r="P186" s="59"/>
      <c r="Q186" s="59"/>
      <c r="R186" s="59"/>
      <c r="S186" s="59"/>
      <c r="T186" s="60"/>
      <c r="U186" s="33"/>
      <c r="V186" s="33"/>
      <c r="W186" s="33"/>
      <c r="X186" s="33"/>
      <c r="Y186" s="33"/>
      <c r="Z186" s="33"/>
      <c r="AA186" s="33"/>
      <c r="AB186" s="33"/>
      <c r="AC186" s="33"/>
      <c r="AD186" s="33"/>
      <c r="AE186" s="33"/>
      <c r="AT186" s="18" t="s">
        <v>144</v>
      </c>
      <c r="AU186" s="18" t="s">
        <v>82</v>
      </c>
    </row>
    <row r="187" spans="2:51" s="14" customFormat="1" ht="12">
      <c r="B187" s="173"/>
      <c r="D187" s="160" t="s">
        <v>147</v>
      </c>
      <c r="E187" s="174" t="s">
        <v>1</v>
      </c>
      <c r="F187" s="175" t="s">
        <v>690</v>
      </c>
      <c r="H187" s="176">
        <v>6</v>
      </c>
      <c r="I187" s="177"/>
      <c r="L187" s="173"/>
      <c r="M187" s="178"/>
      <c r="N187" s="179"/>
      <c r="O187" s="179"/>
      <c r="P187" s="179"/>
      <c r="Q187" s="179"/>
      <c r="R187" s="179"/>
      <c r="S187" s="179"/>
      <c r="T187" s="180"/>
      <c r="AT187" s="174" t="s">
        <v>147</v>
      </c>
      <c r="AU187" s="174" t="s">
        <v>82</v>
      </c>
      <c r="AV187" s="14" t="s">
        <v>82</v>
      </c>
      <c r="AW187" s="14" t="s">
        <v>29</v>
      </c>
      <c r="AX187" s="14" t="s">
        <v>72</v>
      </c>
      <c r="AY187" s="174" t="s">
        <v>137</v>
      </c>
    </row>
    <row r="188" spans="2:51" s="15" customFormat="1" ht="12">
      <c r="B188" s="181"/>
      <c r="D188" s="160" t="s">
        <v>147</v>
      </c>
      <c r="E188" s="182" t="s">
        <v>1</v>
      </c>
      <c r="F188" s="183" t="s">
        <v>150</v>
      </c>
      <c r="H188" s="184">
        <v>6</v>
      </c>
      <c r="I188" s="185"/>
      <c r="L188" s="181"/>
      <c r="M188" s="186"/>
      <c r="N188" s="187"/>
      <c r="O188" s="187"/>
      <c r="P188" s="187"/>
      <c r="Q188" s="187"/>
      <c r="R188" s="187"/>
      <c r="S188" s="187"/>
      <c r="T188" s="188"/>
      <c r="AT188" s="182" t="s">
        <v>147</v>
      </c>
      <c r="AU188" s="182" t="s">
        <v>82</v>
      </c>
      <c r="AV188" s="15" t="s">
        <v>143</v>
      </c>
      <c r="AW188" s="15" t="s">
        <v>29</v>
      </c>
      <c r="AX188" s="15" t="s">
        <v>80</v>
      </c>
      <c r="AY188" s="182" t="s">
        <v>137</v>
      </c>
    </row>
    <row r="189" spans="1:65" s="2" customFormat="1" ht="14.45" customHeight="1">
      <c r="A189" s="33"/>
      <c r="B189" s="145"/>
      <c r="C189" s="146" t="s">
        <v>196</v>
      </c>
      <c r="D189" s="146" t="s">
        <v>139</v>
      </c>
      <c r="E189" s="147" t="s">
        <v>691</v>
      </c>
      <c r="F189" s="148" t="s">
        <v>692</v>
      </c>
      <c r="G189" s="149" t="s">
        <v>226</v>
      </c>
      <c r="H189" s="150">
        <v>16</v>
      </c>
      <c r="I189" s="151"/>
      <c r="J189" s="152">
        <f>ROUND(I189*H189,2)</f>
        <v>0</v>
      </c>
      <c r="K189" s="153"/>
      <c r="L189" s="34"/>
      <c r="M189" s="154" t="s">
        <v>1</v>
      </c>
      <c r="N189" s="155" t="s">
        <v>37</v>
      </c>
      <c r="O189" s="59"/>
      <c r="P189" s="156">
        <f>O189*H189</f>
        <v>0</v>
      </c>
      <c r="Q189" s="156">
        <v>0</v>
      </c>
      <c r="R189" s="156">
        <f>Q189*H189</f>
        <v>0</v>
      </c>
      <c r="S189" s="156">
        <v>0</v>
      </c>
      <c r="T189" s="157">
        <f>S189*H189</f>
        <v>0</v>
      </c>
      <c r="U189" s="33"/>
      <c r="V189" s="33"/>
      <c r="W189" s="33"/>
      <c r="X189" s="33"/>
      <c r="Y189" s="33"/>
      <c r="Z189" s="33"/>
      <c r="AA189" s="33"/>
      <c r="AB189" s="33"/>
      <c r="AC189" s="33"/>
      <c r="AD189" s="33"/>
      <c r="AE189" s="33"/>
      <c r="AR189" s="158" t="s">
        <v>143</v>
      </c>
      <c r="AT189" s="158" t="s">
        <v>139</v>
      </c>
      <c r="AU189" s="158" t="s">
        <v>82</v>
      </c>
      <c r="AY189" s="18" t="s">
        <v>137</v>
      </c>
      <c r="BE189" s="159">
        <f>IF(N189="základní",J189,0)</f>
        <v>0</v>
      </c>
      <c r="BF189" s="159">
        <f>IF(N189="snížená",J189,0)</f>
        <v>0</v>
      </c>
      <c r="BG189" s="159">
        <f>IF(N189="zákl. přenesená",J189,0)</f>
        <v>0</v>
      </c>
      <c r="BH189" s="159">
        <f>IF(N189="sníž. přenesená",J189,0)</f>
        <v>0</v>
      </c>
      <c r="BI189" s="159">
        <f>IF(N189="nulová",J189,0)</f>
        <v>0</v>
      </c>
      <c r="BJ189" s="18" t="s">
        <v>80</v>
      </c>
      <c r="BK189" s="159">
        <f>ROUND(I189*H189,2)</f>
        <v>0</v>
      </c>
      <c r="BL189" s="18" t="s">
        <v>143</v>
      </c>
      <c r="BM189" s="158" t="s">
        <v>200</v>
      </c>
    </row>
    <row r="190" spans="1:47" s="2" customFormat="1" ht="12">
      <c r="A190" s="33"/>
      <c r="B190" s="34"/>
      <c r="C190" s="33"/>
      <c r="D190" s="160" t="s">
        <v>144</v>
      </c>
      <c r="E190" s="33"/>
      <c r="F190" s="161" t="s">
        <v>692</v>
      </c>
      <c r="G190" s="33"/>
      <c r="H190" s="33"/>
      <c r="I190" s="162"/>
      <c r="J190" s="33"/>
      <c r="K190" s="33"/>
      <c r="L190" s="34"/>
      <c r="M190" s="163"/>
      <c r="N190" s="164"/>
      <c r="O190" s="59"/>
      <c r="P190" s="59"/>
      <c r="Q190" s="59"/>
      <c r="R190" s="59"/>
      <c r="S190" s="59"/>
      <c r="T190" s="60"/>
      <c r="U190" s="33"/>
      <c r="V190" s="33"/>
      <c r="W190" s="33"/>
      <c r="X190" s="33"/>
      <c r="Y190" s="33"/>
      <c r="Z190" s="33"/>
      <c r="AA190" s="33"/>
      <c r="AB190" s="33"/>
      <c r="AC190" s="33"/>
      <c r="AD190" s="33"/>
      <c r="AE190" s="33"/>
      <c r="AT190" s="18" t="s">
        <v>144</v>
      </c>
      <c r="AU190" s="18" t="s">
        <v>82</v>
      </c>
    </row>
    <row r="191" spans="2:51" s="14" customFormat="1" ht="12">
      <c r="B191" s="173"/>
      <c r="D191" s="160" t="s">
        <v>147</v>
      </c>
      <c r="E191" s="174" t="s">
        <v>1</v>
      </c>
      <c r="F191" s="175" t="s">
        <v>693</v>
      </c>
      <c r="H191" s="176">
        <v>16</v>
      </c>
      <c r="I191" s="177"/>
      <c r="L191" s="173"/>
      <c r="M191" s="178"/>
      <c r="N191" s="179"/>
      <c r="O191" s="179"/>
      <c r="P191" s="179"/>
      <c r="Q191" s="179"/>
      <c r="R191" s="179"/>
      <c r="S191" s="179"/>
      <c r="T191" s="180"/>
      <c r="AT191" s="174" t="s">
        <v>147</v>
      </c>
      <c r="AU191" s="174" t="s">
        <v>82</v>
      </c>
      <c r="AV191" s="14" t="s">
        <v>82</v>
      </c>
      <c r="AW191" s="14" t="s">
        <v>29</v>
      </c>
      <c r="AX191" s="14" t="s">
        <v>72</v>
      </c>
      <c r="AY191" s="174" t="s">
        <v>137</v>
      </c>
    </row>
    <row r="192" spans="2:51" s="15" customFormat="1" ht="12">
      <c r="B192" s="181"/>
      <c r="D192" s="160" t="s">
        <v>147</v>
      </c>
      <c r="E192" s="182" t="s">
        <v>1</v>
      </c>
      <c r="F192" s="183" t="s">
        <v>150</v>
      </c>
      <c r="H192" s="184">
        <v>16</v>
      </c>
      <c r="I192" s="185"/>
      <c r="L192" s="181"/>
      <c r="M192" s="186"/>
      <c r="N192" s="187"/>
      <c r="O192" s="187"/>
      <c r="P192" s="187"/>
      <c r="Q192" s="187"/>
      <c r="R192" s="187"/>
      <c r="S192" s="187"/>
      <c r="T192" s="188"/>
      <c r="AT192" s="182" t="s">
        <v>147</v>
      </c>
      <c r="AU192" s="182" t="s">
        <v>82</v>
      </c>
      <c r="AV192" s="15" t="s">
        <v>143</v>
      </c>
      <c r="AW192" s="15" t="s">
        <v>29</v>
      </c>
      <c r="AX192" s="15" t="s">
        <v>80</v>
      </c>
      <c r="AY192" s="182" t="s">
        <v>137</v>
      </c>
    </row>
    <row r="193" spans="1:65" s="2" customFormat="1" ht="24.2" customHeight="1">
      <c r="A193" s="33"/>
      <c r="B193" s="145"/>
      <c r="C193" s="146" t="s">
        <v>162</v>
      </c>
      <c r="D193" s="146" t="s">
        <v>139</v>
      </c>
      <c r="E193" s="147" t="s">
        <v>694</v>
      </c>
      <c r="F193" s="148" t="s">
        <v>695</v>
      </c>
      <c r="G193" s="149" t="s">
        <v>226</v>
      </c>
      <c r="H193" s="150">
        <v>22</v>
      </c>
      <c r="I193" s="151"/>
      <c r="J193" s="152">
        <f>ROUND(I193*H193,2)</f>
        <v>0</v>
      </c>
      <c r="K193" s="153"/>
      <c r="L193" s="34"/>
      <c r="M193" s="154" t="s">
        <v>1</v>
      </c>
      <c r="N193" s="155" t="s">
        <v>37</v>
      </c>
      <c r="O193" s="59"/>
      <c r="P193" s="156">
        <f>O193*H193</f>
        <v>0</v>
      </c>
      <c r="Q193" s="156">
        <v>0</v>
      </c>
      <c r="R193" s="156">
        <f>Q193*H193</f>
        <v>0</v>
      </c>
      <c r="S193" s="156">
        <v>0</v>
      </c>
      <c r="T193" s="157">
        <f>S193*H193</f>
        <v>0</v>
      </c>
      <c r="U193" s="33"/>
      <c r="V193" s="33"/>
      <c r="W193" s="33"/>
      <c r="X193" s="33"/>
      <c r="Y193" s="33"/>
      <c r="Z193" s="33"/>
      <c r="AA193" s="33"/>
      <c r="AB193" s="33"/>
      <c r="AC193" s="33"/>
      <c r="AD193" s="33"/>
      <c r="AE193" s="33"/>
      <c r="AR193" s="158" t="s">
        <v>143</v>
      </c>
      <c r="AT193" s="158" t="s">
        <v>139</v>
      </c>
      <c r="AU193" s="158" t="s">
        <v>82</v>
      </c>
      <c r="AY193" s="18" t="s">
        <v>137</v>
      </c>
      <c r="BE193" s="159">
        <f>IF(N193="základní",J193,0)</f>
        <v>0</v>
      </c>
      <c r="BF193" s="159">
        <f>IF(N193="snížená",J193,0)</f>
        <v>0</v>
      </c>
      <c r="BG193" s="159">
        <f>IF(N193="zákl. přenesená",J193,0)</f>
        <v>0</v>
      </c>
      <c r="BH193" s="159">
        <f>IF(N193="sníž. přenesená",J193,0)</f>
        <v>0</v>
      </c>
      <c r="BI193" s="159">
        <f>IF(N193="nulová",J193,0)</f>
        <v>0</v>
      </c>
      <c r="BJ193" s="18" t="s">
        <v>80</v>
      </c>
      <c r="BK193" s="159">
        <f>ROUND(I193*H193,2)</f>
        <v>0</v>
      </c>
      <c r="BL193" s="18" t="s">
        <v>143</v>
      </c>
      <c r="BM193" s="158" t="s">
        <v>206</v>
      </c>
    </row>
    <row r="194" spans="1:47" s="2" customFormat="1" ht="19.5">
      <c r="A194" s="33"/>
      <c r="B194" s="34"/>
      <c r="C194" s="33"/>
      <c r="D194" s="160" t="s">
        <v>144</v>
      </c>
      <c r="E194" s="33"/>
      <c r="F194" s="161" t="s">
        <v>696</v>
      </c>
      <c r="G194" s="33"/>
      <c r="H194" s="33"/>
      <c r="I194" s="162"/>
      <c r="J194" s="33"/>
      <c r="K194" s="33"/>
      <c r="L194" s="34"/>
      <c r="M194" s="163"/>
      <c r="N194" s="164"/>
      <c r="O194" s="59"/>
      <c r="P194" s="59"/>
      <c r="Q194" s="59"/>
      <c r="R194" s="59"/>
      <c r="S194" s="59"/>
      <c r="T194" s="60"/>
      <c r="U194" s="33"/>
      <c r="V194" s="33"/>
      <c r="W194" s="33"/>
      <c r="X194" s="33"/>
      <c r="Y194" s="33"/>
      <c r="Z194" s="33"/>
      <c r="AA194" s="33"/>
      <c r="AB194" s="33"/>
      <c r="AC194" s="33"/>
      <c r="AD194" s="33"/>
      <c r="AE194" s="33"/>
      <c r="AT194" s="18" t="s">
        <v>144</v>
      </c>
      <c r="AU194" s="18" t="s">
        <v>82</v>
      </c>
    </row>
    <row r="195" spans="2:51" s="13" customFormat="1" ht="12">
      <c r="B195" s="166"/>
      <c r="D195" s="160" t="s">
        <v>147</v>
      </c>
      <c r="E195" s="167" t="s">
        <v>1</v>
      </c>
      <c r="F195" s="168" t="s">
        <v>697</v>
      </c>
      <c r="H195" s="167" t="s">
        <v>1</v>
      </c>
      <c r="I195" s="169"/>
      <c r="L195" s="166"/>
      <c r="M195" s="170"/>
      <c r="N195" s="171"/>
      <c r="O195" s="171"/>
      <c r="P195" s="171"/>
      <c r="Q195" s="171"/>
      <c r="R195" s="171"/>
      <c r="S195" s="171"/>
      <c r="T195" s="172"/>
      <c r="AT195" s="167" t="s">
        <v>147</v>
      </c>
      <c r="AU195" s="167" t="s">
        <v>82</v>
      </c>
      <c r="AV195" s="13" t="s">
        <v>80</v>
      </c>
      <c r="AW195" s="13" t="s">
        <v>29</v>
      </c>
      <c r="AX195" s="13" t="s">
        <v>72</v>
      </c>
      <c r="AY195" s="167" t="s">
        <v>137</v>
      </c>
    </row>
    <row r="196" spans="2:51" s="14" customFormat="1" ht="12">
      <c r="B196" s="173"/>
      <c r="D196" s="160" t="s">
        <v>147</v>
      </c>
      <c r="E196" s="174" t="s">
        <v>1</v>
      </c>
      <c r="F196" s="175" t="s">
        <v>698</v>
      </c>
      <c r="H196" s="176">
        <v>22</v>
      </c>
      <c r="I196" s="177"/>
      <c r="L196" s="173"/>
      <c r="M196" s="178"/>
      <c r="N196" s="179"/>
      <c r="O196" s="179"/>
      <c r="P196" s="179"/>
      <c r="Q196" s="179"/>
      <c r="R196" s="179"/>
      <c r="S196" s="179"/>
      <c r="T196" s="180"/>
      <c r="AT196" s="174" t="s">
        <v>147</v>
      </c>
      <c r="AU196" s="174" t="s">
        <v>82</v>
      </c>
      <c r="AV196" s="14" t="s">
        <v>82</v>
      </c>
      <c r="AW196" s="14" t="s">
        <v>29</v>
      </c>
      <c r="AX196" s="14" t="s">
        <v>72</v>
      </c>
      <c r="AY196" s="174" t="s">
        <v>137</v>
      </c>
    </row>
    <row r="197" spans="2:51" s="15" customFormat="1" ht="12">
      <c r="B197" s="181"/>
      <c r="D197" s="160" t="s">
        <v>147</v>
      </c>
      <c r="E197" s="182" t="s">
        <v>1</v>
      </c>
      <c r="F197" s="183" t="s">
        <v>150</v>
      </c>
      <c r="H197" s="184">
        <v>22</v>
      </c>
      <c r="I197" s="185"/>
      <c r="L197" s="181"/>
      <c r="M197" s="186"/>
      <c r="N197" s="187"/>
      <c r="O197" s="187"/>
      <c r="P197" s="187"/>
      <c r="Q197" s="187"/>
      <c r="R197" s="187"/>
      <c r="S197" s="187"/>
      <c r="T197" s="188"/>
      <c r="AT197" s="182" t="s">
        <v>147</v>
      </c>
      <c r="AU197" s="182" t="s">
        <v>82</v>
      </c>
      <c r="AV197" s="15" t="s">
        <v>143</v>
      </c>
      <c r="AW197" s="15" t="s">
        <v>29</v>
      </c>
      <c r="AX197" s="15" t="s">
        <v>80</v>
      </c>
      <c r="AY197" s="182" t="s">
        <v>137</v>
      </c>
    </row>
    <row r="198" spans="1:65" s="2" customFormat="1" ht="24.2" customHeight="1">
      <c r="A198" s="33"/>
      <c r="B198" s="145"/>
      <c r="C198" s="146" t="s">
        <v>211</v>
      </c>
      <c r="D198" s="146" t="s">
        <v>139</v>
      </c>
      <c r="E198" s="147" t="s">
        <v>346</v>
      </c>
      <c r="F198" s="148" t="s">
        <v>347</v>
      </c>
      <c r="G198" s="149" t="s">
        <v>226</v>
      </c>
      <c r="H198" s="150">
        <v>42</v>
      </c>
      <c r="I198" s="151"/>
      <c r="J198" s="152">
        <f>ROUND(I198*H198,2)</f>
        <v>0</v>
      </c>
      <c r="K198" s="153"/>
      <c r="L198" s="34"/>
      <c r="M198" s="154" t="s">
        <v>1</v>
      </c>
      <c r="N198" s="155" t="s">
        <v>37</v>
      </c>
      <c r="O198" s="59"/>
      <c r="P198" s="156">
        <f>O198*H198</f>
        <v>0</v>
      </c>
      <c r="Q198" s="156">
        <v>0</v>
      </c>
      <c r="R198" s="156">
        <f>Q198*H198</f>
        <v>0</v>
      </c>
      <c r="S198" s="156">
        <v>0</v>
      </c>
      <c r="T198" s="157">
        <f>S198*H198</f>
        <v>0</v>
      </c>
      <c r="U198" s="33"/>
      <c r="V198" s="33"/>
      <c r="W198" s="33"/>
      <c r="X198" s="33"/>
      <c r="Y198" s="33"/>
      <c r="Z198" s="33"/>
      <c r="AA198" s="33"/>
      <c r="AB198" s="33"/>
      <c r="AC198" s="33"/>
      <c r="AD198" s="33"/>
      <c r="AE198" s="33"/>
      <c r="AR198" s="158" t="s">
        <v>143</v>
      </c>
      <c r="AT198" s="158" t="s">
        <v>139</v>
      </c>
      <c r="AU198" s="158" t="s">
        <v>82</v>
      </c>
      <c r="AY198" s="18" t="s">
        <v>137</v>
      </c>
      <c r="BE198" s="159">
        <f>IF(N198="základní",J198,0)</f>
        <v>0</v>
      </c>
      <c r="BF198" s="159">
        <f>IF(N198="snížená",J198,0)</f>
        <v>0</v>
      </c>
      <c r="BG198" s="159">
        <f>IF(N198="zákl. přenesená",J198,0)</f>
        <v>0</v>
      </c>
      <c r="BH198" s="159">
        <f>IF(N198="sníž. přenesená",J198,0)</f>
        <v>0</v>
      </c>
      <c r="BI198" s="159">
        <f>IF(N198="nulová",J198,0)</f>
        <v>0</v>
      </c>
      <c r="BJ198" s="18" t="s">
        <v>80</v>
      </c>
      <c r="BK198" s="159">
        <f>ROUND(I198*H198,2)</f>
        <v>0</v>
      </c>
      <c r="BL198" s="18" t="s">
        <v>143</v>
      </c>
      <c r="BM198" s="158" t="s">
        <v>214</v>
      </c>
    </row>
    <row r="199" spans="1:47" s="2" customFormat="1" ht="19.5">
      <c r="A199" s="33"/>
      <c r="B199" s="34"/>
      <c r="C199" s="33"/>
      <c r="D199" s="160" t="s">
        <v>144</v>
      </c>
      <c r="E199" s="33"/>
      <c r="F199" s="161" t="s">
        <v>349</v>
      </c>
      <c r="G199" s="33"/>
      <c r="H199" s="33"/>
      <c r="I199" s="162"/>
      <c r="J199" s="33"/>
      <c r="K199" s="33"/>
      <c r="L199" s="34"/>
      <c r="M199" s="163"/>
      <c r="N199" s="164"/>
      <c r="O199" s="59"/>
      <c r="P199" s="59"/>
      <c r="Q199" s="59"/>
      <c r="R199" s="59"/>
      <c r="S199" s="59"/>
      <c r="T199" s="60"/>
      <c r="U199" s="33"/>
      <c r="V199" s="33"/>
      <c r="W199" s="33"/>
      <c r="X199" s="33"/>
      <c r="Y199" s="33"/>
      <c r="Z199" s="33"/>
      <c r="AA199" s="33"/>
      <c r="AB199" s="33"/>
      <c r="AC199" s="33"/>
      <c r="AD199" s="33"/>
      <c r="AE199" s="33"/>
      <c r="AT199" s="18" t="s">
        <v>144</v>
      </c>
      <c r="AU199" s="18" t="s">
        <v>82</v>
      </c>
    </row>
    <row r="200" spans="2:51" s="13" customFormat="1" ht="12">
      <c r="B200" s="166"/>
      <c r="D200" s="160" t="s">
        <v>147</v>
      </c>
      <c r="E200" s="167" t="s">
        <v>1</v>
      </c>
      <c r="F200" s="168" t="s">
        <v>350</v>
      </c>
      <c r="H200" s="167" t="s">
        <v>1</v>
      </c>
      <c r="I200" s="169"/>
      <c r="L200" s="166"/>
      <c r="M200" s="170"/>
      <c r="N200" s="171"/>
      <c r="O200" s="171"/>
      <c r="P200" s="171"/>
      <c r="Q200" s="171"/>
      <c r="R200" s="171"/>
      <c r="S200" s="171"/>
      <c r="T200" s="172"/>
      <c r="AT200" s="167" t="s">
        <v>147</v>
      </c>
      <c r="AU200" s="167" t="s">
        <v>82</v>
      </c>
      <c r="AV200" s="13" t="s">
        <v>80</v>
      </c>
      <c r="AW200" s="13" t="s">
        <v>29</v>
      </c>
      <c r="AX200" s="13" t="s">
        <v>72</v>
      </c>
      <c r="AY200" s="167" t="s">
        <v>137</v>
      </c>
    </row>
    <row r="201" spans="2:51" s="13" customFormat="1" ht="12">
      <c r="B201" s="166"/>
      <c r="D201" s="160" t="s">
        <v>147</v>
      </c>
      <c r="E201" s="167" t="s">
        <v>1</v>
      </c>
      <c r="F201" s="168" t="s">
        <v>351</v>
      </c>
      <c r="H201" s="167" t="s">
        <v>1</v>
      </c>
      <c r="I201" s="169"/>
      <c r="L201" s="166"/>
      <c r="M201" s="170"/>
      <c r="N201" s="171"/>
      <c r="O201" s="171"/>
      <c r="P201" s="171"/>
      <c r="Q201" s="171"/>
      <c r="R201" s="171"/>
      <c r="S201" s="171"/>
      <c r="T201" s="172"/>
      <c r="AT201" s="167" t="s">
        <v>147</v>
      </c>
      <c r="AU201" s="167" t="s">
        <v>82</v>
      </c>
      <c r="AV201" s="13" t="s">
        <v>80</v>
      </c>
      <c r="AW201" s="13" t="s">
        <v>29</v>
      </c>
      <c r="AX201" s="13" t="s">
        <v>72</v>
      </c>
      <c r="AY201" s="167" t="s">
        <v>137</v>
      </c>
    </row>
    <row r="202" spans="2:51" s="14" customFormat="1" ht="12">
      <c r="B202" s="173"/>
      <c r="D202" s="160" t="s">
        <v>147</v>
      </c>
      <c r="E202" s="174" t="s">
        <v>1</v>
      </c>
      <c r="F202" s="175" t="s">
        <v>699</v>
      </c>
      <c r="H202" s="176">
        <v>42</v>
      </c>
      <c r="I202" s="177"/>
      <c r="L202" s="173"/>
      <c r="M202" s="178"/>
      <c r="N202" s="179"/>
      <c r="O202" s="179"/>
      <c r="P202" s="179"/>
      <c r="Q202" s="179"/>
      <c r="R202" s="179"/>
      <c r="S202" s="179"/>
      <c r="T202" s="180"/>
      <c r="AT202" s="174" t="s">
        <v>147</v>
      </c>
      <c r="AU202" s="174" t="s">
        <v>82</v>
      </c>
      <c r="AV202" s="14" t="s">
        <v>82</v>
      </c>
      <c r="AW202" s="14" t="s">
        <v>29</v>
      </c>
      <c r="AX202" s="14" t="s">
        <v>72</v>
      </c>
      <c r="AY202" s="174" t="s">
        <v>137</v>
      </c>
    </row>
    <row r="203" spans="2:51" s="15" customFormat="1" ht="12">
      <c r="B203" s="181"/>
      <c r="D203" s="160" t="s">
        <v>147</v>
      </c>
      <c r="E203" s="182" t="s">
        <v>1</v>
      </c>
      <c r="F203" s="183" t="s">
        <v>150</v>
      </c>
      <c r="H203" s="184">
        <v>42</v>
      </c>
      <c r="I203" s="185"/>
      <c r="L203" s="181"/>
      <c r="M203" s="186"/>
      <c r="N203" s="187"/>
      <c r="O203" s="187"/>
      <c r="P203" s="187"/>
      <c r="Q203" s="187"/>
      <c r="R203" s="187"/>
      <c r="S203" s="187"/>
      <c r="T203" s="188"/>
      <c r="AT203" s="182" t="s">
        <v>147</v>
      </c>
      <c r="AU203" s="182" t="s">
        <v>82</v>
      </c>
      <c r="AV203" s="15" t="s">
        <v>143</v>
      </c>
      <c r="AW203" s="15" t="s">
        <v>29</v>
      </c>
      <c r="AX203" s="15" t="s">
        <v>80</v>
      </c>
      <c r="AY203" s="182" t="s">
        <v>137</v>
      </c>
    </row>
    <row r="204" spans="2:63" s="12" customFormat="1" ht="22.9" customHeight="1">
      <c r="B204" s="132"/>
      <c r="D204" s="133" t="s">
        <v>71</v>
      </c>
      <c r="E204" s="143" t="s">
        <v>151</v>
      </c>
      <c r="F204" s="143" t="s">
        <v>369</v>
      </c>
      <c r="I204" s="135"/>
      <c r="J204" s="144">
        <f>BK204</f>
        <v>0</v>
      </c>
      <c r="L204" s="132"/>
      <c r="M204" s="137"/>
      <c r="N204" s="138"/>
      <c r="O204" s="138"/>
      <c r="P204" s="139">
        <f>SUM(P205:P233)</f>
        <v>0</v>
      </c>
      <c r="Q204" s="138"/>
      <c r="R204" s="139">
        <f>SUM(R205:R233)</f>
        <v>0</v>
      </c>
      <c r="S204" s="138"/>
      <c r="T204" s="140">
        <f>SUM(T205:T233)</f>
        <v>0</v>
      </c>
      <c r="AR204" s="133" t="s">
        <v>80</v>
      </c>
      <c r="AT204" s="141" t="s">
        <v>71</v>
      </c>
      <c r="AU204" s="141" t="s">
        <v>80</v>
      </c>
      <c r="AY204" s="133" t="s">
        <v>137</v>
      </c>
      <c r="BK204" s="142">
        <f>SUM(BK205:BK233)</f>
        <v>0</v>
      </c>
    </row>
    <row r="205" spans="1:65" s="2" customFormat="1" ht="14.45" customHeight="1">
      <c r="A205" s="33"/>
      <c r="B205" s="145"/>
      <c r="C205" s="146" t="s">
        <v>167</v>
      </c>
      <c r="D205" s="146" t="s">
        <v>139</v>
      </c>
      <c r="E205" s="147" t="s">
        <v>700</v>
      </c>
      <c r="F205" s="148" t="s">
        <v>701</v>
      </c>
      <c r="G205" s="149" t="s">
        <v>142</v>
      </c>
      <c r="H205" s="150">
        <v>28</v>
      </c>
      <c r="I205" s="151"/>
      <c r="J205" s="152">
        <f>ROUND(I205*H205,2)</f>
        <v>0</v>
      </c>
      <c r="K205" s="153"/>
      <c r="L205" s="34"/>
      <c r="M205" s="154" t="s">
        <v>1</v>
      </c>
      <c r="N205" s="155" t="s">
        <v>37</v>
      </c>
      <c r="O205" s="59"/>
      <c r="P205" s="156">
        <f>O205*H205</f>
        <v>0</v>
      </c>
      <c r="Q205" s="156">
        <v>0</v>
      </c>
      <c r="R205" s="156">
        <f>Q205*H205</f>
        <v>0</v>
      </c>
      <c r="S205" s="156">
        <v>0</v>
      </c>
      <c r="T205" s="157">
        <f>S205*H205</f>
        <v>0</v>
      </c>
      <c r="U205" s="33"/>
      <c r="V205" s="33"/>
      <c r="W205" s="33"/>
      <c r="X205" s="33"/>
      <c r="Y205" s="33"/>
      <c r="Z205" s="33"/>
      <c r="AA205" s="33"/>
      <c r="AB205" s="33"/>
      <c r="AC205" s="33"/>
      <c r="AD205" s="33"/>
      <c r="AE205" s="33"/>
      <c r="AR205" s="158" t="s">
        <v>143</v>
      </c>
      <c r="AT205" s="158" t="s">
        <v>139</v>
      </c>
      <c r="AU205" s="158" t="s">
        <v>82</v>
      </c>
      <c r="AY205" s="18" t="s">
        <v>137</v>
      </c>
      <c r="BE205" s="159">
        <f>IF(N205="základní",J205,0)</f>
        <v>0</v>
      </c>
      <c r="BF205" s="159">
        <f>IF(N205="snížená",J205,0)</f>
        <v>0</v>
      </c>
      <c r="BG205" s="159">
        <f>IF(N205="zákl. přenesená",J205,0)</f>
        <v>0</v>
      </c>
      <c r="BH205" s="159">
        <f>IF(N205="sníž. přenesená",J205,0)</f>
        <v>0</v>
      </c>
      <c r="BI205" s="159">
        <f>IF(N205="nulová",J205,0)</f>
        <v>0</v>
      </c>
      <c r="BJ205" s="18" t="s">
        <v>80</v>
      </c>
      <c r="BK205" s="159">
        <f>ROUND(I205*H205,2)</f>
        <v>0</v>
      </c>
      <c r="BL205" s="18" t="s">
        <v>143</v>
      </c>
      <c r="BM205" s="158" t="s">
        <v>221</v>
      </c>
    </row>
    <row r="206" spans="1:47" s="2" customFormat="1" ht="12">
      <c r="A206" s="33"/>
      <c r="B206" s="34"/>
      <c r="C206" s="33"/>
      <c r="D206" s="160" t="s">
        <v>144</v>
      </c>
      <c r="E206" s="33"/>
      <c r="F206" s="161" t="s">
        <v>701</v>
      </c>
      <c r="G206" s="33"/>
      <c r="H206" s="33"/>
      <c r="I206" s="162"/>
      <c r="J206" s="33"/>
      <c r="K206" s="33"/>
      <c r="L206" s="34"/>
      <c r="M206" s="163"/>
      <c r="N206" s="164"/>
      <c r="O206" s="59"/>
      <c r="P206" s="59"/>
      <c r="Q206" s="59"/>
      <c r="R206" s="59"/>
      <c r="S206" s="59"/>
      <c r="T206" s="60"/>
      <c r="U206" s="33"/>
      <c r="V206" s="33"/>
      <c r="W206" s="33"/>
      <c r="X206" s="33"/>
      <c r="Y206" s="33"/>
      <c r="Z206" s="33"/>
      <c r="AA206" s="33"/>
      <c r="AB206" s="33"/>
      <c r="AC206" s="33"/>
      <c r="AD206" s="33"/>
      <c r="AE206" s="33"/>
      <c r="AT206" s="18" t="s">
        <v>144</v>
      </c>
      <c r="AU206" s="18" t="s">
        <v>82</v>
      </c>
    </row>
    <row r="207" spans="1:65" s="2" customFormat="1" ht="24.2" customHeight="1">
      <c r="A207" s="33"/>
      <c r="B207" s="145"/>
      <c r="C207" s="146" t="s">
        <v>8</v>
      </c>
      <c r="D207" s="146" t="s">
        <v>139</v>
      </c>
      <c r="E207" s="147" t="s">
        <v>610</v>
      </c>
      <c r="F207" s="148" t="s">
        <v>611</v>
      </c>
      <c r="G207" s="149" t="s">
        <v>142</v>
      </c>
      <c r="H207" s="150">
        <v>43.5</v>
      </c>
      <c r="I207" s="151"/>
      <c r="J207" s="152">
        <f>ROUND(I207*H207,2)</f>
        <v>0</v>
      </c>
      <c r="K207" s="153"/>
      <c r="L207" s="34"/>
      <c r="M207" s="154" t="s">
        <v>1</v>
      </c>
      <c r="N207" s="155" t="s">
        <v>37</v>
      </c>
      <c r="O207" s="59"/>
      <c r="P207" s="156">
        <f>O207*H207</f>
        <v>0</v>
      </c>
      <c r="Q207" s="156">
        <v>0</v>
      </c>
      <c r="R207" s="156">
        <f>Q207*H207</f>
        <v>0</v>
      </c>
      <c r="S207" s="156">
        <v>0</v>
      </c>
      <c r="T207" s="157">
        <f>S207*H207</f>
        <v>0</v>
      </c>
      <c r="U207" s="33"/>
      <c r="V207" s="33"/>
      <c r="W207" s="33"/>
      <c r="X207" s="33"/>
      <c r="Y207" s="33"/>
      <c r="Z207" s="33"/>
      <c r="AA207" s="33"/>
      <c r="AB207" s="33"/>
      <c r="AC207" s="33"/>
      <c r="AD207" s="33"/>
      <c r="AE207" s="33"/>
      <c r="AR207" s="158" t="s">
        <v>143</v>
      </c>
      <c r="AT207" s="158" t="s">
        <v>139</v>
      </c>
      <c r="AU207" s="158" t="s">
        <v>82</v>
      </c>
      <c r="AY207" s="18" t="s">
        <v>137</v>
      </c>
      <c r="BE207" s="159">
        <f>IF(N207="základní",J207,0)</f>
        <v>0</v>
      </c>
      <c r="BF207" s="159">
        <f>IF(N207="snížená",J207,0)</f>
        <v>0</v>
      </c>
      <c r="BG207" s="159">
        <f>IF(N207="zákl. přenesená",J207,0)</f>
        <v>0</v>
      </c>
      <c r="BH207" s="159">
        <f>IF(N207="sníž. přenesená",J207,0)</f>
        <v>0</v>
      </c>
      <c r="BI207" s="159">
        <f>IF(N207="nulová",J207,0)</f>
        <v>0</v>
      </c>
      <c r="BJ207" s="18" t="s">
        <v>80</v>
      </c>
      <c r="BK207" s="159">
        <f>ROUND(I207*H207,2)</f>
        <v>0</v>
      </c>
      <c r="BL207" s="18" t="s">
        <v>143</v>
      </c>
      <c r="BM207" s="158" t="s">
        <v>227</v>
      </c>
    </row>
    <row r="208" spans="1:47" s="2" customFormat="1" ht="12">
      <c r="A208" s="33"/>
      <c r="B208" s="34"/>
      <c r="C208" s="33"/>
      <c r="D208" s="160" t="s">
        <v>144</v>
      </c>
      <c r="E208" s="33"/>
      <c r="F208" s="161" t="s">
        <v>612</v>
      </c>
      <c r="G208" s="33"/>
      <c r="H208" s="33"/>
      <c r="I208" s="162"/>
      <c r="J208" s="33"/>
      <c r="K208" s="33"/>
      <c r="L208" s="34"/>
      <c r="M208" s="163"/>
      <c r="N208" s="164"/>
      <c r="O208" s="59"/>
      <c r="P208" s="59"/>
      <c r="Q208" s="59"/>
      <c r="R208" s="59"/>
      <c r="S208" s="59"/>
      <c r="T208" s="60"/>
      <c r="U208" s="33"/>
      <c r="V208" s="33"/>
      <c r="W208" s="33"/>
      <c r="X208" s="33"/>
      <c r="Y208" s="33"/>
      <c r="Z208" s="33"/>
      <c r="AA208" s="33"/>
      <c r="AB208" s="33"/>
      <c r="AC208" s="33"/>
      <c r="AD208" s="33"/>
      <c r="AE208" s="33"/>
      <c r="AT208" s="18" t="s">
        <v>144</v>
      </c>
      <c r="AU208" s="18" t="s">
        <v>82</v>
      </c>
    </row>
    <row r="209" spans="2:51" s="14" customFormat="1" ht="12">
      <c r="B209" s="173"/>
      <c r="D209" s="160" t="s">
        <v>147</v>
      </c>
      <c r="E209" s="174" t="s">
        <v>1</v>
      </c>
      <c r="F209" s="175" t="s">
        <v>702</v>
      </c>
      <c r="H209" s="176">
        <v>43.5</v>
      </c>
      <c r="I209" s="177"/>
      <c r="L209" s="173"/>
      <c r="M209" s="178"/>
      <c r="N209" s="179"/>
      <c r="O209" s="179"/>
      <c r="P209" s="179"/>
      <c r="Q209" s="179"/>
      <c r="R209" s="179"/>
      <c r="S209" s="179"/>
      <c r="T209" s="180"/>
      <c r="AT209" s="174" t="s">
        <v>147</v>
      </c>
      <c r="AU209" s="174" t="s">
        <v>82</v>
      </c>
      <c r="AV209" s="14" t="s">
        <v>82</v>
      </c>
      <c r="AW209" s="14" t="s">
        <v>29</v>
      </c>
      <c r="AX209" s="14" t="s">
        <v>72</v>
      </c>
      <c r="AY209" s="174" t="s">
        <v>137</v>
      </c>
    </row>
    <row r="210" spans="2:51" s="15" customFormat="1" ht="12">
      <c r="B210" s="181"/>
      <c r="D210" s="160" t="s">
        <v>147</v>
      </c>
      <c r="E210" s="182" t="s">
        <v>1</v>
      </c>
      <c r="F210" s="183" t="s">
        <v>150</v>
      </c>
      <c r="H210" s="184">
        <v>43.5</v>
      </c>
      <c r="I210" s="185"/>
      <c r="L210" s="181"/>
      <c r="M210" s="186"/>
      <c r="N210" s="187"/>
      <c r="O210" s="187"/>
      <c r="P210" s="187"/>
      <c r="Q210" s="187"/>
      <c r="R210" s="187"/>
      <c r="S210" s="187"/>
      <c r="T210" s="188"/>
      <c r="AT210" s="182" t="s">
        <v>147</v>
      </c>
      <c r="AU210" s="182" t="s">
        <v>82</v>
      </c>
      <c r="AV210" s="15" t="s">
        <v>143</v>
      </c>
      <c r="AW210" s="15" t="s">
        <v>29</v>
      </c>
      <c r="AX210" s="15" t="s">
        <v>80</v>
      </c>
      <c r="AY210" s="182" t="s">
        <v>137</v>
      </c>
    </row>
    <row r="211" spans="1:65" s="2" customFormat="1" ht="49.15" customHeight="1">
      <c r="A211" s="33"/>
      <c r="B211" s="145"/>
      <c r="C211" s="146" t="s">
        <v>172</v>
      </c>
      <c r="D211" s="146" t="s">
        <v>139</v>
      </c>
      <c r="E211" s="147" t="s">
        <v>390</v>
      </c>
      <c r="F211" s="148" t="s">
        <v>615</v>
      </c>
      <c r="G211" s="149" t="s">
        <v>171</v>
      </c>
      <c r="H211" s="150">
        <v>28.1</v>
      </c>
      <c r="I211" s="151"/>
      <c r="J211" s="152">
        <f>ROUND(I211*H211,2)</f>
        <v>0</v>
      </c>
      <c r="K211" s="153"/>
      <c r="L211" s="34"/>
      <c r="M211" s="154" t="s">
        <v>1</v>
      </c>
      <c r="N211" s="155" t="s">
        <v>37</v>
      </c>
      <c r="O211" s="59"/>
      <c r="P211" s="156">
        <f>O211*H211</f>
        <v>0</v>
      </c>
      <c r="Q211" s="156">
        <v>0</v>
      </c>
      <c r="R211" s="156">
        <f>Q211*H211</f>
        <v>0</v>
      </c>
      <c r="S211" s="156">
        <v>0</v>
      </c>
      <c r="T211" s="157">
        <f>S211*H211</f>
        <v>0</v>
      </c>
      <c r="U211" s="33"/>
      <c r="V211" s="33"/>
      <c r="W211" s="33"/>
      <c r="X211" s="33"/>
      <c r="Y211" s="33"/>
      <c r="Z211" s="33"/>
      <c r="AA211" s="33"/>
      <c r="AB211" s="33"/>
      <c r="AC211" s="33"/>
      <c r="AD211" s="33"/>
      <c r="AE211" s="33"/>
      <c r="AR211" s="158" t="s">
        <v>143</v>
      </c>
      <c r="AT211" s="158" t="s">
        <v>139</v>
      </c>
      <c r="AU211" s="158" t="s">
        <v>82</v>
      </c>
      <c r="AY211" s="18" t="s">
        <v>137</v>
      </c>
      <c r="BE211" s="159">
        <f>IF(N211="základní",J211,0)</f>
        <v>0</v>
      </c>
      <c r="BF211" s="159">
        <f>IF(N211="snížená",J211,0)</f>
        <v>0</v>
      </c>
      <c r="BG211" s="159">
        <f>IF(N211="zákl. přenesená",J211,0)</f>
        <v>0</v>
      </c>
      <c r="BH211" s="159">
        <f>IF(N211="sníž. přenesená",J211,0)</f>
        <v>0</v>
      </c>
      <c r="BI211" s="159">
        <f>IF(N211="nulová",J211,0)</f>
        <v>0</v>
      </c>
      <c r="BJ211" s="18" t="s">
        <v>80</v>
      </c>
      <c r="BK211" s="159">
        <f>ROUND(I211*H211,2)</f>
        <v>0</v>
      </c>
      <c r="BL211" s="18" t="s">
        <v>143</v>
      </c>
      <c r="BM211" s="158" t="s">
        <v>234</v>
      </c>
    </row>
    <row r="212" spans="1:47" s="2" customFormat="1" ht="29.25">
      <c r="A212" s="33"/>
      <c r="B212" s="34"/>
      <c r="C212" s="33"/>
      <c r="D212" s="160" t="s">
        <v>144</v>
      </c>
      <c r="E212" s="33"/>
      <c r="F212" s="161" t="s">
        <v>615</v>
      </c>
      <c r="G212" s="33"/>
      <c r="H212" s="33"/>
      <c r="I212" s="162"/>
      <c r="J212" s="33"/>
      <c r="K212" s="33"/>
      <c r="L212" s="34"/>
      <c r="M212" s="163"/>
      <c r="N212" s="164"/>
      <c r="O212" s="59"/>
      <c r="P212" s="59"/>
      <c r="Q212" s="59"/>
      <c r="R212" s="59"/>
      <c r="S212" s="59"/>
      <c r="T212" s="60"/>
      <c r="U212" s="33"/>
      <c r="V212" s="33"/>
      <c r="W212" s="33"/>
      <c r="X212" s="33"/>
      <c r="Y212" s="33"/>
      <c r="Z212" s="33"/>
      <c r="AA212" s="33"/>
      <c r="AB212" s="33"/>
      <c r="AC212" s="33"/>
      <c r="AD212" s="33"/>
      <c r="AE212" s="33"/>
      <c r="AT212" s="18" t="s">
        <v>144</v>
      </c>
      <c r="AU212" s="18" t="s">
        <v>82</v>
      </c>
    </row>
    <row r="213" spans="1:47" s="2" customFormat="1" ht="29.25">
      <c r="A213" s="33"/>
      <c r="B213" s="34"/>
      <c r="C213" s="33"/>
      <c r="D213" s="160" t="s">
        <v>146</v>
      </c>
      <c r="E213" s="33"/>
      <c r="F213" s="165" t="s">
        <v>393</v>
      </c>
      <c r="G213" s="33"/>
      <c r="H213" s="33"/>
      <c r="I213" s="162"/>
      <c r="J213" s="33"/>
      <c r="K213" s="33"/>
      <c r="L213" s="34"/>
      <c r="M213" s="163"/>
      <c r="N213" s="164"/>
      <c r="O213" s="59"/>
      <c r="P213" s="59"/>
      <c r="Q213" s="59"/>
      <c r="R213" s="59"/>
      <c r="S213" s="59"/>
      <c r="T213" s="60"/>
      <c r="U213" s="33"/>
      <c r="V213" s="33"/>
      <c r="W213" s="33"/>
      <c r="X213" s="33"/>
      <c r="Y213" s="33"/>
      <c r="Z213" s="33"/>
      <c r="AA213" s="33"/>
      <c r="AB213" s="33"/>
      <c r="AC213" s="33"/>
      <c r="AD213" s="33"/>
      <c r="AE213" s="33"/>
      <c r="AT213" s="18" t="s">
        <v>146</v>
      </c>
      <c r="AU213" s="18" t="s">
        <v>82</v>
      </c>
    </row>
    <row r="214" spans="2:51" s="13" customFormat="1" ht="12">
      <c r="B214" s="166"/>
      <c r="D214" s="160" t="s">
        <v>147</v>
      </c>
      <c r="E214" s="167" t="s">
        <v>1</v>
      </c>
      <c r="F214" s="168" t="s">
        <v>620</v>
      </c>
      <c r="H214" s="167" t="s">
        <v>1</v>
      </c>
      <c r="I214" s="169"/>
      <c r="L214" s="166"/>
      <c r="M214" s="170"/>
      <c r="N214" s="171"/>
      <c r="O214" s="171"/>
      <c r="P214" s="171"/>
      <c r="Q214" s="171"/>
      <c r="R214" s="171"/>
      <c r="S214" s="171"/>
      <c r="T214" s="172"/>
      <c r="AT214" s="167" t="s">
        <v>147</v>
      </c>
      <c r="AU214" s="167" t="s">
        <v>82</v>
      </c>
      <c r="AV214" s="13" t="s">
        <v>80</v>
      </c>
      <c r="AW214" s="13" t="s">
        <v>29</v>
      </c>
      <c r="AX214" s="13" t="s">
        <v>72</v>
      </c>
      <c r="AY214" s="167" t="s">
        <v>137</v>
      </c>
    </row>
    <row r="215" spans="2:51" s="14" customFormat="1" ht="12">
      <c r="B215" s="173"/>
      <c r="D215" s="160" t="s">
        <v>147</v>
      </c>
      <c r="E215" s="174" t="s">
        <v>1</v>
      </c>
      <c r="F215" s="175" t="s">
        <v>703</v>
      </c>
      <c r="H215" s="176">
        <v>28.1</v>
      </c>
      <c r="I215" s="177"/>
      <c r="L215" s="173"/>
      <c r="M215" s="178"/>
      <c r="N215" s="179"/>
      <c r="O215" s="179"/>
      <c r="P215" s="179"/>
      <c r="Q215" s="179"/>
      <c r="R215" s="179"/>
      <c r="S215" s="179"/>
      <c r="T215" s="180"/>
      <c r="AT215" s="174" t="s">
        <v>147</v>
      </c>
      <c r="AU215" s="174" t="s">
        <v>82</v>
      </c>
      <c r="AV215" s="14" t="s">
        <v>82</v>
      </c>
      <c r="AW215" s="14" t="s">
        <v>29</v>
      </c>
      <c r="AX215" s="14" t="s">
        <v>72</v>
      </c>
      <c r="AY215" s="174" t="s">
        <v>137</v>
      </c>
    </row>
    <row r="216" spans="2:51" s="15" customFormat="1" ht="12">
      <c r="B216" s="181"/>
      <c r="D216" s="160" t="s">
        <v>147</v>
      </c>
      <c r="E216" s="182" t="s">
        <v>1</v>
      </c>
      <c r="F216" s="183" t="s">
        <v>150</v>
      </c>
      <c r="H216" s="184">
        <v>28.1</v>
      </c>
      <c r="I216" s="185"/>
      <c r="L216" s="181"/>
      <c r="M216" s="186"/>
      <c r="N216" s="187"/>
      <c r="O216" s="187"/>
      <c r="P216" s="187"/>
      <c r="Q216" s="187"/>
      <c r="R216" s="187"/>
      <c r="S216" s="187"/>
      <c r="T216" s="188"/>
      <c r="AT216" s="182" t="s">
        <v>147</v>
      </c>
      <c r="AU216" s="182" t="s">
        <v>82</v>
      </c>
      <c r="AV216" s="15" t="s">
        <v>143</v>
      </c>
      <c r="AW216" s="15" t="s">
        <v>29</v>
      </c>
      <c r="AX216" s="15" t="s">
        <v>80</v>
      </c>
      <c r="AY216" s="182" t="s">
        <v>137</v>
      </c>
    </row>
    <row r="217" spans="1:65" s="2" customFormat="1" ht="24.2" customHeight="1">
      <c r="A217" s="33"/>
      <c r="B217" s="145"/>
      <c r="C217" s="146" t="s">
        <v>237</v>
      </c>
      <c r="D217" s="146" t="s">
        <v>139</v>
      </c>
      <c r="E217" s="147" t="s">
        <v>618</v>
      </c>
      <c r="F217" s="148" t="s">
        <v>619</v>
      </c>
      <c r="G217" s="149" t="s">
        <v>171</v>
      </c>
      <c r="H217" s="150">
        <v>28.1</v>
      </c>
      <c r="I217" s="151"/>
      <c r="J217" s="152">
        <f>ROUND(I217*H217,2)</f>
        <v>0</v>
      </c>
      <c r="K217" s="153"/>
      <c r="L217" s="34"/>
      <c r="M217" s="154" t="s">
        <v>1</v>
      </c>
      <c r="N217" s="155" t="s">
        <v>37</v>
      </c>
      <c r="O217" s="59"/>
      <c r="P217" s="156">
        <f>O217*H217</f>
        <v>0</v>
      </c>
      <c r="Q217" s="156">
        <v>0</v>
      </c>
      <c r="R217" s="156">
        <f>Q217*H217</f>
        <v>0</v>
      </c>
      <c r="S217" s="156">
        <v>0</v>
      </c>
      <c r="T217" s="157">
        <f>S217*H217</f>
        <v>0</v>
      </c>
      <c r="U217" s="33"/>
      <c r="V217" s="33"/>
      <c r="W217" s="33"/>
      <c r="X217" s="33"/>
      <c r="Y217" s="33"/>
      <c r="Z217" s="33"/>
      <c r="AA217" s="33"/>
      <c r="AB217" s="33"/>
      <c r="AC217" s="33"/>
      <c r="AD217" s="33"/>
      <c r="AE217" s="33"/>
      <c r="AR217" s="158" t="s">
        <v>143</v>
      </c>
      <c r="AT217" s="158" t="s">
        <v>139</v>
      </c>
      <c r="AU217" s="158" t="s">
        <v>82</v>
      </c>
      <c r="AY217" s="18" t="s">
        <v>137</v>
      </c>
      <c r="BE217" s="159">
        <f>IF(N217="základní",J217,0)</f>
        <v>0</v>
      </c>
      <c r="BF217" s="159">
        <f>IF(N217="snížená",J217,0)</f>
        <v>0</v>
      </c>
      <c r="BG217" s="159">
        <f>IF(N217="zákl. přenesená",J217,0)</f>
        <v>0</v>
      </c>
      <c r="BH217" s="159">
        <f>IF(N217="sníž. přenesená",J217,0)</f>
        <v>0</v>
      </c>
      <c r="BI217" s="159">
        <f>IF(N217="nulová",J217,0)</f>
        <v>0</v>
      </c>
      <c r="BJ217" s="18" t="s">
        <v>80</v>
      </c>
      <c r="BK217" s="159">
        <f>ROUND(I217*H217,2)</f>
        <v>0</v>
      </c>
      <c r="BL217" s="18" t="s">
        <v>143</v>
      </c>
      <c r="BM217" s="158" t="s">
        <v>240</v>
      </c>
    </row>
    <row r="218" spans="1:47" s="2" customFormat="1" ht="12">
      <c r="A218" s="33"/>
      <c r="B218" s="34"/>
      <c r="C218" s="33"/>
      <c r="D218" s="160" t="s">
        <v>144</v>
      </c>
      <c r="E218" s="33"/>
      <c r="F218" s="161" t="s">
        <v>619</v>
      </c>
      <c r="G218" s="33"/>
      <c r="H218" s="33"/>
      <c r="I218" s="162"/>
      <c r="J218" s="33"/>
      <c r="K218" s="33"/>
      <c r="L218" s="34"/>
      <c r="M218" s="163"/>
      <c r="N218" s="164"/>
      <c r="O218" s="59"/>
      <c r="P218" s="59"/>
      <c r="Q218" s="59"/>
      <c r="R218" s="59"/>
      <c r="S218" s="59"/>
      <c r="T218" s="60"/>
      <c r="U218" s="33"/>
      <c r="V218" s="33"/>
      <c r="W218" s="33"/>
      <c r="X218" s="33"/>
      <c r="Y218" s="33"/>
      <c r="Z218" s="33"/>
      <c r="AA218" s="33"/>
      <c r="AB218" s="33"/>
      <c r="AC218" s="33"/>
      <c r="AD218" s="33"/>
      <c r="AE218" s="33"/>
      <c r="AT218" s="18" t="s">
        <v>144</v>
      </c>
      <c r="AU218" s="18" t="s">
        <v>82</v>
      </c>
    </row>
    <row r="219" spans="2:51" s="13" customFormat="1" ht="12">
      <c r="B219" s="166"/>
      <c r="D219" s="160" t="s">
        <v>147</v>
      </c>
      <c r="E219" s="167" t="s">
        <v>1</v>
      </c>
      <c r="F219" s="168" t="s">
        <v>620</v>
      </c>
      <c r="H219" s="167" t="s">
        <v>1</v>
      </c>
      <c r="I219" s="169"/>
      <c r="L219" s="166"/>
      <c r="M219" s="170"/>
      <c r="N219" s="171"/>
      <c r="O219" s="171"/>
      <c r="P219" s="171"/>
      <c r="Q219" s="171"/>
      <c r="R219" s="171"/>
      <c r="S219" s="171"/>
      <c r="T219" s="172"/>
      <c r="AT219" s="167" t="s">
        <v>147</v>
      </c>
      <c r="AU219" s="167" t="s">
        <v>82</v>
      </c>
      <c r="AV219" s="13" t="s">
        <v>80</v>
      </c>
      <c r="AW219" s="13" t="s">
        <v>29</v>
      </c>
      <c r="AX219" s="13" t="s">
        <v>72</v>
      </c>
      <c r="AY219" s="167" t="s">
        <v>137</v>
      </c>
    </row>
    <row r="220" spans="2:51" s="14" customFormat="1" ht="12">
      <c r="B220" s="173"/>
      <c r="D220" s="160" t="s">
        <v>147</v>
      </c>
      <c r="E220" s="174" t="s">
        <v>1</v>
      </c>
      <c r="F220" s="175" t="s">
        <v>703</v>
      </c>
      <c r="H220" s="176">
        <v>28.1</v>
      </c>
      <c r="I220" s="177"/>
      <c r="L220" s="173"/>
      <c r="M220" s="178"/>
      <c r="N220" s="179"/>
      <c r="O220" s="179"/>
      <c r="P220" s="179"/>
      <c r="Q220" s="179"/>
      <c r="R220" s="179"/>
      <c r="S220" s="179"/>
      <c r="T220" s="180"/>
      <c r="AT220" s="174" t="s">
        <v>147</v>
      </c>
      <c r="AU220" s="174" t="s">
        <v>82</v>
      </c>
      <c r="AV220" s="14" t="s">
        <v>82</v>
      </c>
      <c r="AW220" s="14" t="s">
        <v>29</v>
      </c>
      <c r="AX220" s="14" t="s">
        <v>72</v>
      </c>
      <c r="AY220" s="174" t="s">
        <v>137</v>
      </c>
    </row>
    <row r="221" spans="2:51" s="15" customFormat="1" ht="12">
      <c r="B221" s="181"/>
      <c r="D221" s="160" t="s">
        <v>147</v>
      </c>
      <c r="E221" s="182" t="s">
        <v>1</v>
      </c>
      <c r="F221" s="183" t="s">
        <v>150</v>
      </c>
      <c r="H221" s="184">
        <v>28.1</v>
      </c>
      <c r="I221" s="185"/>
      <c r="L221" s="181"/>
      <c r="M221" s="186"/>
      <c r="N221" s="187"/>
      <c r="O221" s="187"/>
      <c r="P221" s="187"/>
      <c r="Q221" s="187"/>
      <c r="R221" s="187"/>
      <c r="S221" s="187"/>
      <c r="T221" s="188"/>
      <c r="AT221" s="182" t="s">
        <v>147</v>
      </c>
      <c r="AU221" s="182" t="s">
        <v>82</v>
      </c>
      <c r="AV221" s="15" t="s">
        <v>143</v>
      </c>
      <c r="AW221" s="15" t="s">
        <v>29</v>
      </c>
      <c r="AX221" s="15" t="s">
        <v>80</v>
      </c>
      <c r="AY221" s="182" t="s">
        <v>137</v>
      </c>
    </row>
    <row r="222" spans="1:65" s="2" customFormat="1" ht="24.2" customHeight="1">
      <c r="A222" s="33"/>
      <c r="B222" s="145"/>
      <c r="C222" s="146" t="s">
        <v>184</v>
      </c>
      <c r="D222" s="146" t="s">
        <v>139</v>
      </c>
      <c r="E222" s="147" t="s">
        <v>397</v>
      </c>
      <c r="F222" s="148" t="s">
        <v>398</v>
      </c>
      <c r="G222" s="149" t="s">
        <v>142</v>
      </c>
      <c r="H222" s="150">
        <v>43.5</v>
      </c>
      <c r="I222" s="151"/>
      <c r="J222" s="152">
        <f>ROUND(I222*H222,2)</f>
        <v>0</v>
      </c>
      <c r="K222" s="153"/>
      <c r="L222" s="34"/>
      <c r="M222" s="154" t="s">
        <v>1</v>
      </c>
      <c r="N222" s="155" t="s">
        <v>37</v>
      </c>
      <c r="O222" s="59"/>
      <c r="P222" s="156">
        <f>O222*H222</f>
        <v>0</v>
      </c>
      <c r="Q222" s="156">
        <v>0</v>
      </c>
      <c r="R222" s="156">
        <f>Q222*H222</f>
        <v>0</v>
      </c>
      <c r="S222" s="156">
        <v>0</v>
      </c>
      <c r="T222" s="157">
        <f>S222*H222</f>
        <v>0</v>
      </c>
      <c r="U222" s="33"/>
      <c r="V222" s="33"/>
      <c r="W222" s="33"/>
      <c r="X222" s="33"/>
      <c r="Y222" s="33"/>
      <c r="Z222" s="33"/>
      <c r="AA222" s="33"/>
      <c r="AB222" s="33"/>
      <c r="AC222" s="33"/>
      <c r="AD222" s="33"/>
      <c r="AE222" s="33"/>
      <c r="AR222" s="158" t="s">
        <v>143</v>
      </c>
      <c r="AT222" s="158" t="s">
        <v>139</v>
      </c>
      <c r="AU222" s="158" t="s">
        <v>82</v>
      </c>
      <c r="AY222" s="18" t="s">
        <v>137</v>
      </c>
      <c r="BE222" s="159">
        <f>IF(N222="základní",J222,0)</f>
        <v>0</v>
      </c>
      <c r="BF222" s="159">
        <f>IF(N222="snížená",J222,0)</f>
        <v>0</v>
      </c>
      <c r="BG222" s="159">
        <f>IF(N222="zákl. přenesená",J222,0)</f>
        <v>0</v>
      </c>
      <c r="BH222" s="159">
        <f>IF(N222="sníž. přenesená",J222,0)</f>
        <v>0</v>
      </c>
      <c r="BI222" s="159">
        <f>IF(N222="nulová",J222,0)</f>
        <v>0</v>
      </c>
      <c r="BJ222" s="18" t="s">
        <v>80</v>
      </c>
      <c r="BK222" s="159">
        <f>ROUND(I222*H222,2)</f>
        <v>0</v>
      </c>
      <c r="BL222" s="18" t="s">
        <v>143</v>
      </c>
      <c r="BM222" s="158" t="s">
        <v>246</v>
      </c>
    </row>
    <row r="223" spans="1:47" s="2" customFormat="1" ht="19.5">
      <c r="A223" s="33"/>
      <c r="B223" s="34"/>
      <c r="C223" s="33"/>
      <c r="D223" s="160" t="s">
        <v>144</v>
      </c>
      <c r="E223" s="33"/>
      <c r="F223" s="161" t="s">
        <v>400</v>
      </c>
      <c r="G223" s="33"/>
      <c r="H223" s="33"/>
      <c r="I223" s="162"/>
      <c r="J223" s="33"/>
      <c r="K223" s="33"/>
      <c r="L223" s="34"/>
      <c r="M223" s="163"/>
      <c r="N223" s="164"/>
      <c r="O223" s="59"/>
      <c r="P223" s="59"/>
      <c r="Q223" s="59"/>
      <c r="R223" s="59"/>
      <c r="S223" s="59"/>
      <c r="T223" s="60"/>
      <c r="U223" s="33"/>
      <c r="V223" s="33"/>
      <c r="W223" s="33"/>
      <c r="X223" s="33"/>
      <c r="Y223" s="33"/>
      <c r="Z223" s="33"/>
      <c r="AA223" s="33"/>
      <c r="AB223" s="33"/>
      <c r="AC223" s="33"/>
      <c r="AD223" s="33"/>
      <c r="AE223" s="33"/>
      <c r="AT223" s="18" t="s">
        <v>144</v>
      </c>
      <c r="AU223" s="18" t="s">
        <v>82</v>
      </c>
    </row>
    <row r="224" spans="1:47" s="2" customFormat="1" ht="39">
      <c r="A224" s="33"/>
      <c r="B224" s="34"/>
      <c r="C224" s="33"/>
      <c r="D224" s="160" t="s">
        <v>146</v>
      </c>
      <c r="E224" s="33"/>
      <c r="F224" s="165" t="s">
        <v>401</v>
      </c>
      <c r="G224" s="33"/>
      <c r="H224" s="33"/>
      <c r="I224" s="162"/>
      <c r="J224" s="33"/>
      <c r="K224" s="33"/>
      <c r="L224" s="34"/>
      <c r="M224" s="163"/>
      <c r="N224" s="164"/>
      <c r="O224" s="59"/>
      <c r="P224" s="59"/>
      <c r="Q224" s="59"/>
      <c r="R224" s="59"/>
      <c r="S224" s="59"/>
      <c r="T224" s="60"/>
      <c r="U224" s="33"/>
      <c r="V224" s="33"/>
      <c r="W224" s="33"/>
      <c r="X224" s="33"/>
      <c r="Y224" s="33"/>
      <c r="Z224" s="33"/>
      <c r="AA224" s="33"/>
      <c r="AB224" s="33"/>
      <c r="AC224" s="33"/>
      <c r="AD224" s="33"/>
      <c r="AE224" s="33"/>
      <c r="AT224" s="18" t="s">
        <v>146</v>
      </c>
      <c r="AU224" s="18" t="s">
        <v>82</v>
      </c>
    </row>
    <row r="225" spans="2:51" s="13" customFormat="1" ht="12">
      <c r="B225" s="166"/>
      <c r="D225" s="160" t="s">
        <v>147</v>
      </c>
      <c r="E225" s="167" t="s">
        <v>1</v>
      </c>
      <c r="F225" s="168" t="s">
        <v>620</v>
      </c>
      <c r="H225" s="167" t="s">
        <v>1</v>
      </c>
      <c r="I225" s="169"/>
      <c r="L225" s="166"/>
      <c r="M225" s="170"/>
      <c r="N225" s="171"/>
      <c r="O225" s="171"/>
      <c r="P225" s="171"/>
      <c r="Q225" s="171"/>
      <c r="R225" s="171"/>
      <c r="S225" s="171"/>
      <c r="T225" s="172"/>
      <c r="AT225" s="167" t="s">
        <v>147</v>
      </c>
      <c r="AU225" s="167" t="s">
        <v>82</v>
      </c>
      <c r="AV225" s="13" t="s">
        <v>80</v>
      </c>
      <c r="AW225" s="13" t="s">
        <v>29</v>
      </c>
      <c r="AX225" s="13" t="s">
        <v>72</v>
      </c>
      <c r="AY225" s="167" t="s">
        <v>137</v>
      </c>
    </row>
    <row r="226" spans="2:51" s="14" customFormat="1" ht="12">
      <c r="B226" s="173"/>
      <c r="D226" s="160" t="s">
        <v>147</v>
      </c>
      <c r="E226" s="174" t="s">
        <v>1</v>
      </c>
      <c r="F226" s="175" t="s">
        <v>702</v>
      </c>
      <c r="H226" s="176">
        <v>43.5</v>
      </c>
      <c r="I226" s="177"/>
      <c r="L226" s="173"/>
      <c r="M226" s="178"/>
      <c r="N226" s="179"/>
      <c r="O226" s="179"/>
      <c r="P226" s="179"/>
      <c r="Q226" s="179"/>
      <c r="R226" s="179"/>
      <c r="S226" s="179"/>
      <c r="T226" s="180"/>
      <c r="AT226" s="174" t="s">
        <v>147</v>
      </c>
      <c r="AU226" s="174" t="s">
        <v>82</v>
      </c>
      <c r="AV226" s="14" t="s">
        <v>82</v>
      </c>
      <c r="AW226" s="14" t="s">
        <v>29</v>
      </c>
      <c r="AX226" s="14" t="s">
        <v>72</v>
      </c>
      <c r="AY226" s="174" t="s">
        <v>137</v>
      </c>
    </row>
    <row r="227" spans="2:51" s="15" customFormat="1" ht="12">
      <c r="B227" s="181"/>
      <c r="D227" s="160" t="s">
        <v>147</v>
      </c>
      <c r="E227" s="182" t="s">
        <v>1</v>
      </c>
      <c r="F227" s="183" t="s">
        <v>150</v>
      </c>
      <c r="H227" s="184">
        <v>43.5</v>
      </c>
      <c r="I227" s="185"/>
      <c r="L227" s="181"/>
      <c r="M227" s="186"/>
      <c r="N227" s="187"/>
      <c r="O227" s="187"/>
      <c r="P227" s="187"/>
      <c r="Q227" s="187"/>
      <c r="R227" s="187"/>
      <c r="S227" s="187"/>
      <c r="T227" s="188"/>
      <c r="AT227" s="182" t="s">
        <v>147</v>
      </c>
      <c r="AU227" s="182" t="s">
        <v>82</v>
      </c>
      <c r="AV227" s="15" t="s">
        <v>143</v>
      </c>
      <c r="AW227" s="15" t="s">
        <v>29</v>
      </c>
      <c r="AX227" s="15" t="s">
        <v>80</v>
      </c>
      <c r="AY227" s="182" t="s">
        <v>137</v>
      </c>
    </row>
    <row r="228" spans="1:65" s="2" customFormat="1" ht="24.2" customHeight="1">
      <c r="A228" s="33"/>
      <c r="B228" s="145"/>
      <c r="C228" s="146" t="s">
        <v>248</v>
      </c>
      <c r="D228" s="146" t="s">
        <v>139</v>
      </c>
      <c r="E228" s="147" t="s">
        <v>404</v>
      </c>
      <c r="F228" s="148" t="s">
        <v>405</v>
      </c>
      <c r="G228" s="149" t="s">
        <v>142</v>
      </c>
      <c r="H228" s="150">
        <v>43.5</v>
      </c>
      <c r="I228" s="151"/>
      <c r="J228" s="152">
        <f>ROUND(I228*H228,2)</f>
        <v>0</v>
      </c>
      <c r="K228" s="153"/>
      <c r="L228" s="34"/>
      <c r="M228" s="154" t="s">
        <v>1</v>
      </c>
      <c r="N228" s="155" t="s">
        <v>37</v>
      </c>
      <c r="O228" s="59"/>
      <c r="P228" s="156">
        <f>O228*H228</f>
        <v>0</v>
      </c>
      <c r="Q228" s="156">
        <v>0</v>
      </c>
      <c r="R228" s="156">
        <f>Q228*H228</f>
        <v>0</v>
      </c>
      <c r="S228" s="156">
        <v>0</v>
      </c>
      <c r="T228" s="157">
        <f>S228*H228</f>
        <v>0</v>
      </c>
      <c r="U228" s="33"/>
      <c r="V228" s="33"/>
      <c r="W228" s="33"/>
      <c r="X228" s="33"/>
      <c r="Y228" s="33"/>
      <c r="Z228" s="33"/>
      <c r="AA228" s="33"/>
      <c r="AB228" s="33"/>
      <c r="AC228" s="33"/>
      <c r="AD228" s="33"/>
      <c r="AE228" s="33"/>
      <c r="AR228" s="158" t="s">
        <v>143</v>
      </c>
      <c r="AT228" s="158" t="s">
        <v>139</v>
      </c>
      <c r="AU228" s="158" t="s">
        <v>82</v>
      </c>
      <c r="AY228" s="18" t="s">
        <v>137</v>
      </c>
      <c r="BE228" s="159">
        <f>IF(N228="základní",J228,0)</f>
        <v>0</v>
      </c>
      <c r="BF228" s="159">
        <f>IF(N228="snížená",J228,0)</f>
        <v>0</v>
      </c>
      <c r="BG228" s="159">
        <f>IF(N228="zákl. přenesená",J228,0)</f>
        <v>0</v>
      </c>
      <c r="BH228" s="159">
        <f>IF(N228="sníž. přenesená",J228,0)</f>
        <v>0</v>
      </c>
      <c r="BI228" s="159">
        <f>IF(N228="nulová",J228,0)</f>
        <v>0</v>
      </c>
      <c r="BJ228" s="18" t="s">
        <v>80</v>
      </c>
      <c r="BK228" s="159">
        <f>ROUND(I228*H228,2)</f>
        <v>0</v>
      </c>
      <c r="BL228" s="18" t="s">
        <v>143</v>
      </c>
      <c r="BM228" s="158" t="s">
        <v>251</v>
      </c>
    </row>
    <row r="229" spans="1:47" s="2" customFormat="1" ht="19.5">
      <c r="A229" s="33"/>
      <c r="B229" s="34"/>
      <c r="C229" s="33"/>
      <c r="D229" s="160" t="s">
        <v>144</v>
      </c>
      <c r="E229" s="33"/>
      <c r="F229" s="161" t="s">
        <v>407</v>
      </c>
      <c r="G229" s="33"/>
      <c r="H229" s="33"/>
      <c r="I229" s="162"/>
      <c r="J229" s="33"/>
      <c r="K229" s="33"/>
      <c r="L229" s="34"/>
      <c r="M229" s="163"/>
      <c r="N229" s="164"/>
      <c r="O229" s="59"/>
      <c r="P229" s="59"/>
      <c r="Q229" s="59"/>
      <c r="R229" s="59"/>
      <c r="S229" s="59"/>
      <c r="T229" s="60"/>
      <c r="U229" s="33"/>
      <c r="V229" s="33"/>
      <c r="W229" s="33"/>
      <c r="X229" s="33"/>
      <c r="Y229" s="33"/>
      <c r="Z229" s="33"/>
      <c r="AA229" s="33"/>
      <c r="AB229" s="33"/>
      <c r="AC229" s="33"/>
      <c r="AD229" s="33"/>
      <c r="AE229" s="33"/>
      <c r="AT229" s="18" t="s">
        <v>144</v>
      </c>
      <c r="AU229" s="18" t="s">
        <v>82</v>
      </c>
    </row>
    <row r="230" spans="1:47" s="2" customFormat="1" ht="39">
      <c r="A230" s="33"/>
      <c r="B230" s="34"/>
      <c r="C230" s="33"/>
      <c r="D230" s="160" t="s">
        <v>146</v>
      </c>
      <c r="E230" s="33"/>
      <c r="F230" s="165" t="s">
        <v>401</v>
      </c>
      <c r="G230" s="33"/>
      <c r="H230" s="33"/>
      <c r="I230" s="162"/>
      <c r="J230" s="33"/>
      <c r="K230" s="33"/>
      <c r="L230" s="34"/>
      <c r="M230" s="163"/>
      <c r="N230" s="164"/>
      <c r="O230" s="59"/>
      <c r="P230" s="59"/>
      <c r="Q230" s="59"/>
      <c r="R230" s="59"/>
      <c r="S230" s="59"/>
      <c r="T230" s="60"/>
      <c r="U230" s="33"/>
      <c r="V230" s="33"/>
      <c r="W230" s="33"/>
      <c r="X230" s="33"/>
      <c r="Y230" s="33"/>
      <c r="Z230" s="33"/>
      <c r="AA230" s="33"/>
      <c r="AB230" s="33"/>
      <c r="AC230" s="33"/>
      <c r="AD230" s="33"/>
      <c r="AE230" s="33"/>
      <c r="AT230" s="18" t="s">
        <v>146</v>
      </c>
      <c r="AU230" s="18" t="s">
        <v>82</v>
      </c>
    </row>
    <row r="231" spans="2:51" s="13" customFormat="1" ht="12">
      <c r="B231" s="166"/>
      <c r="D231" s="160" t="s">
        <v>147</v>
      </c>
      <c r="E231" s="167" t="s">
        <v>1</v>
      </c>
      <c r="F231" s="168" t="s">
        <v>620</v>
      </c>
      <c r="H231" s="167" t="s">
        <v>1</v>
      </c>
      <c r="I231" s="169"/>
      <c r="L231" s="166"/>
      <c r="M231" s="170"/>
      <c r="N231" s="171"/>
      <c r="O231" s="171"/>
      <c r="P231" s="171"/>
      <c r="Q231" s="171"/>
      <c r="R231" s="171"/>
      <c r="S231" s="171"/>
      <c r="T231" s="172"/>
      <c r="AT231" s="167" t="s">
        <v>147</v>
      </c>
      <c r="AU231" s="167" t="s">
        <v>82</v>
      </c>
      <c r="AV231" s="13" t="s">
        <v>80</v>
      </c>
      <c r="AW231" s="13" t="s">
        <v>29</v>
      </c>
      <c r="AX231" s="13" t="s">
        <v>72</v>
      </c>
      <c r="AY231" s="167" t="s">
        <v>137</v>
      </c>
    </row>
    <row r="232" spans="2:51" s="14" customFormat="1" ht="12">
      <c r="B232" s="173"/>
      <c r="D232" s="160" t="s">
        <v>147</v>
      </c>
      <c r="E232" s="174" t="s">
        <v>1</v>
      </c>
      <c r="F232" s="175" t="s">
        <v>702</v>
      </c>
      <c r="H232" s="176">
        <v>43.5</v>
      </c>
      <c r="I232" s="177"/>
      <c r="L232" s="173"/>
      <c r="M232" s="178"/>
      <c r="N232" s="179"/>
      <c r="O232" s="179"/>
      <c r="P232" s="179"/>
      <c r="Q232" s="179"/>
      <c r="R232" s="179"/>
      <c r="S232" s="179"/>
      <c r="T232" s="180"/>
      <c r="AT232" s="174" t="s">
        <v>147</v>
      </c>
      <c r="AU232" s="174" t="s">
        <v>82</v>
      </c>
      <c r="AV232" s="14" t="s">
        <v>82</v>
      </c>
      <c r="AW232" s="14" t="s">
        <v>29</v>
      </c>
      <c r="AX232" s="14" t="s">
        <v>72</v>
      </c>
      <c r="AY232" s="174" t="s">
        <v>137</v>
      </c>
    </row>
    <row r="233" spans="2:51" s="15" customFormat="1" ht="12">
      <c r="B233" s="181"/>
      <c r="D233" s="160" t="s">
        <v>147</v>
      </c>
      <c r="E233" s="182" t="s">
        <v>1</v>
      </c>
      <c r="F233" s="183" t="s">
        <v>150</v>
      </c>
      <c r="H233" s="184">
        <v>43.5</v>
      </c>
      <c r="I233" s="185"/>
      <c r="L233" s="181"/>
      <c r="M233" s="186"/>
      <c r="N233" s="187"/>
      <c r="O233" s="187"/>
      <c r="P233" s="187"/>
      <c r="Q233" s="187"/>
      <c r="R233" s="187"/>
      <c r="S233" s="187"/>
      <c r="T233" s="188"/>
      <c r="AT233" s="182" t="s">
        <v>147</v>
      </c>
      <c r="AU233" s="182" t="s">
        <v>82</v>
      </c>
      <c r="AV233" s="15" t="s">
        <v>143</v>
      </c>
      <c r="AW233" s="15" t="s">
        <v>29</v>
      </c>
      <c r="AX233" s="15" t="s">
        <v>80</v>
      </c>
      <c r="AY233" s="182" t="s">
        <v>137</v>
      </c>
    </row>
    <row r="234" spans="2:63" s="12" customFormat="1" ht="22.9" customHeight="1">
      <c r="B234" s="132"/>
      <c r="D234" s="133" t="s">
        <v>71</v>
      </c>
      <c r="E234" s="143" t="s">
        <v>143</v>
      </c>
      <c r="F234" s="143" t="s">
        <v>408</v>
      </c>
      <c r="I234" s="135"/>
      <c r="J234" s="144">
        <f>BK234</f>
        <v>0</v>
      </c>
      <c r="L234" s="132"/>
      <c r="M234" s="137"/>
      <c r="N234" s="138"/>
      <c r="O234" s="138"/>
      <c r="P234" s="139">
        <f>SUM(P235:P252)</f>
        <v>0</v>
      </c>
      <c r="Q234" s="138"/>
      <c r="R234" s="139">
        <f>SUM(R235:R252)</f>
        <v>0</v>
      </c>
      <c r="S234" s="138"/>
      <c r="T234" s="140">
        <f>SUM(T235:T252)</f>
        <v>0</v>
      </c>
      <c r="AR234" s="133" t="s">
        <v>80</v>
      </c>
      <c r="AT234" s="141" t="s">
        <v>71</v>
      </c>
      <c r="AU234" s="141" t="s">
        <v>80</v>
      </c>
      <c r="AY234" s="133" t="s">
        <v>137</v>
      </c>
      <c r="BK234" s="142">
        <f>SUM(BK235:BK252)</f>
        <v>0</v>
      </c>
    </row>
    <row r="235" spans="1:65" s="2" customFormat="1" ht="24.2" customHeight="1">
      <c r="A235" s="33"/>
      <c r="B235" s="145"/>
      <c r="C235" s="146" t="s">
        <v>192</v>
      </c>
      <c r="D235" s="146" t="s">
        <v>139</v>
      </c>
      <c r="E235" s="147" t="s">
        <v>623</v>
      </c>
      <c r="F235" s="148" t="s">
        <v>624</v>
      </c>
      <c r="G235" s="149" t="s">
        <v>171</v>
      </c>
      <c r="H235" s="150">
        <v>10</v>
      </c>
      <c r="I235" s="151"/>
      <c r="J235" s="152">
        <f>ROUND(I235*H235,2)</f>
        <v>0</v>
      </c>
      <c r="K235" s="153"/>
      <c r="L235" s="34"/>
      <c r="M235" s="154" t="s">
        <v>1</v>
      </c>
      <c r="N235" s="155" t="s">
        <v>37</v>
      </c>
      <c r="O235" s="59"/>
      <c r="P235" s="156">
        <f>O235*H235</f>
        <v>0</v>
      </c>
      <c r="Q235" s="156">
        <v>0</v>
      </c>
      <c r="R235" s="156">
        <f>Q235*H235</f>
        <v>0</v>
      </c>
      <c r="S235" s="156">
        <v>0</v>
      </c>
      <c r="T235" s="157">
        <f>S235*H235</f>
        <v>0</v>
      </c>
      <c r="U235" s="33"/>
      <c r="V235" s="33"/>
      <c r="W235" s="33"/>
      <c r="X235" s="33"/>
      <c r="Y235" s="33"/>
      <c r="Z235" s="33"/>
      <c r="AA235" s="33"/>
      <c r="AB235" s="33"/>
      <c r="AC235" s="33"/>
      <c r="AD235" s="33"/>
      <c r="AE235" s="33"/>
      <c r="AR235" s="158" t="s">
        <v>143</v>
      </c>
      <c r="AT235" s="158" t="s">
        <v>139</v>
      </c>
      <c r="AU235" s="158" t="s">
        <v>82</v>
      </c>
      <c r="AY235" s="18" t="s">
        <v>137</v>
      </c>
      <c r="BE235" s="159">
        <f>IF(N235="základní",J235,0)</f>
        <v>0</v>
      </c>
      <c r="BF235" s="159">
        <f>IF(N235="snížená",J235,0)</f>
        <v>0</v>
      </c>
      <c r="BG235" s="159">
        <f>IF(N235="zákl. přenesená",J235,0)</f>
        <v>0</v>
      </c>
      <c r="BH235" s="159">
        <f>IF(N235="sníž. přenesená",J235,0)</f>
        <v>0</v>
      </c>
      <c r="BI235" s="159">
        <f>IF(N235="nulová",J235,0)</f>
        <v>0</v>
      </c>
      <c r="BJ235" s="18" t="s">
        <v>80</v>
      </c>
      <c r="BK235" s="159">
        <f>ROUND(I235*H235,2)</f>
        <v>0</v>
      </c>
      <c r="BL235" s="18" t="s">
        <v>143</v>
      </c>
      <c r="BM235" s="158" t="s">
        <v>258</v>
      </c>
    </row>
    <row r="236" spans="1:47" s="2" customFormat="1" ht="19.5">
      <c r="A236" s="33"/>
      <c r="B236" s="34"/>
      <c r="C236" s="33"/>
      <c r="D236" s="160" t="s">
        <v>144</v>
      </c>
      <c r="E236" s="33"/>
      <c r="F236" s="161" t="s">
        <v>625</v>
      </c>
      <c r="G236" s="33"/>
      <c r="H236" s="33"/>
      <c r="I236" s="162"/>
      <c r="J236" s="33"/>
      <c r="K236" s="33"/>
      <c r="L236" s="34"/>
      <c r="M236" s="163"/>
      <c r="N236" s="164"/>
      <c r="O236" s="59"/>
      <c r="P236" s="59"/>
      <c r="Q236" s="59"/>
      <c r="R236" s="59"/>
      <c r="S236" s="59"/>
      <c r="T236" s="60"/>
      <c r="U236" s="33"/>
      <c r="V236" s="33"/>
      <c r="W236" s="33"/>
      <c r="X236" s="33"/>
      <c r="Y236" s="33"/>
      <c r="Z236" s="33"/>
      <c r="AA236" s="33"/>
      <c r="AB236" s="33"/>
      <c r="AC236" s="33"/>
      <c r="AD236" s="33"/>
      <c r="AE236" s="33"/>
      <c r="AT236" s="18" t="s">
        <v>144</v>
      </c>
      <c r="AU236" s="18" t="s">
        <v>82</v>
      </c>
    </row>
    <row r="237" spans="1:47" s="2" customFormat="1" ht="78">
      <c r="A237" s="33"/>
      <c r="B237" s="34"/>
      <c r="C237" s="33"/>
      <c r="D237" s="160" t="s">
        <v>146</v>
      </c>
      <c r="E237" s="33"/>
      <c r="F237" s="165" t="s">
        <v>413</v>
      </c>
      <c r="G237" s="33"/>
      <c r="H237" s="33"/>
      <c r="I237" s="162"/>
      <c r="J237" s="33"/>
      <c r="K237" s="33"/>
      <c r="L237" s="34"/>
      <c r="M237" s="163"/>
      <c r="N237" s="164"/>
      <c r="O237" s="59"/>
      <c r="P237" s="59"/>
      <c r="Q237" s="59"/>
      <c r="R237" s="59"/>
      <c r="S237" s="59"/>
      <c r="T237" s="60"/>
      <c r="U237" s="33"/>
      <c r="V237" s="33"/>
      <c r="W237" s="33"/>
      <c r="X237" s="33"/>
      <c r="Y237" s="33"/>
      <c r="Z237" s="33"/>
      <c r="AA237" s="33"/>
      <c r="AB237" s="33"/>
      <c r="AC237" s="33"/>
      <c r="AD237" s="33"/>
      <c r="AE237" s="33"/>
      <c r="AT237" s="18" t="s">
        <v>146</v>
      </c>
      <c r="AU237" s="18" t="s">
        <v>82</v>
      </c>
    </row>
    <row r="238" spans="2:51" s="13" customFormat="1" ht="12">
      <c r="B238" s="166"/>
      <c r="D238" s="160" t="s">
        <v>147</v>
      </c>
      <c r="E238" s="167" t="s">
        <v>1</v>
      </c>
      <c r="F238" s="168" t="s">
        <v>626</v>
      </c>
      <c r="H238" s="167" t="s">
        <v>1</v>
      </c>
      <c r="I238" s="169"/>
      <c r="L238" s="166"/>
      <c r="M238" s="170"/>
      <c r="N238" s="171"/>
      <c r="O238" s="171"/>
      <c r="P238" s="171"/>
      <c r="Q238" s="171"/>
      <c r="R238" s="171"/>
      <c r="S238" s="171"/>
      <c r="T238" s="172"/>
      <c r="AT238" s="167" t="s">
        <v>147</v>
      </c>
      <c r="AU238" s="167" t="s">
        <v>82</v>
      </c>
      <c r="AV238" s="13" t="s">
        <v>80</v>
      </c>
      <c r="AW238" s="13" t="s">
        <v>29</v>
      </c>
      <c r="AX238" s="13" t="s">
        <v>72</v>
      </c>
      <c r="AY238" s="167" t="s">
        <v>137</v>
      </c>
    </row>
    <row r="239" spans="2:51" s="14" customFormat="1" ht="12">
      <c r="B239" s="173"/>
      <c r="D239" s="160" t="s">
        <v>147</v>
      </c>
      <c r="E239" s="174" t="s">
        <v>1</v>
      </c>
      <c r="F239" s="175" t="s">
        <v>704</v>
      </c>
      <c r="H239" s="176">
        <v>10</v>
      </c>
      <c r="I239" s="177"/>
      <c r="L239" s="173"/>
      <c r="M239" s="178"/>
      <c r="N239" s="179"/>
      <c r="O239" s="179"/>
      <c r="P239" s="179"/>
      <c r="Q239" s="179"/>
      <c r="R239" s="179"/>
      <c r="S239" s="179"/>
      <c r="T239" s="180"/>
      <c r="AT239" s="174" t="s">
        <v>147</v>
      </c>
      <c r="AU239" s="174" t="s">
        <v>82</v>
      </c>
      <c r="AV239" s="14" t="s">
        <v>82</v>
      </c>
      <c r="AW239" s="14" t="s">
        <v>29</v>
      </c>
      <c r="AX239" s="14" t="s">
        <v>72</v>
      </c>
      <c r="AY239" s="174" t="s">
        <v>137</v>
      </c>
    </row>
    <row r="240" spans="2:51" s="15" customFormat="1" ht="12">
      <c r="B240" s="181"/>
      <c r="D240" s="160" t="s">
        <v>147</v>
      </c>
      <c r="E240" s="182" t="s">
        <v>1</v>
      </c>
      <c r="F240" s="183" t="s">
        <v>150</v>
      </c>
      <c r="H240" s="184">
        <v>10</v>
      </c>
      <c r="I240" s="185"/>
      <c r="L240" s="181"/>
      <c r="M240" s="186"/>
      <c r="N240" s="187"/>
      <c r="O240" s="187"/>
      <c r="P240" s="187"/>
      <c r="Q240" s="187"/>
      <c r="R240" s="187"/>
      <c r="S240" s="187"/>
      <c r="T240" s="188"/>
      <c r="AT240" s="182" t="s">
        <v>147</v>
      </c>
      <c r="AU240" s="182" t="s">
        <v>82</v>
      </c>
      <c r="AV240" s="15" t="s">
        <v>143</v>
      </c>
      <c r="AW240" s="15" t="s">
        <v>29</v>
      </c>
      <c r="AX240" s="15" t="s">
        <v>80</v>
      </c>
      <c r="AY240" s="182" t="s">
        <v>137</v>
      </c>
    </row>
    <row r="241" spans="1:65" s="2" customFormat="1" ht="24.2" customHeight="1">
      <c r="A241" s="33"/>
      <c r="B241" s="145"/>
      <c r="C241" s="146" t="s">
        <v>7</v>
      </c>
      <c r="D241" s="146" t="s">
        <v>139</v>
      </c>
      <c r="E241" s="147" t="s">
        <v>628</v>
      </c>
      <c r="F241" s="148" t="s">
        <v>629</v>
      </c>
      <c r="G241" s="149" t="s">
        <v>171</v>
      </c>
      <c r="H241" s="150">
        <v>15.6</v>
      </c>
      <c r="I241" s="151"/>
      <c r="J241" s="152">
        <f>ROUND(I241*H241,2)</f>
        <v>0</v>
      </c>
      <c r="K241" s="153"/>
      <c r="L241" s="34"/>
      <c r="M241" s="154" t="s">
        <v>1</v>
      </c>
      <c r="N241" s="155" t="s">
        <v>37</v>
      </c>
      <c r="O241" s="59"/>
      <c r="P241" s="156">
        <f>O241*H241</f>
        <v>0</v>
      </c>
      <c r="Q241" s="156">
        <v>0</v>
      </c>
      <c r="R241" s="156">
        <f>Q241*H241</f>
        <v>0</v>
      </c>
      <c r="S241" s="156">
        <v>0</v>
      </c>
      <c r="T241" s="157">
        <f>S241*H241</f>
        <v>0</v>
      </c>
      <c r="U241" s="33"/>
      <c r="V241" s="33"/>
      <c r="W241" s="33"/>
      <c r="X241" s="33"/>
      <c r="Y241" s="33"/>
      <c r="Z241" s="33"/>
      <c r="AA241" s="33"/>
      <c r="AB241" s="33"/>
      <c r="AC241" s="33"/>
      <c r="AD241" s="33"/>
      <c r="AE241" s="33"/>
      <c r="AR241" s="158" t="s">
        <v>143</v>
      </c>
      <c r="AT241" s="158" t="s">
        <v>139</v>
      </c>
      <c r="AU241" s="158" t="s">
        <v>82</v>
      </c>
      <c r="AY241" s="18" t="s">
        <v>137</v>
      </c>
      <c r="BE241" s="159">
        <f>IF(N241="základní",J241,0)</f>
        <v>0</v>
      </c>
      <c r="BF241" s="159">
        <f>IF(N241="snížená",J241,0)</f>
        <v>0</v>
      </c>
      <c r="BG241" s="159">
        <f>IF(N241="zákl. přenesená",J241,0)</f>
        <v>0</v>
      </c>
      <c r="BH241" s="159">
        <f>IF(N241="sníž. přenesená",J241,0)</f>
        <v>0</v>
      </c>
      <c r="BI241" s="159">
        <f>IF(N241="nulová",J241,0)</f>
        <v>0</v>
      </c>
      <c r="BJ241" s="18" t="s">
        <v>80</v>
      </c>
      <c r="BK241" s="159">
        <f>ROUND(I241*H241,2)</f>
        <v>0</v>
      </c>
      <c r="BL241" s="18" t="s">
        <v>143</v>
      </c>
      <c r="BM241" s="158" t="s">
        <v>264</v>
      </c>
    </row>
    <row r="242" spans="1:47" s="2" customFormat="1" ht="19.5">
      <c r="A242" s="33"/>
      <c r="B242" s="34"/>
      <c r="C242" s="33"/>
      <c r="D242" s="160" t="s">
        <v>144</v>
      </c>
      <c r="E242" s="33"/>
      <c r="F242" s="161" t="s">
        <v>630</v>
      </c>
      <c r="G242" s="33"/>
      <c r="H242" s="33"/>
      <c r="I242" s="162"/>
      <c r="J242" s="33"/>
      <c r="K242" s="33"/>
      <c r="L242" s="34"/>
      <c r="M242" s="163"/>
      <c r="N242" s="164"/>
      <c r="O242" s="59"/>
      <c r="P242" s="59"/>
      <c r="Q242" s="59"/>
      <c r="R242" s="59"/>
      <c r="S242" s="59"/>
      <c r="T242" s="60"/>
      <c r="U242" s="33"/>
      <c r="V242" s="33"/>
      <c r="W242" s="33"/>
      <c r="X242" s="33"/>
      <c r="Y242" s="33"/>
      <c r="Z242" s="33"/>
      <c r="AA242" s="33"/>
      <c r="AB242" s="33"/>
      <c r="AC242" s="33"/>
      <c r="AD242" s="33"/>
      <c r="AE242" s="33"/>
      <c r="AT242" s="18" t="s">
        <v>144</v>
      </c>
      <c r="AU242" s="18" t="s">
        <v>82</v>
      </c>
    </row>
    <row r="243" spans="1:47" s="2" customFormat="1" ht="97.5">
      <c r="A243" s="33"/>
      <c r="B243" s="34"/>
      <c r="C243" s="33"/>
      <c r="D243" s="160" t="s">
        <v>146</v>
      </c>
      <c r="E243" s="33"/>
      <c r="F243" s="165" t="s">
        <v>631</v>
      </c>
      <c r="G243" s="33"/>
      <c r="H243" s="33"/>
      <c r="I243" s="162"/>
      <c r="J243" s="33"/>
      <c r="K243" s="33"/>
      <c r="L243" s="34"/>
      <c r="M243" s="163"/>
      <c r="N243" s="164"/>
      <c r="O243" s="59"/>
      <c r="P243" s="59"/>
      <c r="Q243" s="59"/>
      <c r="R243" s="59"/>
      <c r="S243" s="59"/>
      <c r="T243" s="60"/>
      <c r="U243" s="33"/>
      <c r="V243" s="33"/>
      <c r="W243" s="33"/>
      <c r="X243" s="33"/>
      <c r="Y243" s="33"/>
      <c r="Z243" s="33"/>
      <c r="AA243" s="33"/>
      <c r="AB243" s="33"/>
      <c r="AC243" s="33"/>
      <c r="AD243" s="33"/>
      <c r="AE243" s="33"/>
      <c r="AT243" s="18" t="s">
        <v>146</v>
      </c>
      <c r="AU243" s="18" t="s">
        <v>82</v>
      </c>
    </row>
    <row r="244" spans="2:51" s="13" customFormat="1" ht="12">
      <c r="B244" s="166"/>
      <c r="D244" s="160" t="s">
        <v>147</v>
      </c>
      <c r="E244" s="167" t="s">
        <v>1</v>
      </c>
      <c r="F244" s="168" t="s">
        <v>705</v>
      </c>
      <c r="H244" s="167" t="s">
        <v>1</v>
      </c>
      <c r="I244" s="169"/>
      <c r="L244" s="166"/>
      <c r="M244" s="170"/>
      <c r="N244" s="171"/>
      <c r="O244" s="171"/>
      <c r="P244" s="171"/>
      <c r="Q244" s="171"/>
      <c r="R244" s="171"/>
      <c r="S244" s="171"/>
      <c r="T244" s="172"/>
      <c r="AT244" s="167" t="s">
        <v>147</v>
      </c>
      <c r="AU244" s="167" t="s">
        <v>82</v>
      </c>
      <c r="AV244" s="13" t="s">
        <v>80</v>
      </c>
      <c r="AW244" s="13" t="s">
        <v>29</v>
      </c>
      <c r="AX244" s="13" t="s">
        <v>72</v>
      </c>
      <c r="AY244" s="167" t="s">
        <v>137</v>
      </c>
    </row>
    <row r="245" spans="2:51" s="14" customFormat="1" ht="22.5">
      <c r="B245" s="173"/>
      <c r="D245" s="160" t="s">
        <v>147</v>
      </c>
      <c r="E245" s="174" t="s">
        <v>1</v>
      </c>
      <c r="F245" s="175" t="s">
        <v>706</v>
      </c>
      <c r="H245" s="176">
        <v>15.6</v>
      </c>
      <c r="I245" s="177"/>
      <c r="L245" s="173"/>
      <c r="M245" s="178"/>
      <c r="N245" s="179"/>
      <c r="O245" s="179"/>
      <c r="P245" s="179"/>
      <c r="Q245" s="179"/>
      <c r="R245" s="179"/>
      <c r="S245" s="179"/>
      <c r="T245" s="180"/>
      <c r="AT245" s="174" t="s">
        <v>147</v>
      </c>
      <c r="AU245" s="174" t="s">
        <v>82</v>
      </c>
      <c r="AV245" s="14" t="s">
        <v>82</v>
      </c>
      <c r="AW245" s="14" t="s">
        <v>29</v>
      </c>
      <c r="AX245" s="14" t="s">
        <v>72</v>
      </c>
      <c r="AY245" s="174" t="s">
        <v>137</v>
      </c>
    </row>
    <row r="246" spans="2:51" s="15" customFormat="1" ht="12">
      <c r="B246" s="181"/>
      <c r="D246" s="160" t="s">
        <v>147</v>
      </c>
      <c r="E246" s="182" t="s">
        <v>1</v>
      </c>
      <c r="F246" s="183" t="s">
        <v>150</v>
      </c>
      <c r="H246" s="184">
        <v>15.6</v>
      </c>
      <c r="I246" s="185"/>
      <c r="L246" s="181"/>
      <c r="M246" s="186"/>
      <c r="N246" s="187"/>
      <c r="O246" s="187"/>
      <c r="P246" s="187"/>
      <c r="Q246" s="187"/>
      <c r="R246" s="187"/>
      <c r="S246" s="187"/>
      <c r="T246" s="188"/>
      <c r="AT246" s="182" t="s">
        <v>147</v>
      </c>
      <c r="AU246" s="182" t="s">
        <v>82</v>
      </c>
      <c r="AV246" s="15" t="s">
        <v>143</v>
      </c>
      <c r="AW246" s="15" t="s">
        <v>29</v>
      </c>
      <c r="AX246" s="15" t="s">
        <v>80</v>
      </c>
      <c r="AY246" s="182" t="s">
        <v>137</v>
      </c>
    </row>
    <row r="247" spans="1:65" s="2" customFormat="1" ht="24.2" customHeight="1">
      <c r="A247" s="33"/>
      <c r="B247" s="145"/>
      <c r="C247" s="146" t="s">
        <v>200</v>
      </c>
      <c r="D247" s="146" t="s">
        <v>139</v>
      </c>
      <c r="E247" s="147" t="s">
        <v>707</v>
      </c>
      <c r="F247" s="148" t="s">
        <v>629</v>
      </c>
      <c r="G247" s="149" t="s">
        <v>171</v>
      </c>
      <c r="H247" s="150">
        <v>15.6</v>
      </c>
      <c r="I247" s="151"/>
      <c r="J247" s="152">
        <f>ROUND(I247*H247,2)</f>
        <v>0</v>
      </c>
      <c r="K247" s="153"/>
      <c r="L247" s="34"/>
      <c r="M247" s="154" t="s">
        <v>1</v>
      </c>
      <c r="N247" s="155" t="s">
        <v>37</v>
      </c>
      <c r="O247" s="59"/>
      <c r="P247" s="156">
        <f>O247*H247</f>
        <v>0</v>
      </c>
      <c r="Q247" s="156">
        <v>0</v>
      </c>
      <c r="R247" s="156">
        <f>Q247*H247</f>
        <v>0</v>
      </c>
      <c r="S247" s="156">
        <v>0</v>
      </c>
      <c r="T247" s="157">
        <f>S247*H247</f>
        <v>0</v>
      </c>
      <c r="U247" s="33"/>
      <c r="V247" s="33"/>
      <c r="W247" s="33"/>
      <c r="X247" s="33"/>
      <c r="Y247" s="33"/>
      <c r="Z247" s="33"/>
      <c r="AA247" s="33"/>
      <c r="AB247" s="33"/>
      <c r="AC247" s="33"/>
      <c r="AD247" s="33"/>
      <c r="AE247" s="33"/>
      <c r="AR247" s="158" t="s">
        <v>143</v>
      </c>
      <c r="AT247" s="158" t="s">
        <v>139</v>
      </c>
      <c r="AU247" s="158" t="s">
        <v>82</v>
      </c>
      <c r="AY247" s="18" t="s">
        <v>137</v>
      </c>
      <c r="BE247" s="159">
        <f>IF(N247="základní",J247,0)</f>
        <v>0</v>
      </c>
      <c r="BF247" s="159">
        <f>IF(N247="snížená",J247,0)</f>
        <v>0</v>
      </c>
      <c r="BG247" s="159">
        <f>IF(N247="zákl. přenesená",J247,0)</f>
        <v>0</v>
      </c>
      <c r="BH247" s="159">
        <f>IF(N247="sníž. přenesená",J247,0)</f>
        <v>0</v>
      </c>
      <c r="BI247" s="159">
        <f>IF(N247="nulová",J247,0)</f>
        <v>0</v>
      </c>
      <c r="BJ247" s="18" t="s">
        <v>80</v>
      </c>
      <c r="BK247" s="159">
        <f>ROUND(I247*H247,2)</f>
        <v>0</v>
      </c>
      <c r="BL247" s="18" t="s">
        <v>143</v>
      </c>
      <c r="BM247" s="158" t="s">
        <v>268</v>
      </c>
    </row>
    <row r="248" spans="1:47" s="2" customFormat="1" ht="19.5">
      <c r="A248" s="33"/>
      <c r="B248" s="34"/>
      <c r="C248" s="33"/>
      <c r="D248" s="160" t="s">
        <v>144</v>
      </c>
      <c r="E248" s="33"/>
      <c r="F248" s="161" t="s">
        <v>630</v>
      </c>
      <c r="G248" s="33"/>
      <c r="H248" s="33"/>
      <c r="I248" s="162"/>
      <c r="J248" s="33"/>
      <c r="K248" s="33"/>
      <c r="L248" s="34"/>
      <c r="M248" s="163"/>
      <c r="N248" s="164"/>
      <c r="O248" s="59"/>
      <c r="P248" s="59"/>
      <c r="Q248" s="59"/>
      <c r="R248" s="59"/>
      <c r="S248" s="59"/>
      <c r="T248" s="60"/>
      <c r="U248" s="33"/>
      <c r="V248" s="33"/>
      <c r="W248" s="33"/>
      <c r="X248" s="33"/>
      <c r="Y248" s="33"/>
      <c r="Z248" s="33"/>
      <c r="AA248" s="33"/>
      <c r="AB248" s="33"/>
      <c r="AC248" s="33"/>
      <c r="AD248" s="33"/>
      <c r="AE248" s="33"/>
      <c r="AT248" s="18" t="s">
        <v>144</v>
      </c>
      <c r="AU248" s="18" t="s">
        <v>82</v>
      </c>
    </row>
    <row r="249" spans="1:47" s="2" customFormat="1" ht="97.5">
      <c r="A249" s="33"/>
      <c r="B249" s="34"/>
      <c r="C249" s="33"/>
      <c r="D249" s="160" t="s">
        <v>146</v>
      </c>
      <c r="E249" s="33"/>
      <c r="F249" s="165" t="s">
        <v>631</v>
      </c>
      <c r="G249" s="33"/>
      <c r="H249" s="33"/>
      <c r="I249" s="162"/>
      <c r="J249" s="33"/>
      <c r="K249" s="33"/>
      <c r="L249" s="34"/>
      <c r="M249" s="163"/>
      <c r="N249" s="164"/>
      <c r="O249" s="59"/>
      <c r="P249" s="59"/>
      <c r="Q249" s="59"/>
      <c r="R249" s="59"/>
      <c r="S249" s="59"/>
      <c r="T249" s="60"/>
      <c r="U249" s="33"/>
      <c r="V249" s="33"/>
      <c r="W249" s="33"/>
      <c r="X249" s="33"/>
      <c r="Y249" s="33"/>
      <c r="Z249" s="33"/>
      <c r="AA249" s="33"/>
      <c r="AB249" s="33"/>
      <c r="AC249" s="33"/>
      <c r="AD249" s="33"/>
      <c r="AE249" s="33"/>
      <c r="AT249" s="18" t="s">
        <v>146</v>
      </c>
      <c r="AU249" s="18" t="s">
        <v>82</v>
      </c>
    </row>
    <row r="250" spans="2:51" s="13" customFormat="1" ht="12">
      <c r="B250" s="166"/>
      <c r="D250" s="160" t="s">
        <v>147</v>
      </c>
      <c r="E250" s="167" t="s">
        <v>1</v>
      </c>
      <c r="F250" s="168" t="s">
        <v>708</v>
      </c>
      <c r="H250" s="167" t="s">
        <v>1</v>
      </c>
      <c r="I250" s="169"/>
      <c r="L250" s="166"/>
      <c r="M250" s="170"/>
      <c r="N250" s="171"/>
      <c r="O250" s="171"/>
      <c r="P250" s="171"/>
      <c r="Q250" s="171"/>
      <c r="R250" s="171"/>
      <c r="S250" s="171"/>
      <c r="T250" s="172"/>
      <c r="AT250" s="167" t="s">
        <v>147</v>
      </c>
      <c r="AU250" s="167" t="s">
        <v>82</v>
      </c>
      <c r="AV250" s="13" t="s">
        <v>80</v>
      </c>
      <c r="AW250" s="13" t="s">
        <v>29</v>
      </c>
      <c r="AX250" s="13" t="s">
        <v>72</v>
      </c>
      <c r="AY250" s="167" t="s">
        <v>137</v>
      </c>
    </row>
    <row r="251" spans="2:51" s="14" customFormat="1" ht="22.5">
      <c r="B251" s="173"/>
      <c r="D251" s="160" t="s">
        <v>147</v>
      </c>
      <c r="E251" s="174" t="s">
        <v>1</v>
      </c>
      <c r="F251" s="175" t="s">
        <v>709</v>
      </c>
      <c r="H251" s="176">
        <v>15.6</v>
      </c>
      <c r="I251" s="177"/>
      <c r="L251" s="173"/>
      <c r="M251" s="178"/>
      <c r="N251" s="179"/>
      <c r="O251" s="179"/>
      <c r="P251" s="179"/>
      <c r="Q251" s="179"/>
      <c r="R251" s="179"/>
      <c r="S251" s="179"/>
      <c r="T251" s="180"/>
      <c r="AT251" s="174" t="s">
        <v>147</v>
      </c>
      <c r="AU251" s="174" t="s">
        <v>82</v>
      </c>
      <c r="AV251" s="14" t="s">
        <v>82</v>
      </c>
      <c r="AW251" s="14" t="s">
        <v>29</v>
      </c>
      <c r="AX251" s="14" t="s">
        <v>72</v>
      </c>
      <c r="AY251" s="174" t="s">
        <v>137</v>
      </c>
    </row>
    <row r="252" spans="2:51" s="15" customFormat="1" ht="12">
      <c r="B252" s="181"/>
      <c r="D252" s="160" t="s">
        <v>147</v>
      </c>
      <c r="E252" s="182" t="s">
        <v>1</v>
      </c>
      <c r="F252" s="183" t="s">
        <v>150</v>
      </c>
      <c r="H252" s="184">
        <v>15.6</v>
      </c>
      <c r="I252" s="185"/>
      <c r="L252" s="181"/>
      <c r="M252" s="186"/>
      <c r="N252" s="187"/>
      <c r="O252" s="187"/>
      <c r="P252" s="187"/>
      <c r="Q252" s="187"/>
      <c r="R252" s="187"/>
      <c r="S252" s="187"/>
      <c r="T252" s="188"/>
      <c r="AT252" s="182" t="s">
        <v>147</v>
      </c>
      <c r="AU252" s="182" t="s">
        <v>82</v>
      </c>
      <c r="AV252" s="15" t="s">
        <v>143</v>
      </c>
      <c r="AW252" s="15" t="s">
        <v>29</v>
      </c>
      <c r="AX252" s="15" t="s">
        <v>80</v>
      </c>
      <c r="AY252" s="182" t="s">
        <v>137</v>
      </c>
    </row>
    <row r="253" spans="2:63" s="12" customFormat="1" ht="22.9" customHeight="1">
      <c r="B253" s="132"/>
      <c r="D253" s="133" t="s">
        <v>71</v>
      </c>
      <c r="E253" s="143" t="s">
        <v>181</v>
      </c>
      <c r="F253" s="143" t="s">
        <v>657</v>
      </c>
      <c r="I253" s="135"/>
      <c r="J253" s="144">
        <f>BK253</f>
        <v>0</v>
      </c>
      <c r="L253" s="132"/>
      <c r="M253" s="137"/>
      <c r="N253" s="138"/>
      <c r="O253" s="138"/>
      <c r="P253" s="139">
        <v>0</v>
      </c>
      <c r="Q253" s="138"/>
      <c r="R253" s="139">
        <v>0</v>
      </c>
      <c r="S253" s="138"/>
      <c r="T253" s="140">
        <v>0</v>
      </c>
      <c r="AR253" s="133" t="s">
        <v>80</v>
      </c>
      <c r="AT253" s="141" t="s">
        <v>71</v>
      </c>
      <c r="AU253" s="141" t="s">
        <v>80</v>
      </c>
      <c r="AY253" s="133" t="s">
        <v>137</v>
      </c>
      <c r="BK253" s="142">
        <v>0</v>
      </c>
    </row>
    <row r="254" spans="2:63" s="12" customFormat="1" ht="22.9" customHeight="1">
      <c r="B254" s="132"/>
      <c r="D254" s="133" t="s">
        <v>71</v>
      </c>
      <c r="E254" s="143" t="s">
        <v>447</v>
      </c>
      <c r="F254" s="143" t="s">
        <v>448</v>
      </c>
      <c r="I254" s="135"/>
      <c r="J254" s="144">
        <f>BK254</f>
        <v>0</v>
      </c>
      <c r="L254" s="132"/>
      <c r="M254" s="137"/>
      <c r="N254" s="138"/>
      <c r="O254" s="138"/>
      <c r="P254" s="139">
        <f>SUM(P255:P271)</f>
        <v>0</v>
      </c>
      <c r="Q254" s="138"/>
      <c r="R254" s="139">
        <f>SUM(R255:R271)</f>
        <v>0</v>
      </c>
      <c r="S254" s="138"/>
      <c r="T254" s="140">
        <f>SUM(T255:T271)</f>
        <v>0</v>
      </c>
      <c r="AR254" s="133" t="s">
        <v>80</v>
      </c>
      <c r="AT254" s="141" t="s">
        <v>71</v>
      </c>
      <c r="AU254" s="141" t="s">
        <v>80</v>
      </c>
      <c r="AY254" s="133" t="s">
        <v>137</v>
      </c>
      <c r="BK254" s="142">
        <f>SUM(BK255:BK271)</f>
        <v>0</v>
      </c>
    </row>
    <row r="255" spans="1:65" s="2" customFormat="1" ht="14.45" customHeight="1">
      <c r="A255" s="33"/>
      <c r="B255" s="145"/>
      <c r="C255" s="146" t="s">
        <v>273</v>
      </c>
      <c r="D255" s="146" t="s">
        <v>139</v>
      </c>
      <c r="E255" s="147" t="s">
        <v>710</v>
      </c>
      <c r="F255" s="148" t="s">
        <v>711</v>
      </c>
      <c r="G255" s="149" t="s">
        <v>226</v>
      </c>
      <c r="H255" s="150">
        <v>7</v>
      </c>
      <c r="I255" s="151"/>
      <c r="J255" s="152">
        <f>ROUND(I255*H255,2)</f>
        <v>0</v>
      </c>
      <c r="K255" s="153"/>
      <c r="L255" s="34"/>
      <c r="M255" s="154" t="s">
        <v>1</v>
      </c>
      <c r="N255" s="155" t="s">
        <v>37</v>
      </c>
      <c r="O255" s="59"/>
      <c r="P255" s="156">
        <f>O255*H255</f>
        <v>0</v>
      </c>
      <c r="Q255" s="156">
        <v>0</v>
      </c>
      <c r="R255" s="156">
        <f>Q255*H255</f>
        <v>0</v>
      </c>
      <c r="S255" s="156">
        <v>0</v>
      </c>
      <c r="T255" s="157">
        <f>S255*H255</f>
        <v>0</v>
      </c>
      <c r="U255" s="33"/>
      <c r="V255" s="33"/>
      <c r="W255" s="33"/>
      <c r="X255" s="33"/>
      <c r="Y255" s="33"/>
      <c r="Z255" s="33"/>
      <c r="AA255" s="33"/>
      <c r="AB255" s="33"/>
      <c r="AC255" s="33"/>
      <c r="AD255" s="33"/>
      <c r="AE255" s="33"/>
      <c r="AR255" s="158" t="s">
        <v>143</v>
      </c>
      <c r="AT255" s="158" t="s">
        <v>139</v>
      </c>
      <c r="AU255" s="158" t="s">
        <v>82</v>
      </c>
      <c r="AY255" s="18" t="s">
        <v>137</v>
      </c>
      <c r="BE255" s="159">
        <f>IF(N255="základní",J255,0)</f>
        <v>0</v>
      </c>
      <c r="BF255" s="159">
        <f>IF(N255="snížená",J255,0)</f>
        <v>0</v>
      </c>
      <c r="BG255" s="159">
        <f>IF(N255="zákl. přenesená",J255,0)</f>
        <v>0</v>
      </c>
      <c r="BH255" s="159">
        <f>IF(N255="sníž. přenesená",J255,0)</f>
        <v>0</v>
      </c>
      <c r="BI255" s="159">
        <f>IF(N255="nulová",J255,0)</f>
        <v>0</v>
      </c>
      <c r="BJ255" s="18" t="s">
        <v>80</v>
      </c>
      <c r="BK255" s="159">
        <f>ROUND(I255*H255,2)</f>
        <v>0</v>
      </c>
      <c r="BL255" s="18" t="s">
        <v>143</v>
      </c>
      <c r="BM255" s="158" t="s">
        <v>276</v>
      </c>
    </row>
    <row r="256" spans="1:47" s="2" customFormat="1" ht="19.5">
      <c r="A256" s="33"/>
      <c r="B256" s="34"/>
      <c r="C256" s="33"/>
      <c r="D256" s="160" t="s">
        <v>144</v>
      </c>
      <c r="E256" s="33"/>
      <c r="F256" s="161" t="s">
        <v>712</v>
      </c>
      <c r="G256" s="33"/>
      <c r="H256" s="33"/>
      <c r="I256" s="162"/>
      <c r="J256" s="33"/>
      <c r="K256" s="33"/>
      <c r="L256" s="34"/>
      <c r="M256" s="163"/>
      <c r="N256" s="164"/>
      <c r="O256" s="59"/>
      <c r="P256" s="59"/>
      <c r="Q256" s="59"/>
      <c r="R256" s="59"/>
      <c r="S256" s="59"/>
      <c r="T256" s="60"/>
      <c r="U256" s="33"/>
      <c r="V256" s="33"/>
      <c r="W256" s="33"/>
      <c r="X256" s="33"/>
      <c r="Y256" s="33"/>
      <c r="Z256" s="33"/>
      <c r="AA256" s="33"/>
      <c r="AB256" s="33"/>
      <c r="AC256" s="33"/>
      <c r="AD256" s="33"/>
      <c r="AE256" s="33"/>
      <c r="AT256" s="18" t="s">
        <v>144</v>
      </c>
      <c r="AU256" s="18" t="s">
        <v>82</v>
      </c>
    </row>
    <row r="257" spans="2:51" s="14" customFormat="1" ht="12">
      <c r="B257" s="173"/>
      <c r="D257" s="160" t="s">
        <v>147</v>
      </c>
      <c r="E257" s="174" t="s">
        <v>1</v>
      </c>
      <c r="F257" s="175" t="s">
        <v>713</v>
      </c>
      <c r="H257" s="176">
        <v>7</v>
      </c>
      <c r="I257" s="177"/>
      <c r="L257" s="173"/>
      <c r="M257" s="178"/>
      <c r="N257" s="179"/>
      <c r="O257" s="179"/>
      <c r="P257" s="179"/>
      <c r="Q257" s="179"/>
      <c r="R257" s="179"/>
      <c r="S257" s="179"/>
      <c r="T257" s="180"/>
      <c r="AT257" s="174" t="s">
        <v>147</v>
      </c>
      <c r="AU257" s="174" t="s">
        <v>82</v>
      </c>
      <c r="AV257" s="14" t="s">
        <v>82</v>
      </c>
      <c r="AW257" s="14" t="s">
        <v>29</v>
      </c>
      <c r="AX257" s="14" t="s">
        <v>72</v>
      </c>
      <c r="AY257" s="174" t="s">
        <v>137</v>
      </c>
    </row>
    <row r="258" spans="2:51" s="15" customFormat="1" ht="12">
      <c r="B258" s="181"/>
      <c r="D258" s="160" t="s">
        <v>147</v>
      </c>
      <c r="E258" s="182" t="s">
        <v>1</v>
      </c>
      <c r="F258" s="183" t="s">
        <v>150</v>
      </c>
      <c r="H258" s="184">
        <v>7</v>
      </c>
      <c r="I258" s="185"/>
      <c r="L258" s="181"/>
      <c r="M258" s="186"/>
      <c r="N258" s="187"/>
      <c r="O258" s="187"/>
      <c r="P258" s="187"/>
      <c r="Q258" s="187"/>
      <c r="R258" s="187"/>
      <c r="S258" s="187"/>
      <c r="T258" s="188"/>
      <c r="AT258" s="182" t="s">
        <v>147</v>
      </c>
      <c r="AU258" s="182" t="s">
        <v>82</v>
      </c>
      <c r="AV258" s="15" t="s">
        <v>143</v>
      </c>
      <c r="AW258" s="15" t="s">
        <v>29</v>
      </c>
      <c r="AX258" s="15" t="s">
        <v>80</v>
      </c>
      <c r="AY258" s="182" t="s">
        <v>137</v>
      </c>
    </row>
    <row r="259" spans="1:65" s="2" customFormat="1" ht="24.2" customHeight="1">
      <c r="A259" s="33"/>
      <c r="B259" s="145"/>
      <c r="C259" s="146" t="s">
        <v>206</v>
      </c>
      <c r="D259" s="146" t="s">
        <v>139</v>
      </c>
      <c r="E259" s="147" t="s">
        <v>459</v>
      </c>
      <c r="F259" s="148" t="s">
        <v>460</v>
      </c>
      <c r="G259" s="149" t="s">
        <v>226</v>
      </c>
      <c r="H259" s="150">
        <v>7</v>
      </c>
      <c r="I259" s="151"/>
      <c r="J259" s="152">
        <f>ROUND(I259*H259,2)</f>
        <v>0</v>
      </c>
      <c r="K259" s="153"/>
      <c r="L259" s="34"/>
      <c r="M259" s="154" t="s">
        <v>1</v>
      </c>
      <c r="N259" s="155" t="s">
        <v>37</v>
      </c>
      <c r="O259" s="59"/>
      <c r="P259" s="156">
        <f>O259*H259</f>
        <v>0</v>
      </c>
      <c r="Q259" s="156">
        <v>0</v>
      </c>
      <c r="R259" s="156">
        <f>Q259*H259</f>
        <v>0</v>
      </c>
      <c r="S259" s="156">
        <v>0</v>
      </c>
      <c r="T259" s="157">
        <f>S259*H259</f>
        <v>0</v>
      </c>
      <c r="U259" s="33"/>
      <c r="V259" s="33"/>
      <c r="W259" s="33"/>
      <c r="X259" s="33"/>
      <c r="Y259" s="33"/>
      <c r="Z259" s="33"/>
      <c r="AA259" s="33"/>
      <c r="AB259" s="33"/>
      <c r="AC259" s="33"/>
      <c r="AD259" s="33"/>
      <c r="AE259" s="33"/>
      <c r="AR259" s="158" t="s">
        <v>143</v>
      </c>
      <c r="AT259" s="158" t="s">
        <v>139</v>
      </c>
      <c r="AU259" s="158" t="s">
        <v>82</v>
      </c>
      <c r="AY259" s="18" t="s">
        <v>137</v>
      </c>
      <c r="BE259" s="159">
        <f>IF(N259="základní",J259,0)</f>
        <v>0</v>
      </c>
      <c r="BF259" s="159">
        <f>IF(N259="snížená",J259,0)</f>
        <v>0</v>
      </c>
      <c r="BG259" s="159">
        <f>IF(N259="zákl. přenesená",J259,0)</f>
        <v>0</v>
      </c>
      <c r="BH259" s="159">
        <f>IF(N259="sníž. přenesená",J259,0)</f>
        <v>0</v>
      </c>
      <c r="BI259" s="159">
        <f>IF(N259="nulová",J259,0)</f>
        <v>0</v>
      </c>
      <c r="BJ259" s="18" t="s">
        <v>80</v>
      </c>
      <c r="BK259" s="159">
        <f>ROUND(I259*H259,2)</f>
        <v>0</v>
      </c>
      <c r="BL259" s="18" t="s">
        <v>143</v>
      </c>
      <c r="BM259" s="158" t="s">
        <v>282</v>
      </c>
    </row>
    <row r="260" spans="1:47" s="2" customFormat="1" ht="19.5">
      <c r="A260" s="33"/>
      <c r="B260" s="34"/>
      <c r="C260" s="33"/>
      <c r="D260" s="160" t="s">
        <v>144</v>
      </c>
      <c r="E260" s="33"/>
      <c r="F260" s="161" t="s">
        <v>462</v>
      </c>
      <c r="G260" s="33"/>
      <c r="H260" s="33"/>
      <c r="I260" s="162"/>
      <c r="J260" s="33"/>
      <c r="K260" s="33"/>
      <c r="L260" s="34"/>
      <c r="M260" s="163"/>
      <c r="N260" s="164"/>
      <c r="O260" s="59"/>
      <c r="P260" s="59"/>
      <c r="Q260" s="59"/>
      <c r="R260" s="59"/>
      <c r="S260" s="59"/>
      <c r="T260" s="60"/>
      <c r="U260" s="33"/>
      <c r="V260" s="33"/>
      <c r="W260" s="33"/>
      <c r="X260" s="33"/>
      <c r="Y260" s="33"/>
      <c r="Z260" s="33"/>
      <c r="AA260" s="33"/>
      <c r="AB260" s="33"/>
      <c r="AC260" s="33"/>
      <c r="AD260" s="33"/>
      <c r="AE260" s="33"/>
      <c r="AT260" s="18" t="s">
        <v>144</v>
      </c>
      <c r="AU260" s="18" t="s">
        <v>82</v>
      </c>
    </row>
    <row r="261" spans="2:51" s="14" customFormat="1" ht="12">
      <c r="B261" s="173"/>
      <c r="D261" s="160" t="s">
        <v>147</v>
      </c>
      <c r="E261" s="174" t="s">
        <v>1</v>
      </c>
      <c r="F261" s="175" t="s">
        <v>713</v>
      </c>
      <c r="H261" s="176">
        <v>7</v>
      </c>
      <c r="I261" s="177"/>
      <c r="L261" s="173"/>
      <c r="M261" s="178"/>
      <c r="N261" s="179"/>
      <c r="O261" s="179"/>
      <c r="P261" s="179"/>
      <c r="Q261" s="179"/>
      <c r="R261" s="179"/>
      <c r="S261" s="179"/>
      <c r="T261" s="180"/>
      <c r="AT261" s="174" t="s">
        <v>147</v>
      </c>
      <c r="AU261" s="174" t="s">
        <v>82</v>
      </c>
      <c r="AV261" s="14" t="s">
        <v>82</v>
      </c>
      <c r="AW261" s="14" t="s">
        <v>29</v>
      </c>
      <c r="AX261" s="14" t="s">
        <v>72</v>
      </c>
      <c r="AY261" s="174" t="s">
        <v>137</v>
      </c>
    </row>
    <row r="262" spans="2:51" s="15" customFormat="1" ht="12">
      <c r="B262" s="181"/>
      <c r="D262" s="160" t="s">
        <v>147</v>
      </c>
      <c r="E262" s="182" t="s">
        <v>1</v>
      </c>
      <c r="F262" s="183" t="s">
        <v>150</v>
      </c>
      <c r="H262" s="184">
        <v>7</v>
      </c>
      <c r="I262" s="185"/>
      <c r="L262" s="181"/>
      <c r="M262" s="186"/>
      <c r="N262" s="187"/>
      <c r="O262" s="187"/>
      <c r="P262" s="187"/>
      <c r="Q262" s="187"/>
      <c r="R262" s="187"/>
      <c r="S262" s="187"/>
      <c r="T262" s="188"/>
      <c r="AT262" s="182" t="s">
        <v>147</v>
      </c>
      <c r="AU262" s="182" t="s">
        <v>82</v>
      </c>
      <c r="AV262" s="15" t="s">
        <v>143</v>
      </c>
      <c r="AW262" s="15" t="s">
        <v>29</v>
      </c>
      <c r="AX262" s="15" t="s">
        <v>80</v>
      </c>
      <c r="AY262" s="182" t="s">
        <v>137</v>
      </c>
    </row>
    <row r="263" spans="1:65" s="2" customFormat="1" ht="24.2" customHeight="1">
      <c r="A263" s="33"/>
      <c r="B263" s="145"/>
      <c r="C263" s="146" t="s">
        <v>285</v>
      </c>
      <c r="D263" s="146" t="s">
        <v>139</v>
      </c>
      <c r="E263" s="147" t="s">
        <v>464</v>
      </c>
      <c r="F263" s="148" t="s">
        <v>465</v>
      </c>
      <c r="G263" s="149" t="s">
        <v>226</v>
      </c>
      <c r="H263" s="150">
        <v>2.7</v>
      </c>
      <c r="I263" s="151"/>
      <c r="J263" s="152">
        <f>ROUND(I263*H263,2)</f>
        <v>0</v>
      </c>
      <c r="K263" s="153"/>
      <c r="L263" s="34"/>
      <c r="M263" s="154" t="s">
        <v>1</v>
      </c>
      <c r="N263" s="155" t="s">
        <v>37</v>
      </c>
      <c r="O263" s="59"/>
      <c r="P263" s="156">
        <f>O263*H263</f>
        <v>0</v>
      </c>
      <c r="Q263" s="156">
        <v>0</v>
      </c>
      <c r="R263" s="156">
        <f>Q263*H263</f>
        <v>0</v>
      </c>
      <c r="S263" s="156">
        <v>0</v>
      </c>
      <c r="T263" s="157">
        <f>S263*H263</f>
        <v>0</v>
      </c>
      <c r="U263" s="33"/>
      <c r="V263" s="33"/>
      <c r="W263" s="33"/>
      <c r="X263" s="33"/>
      <c r="Y263" s="33"/>
      <c r="Z263" s="33"/>
      <c r="AA263" s="33"/>
      <c r="AB263" s="33"/>
      <c r="AC263" s="33"/>
      <c r="AD263" s="33"/>
      <c r="AE263" s="33"/>
      <c r="AR263" s="158" t="s">
        <v>143</v>
      </c>
      <c r="AT263" s="158" t="s">
        <v>139</v>
      </c>
      <c r="AU263" s="158" t="s">
        <v>82</v>
      </c>
      <c r="AY263" s="18" t="s">
        <v>137</v>
      </c>
      <c r="BE263" s="159">
        <f>IF(N263="základní",J263,0)</f>
        <v>0</v>
      </c>
      <c r="BF263" s="159">
        <f>IF(N263="snížená",J263,0)</f>
        <v>0</v>
      </c>
      <c r="BG263" s="159">
        <f>IF(N263="zákl. přenesená",J263,0)</f>
        <v>0</v>
      </c>
      <c r="BH263" s="159">
        <f>IF(N263="sníž. přenesená",J263,0)</f>
        <v>0</v>
      </c>
      <c r="BI263" s="159">
        <f>IF(N263="nulová",J263,0)</f>
        <v>0</v>
      </c>
      <c r="BJ263" s="18" t="s">
        <v>80</v>
      </c>
      <c r="BK263" s="159">
        <f>ROUND(I263*H263,2)</f>
        <v>0</v>
      </c>
      <c r="BL263" s="18" t="s">
        <v>143</v>
      </c>
      <c r="BM263" s="158" t="s">
        <v>288</v>
      </c>
    </row>
    <row r="264" spans="1:47" s="2" customFormat="1" ht="19.5">
      <c r="A264" s="33"/>
      <c r="B264" s="34"/>
      <c r="C264" s="33"/>
      <c r="D264" s="160" t="s">
        <v>144</v>
      </c>
      <c r="E264" s="33"/>
      <c r="F264" s="161" t="s">
        <v>467</v>
      </c>
      <c r="G264" s="33"/>
      <c r="H264" s="33"/>
      <c r="I264" s="162"/>
      <c r="J264" s="33"/>
      <c r="K264" s="33"/>
      <c r="L264" s="34"/>
      <c r="M264" s="163"/>
      <c r="N264" s="164"/>
      <c r="O264" s="59"/>
      <c r="P264" s="59"/>
      <c r="Q264" s="59"/>
      <c r="R264" s="59"/>
      <c r="S264" s="59"/>
      <c r="T264" s="60"/>
      <c r="U264" s="33"/>
      <c r="V264" s="33"/>
      <c r="W264" s="33"/>
      <c r="X264" s="33"/>
      <c r="Y264" s="33"/>
      <c r="Z264" s="33"/>
      <c r="AA264" s="33"/>
      <c r="AB264" s="33"/>
      <c r="AC264" s="33"/>
      <c r="AD264" s="33"/>
      <c r="AE264" s="33"/>
      <c r="AT264" s="18" t="s">
        <v>144</v>
      </c>
      <c r="AU264" s="18" t="s">
        <v>82</v>
      </c>
    </row>
    <row r="265" spans="2:51" s="13" customFormat="1" ht="12">
      <c r="B265" s="166"/>
      <c r="D265" s="160" t="s">
        <v>147</v>
      </c>
      <c r="E265" s="167" t="s">
        <v>1</v>
      </c>
      <c r="F265" s="168" t="s">
        <v>468</v>
      </c>
      <c r="H265" s="167" t="s">
        <v>1</v>
      </c>
      <c r="I265" s="169"/>
      <c r="L265" s="166"/>
      <c r="M265" s="170"/>
      <c r="N265" s="171"/>
      <c r="O265" s="171"/>
      <c r="P265" s="171"/>
      <c r="Q265" s="171"/>
      <c r="R265" s="171"/>
      <c r="S265" s="171"/>
      <c r="T265" s="172"/>
      <c r="AT265" s="167" t="s">
        <v>147</v>
      </c>
      <c r="AU265" s="167" t="s">
        <v>82</v>
      </c>
      <c r="AV265" s="13" t="s">
        <v>80</v>
      </c>
      <c r="AW265" s="13" t="s">
        <v>29</v>
      </c>
      <c r="AX265" s="13" t="s">
        <v>72</v>
      </c>
      <c r="AY265" s="167" t="s">
        <v>137</v>
      </c>
    </row>
    <row r="266" spans="2:51" s="14" customFormat="1" ht="12">
      <c r="B266" s="173"/>
      <c r="D266" s="160" t="s">
        <v>147</v>
      </c>
      <c r="E266" s="174" t="s">
        <v>1</v>
      </c>
      <c r="F266" s="175" t="s">
        <v>714</v>
      </c>
      <c r="H266" s="176">
        <v>2.7</v>
      </c>
      <c r="I266" s="177"/>
      <c r="L266" s="173"/>
      <c r="M266" s="178"/>
      <c r="N266" s="179"/>
      <c r="O266" s="179"/>
      <c r="P266" s="179"/>
      <c r="Q266" s="179"/>
      <c r="R266" s="179"/>
      <c r="S266" s="179"/>
      <c r="T266" s="180"/>
      <c r="AT266" s="174" t="s">
        <v>147</v>
      </c>
      <c r="AU266" s="174" t="s">
        <v>82</v>
      </c>
      <c r="AV266" s="14" t="s">
        <v>82</v>
      </c>
      <c r="AW266" s="14" t="s">
        <v>29</v>
      </c>
      <c r="AX266" s="14" t="s">
        <v>72</v>
      </c>
      <c r="AY266" s="174" t="s">
        <v>137</v>
      </c>
    </row>
    <row r="267" spans="2:51" s="15" customFormat="1" ht="12">
      <c r="B267" s="181"/>
      <c r="D267" s="160" t="s">
        <v>147</v>
      </c>
      <c r="E267" s="182" t="s">
        <v>1</v>
      </c>
      <c r="F267" s="183" t="s">
        <v>150</v>
      </c>
      <c r="H267" s="184">
        <v>2.7</v>
      </c>
      <c r="I267" s="185"/>
      <c r="L267" s="181"/>
      <c r="M267" s="186"/>
      <c r="N267" s="187"/>
      <c r="O267" s="187"/>
      <c r="P267" s="187"/>
      <c r="Q267" s="187"/>
      <c r="R267" s="187"/>
      <c r="S267" s="187"/>
      <c r="T267" s="188"/>
      <c r="AT267" s="182" t="s">
        <v>147</v>
      </c>
      <c r="AU267" s="182" t="s">
        <v>82</v>
      </c>
      <c r="AV267" s="15" t="s">
        <v>143</v>
      </c>
      <c r="AW267" s="15" t="s">
        <v>29</v>
      </c>
      <c r="AX267" s="15" t="s">
        <v>80</v>
      </c>
      <c r="AY267" s="182" t="s">
        <v>137</v>
      </c>
    </row>
    <row r="268" spans="1:65" s="2" customFormat="1" ht="37.9" customHeight="1">
      <c r="A268" s="33"/>
      <c r="B268" s="145"/>
      <c r="C268" s="146" t="s">
        <v>214</v>
      </c>
      <c r="D268" s="146" t="s">
        <v>139</v>
      </c>
      <c r="E268" s="147" t="s">
        <v>470</v>
      </c>
      <c r="F268" s="148" t="s">
        <v>471</v>
      </c>
      <c r="G268" s="149" t="s">
        <v>226</v>
      </c>
      <c r="H268" s="150">
        <v>11.1</v>
      </c>
      <c r="I268" s="151"/>
      <c r="J268" s="152">
        <f>ROUND(I268*H268,2)</f>
        <v>0</v>
      </c>
      <c r="K268" s="153"/>
      <c r="L268" s="34"/>
      <c r="M268" s="154" t="s">
        <v>1</v>
      </c>
      <c r="N268" s="155" t="s">
        <v>37</v>
      </c>
      <c r="O268" s="59"/>
      <c r="P268" s="156">
        <f>O268*H268</f>
        <v>0</v>
      </c>
      <c r="Q268" s="156">
        <v>0</v>
      </c>
      <c r="R268" s="156">
        <f>Q268*H268</f>
        <v>0</v>
      </c>
      <c r="S268" s="156">
        <v>0</v>
      </c>
      <c r="T268" s="157">
        <f>S268*H268</f>
        <v>0</v>
      </c>
      <c r="U268" s="33"/>
      <c r="V268" s="33"/>
      <c r="W268" s="33"/>
      <c r="X268" s="33"/>
      <c r="Y268" s="33"/>
      <c r="Z268" s="33"/>
      <c r="AA268" s="33"/>
      <c r="AB268" s="33"/>
      <c r="AC268" s="33"/>
      <c r="AD268" s="33"/>
      <c r="AE268" s="33"/>
      <c r="AR268" s="158" t="s">
        <v>143</v>
      </c>
      <c r="AT268" s="158" t="s">
        <v>139</v>
      </c>
      <c r="AU268" s="158" t="s">
        <v>82</v>
      </c>
      <c r="AY268" s="18" t="s">
        <v>137</v>
      </c>
      <c r="BE268" s="159">
        <f>IF(N268="základní",J268,0)</f>
        <v>0</v>
      </c>
      <c r="BF268" s="159">
        <f>IF(N268="snížená",J268,0)</f>
        <v>0</v>
      </c>
      <c r="BG268" s="159">
        <f>IF(N268="zákl. přenesená",J268,0)</f>
        <v>0</v>
      </c>
      <c r="BH268" s="159">
        <f>IF(N268="sníž. přenesená",J268,0)</f>
        <v>0</v>
      </c>
      <c r="BI268" s="159">
        <f>IF(N268="nulová",J268,0)</f>
        <v>0</v>
      </c>
      <c r="BJ268" s="18" t="s">
        <v>80</v>
      </c>
      <c r="BK268" s="159">
        <f>ROUND(I268*H268,2)</f>
        <v>0</v>
      </c>
      <c r="BL268" s="18" t="s">
        <v>143</v>
      </c>
      <c r="BM268" s="158" t="s">
        <v>294</v>
      </c>
    </row>
    <row r="269" spans="1:47" s="2" customFormat="1" ht="29.25">
      <c r="A269" s="33"/>
      <c r="B269" s="34"/>
      <c r="C269" s="33"/>
      <c r="D269" s="160" t="s">
        <v>144</v>
      </c>
      <c r="E269" s="33"/>
      <c r="F269" s="161" t="s">
        <v>473</v>
      </c>
      <c r="G269" s="33"/>
      <c r="H269" s="33"/>
      <c r="I269" s="162"/>
      <c r="J269" s="33"/>
      <c r="K269" s="33"/>
      <c r="L269" s="34"/>
      <c r="M269" s="163"/>
      <c r="N269" s="164"/>
      <c r="O269" s="59"/>
      <c r="P269" s="59"/>
      <c r="Q269" s="59"/>
      <c r="R269" s="59"/>
      <c r="S269" s="59"/>
      <c r="T269" s="60"/>
      <c r="U269" s="33"/>
      <c r="V269" s="33"/>
      <c r="W269" s="33"/>
      <c r="X269" s="33"/>
      <c r="Y269" s="33"/>
      <c r="Z269" s="33"/>
      <c r="AA269" s="33"/>
      <c r="AB269" s="33"/>
      <c r="AC269" s="33"/>
      <c r="AD269" s="33"/>
      <c r="AE269" s="33"/>
      <c r="AT269" s="18" t="s">
        <v>144</v>
      </c>
      <c r="AU269" s="18" t="s">
        <v>82</v>
      </c>
    </row>
    <row r="270" spans="1:65" s="2" customFormat="1" ht="24.2" customHeight="1">
      <c r="A270" s="33"/>
      <c r="B270" s="145"/>
      <c r="C270" s="146" t="s">
        <v>298</v>
      </c>
      <c r="D270" s="146" t="s">
        <v>139</v>
      </c>
      <c r="E270" s="147" t="s">
        <v>476</v>
      </c>
      <c r="F270" s="148" t="s">
        <v>477</v>
      </c>
      <c r="G270" s="149" t="s">
        <v>226</v>
      </c>
      <c r="H270" s="150">
        <v>7</v>
      </c>
      <c r="I270" s="151"/>
      <c r="J270" s="152">
        <f>ROUND(I270*H270,2)</f>
        <v>0</v>
      </c>
      <c r="K270" s="153"/>
      <c r="L270" s="34"/>
      <c r="M270" s="154" t="s">
        <v>1</v>
      </c>
      <c r="N270" s="155" t="s">
        <v>37</v>
      </c>
      <c r="O270" s="59"/>
      <c r="P270" s="156">
        <f>O270*H270</f>
        <v>0</v>
      </c>
      <c r="Q270" s="156">
        <v>0</v>
      </c>
      <c r="R270" s="156">
        <f>Q270*H270</f>
        <v>0</v>
      </c>
      <c r="S270" s="156">
        <v>0</v>
      </c>
      <c r="T270" s="157">
        <f>S270*H270</f>
        <v>0</v>
      </c>
      <c r="U270" s="33"/>
      <c r="V270" s="33"/>
      <c r="W270" s="33"/>
      <c r="X270" s="33"/>
      <c r="Y270" s="33"/>
      <c r="Z270" s="33"/>
      <c r="AA270" s="33"/>
      <c r="AB270" s="33"/>
      <c r="AC270" s="33"/>
      <c r="AD270" s="33"/>
      <c r="AE270" s="33"/>
      <c r="AR270" s="158" t="s">
        <v>143</v>
      </c>
      <c r="AT270" s="158" t="s">
        <v>139</v>
      </c>
      <c r="AU270" s="158" t="s">
        <v>82</v>
      </c>
      <c r="AY270" s="18" t="s">
        <v>137</v>
      </c>
      <c r="BE270" s="159">
        <f>IF(N270="základní",J270,0)</f>
        <v>0</v>
      </c>
      <c r="BF270" s="159">
        <f>IF(N270="snížená",J270,0)</f>
        <v>0</v>
      </c>
      <c r="BG270" s="159">
        <f>IF(N270="zákl. přenesená",J270,0)</f>
        <v>0</v>
      </c>
      <c r="BH270" s="159">
        <f>IF(N270="sníž. přenesená",J270,0)</f>
        <v>0</v>
      </c>
      <c r="BI270" s="159">
        <f>IF(N270="nulová",J270,0)</f>
        <v>0</v>
      </c>
      <c r="BJ270" s="18" t="s">
        <v>80</v>
      </c>
      <c r="BK270" s="159">
        <f>ROUND(I270*H270,2)</f>
        <v>0</v>
      </c>
      <c r="BL270" s="18" t="s">
        <v>143</v>
      </c>
      <c r="BM270" s="158" t="s">
        <v>301</v>
      </c>
    </row>
    <row r="271" spans="1:47" s="2" customFormat="1" ht="19.5">
      <c r="A271" s="33"/>
      <c r="B271" s="34"/>
      <c r="C271" s="33"/>
      <c r="D271" s="160" t="s">
        <v>144</v>
      </c>
      <c r="E271" s="33"/>
      <c r="F271" s="161" t="s">
        <v>479</v>
      </c>
      <c r="G271" s="33"/>
      <c r="H271" s="33"/>
      <c r="I271" s="162"/>
      <c r="J271" s="33"/>
      <c r="K271" s="33"/>
      <c r="L271" s="34"/>
      <c r="M271" s="163"/>
      <c r="N271" s="164"/>
      <c r="O271" s="59"/>
      <c r="P271" s="59"/>
      <c r="Q271" s="59"/>
      <c r="R271" s="59"/>
      <c r="S271" s="59"/>
      <c r="T271" s="60"/>
      <c r="U271" s="33"/>
      <c r="V271" s="33"/>
      <c r="W271" s="33"/>
      <c r="X271" s="33"/>
      <c r="Y271" s="33"/>
      <c r="Z271" s="33"/>
      <c r="AA271" s="33"/>
      <c r="AB271" s="33"/>
      <c r="AC271" s="33"/>
      <c r="AD271" s="33"/>
      <c r="AE271" s="33"/>
      <c r="AT271" s="18" t="s">
        <v>144</v>
      </c>
      <c r="AU271" s="18" t="s">
        <v>82</v>
      </c>
    </row>
    <row r="272" spans="2:63" s="12" customFormat="1" ht="22.9" customHeight="1">
      <c r="B272" s="132"/>
      <c r="D272" s="133" t="s">
        <v>71</v>
      </c>
      <c r="E272" s="143" t="s">
        <v>488</v>
      </c>
      <c r="F272" s="143" t="s">
        <v>489</v>
      </c>
      <c r="I272" s="135"/>
      <c r="J272" s="144">
        <f>BK272</f>
        <v>0</v>
      </c>
      <c r="L272" s="132"/>
      <c r="M272" s="137"/>
      <c r="N272" s="138"/>
      <c r="O272" s="138"/>
      <c r="P272" s="139">
        <f>SUM(P273:P285)</f>
        <v>0</v>
      </c>
      <c r="Q272" s="138"/>
      <c r="R272" s="139">
        <f>SUM(R273:R285)</f>
        <v>0</v>
      </c>
      <c r="S272" s="138"/>
      <c r="T272" s="140">
        <f>SUM(T273:T285)</f>
        <v>0</v>
      </c>
      <c r="AR272" s="133" t="s">
        <v>80</v>
      </c>
      <c r="AT272" s="141" t="s">
        <v>71</v>
      </c>
      <c r="AU272" s="141" t="s">
        <v>80</v>
      </c>
      <c r="AY272" s="133" t="s">
        <v>137</v>
      </c>
      <c r="BK272" s="142">
        <f>SUM(BK273:BK285)</f>
        <v>0</v>
      </c>
    </row>
    <row r="273" spans="1:65" s="2" customFormat="1" ht="24.2" customHeight="1">
      <c r="A273" s="33"/>
      <c r="B273" s="145"/>
      <c r="C273" s="146" t="s">
        <v>221</v>
      </c>
      <c r="D273" s="146" t="s">
        <v>139</v>
      </c>
      <c r="E273" s="147" t="s">
        <v>490</v>
      </c>
      <c r="F273" s="148" t="s">
        <v>491</v>
      </c>
      <c r="G273" s="149" t="s">
        <v>145</v>
      </c>
      <c r="H273" s="150">
        <v>56</v>
      </c>
      <c r="I273" s="151"/>
      <c r="J273" s="152">
        <f>ROUND(I273*H273,2)</f>
        <v>0</v>
      </c>
      <c r="K273" s="153"/>
      <c r="L273" s="34"/>
      <c r="M273" s="154" t="s">
        <v>1</v>
      </c>
      <c r="N273" s="155" t="s">
        <v>37</v>
      </c>
      <c r="O273" s="59"/>
      <c r="P273" s="156">
        <f>O273*H273</f>
        <v>0</v>
      </c>
      <c r="Q273" s="156">
        <v>0</v>
      </c>
      <c r="R273" s="156">
        <f>Q273*H273</f>
        <v>0</v>
      </c>
      <c r="S273" s="156">
        <v>0</v>
      </c>
      <c r="T273" s="157">
        <f>S273*H273</f>
        <v>0</v>
      </c>
      <c r="U273" s="33"/>
      <c r="V273" s="33"/>
      <c r="W273" s="33"/>
      <c r="X273" s="33"/>
      <c r="Y273" s="33"/>
      <c r="Z273" s="33"/>
      <c r="AA273" s="33"/>
      <c r="AB273" s="33"/>
      <c r="AC273" s="33"/>
      <c r="AD273" s="33"/>
      <c r="AE273" s="33"/>
      <c r="AR273" s="158" t="s">
        <v>143</v>
      </c>
      <c r="AT273" s="158" t="s">
        <v>139</v>
      </c>
      <c r="AU273" s="158" t="s">
        <v>82</v>
      </c>
      <c r="AY273" s="18" t="s">
        <v>137</v>
      </c>
      <c r="BE273" s="159">
        <f>IF(N273="základní",J273,0)</f>
        <v>0</v>
      </c>
      <c r="BF273" s="159">
        <f>IF(N273="snížená",J273,0)</f>
        <v>0</v>
      </c>
      <c r="BG273" s="159">
        <f>IF(N273="zákl. přenesená",J273,0)</f>
        <v>0</v>
      </c>
      <c r="BH273" s="159">
        <f>IF(N273="sníž. přenesená",J273,0)</f>
        <v>0</v>
      </c>
      <c r="BI273" s="159">
        <f>IF(N273="nulová",J273,0)</f>
        <v>0</v>
      </c>
      <c r="BJ273" s="18" t="s">
        <v>80</v>
      </c>
      <c r="BK273" s="159">
        <f>ROUND(I273*H273,2)</f>
        <v>0</v>
      </c>
      <c r="BL273" s="18" t="s">
        <v>143</v>
      </c>
      <c r="BM273" s="158" t="s">
        <v>307</v>
      </c>
    </row>
    <row r="274" spans="1:47" s="2" customFormat="1" ht="48.75">
      <c r="A274" s="33"/>
      <c r="B274" s="34"/>
      <c r="C274" s="33"/>
      <c r="D274" s="160" t="s">
        <v>144</v>
      </c>
      <c r="E274" s="33"/>
      <c r="F274" s="161" t="s">
        <v>493</v>
      </c>
      <c r="G274" s="33"/>
      <c r="H274" s="33"/>
      <c r="I274" s="162"/>
      <c r="J274" s="33"/>
      <c r="K274" s="33"/>
      <c r="L274" s="34"/>
      <c r="M274" s="163"/>
      <c r="N274" s="164"/>
      <c r="O274" s="59"/>
      <c r="P274" s="59"/>
      <c r="Q274" s="59"/>
      <c r="R274" s="59"/>
      <c r="S274" s="59"/>
      <c r="T274" s="60"/>
      <c r="U274" s="33"/>
      <c r="V274" s="33"/>
      <c r="W274" s="33"/>
      <c r="X274" s="33"/>
      <c r="Y274" s="33"/>
      <c r="Z274" s="33"/>
      <c r="AA274" s="33"/>
      <c r="AB274" s="33"/>
      <c r="AC274" s="33"/>
      <c r="AD274" s="33"/>
      <c r="AE274" s="33"/>
      <c r="AT274" s="18" t="s">
        <v>144</v>
      </c>
      <c r="AU274" s="18" t="s">
        <v>82</v>
      </c>
    </row>
    <row r="275" spans="1:47" s="2" customFormat="1" ht="78">
      <c r="A275" s="33"/>
      <c r="B275" s="34"/>
      <c r="C275" s="33"/>
      <c r="D275" s="160" t="s">
        <v>146</v>
      </c>
      <c r="E275" s="33"/>
      <c r="F275" s="165" t="s">
        <v>494</v>
      </c>
      <c r="G275" s="33"/>
      <c r="H275" s="33"/>
      <c r="I275" s="162"/>
      <c r="J275" s="33"/>
      <c r="K275" s="33"/>
      <c r="L275" s="34"/>
      <c r="M275" s="163"/>
      <c r="N275" s="164"/>
      <c r="O275" s="59"/>
      <c r="P275" s="59"/>
      <c r="Q275" s="59"/>
      <c r="R275" s="59"/>
      <c r="S275" s="59"/>
      <c r="T275" s="60"/>
      <c r="U275" s="33"/>
      <c r="V275" s="33"/>
      <c r="W275" s="33"/>
      <c r="X275" s="33"/>
      <c r="Y275" s="33"/>
      <c r="Z275" s="33"/>
      <c r="AA275" s="33"/>
      <c r="AB275" s="33"/>
      <c r="AC275" s="33"/>
      <c r="AD275" s="33"/>
      <c r="AE275" s="33"/>
      <c r="AT275" s="18" t="s">
        <v>146</v>
      </c>
      <c r="AU275" s="18" t="s">
        <v>82</v>
      </c>
    </row>
    <row r="276" spans="2:51" s="14" customFormat="1" ht="12">
      <c r="B276" s="173"/>
      <c r="D276" s="160" t="s">
        <v>147</v>
      </c>
      <c r="E276" s="174" t="s">
        <v>1</v>
      </c>
      <c r="F276" s="175" t="s">
        <v>715</v>
      </c>
      <c r="H276" s="176">
        <v>56</v>
      </c>
      <c r="I276" s="177"/>
      <c r="L276" s="173"/>
      <c r="M276" s="178"/>
      <c r="N276" s="179"/>
      <c r="O276" s="179"/>
      <c r="P276" s="179"/>
      <c r="Q276" s="179"/>
      <c r="R276" s="179"/>
      <c r="S276" s="179"/>
      <c r="T276" s="180"/>
      <c r="AT276" s="174" t="s">
        <v>147</v>
      </c>
      <c r="AU276" s="174" t="s">
        <v>82</v>
      </c>
      <c r="AV276" s="14" t="s">
        <v>82</v>
      </c>
      <c r="AW276" s="14" t="s">
        <v>29</v>
      </c>
      <c r="AX276" s="14" t="s">
        <v>72</v>
      </c>
      <c r="AY276" s="174" t="s">
        <v>137</v>
      </c>
    </row>
    <row r="277" spans="2:51" s="15" customFormat="1" ht="12">
      <c r="B277" s="181"/>
      <c r="D277" s="160" t="s">
        <v>147</v>
      </c>
      <c r="E277" s="182" t="s">
        <v>1</v>
      </c>
      <c r="F277" s="183" t="s">
        <v>150</v>
      </c>
      <c r="H277" s="184">
        <v>56</v>
      </c>
      <c r="I277" s="185"/>
      <c r="L277" s="181"/>
      <c r="M277" s="186"/>
      <c r="N277" s="187"/>
      <c r="O277" s="187"/>
      <c r="P277" s="187"/>
      <c r="Q277" s="187"/>
      <c r="R277" s="187"/>
      <c r="S277" s="187"/>
      <c r="T277" s="188"/>
      <c r="AT277" s="182" t="s">
        <v>147</v>
      </c>
      <c r="AU277" s="182" t="s">
        <v>82</v>
      </c>
      <c r="AV277" s="15" t="s">
        <v>143</v>
      </c>
      <c r="AW277" s="15" t="s">
        <v>29</v>
      </c>
      <c r="AX277" s="15" t="s">
        <v>80</v>
      </c>
      <c r="AY277" s="182" t="s">
        <v>137</v>
      </c>
    </row>
    <row r="278" spans="1:65" s="2" customFormat="1" ht="24.2" customHeight="1">
      <c r="A278" s="33"/>
      <c r="B278" s="145"/>
      <c r="C278" s="189" t="s">
        <v>309</v>
      </c>
      <c r="D278" s="189" t="s">
        <v>230</v>
      </c>
      <c r="E278" s="190" t="s">
        <v>497</v>
      </c>
      <c r="F278" s="191" t="s">
        <v>498</v>
      </c>
      <c r="G278" s="192" t="s">
        <v>226</v>
      </c>
      <c r="H278" s="193">
        <v>95.3</v>
      </c>
      <c r="I278" s="194"/>
      <c r="J278" s="195">
        <f>ROUND(I278*H278,2)</f>
        <v>0</v>
      </c>
      <c r="K278" s="196"/>
      <c r="L278" s="197"/>
      <c r="M278" s="198" t="s">
        <v>1</v>
      </c>
      <c r="N278" s="199" t="s">
        <v>37</v>
      </c>
      <c r="O278" s="59"/>
      <c r="P278" s="156">
        <f>O278*H278</f>
        <v>0</v>
      </c>
      <c r="Q278" s="156">
        <v>0</v>
      </c>
      <c r="R278" s="156">
        <f>Q278*H278</f>
        <v>0</v>
      </c>
      <c r="S278" s="156">
        <v>0</v>
      </c>
      <c r="T278" s="157">
        <f>S278*H278</f>
        <v>0</v>
      </c>
      <c r="U278" s="33"/>
      <c r="V278" s="33"/>
      <c r="W278" s="33"/>
      <c r="X278" s="33"/>
      <c r="Y278" s="33"/>
      <c r="Z278" s="33"/>
      <c r="AA278" s="33"/>
      <c r="AB278" s="33"/>
      <c r="AC278" s="33"/>
      <c r="AD278" s="33"/>
      <c r="AE278" s="33"/>
      <c r="AR278" s="158" t="s">
        <v>153</v>
      </c>
      <c r="AT278" s="158" t="s">
        <v>230</v>
      </c>
      <c r="AU278" s="158" t="s">
        <v>82</v>
      </c>
      <c r="AY278" s="18" t="s">
        <v>137</v>
      </c>
      <c r="BE278" s="159">
        <f>IF(N278="základní",J278,0)</f>
        <v>0</v>
      </c>
      <c r="BF278" s="159">
        <f>IF(N278="snížená",J278,0)</f>
        <v>0</v>
      </c>
      <c r="BG278" s="159">
        <f>IF(N278="zákl. přenesená",J278,0)</f>
        <v>0</v>
      </c>
      <c r="BH278" s="159">
        <f>IF(N278="sníž. přenesená",J278,0)</f>
        <v>0</v>
      </c>
      <c r="BI278" s="159">
        <f>IF(N278="nulová",J278,0)</f>
        <v>0</v>
      </c>
      <c r="BJ278" s="18" t="s">
        <v>80</v>
      </c>
      <c r="BK278" s="159">
        <f>ROUND(I278*H278,2)</f>
        <v>0</v>
      </c>
      <c r="BL278" s="18" t="s">
        <v>143</v>
      </c>
      <c r="BM278" s="158" t="s">
        <v>312</v>
      </c>
    </row>
    <row r="279" spans="1:47" s="2" customFormat="1" ht="12">
      <c r="A279" s="33"/>
      <c r="B279" s="34"/>
      <c r="C279" s="33"/>
      <c r="D279" s="160" t="s">
        <v>144</v>
      </c>
      <c r="E279" s="33"/>
      <c r="F279" s="161" t="s">
        <v>498</v>
      </c>
      <c r="G279" s="33"/>
      <c r="H279" s="33"/>
      <c r="I279" s="162"/>
      <c r="J279" s="33"/>
      <c r="K279" s="33"/>
      <c r="L279" s="34"/>
      <c r="M279" s="163"/>
      <c r="N279" s="164"/>
      <c r="O279" s="59"/>
      <c r="P279" s="59"/>
      <c r="Q279" s="59"/>
      <c r="R279" s="59"/>
      <c r="S279" s="59"/>
      <c r="T279" s="60"/>
      <c r="U279" s="33"/>
      <c r="V279" s="33"/>
      <c r="W279" s="33"/>
      <c r="X279" s="33"/>
      <c r="Y279" s="33"/>
      <c r="Z279" s="33"/>
      <c r="AA279" s="33"/>
      <c r="AB279" s="33"/>
      <c r="AC279" s="33"/>
      <c r="AD279" s="33"/>
      <c r="AE279" s="33"/>
      <c r="AT279" s="18" t="s">
        <v>144</v>
      </c>
      <c r="AU279" s="18" t="s">
        <v>82</v>
      </c>
    </row>
    <row r="280" spans="2:51" s="13" customFormat="1" ht="12">
      <c r="B280" s="166"/>
      <c r="D280" s="160" t="s">
        <v>147</v>
      </c>
      <c r="E280" s="167" t="s">
        <v>1</v>
      </c>
      <c r="F280" s="168" t="s">
        <v>350</v>
      </c>
      <c r="H280" s="167" t="s">
        <v>1</v>
      </c>
      <c r="I280" s="169"/>
      <c r="L280" s="166"/>
      <c r="M280" s="170"/>
      <c r="N280" s="171"/>
      <c r="O280" s="171"/>
      <c r="P280" s="171"/>
      <c r="Q280" s="171"/>
      <c r="R280" s="171"/>
      <c r="S280" s="171"/>
      <c r="T280" s="172"/>
      <c r="AT280" s="167" t="s">
        <v>147</v>
      </c>
      <c r="AU280" s="167" t="s">
        <v>82</v>
      </c>
      <c r="AV280" s="13" t="s">
        <v>80</v>
      </c>
      <c r="AW280" s="13" t="s">
        <v>29</v>
      </c>
      <c r="AX280" s="13" t="s">
        <v>72</v>
      </c>
      <c r="AY280" s="167" t="s">
        <v>137</v>
      </c>
    </row>
    <row r="281" spans="2:51" s="13" customFormat="1" ht="22.5">
      <c r="B281" s="166"/>
      <c r="D281" s="160" t="s">
        <v>147</v>
      </c>
      <c r="E281" s="167" t="s">
        <v>1</v>
      </c>
      <c r="F281" s="168" t="s">
        <v>716</v>
      </c>
      <c r="H281" s="167" t="s">
        <v>1</v>
      </c>
      <c r="I281" s="169"/>
      <c r="L281" s="166"/>
      <c r="M281" s="170"/>
      <c r="N281" s="171"/>
      <c r="O281" s="171"/>
      <c r="P281" s="171"/>
      <c r="Q281" s="171"/>
      <c r="R281" s="171"/>
      <c r="S281" s="171"/>
      <c r="T281" s="172"/>
      <c r="AT281" s="167" t="s">
        <v>147</v>
      </c>
      <c r="AU281" s="167" t="s">
        <v>82</v>
      </c>
      <c r="AV281" s="13" t="s">
        <v>80</v>
      </c>
      <c r="AW281" s="13" t="s">
        <v>29</v>
      </c>
      <c r="AX281" s="13" t="s">
        <v>72</v>
      </c>
      <c r="AY281" s="167" t="s">
        <v>137</v>
      </c>
    </row>
    <row r="282" spans="2:51" s="14" customFormat="1" ht="12">
      <c r="B282" s="173"/>
      <c r="D282" s="160" t="s">
        <v>147</v>
      </c>
      <c r="E282" s="174" t="s">
        <v>1</v>
      </c>
      <c r="F282" s="175" t="s">
        <v>717</v>
      </c>
      <c r="H282" s="176">
        <v>44.55</v>
      </c>
      <c r="I282" s="177"/>
      <c r="L282" s="173"/>
      <c r="M282" s="178"/>
      <c r="N282" s="179"/>
      <c r="O282" s="179"/>
      <c r="P282" s="179"/>
      <c r="Q282" s="179"/>
      <c r="R282" s="179"/>
      <c r="S282" s="179"/>
      <c r="T282" s="180"/>
      <c r="AT282" s="174" t="s">
        <v>147</v>
      </c>
      <c r="AU282" s="174" t="s">
        <v>82</v>
      </c>
      <c r="AV282" s="14" t="s">
        <v>82</v>
      </c>
      <c r="AW282" s="14" t="s">
        <v>29</v>
      </c>
      <c r="AX282" s="14" t="s">
        <v>72</v>
      </c>
      <c r="AY282" s="174" t="s">
        <v>137</v>
      </c>
    </row>
    <row r="283" spans="2:51" s="13" customFormat="1" ht="22.5">
      <c r="B283" s="166"/>
      <c r="D283" s="160" t="s">
        <v>147</v>
      </c>
      <c r="E283" s="167" t="s">
        <v>1</v>
      </c>
      <c r="F283" s="168" t="s">
        <v>634</v>
      </c>
      <c r="H283" s="167" t="s">
        <v>1</v>
      </c>
      <c r="I283" s="169"/>
      <c r="L283" s="166"/>
      <c r="M283" s="170"/>
      <c r="N283" s="171"/>
      <c r="O283" s="171"/>
      <c r="P283" s="171"/>
      <c r="Q283" s="171"/>
      <c r="R283" s="171"/>
      <c r="S283" s="171"/>
      <c r="T283" s="172"/>
      <c r="AT283" s="167" t="s">
        <v>147</v>
      </c>
      <c r="AU283" s="167" t="s">
        <v>82</v>
      </c>
      <c r="AV283" s="13" t="s">
        <v>80</v>
      </c>
      <c r="AW283" s="13" t="s">
        <v>29</v>
      </c>
      <c r="AX283" s="13" t="s">
        <v>72</v>
      </c>
      <c r="AY283" s="167" t="s">
        <v>137</v>
      </c>
    </row>
    <row r="284" spans="2:51" s="14" customFormat="1" ht="12">
      <c r="B284" s="173"/>
      <c r="D284" s="160" t="s">
        <v>147</v>
      </c>
      <c r="E284" s="174" t="s">
        <v>1</v>
      </c>
      <c r="F284" s="175" t="s">
        <v>718</v>
      </c>
      <c r="H284" s="176">
        <v>50.75</v>
      </c>
      <c r="I284" s="177"/>
      <c r="L284" s="173"/>
      <c r="M284" s="178"/>
      <c r="N284" s="179"/>
      <c r="O284" s="179"/>
      <c r="P284" s="179"/>
      <c r="Q284" s="179"/>
      <c r="R284" s="179"/>
      <c r="S284" s="179"/>
      <c r="T284" s="180"/>
      <c r="AT284" s="174" t="s">
        <v>147</v>
      </c>
      <c r="AU284" s="174" t="s">
        <v>82</v>
      </c>
      <c r="AV284" s="14" t="s">
        <v>82</v>
      </c>
      <c r="AW284" s="14" t="s">
        <v>29</v>
      </c>
      <c r="AX284" s="14" t="s">
        <v>72</v>
      </c>
      <c r="AY284" s="174" t="s">
        <v>137</v>
      </c>
    </row>
    <row r="285" spans="2:51" s="15" customFormat="1" ht="12">
      <c r="B285" s="181"/>
      <c r="D285" s="160" t="s">
        <v>147</v>
      </c>
      <c r="E285" s="182" t="s">
        <v>1</v>
      </c>
      <c r="F285" s="183" t="s">
        <v>150</v>
      </c>
      <c r="H285" s="184">
        <v>95.3</v>
      </c>
      <c r="I285" s="185"/>
      <c r="L285" s="181"/>
      <c r="M285" s="186"/>
      <c r="N285" s="187"/>
      <c r="O285" s="187"/>
      <c r="P285" s="187"/>
      <c r="Q285" s="187"/>
      <c r="R285" s="187"/>
      <c r="S285" s="187"/>
      <c r="T285" s="188"/>
      <c r="AT285" s="182" t="s">
        <v>147</v>
      </c>
      <c r="AU285" s="182" t="s">
        <v>82</v>
      </c>
      <c r="AV285" s="15" t="s">
        <v>143</v>
      </c>
      <c r="AW285" s="15" t="s">
        <v>29</v>
      </c>
      <c r="AX285" s="15" t="s">
        <v>80</v>
      </c>
      <c r="AY285" s="182" t="s">
        <v>137</v>
      </c>
    </row>
    <row r="286" spans="2:63" s="12" customFormat="1" ht="22.9" customHeight="1">
      <c r="B286" s="132"/>
      <c r="D286" s="133" t="s">
        <v>71</v>
      </c>
      <c r="E286" s="143" t="s">
        <v>430</v>
      </c>
      <c r="F286" s="143" t="s">
        <v>501</v>
      </c>
      <c r="I286" s="135"/>
      <c r="J286" s="144">
        <f>BK286</f>
        <v>0</v>
      </c>
      <c r="L286" s="132"/>
      <c r="M286" s="137"/>
      <c r="N286" s="138"/>
      <c r="O286" s="138"/>
      <c r="P286" s="139">
        <f>SUM(P287:P298)</f>
        <v>0</v>
      </c>
      <c r="Q286" s="138"/>
      <c r="R286" s="139">
        <f>SUM(R287:R298)</f>
        <v>0</v>
      </c>
      <c r="S286" s="138"/>
      <c r="T286" s="140">
        <f>SUM(T287:T298)</f>
        <v>0</v>
      </c>
      <c r="AR286" s="133" t="s">
        <v>80</v>
      </c>
      <c r="AT286" s="141" t="s">
        <v>71</v>
      </c>
      <c r="AU286" s="141" t="s">
        <v>80</v>
      </c>
      <c r="AY286" s="133" t="s">
        <v>137</v>
      </c>
      <c r="BK286" s="142">
        <f>SUM(BK287:BK298)</f>
        <v>0</v>
      </c>
    </row>
    <row r="287" spans="1:65" s="2" customFormat="1" ht="24.2" customHeight="1">
      <c r="A287" s="33"/>
      <c r="B287" s="145"/>
      <c r="C287" s="146" t="s">
        <v>227</v>
      </c>
      <c r="D287" s="146" t="s">
        <v>139</v>
      </c>
      <c r="E287" s="147" t="s">
        <v>509</v>
      </c>
      <c r="F287" s="148" t="s">
        <v>510</v>
      </c>
      <c r="G287" s="149" t="s">
        <v>142</v>
      </c>
      <c r="H287" s="150">
        <v>16.8</v>
      </c>
      <c r="I287" s="151"/>
      <c r="J287" s="152">
        <f>ROUND(I287*H287,2)</f>
        <v>0</v>
      </c>
      <c r="K287" s="153"/>
      <c r="L287" s="34"/>
      <c r="M287" s="154" t="s">
        <v>1</v>
      </c>
      <c r="N287" s="155" t="s">
        <v>37</v>
      </c>
      <c r="O287" s="59"/>
      <c r="P287" s="156">
        <f>O287*H287</f>
        <v>0</v>
      </c>
      <c r="Q287" s="156">
        <v>0</v>
      </c>
      <c r="R287" s="156">
        <f>Q287*H287</f>
        <v>0</v>
      </c>
      <c r="S287" s="156">
        <v>0</v>
      </c>
      <c r="T287" s="157">
        <f>S287*H287</f>
        <v>0</v>
      </c>
      <c r="U287" s="33"/>
      <c r="V287" s="33"/>
      <c r="W287" s="33"/>
      <c r="X287" s="33"/>
      <c r="Y287" s="33"/>
      <c r="Z287" s="33"/>
      <c r="AA287" s="33"/>
      <c r="AB287" s="33"/>
      <c r="AC287" s="33"/>
      <c r="AD287" s="33"/>
      <c r="AE287" s="33"/>
      <c r="AR287" s="158" t="s">
        <v>143</v>
      </c>
      <c r="AT287" s="158" t="s">
        <v>139</v>
      </c>
      <c r="AU287" s="158" t="s">
        <v>82</v>
      </c>
      <c r="AY287" s="18" t="s">
        <v>137</v>
      </c>
      <c r="BE287" s="159">
        <f>IF(N287="základní",J287,0)</f>
        <v>0</v>
      </c>
      <c r="BF287" s="159">
        <f>IF(N287="snížená",J287,0)</f>
        <v>0</v>
      </c>
      <c r="BG287" s="159">
        <f>IF(N287="zákl. přenesená",J287,0)</f>
        <v>0</v>
      </c>
      <c r="BH287" s="159">
        <f>IF(N287="sníž. přenesená",J287,0)</f>
        <v>0</v>
      </c>
      <c r="BI287" s="159">
        <f>IF(N287="nulová",J287,0)</f>
        <v>0</v>
      </c>
      <c r="BJ287" s="18" t="s">
        <v>80</v>
      </c>
      <c r="BK287" s="159">
        <f>ROUND(I287*H287,2)</f>
        <v>0</v>
      </c>
      <c r="BL287" s="18" t="s">
        <v>143</v>
      </c>
      <c r="BM287" s="158" t="s">
        <v>318</v>
      </c>
    </row>
    <row r="288" spans="1:47" s="2" customFormat="1" ht="12">
      <c r="A288" s="33"/>
      <c r="B288" s="34"/>
      <c r="C288" s="33"/>
      <c r="D288" s="160" t="s">
        <v>144</v>
      </c>
      <c r="E288" s="33"/>
      <c r="F288" s="161" t="s">
        <v>510</v>
      </c>
      <c r="G288" s="33"/>
      <c r="H288" s="33"/>
      <c r="I288" s="162"/>
      <c r="J288" s="33"/>
      <c r="K288" s="33"/>
      <c r="L288" s="34"/>
      <c r="M288" s="163"/>
      <c r="N288" s="164"/>
      <c r="O288" s="59"/>
      <c r="P288" s="59"/>
      <c r="Q288" s="59"/>
      <c r="R288" s="59"/>
      <c r="S288" s="59"/>
      <c r="T288" s="60"/>
      <c r="U288" s="33"/>
      <c r="V288" s="33"/>
      <c r="W288" s="33"/>
      <c r="X288" s="33"/>
      <c r="Y288" s="33"/>
      <c r="Z288" s="33"/>
      <c r="AA288" s="33"/>
      <c r="AB288" s="33"/>
      <c r="AC288" s="33"/>
      <c r="AD288" s="33"/>
      <c r="AE288" s="33"/>
      <c r="AT288" s="18" t="s">
        <v>144</v>
      </c>
      <c r="AU288" s="18" t="s">
        <v>82</v>
      </c>
    </row>
    <row r="289" spans="1:47" s="2" customFormat="1" ht="68.25">
      <c r="A289" s="33"/>
      <c r="B289" s="34"/>
      <c r="C289" s="33"/>
      <c r="D289" s="160" t="s">
        <v>146</v>
      </c>
      <c r="E289" s="33"/>
      <c r="F289" s="165" t="s">
        <v>512</v>
      </c>
      <c r="G289" s="33"/>
      <c r="H289" s="33"/>
      <c r="I289" s="162"/>
      <c r="J289" s="33"/>
      <c r="K289" s="33"/>
      <c r="L289" s="34"/>
      <c r="M289" s="163"/>
      <c r="N289" s="164"/>
      <c r="O289" s="59"/>
      <c r="P289" s="59"/>
      <c r="Q289" s="59"/>
      <c r="R289" s="59"/>
      <c r="S289" s="59"/>
      <c r="T289" s="60"/>
      <c r="U289" s="33"/>
      <c r="V289" s="33"/>
      <c r="W289" s="33"/>
      <c r="X289" s="33"/>
      <c r="Y289" s="33"/>
      <c r="Z289" s="33"/>
      <c r="AA289" s="33"/>
      <c r="AB289" s="33"/>
      <c r="AC289" s="33"/>
      <c r="AD289" s="33"/>
      <c r="AE289" s="33"/>
      <c r="AT289" s="18" t="s">
        <v>146</v>
      </c>
      <c r="AU289" s="18" t="s">
        <v>82</v>
      </c>
    </row>
    <row r="290" spans="2:51" s="13" customFormat="1" ht="12">
      <c r="B290" s="166"/>
      <c r="D290" s="160" t="s">
        <v>147</v>
      </c>
      <c r="E290" s="167" t="s">
        <v>1</v>
      </c>
      <c r="F290" s="168" t="s">
        <v>719</v>
      </c>
      <c r="H290" s="167" t="s">
        <v>1</v>
      </c>
      <c r="I290" s="169"/>
      <c r="L290" s="166"/>
      <c r="M290" s="170"/>
      <c r="N290" s="171"/>
      <c r="O290" s="171"/>
      <c r="P290" s="171"/>
      <c r="Q290" s="171"/>
      <c r="R290" s="171"/>
      <c r="S290" s="171"/>
      <c r="T290" s="172"/>
      <c r="AT290" s="167" t="s">
        <v>147</v>
      </c>
      <c r="AU290" s="167" t="s">
        <v>82</v>
      </c>
      <c r="AV290" s="13" t="s">
        <v>80</v>
      </c>
      <c r="AW290" s="13" t="s">
        <v>29</v>
      </c>
      <c r="AX290" s="13" t="s">
        <v>72</v>
      </c>
      <c r="AY290" s="167" t="s">
        <v>137</v>
      </c>
    </row>
    <row r="291" spans="2:51" s="14" customFormat="1" ht="12">
      <c r="B291" s="173"/>
      <c r="D291" s="160" t="s">
        <v>147</v>
      </c>
      <c r="E291" s="174" t="s">
        <v>1</v>
      </c>
      <c r="F291" s="175" t="s">
        <v>720</v>
      </c>
      <c r="H291" s="176">
        <v>16.8</v>
      </c>
      <c r="I291" s="177"/>
      <c r="L291" s="173"/>
      <c r="M291" s="178"/>
      <c r="N291" s="179"/>
      <c r="O291" s="179"/>
      <c r="P291" s="179"/>
      <c r="Q291" s="179"/>
      <c r="R291" s="179"/>
      <c r="S291" s="179"/>
      <c r="T291" s="180"/>
      <c r="AT291" s="174" t="s">
        <v>147</v>
      </c>
      <c r="AU291" s="174" t="s">
        <v>82</v>
      </c>
      <c r="AV291" s="14" t="s">
        <v>82</v>
      </c>
      <c r="AW291" s="14" t="s">
        <v>29</v>
      </c>
      <c r="AX291" s="14" t="s">
        <v>72</v>
      </c>
      <c r="AY291" s="174" t="s">
        <v>137</v>
      </c>
    </row>
    <row r="292" spans="2:51" s="15" customFormat="1" ht="12">
      <c r="B292" s="181"/>
      <c r="D292" s="160" t="s">
        <v>147</v>
      </c>
      <c r="E292" s="182" t="s">
        <v>1</v>
      </c>
      <c r="F292" s="183" t="s">
        <v>150</v>
      </c>
      <c r="H292" s="184">
        <v>16.8</v>
      </c>
      <c r="I292" s="185"/>
      <c r="L292" s="181"/>
      <c r="M292" s="186"/>
      <c r="N292" s="187"/>
      <c r="O292" s="187"/>
      <c r="P292" s="187"/>
      <c r="Q292" s="187"/>
      <c r="R292" s="187"/>
      <c r="S292" s="187"/>
      <c r="T292" s="188"/>
      <c r="AT292" s="182" t="s">
        <v>147</v>
      </c>
      <c r="AU292" s="182" t="s">
        <v>82</v>
      </c>
      <c r="AV292" s="15" t="s">
        <v>143</v>
      </c>
      <c r="AW292" s="15" t="s">
        <v>29</v>
      </c>
      <c r="AX292" s="15" t="s">
        <v>80</v>
      </c>
      <c r="AY292" s="182" t="s">
        <v>137</v>
      </c>
    </row>
    <row r="293" spans="1:65" s="2" customFormat="1" ht="24.2" customHeight="1">
      <c r="A293" s="33"/>
      <c r="B293" s="145"/>
      <c r="C293" s="146" t="s">
        <v>322</v>
      </c>
      <c r="D293" s="146" t="s">
        <v>139</v>
      </c>
      <c r="E293" s="147" t="s">
        <v>514</v>
      </c>
      <c r="F293" s="148" t="s">
        <v>515</v>
      </c>
      <c r="G293" s="149" t="s">
        <v>142</v>
      </c>
      <c r="H293" s="150">
        <v>16.8</v>
      </c>
      <c r="I293" s="151"/>
      <c r="J293" s="152">
        <f>ROUND(I293*H293,2)</f>
        <v>0</v>
      </c>
      <c r="K293" s="153"/>
      <c r="L293" s="34"/>
      <c r="M293" s="154" t="s">
        <v>1</v>
      </c>
      <c r="N293" s="155" t="s">
        <v>37</v>
      </c>
      <c r="O293" s="59"/>
      <c r="P293" s="156">
        <f>O293*H293</f>
        <v>0</v>
      </c>
      <c r="Q293" s="156">
        <v>0</v>
      </c>
      <c r="R293" s="156">
        <f>Q293*H293</f>
        <v>0</v>
      </c>
      <c r="S293" s="156">
        <v>0</v>
      </c>
      <c r="T293" s="157">
        <f>S293*H293</f>
        <v>0</v>
      </c>
      <c r="U293" s="33"/>
      <c r="V293" s="33"/>
      <c r="W293" s="33"/>
      <c r="X293" s="33"/>
      <c r="Y293" s="33"/>
      <c r="Z293" s="33"/>
      <c r="AA293" s="33"/>
      <c r="AB293" s="33"/>
      <c r="AC293" s="33"/>
      <c r="AD293" s="33"/>
      <c r="AE293" s="33"/>
      <c r="AR293" s="158" t="s">
        <v>143</v>
      </c>
      <c r="AT293" s="158" t="s">
        <v>139</v>
      </c>
      <c r="AU293" s="158" t="s">
        <v>82</v>
      </c>
      <c r="AY293" s="18" t="s">
        <v>137</v>
      </c>
      <c r="BE293" s="159">
        <f>IF(N293="základní",J293,0)</f>
        <v>0</v>
      </c>
      <c r="BF293" s="159">
        <f>IF(N293="snížená",J293,0)</f>
        <v>0</v>
      </c>
      <c r="BG293" s="159">
        <f>IF(N293="zákl. přenesená",J293,0)</f>
        <v>0</v>
      </c>
      <c r="BH293" s="159">
        <f>IF(N293="sníž. přenesená",J293,0)</f>
        <v>0</v>
      </c>
      <c r="BI293" s="159">
        <f>IF(N293="nulová",J293,0)</f>
        <v>0</v>
      </c>
      <c r="BJ293" s="18" t="s">
        <v>80</v>
      </c>
      <c r="BK293" s="159">
        <f>ROUND(I293*H293,2)</f>
        <v>0</v>
      </c>
      <c r="BL293" s="18" t="s">
        <v>143</v>
      </c>
      <c r="BM293" s="158" t="s">
        <v>325</v>
      </c>
    </row>
    <row r="294" spans="1:47" s="2" customFormat="1" ht="19.5">
      <c r="A294" s="33"/>
      <c r="B294" s="34"/>
      <c r="C294" s="33"/>
      <c r="D294" s="160" t="s">
        <v>144</v>
      </c>
      <c r="E294" s="33"/>
      <c r="F294" s="161" t="s">
        <v>517</v>
      </c>
      <c r="G294" s="33"/>
      <c r="H294" s="33"/>
      <c r="I294" s="162"/>
      <c r="J294" s="33"/>
      <c r="K294" s="33"/>
      <c r="L294" s="34"/>
      <c r="M294" s="163"/>
      <c r="N294" s="164"/>
      <c r="O294" s="59"/>
      <c r="P294" s="59"/>
      <c r="Q294" s="59"/>
      <c r="R294" s="59"/>
      <c r="S294" s="59"/>
      <c r="T294" s="60"/>
      <c r="U294" s="33"/>
      <c r="V294" s="33"/>
      <c r="W294" s="33"/>
      <c r="X294" s="33"/>
      <c r="Y294" s="33"/>
      <c r="Z294" s="33"/>
      <c r="AA294" s="33"/>
      <c r="AB294" s="33"/>
      <c r="AC294" s="33"/>
      <c r="AD294" s="33"/>
      <c r="AE294" s="33"/>
      <c r="AT294" s="18" t="s">
        <v>144</v>
      </c>
      <c r="AU294" s="18" t="s">
        <v>82</v>
      </c>
    </row>
    <row r="295" spans="1:47" s="2" customFormat="1" ht="68.25">
      <c r="A295" s="33"/>
      <c r="B295" s="34"/>
      <c r="C295" s="33"/>
      <c r="D295" s="160" t="s">
        <v>146</v>
      </c>
      <c r="E295" s="33"/>
      <c r="F295" s="165" t="s">
        <v>512</v>
      </c>
      <c r="G295" s="33"/>
      <c r="H295" s="33"/>
      <c r="I295" s="162"/>
      <c r="J295" s="33"/>
      <c r="K295" s="33"/>
      <c r="L295" s="34"/>
      <c r="M295" s="163"/>
      <c r="N295" s="164"/>
      <c r="O295" s="59"/>
      <c r="P295" s="59"/>
      <c r="Q295" s="59"/>
      <c r="R295" s="59"/>
      <c r="S295" s="59"/>
      <c r="T295" s="60"/>
      <c r="U295" s="33"/>
      <c r="V295" s="33"/>
      <c r="W295" s="33"/>
      <c r="X295" s="33"/>
      <c r="Y295" s="33"/>
      <c r="Z295" s="33"/>
      <c r="AA295" s="33"/>
      <c r="AB295" s="33"/>
      <c r="AC295" s="33"/>
      <c r="AD295" s="33"/>
      <c r="AE295" s="33"/>
      <c r="AT295" s="18" t="s">
        <v>146</v>
      </c>
      <c r="AU295" s="18" t="s">
        <v>82</v>
      </c>
    </row>
    <row r="296" spans="2:51" s="13" customFormat="1" ht="12">
      <c r="B296" s="166"/>
      <c r="D296" s="160" t="s">
        <v>147</v>
      </c>
      <c r="E296" s="167" t="s">
        <v>1</v>
      </c>
      <c r="F296" s="168" t="s">
        <v>719</v>
      </c>
      <c r="H296" s="167" t="s">
        <v>1</v>
      </c>
      <c r="I296" s="169"/>
      <c r="L296" s="166"/>
      <c r="M296" s="170"/>
      <c r="N296" s="171"/>
      <c r="O296" s="171"/>
      <c r="P296" s="171"/>
      <c r="Q296" s="171"/>
      <c r="R296" s="171"/>
      <c r="S296" s="171"/>
      <c r="T296" s="172"/>
      <c r="AT296" s="167" t="s">
        <v>147</v>
      </c>
      <c r="AU296" s="167" t="s">
        <v>82</v>
      </c>
      <c r="AV296" s="13" t="s">
        <v>80</v>
      </c>
      <c r="AW296" s="13" t="s">
        <v>29</v>
      </c>
      <c r="AX296" s="13" t="s">
        <v>72</v>
      </c>
      <c r="AY296" s="167" t="s">
        <v>137</v>
      </c>
    </row>
    <row r="297" spans="2:51" s="14" customFormat="1" ht="12">
      <c r="B297" s="173"/>
      <c r="D297" s="160" t="s">
        <v>147</v>
      </c>
      <c r="E297" s="174" t="s">
        <v>1</v>
      </c>
      <c r="F297" s="175" t="s">
        <v>720</v>
      </c>
      <c r="H297" s="176">
        <v>16.8</v>
      </c>
      <c r="I297" s="177"/>
      <c r="L297" s="173"/>
      <c r="M297" s="178"/>
      <c r="N297" s="179"/>
      <c r="O297" s="179"/>
      <c r="P297" s="179"/>
      <c r="Q297" s="179"/>
      <c r="R297" s="179"/>
      <c r="S297" s="179"/>
      <c r="T297" s="180"/>
      <c r="AT297" s="174" t="s">
        <v>147</v>
      </c>
      <c r="AU297" s="174" t="s">
        <v>82</v>
      </c>
      <c r="AV297" s="14" t="s">
        <v>82</v>
      </c>
      <c r="AW297" s="14" t="s">
        <v>29</v>
      </c>
      <c r="AX297" s="14" t="s">
        <v>72</v>
      </c>
      <c r="AY297" s="174" t="s">
        <v>137</v>
      </c>
    </row>
    <row r="298" spans="2:51" s="15" customFormat="1" ht="12">
      <c r="B298" s="181"/>
      <c r="D298" s="160" t="s">
        <v>147</v>
      </c>
      <c r="E298" s="182" t="s">
        <v>1</v>
      </c>
      <c r="F298" s="183" t="s">
        <v>150</v>
      </c>
      <c r="H298" s="184">
        <v>16.8</v>
      </c>
      <c r="I298" s="185"/>
      <c r="L298" s="181"/>
      <c r="M298" s="186"/>
      <c r="N298" s="187"/>
      <c r="O298" s="187"/>
      <c r="P298" s="187"/>
      <c r="Q298" s="187"/>
      <c r="R298" s="187"/>
      <c r="S298" s="187"/>
      <c r="T298" s="188"/>
      <c r="AT298" s="182" t="s">
        <v>147</v>
      </c>
      <c r="AU298" s="182" t="s">
        <v>82</v>
      </c>
      <c r="AV298" s="15" t="s">
        <v>143</v>
      </c>
      <c r="AW298" s="15" t="s">
        <v>29</v>
      </c>
      <c r="AX298" s="15" t="s">
        <v>80</v>
      </c>
      <c r="AY298" s="182" t="s">
        <v>137</v>
      </c>
    </row>
    <row r="299" spans="2:63" s="12" customFormat="1" ht="22.9" customHeight="1">
      <c r="B299" s="132"/>
      <c r="D299" s="133" t="s">
        <v>71</v>
      </c>
      <c r="E299" s="143" t="s">
        <v>518</v>
      </c>
      <c r="F299" s="143" t="s">
        <v>519</v>
      </c>
      <c r="I299" s="135"/>
      <c r="J299" s="144">
        <f>BK299</f>
        <v>0</v>
      </c>
      <c r="L299" s="132"/>
      <c r="M299" s="137"/>
      <c r="N299" s="138"/>
      <c r="O299" s="138"/>
      <c r="P299" s="139">
        <f>SUM(P300:P319)</f>
        <v>0</v>
      </c>
      <c r="Q299" s="138"/>
      <c r="R299" s="139">
        <f>SUM(R300:R319)</f>
        <v>0</v>
      </c>
      <c r="S299" s="138"/>
      <c r="T299" s="140">
        <f>SUM(T300:T319)</f>
        <v>0</v>
      </c>
      <c r="AR299" s="133" t="s">
        <v>80</v>
      </c>
      <c r="AT299" s="141" t="s">
        <v>71</v>
      </c>
      <c r="AU299" s="141" t="s">
        <v>80</v>
      </c>
      <c r="AY299" s="133" t="s">
        <v>137</v>
      </c>
      <c r="BK299" s="142">
        <f>SUM(BK300:BK319)</f>
        <v>0</v>
      </c>
    </row>
    <row r="300" spans="1:65" s="2" customFormat="1" ht="24.2" customHeight="1">
      <c r="A300" s="33"/>
      <c r="B300" s="145"/>
      <c r="C300" s="146" t="s">
        <v>234</v>
      </c>
      <c r="D300" s="146" t="s">
        <v>139</v>
      </c>
      <c r="E300" s="147" t="s">
        <v>520</v>
      </c>
      <c r="F300" s="148" t="s">
        <v>521</v>
      </c>
      <c r="G300" s="149" t="s">
        <v>233</v>
      </c>
      <c r="H300" s="150">
        <v>36.1</v>
      </c>
      <c r="I300" s="151"/>
      <c r="J300" s="152">
        <f>ROUND(I300*H300,2)</f>
        <v>0</v>
      </c>
      <c r="K300" s="153"/>
      <c r="L300" s="34"/>
      <c r="M300" s="154" t="s">
        <v>1</v>
      </c>
      <c r="N300" s="155" t="s">
        <v>37</v>
      </c>
      <c r="O300" s="59"/>
      <c r="P300" s="156">
        <f>O300*H300</f>
        <v>0</v>
      </c>
      <c r="Q300" s="156">
        <v>0</v>
      </c>
      <c r="R300" s="156">
        <f>Q300*H300</f>
        <v>0</v>
      </c>
      <c r="S300" s="156">
        <v>0</v>
      </c>
      <c r="T300" s="157">
        <f>S300*H300</f>
        <v>0</v>
      </c>
      <c r="U300" s="33"/>
      <c r="V300" s="33"/>
      <c r="W300" s="33"/>
      <c r="X300" s="33"/>
      <c r="Y300" s="33"/>
      <c r="Z300" s="33"/>
      <c r="AA300" s="33"/>
      <c r="AB300" s="33"/>
      <c r="AC300" s="33"/>
      <c r="AD300" s="33"/>
      <c r="AE300" s="33"/>
      <c r="AR300" s="158" t="s">
        <v>143</v>
      </c>
      <c r="AT300" s="158" t="s">
        <v>139</v>
      </c>
      <c r="AU300" s="158" t="s">
        <v>82</v>
      </c>
      <c r="AY300" s="18" t="s">
        <v>137</v>
      </c>
      <c r="BE300" s="159">
        <f>IF(N300="základní",J300,0)</f>
        <v>0</v>
      </c>
      <c r="BF300" s="159">
        <f>IF(N300="snížená",J300,0)</f>
        <v>0</v>
      </c>
      <c r="BG300" s="159">
        <f>IF(N300="zákl. přenesená",J300,0)</f>
        <v>0</v>
      </c>
      <c r="BH300" s="159">
        <f>IF(N300="sníž. přenesená",J300,0)</f>
        <v>0</v>
      </c>
      <c r="BI300" s="159">
        <f>IF(N300="nulová",J300,0)</f>
        <v>0</v>
      </c>
      <c r="BJ300" s="18" t="s">
        <v>80</v>
      </c>
      <c r="BK300" s="159">
        <f>ROUND(I300*H300,2)</f>
        <v>0</v>
      </c>
      <c r="BL300" s="18" t="s">
        <v>143</v>
      </c>
      <c r="BM300" s="158" t="s">
        <v>330</v>
      </c>
    </row>
    <row r="301" spans="1:47" s="2" customFormat="1" ht="19.5">
      <c r="A301" s="33"/>
      <c r="B301" s="34"/>
      <c r="C301" s="33"/>
      <c r="D301" s="160" t="s">
        <v>144</v>
      </c>
      <c r="E301" s="33"/>
      <c r="F301" s="161" t="s">
        <v>523</v>
      </c>
      <c r="G301" s="33"/>
      <c r="H301" s="33"/>
      <c r="I301" s="162"/>
      <c r="J301" s="33"/>
      <c r="K301" s="33"/>
      <c r="L301" s="34"/>
      <c r="M301" s="163"/>
      <c r="N301" s="164"/>
      <c r="O301" s="59"/>
      <c r="P301" s="59"/>
      <c r="Q301" s="59"/>
      <c r="R301" s="59"/>
      <c r="S301" s="59"/>
      <c r="T301" s="60"/>
      <c r="U301" s="33"/>
      <c r="V301" s="33"/>
      <c r="W301" s="33"/>
      <c r="X301" s="33"/>
      <c r="Y301" s="33"/>
      <c r="Z301" s="33"/>
      <c r="AA301" s="33"/>
      <c r="AB301" s="33"/>
      <c r="AC301" s="33"/>
      <c r="AD301" s="33"/>
      <c r="AE301" s="33"/>
      <c r="AT301" s="18" t="s">
        <v>144</v>
      </c>
      <c r="AU301" s="18" t="s">
        <v>82</v>
      </c>
    </row>
    <row r="302" spans="1:47" s="2" customFormat="1" ht="29.25">
      <c r="A302" s="33"/>
      <c r="B302" s="34"/>
      <c r="C302" s="33"/>
      <c r="D302" s="160" t="s">
        <v>146</v>
      </c>
      <c r="E302" s="33"/>
      <c r="F302" s="165" t="s">
        <v>524</v>
      </c>
      <c r="G302" s="33"/>
      <c r="H302" s="33"/>
      <c r="I302" s="162"/>
      <c r="J302" s="33"/>
      <c r="K302" s="33"/>
      <c r="L302" s="34"/>
      <c r="M302" s="163"/>
      <c r="N302" s="164"/>
      <c r="O302" s="59"/>
      <c r="P302" s="59"/>
      <c r="Q302" s="59"/>
      <c r="R302" s="59"/>
      <c r="S302" s="59"/>
      <c r="T302" s="60"/>
      <c r="U302" s="33"/>
      <c r="V302" s="33"/>
      <c r="W302" s="33"/>
      <c r="X302" s="33"/>
      <c r="Y302" s="33"/>
      <c r="Z302" s="33"/>
      <c r="AA302" s="33"/>
      <c r="AB302" s="33"/>
      <c r="AC302" s="33"/>
      <c r="AD302" s="33"/>
      <c r="AE302" s="33"/>
      <c r="AT302" s="18" t="s">
        <v>146</v>
      </c>
      <c r="AU302" s="18" t="s">
        <v>82</v>
      </c>
    </row>
    <row r="303" spans="2:51" s="13" customFormat="1" ht="12">
      <c r="B303" s="166"/>
      <c r="D303" s="160" t="s">
        <v>147</v>
      </c>
      <c r="E303" s="167" t="s">
        <v>1</v>
      </c>
      <c r="F303" s="168" t="s">
        <v>721</v>
      </c>
      <c r="H303" s="167" t="s">
        <v>1</v>
      </c>
      <c r="I303" s="169"/>
      <c r="L303" s="166"/>
      <c r="M303" s="170"/>
      <c r="N303" s="171"/>
      <c r="O303" s="171"/>
      <c r="P303" s="171"/>
      <c r="Q303" s="171"/>
      <c r="R303" s="171"/>
      <c r="S303" s="171"/>
      <c r="T303" s="172"/>
      <c r="AT303" s="167" t="s">
        <v>147</v>
      </c>
      <c r="AU303" s="167" t="s">
        <v>82</v>
      </c>
      <c r="AV303" s="13" t="s">
        <v>80</v>
      </c>
      <c r="AW303" s="13" t="s">
        <v>29</v>
      </c>
      <c r="AX303" s="13" t="s">
        <v>72</v>
      </c>
      <c r="AY303" s="167" t="s">
        <v>137</v>
      </c>
    </row>
    <row r="304" spans="2:51" s="14" customFormat="1" ht="12">
      <c r="B304" s="173"/>
      <c r="D304" s="160" t="s">
        <v>147</v>
      </c>
      <c r="E304" s="174" t="s">
        <v>1</v>
      </c>
      <c r="F304" s="175" t="s">
        <v>722</v>
      </c>
      <c r="H304" s="176">
        <v>6.6</v>
      </c>
      <c r="I304" s="177"/>
      <c r="L304" s="173"/>
      <c r="M304" s="178"/>
      <c r="N304" s="179"/>
      <c r="O304" s="179"/>
      <c r="P304" s="179"/>
      <c r="Q304" s="179"/>
      <c r="R304" s="179"/>
      <c r="S304" s="179"/>
      <c r="T304" s="180"/>
      <c r="AT304" s="174" t="s">
        <v>147</v>
      </c>
      <c r="AU304" s="174" t="s">
        <v>82</v>
      </c>
      <c r="AV304" s="14" t="s">
        <v>82</v>
      </c>
      <c r="AW304" s="14" t="s">
        <v>29</v>
      </c>
      <c r="AX304" s="14" t="s">
        <v>72</v>
      </c>
      <c r="AY304" s="174" t="s">
        <v>137</v>
      </c>
    </row>
    <row r="305" spans="2:51" s="14" customFormat="1" ht="12">
      <c r="B305" s="173"/>
      <c r="D305" s="160" t="s">
        <v>147</v>
      </c>
      <c r="E305" s="174" t="s">
        <v>1</v>
      </c>
      <c r="F305" s="175" t="s">
        <v>723</v>
      </c>
      <c r="H305" s="176">
        <v>29.5</v>
      </c>
      <c r="I305" s="177"/>
      <c r="L305" s="173"/>
      <c r="M305" s="178"/>
      <c r="N305" s="179"/>
      <c r="O305" s="179"/>
      <c r="P305" s="179"/>
      <c r="Q305" s="179"/>
      <c r="R305" s="179"/>
      <c r="S305" s="179"/>
      <c r="T305" s="180"/>
      <c r="AT305" s="174" t="s">
        <v>147</v>
      </c>
      <c r="AU305" s="174" t="s">
        <v>82</v>
      </c>
      <c r="AV305" s="14" t="s">
        <v>82</v>
      </c>
      <c r="AW305" s="14" t="s">
        <v>29</v>
      </c>
      <c r="AX305" s="14" t="s">
        <v>72</v>
      </c>
      <c r="AY305" s="174" t="s">
        <v>137</v>
      </c>
    </row>
    <row r="306" spans="2:51" s="15" customFormat="1" ht="12">
      <c r="B306" s="181"/>
      <c r="D306" s="160" t="s">
        <v>147</v>
      </c>
      <c r="E306" s="182" t="s">
        <v>1</v>
      </c>
      <c r="F306" s="183" t="s">
        <v>150</v>
      </c>
      <c r="H306" s="184">
        <v>36.1</v>
      </c>
      <c r="I306" s="185"/>
      <c r="L306" s="181"/>
      <c r="M306" s="186"/>
      <c r="N306" s="187"/>
      <c r="O306" s="187"/>
      <c r="P306" s="187"/>
      <c r="Q306" s="187"/>
      <c r="R306" s="187"/>
      <c r="S306" s="187"/>
      <c r="T306" s="188"/>
      <c r="AT306" s="182" t="s">
        <v>147</v>
      </c>
      <c r="AU306" s="182" t="s">
        <v>82</v>
      </c>
      <c r="AV306" s="15" t="s">
        <v>143</v>
      </c>
      <c r="AW306" s="15" t="s">
        <v>29</v>
      </c>
      <c r="AX306" s="15" t="s">
        <v>80</v>
      </c>
      <c r="AY306" s="182" t="s">
        <v>137</v>
      </c>
    </row>
    <row r="307" spans="1:65" s="2" customFormat="1" ht="24.2" customHeight="1">
      <c r="A307" s="33"/>
      <c r="B307" s="145"/>
      <c r="C307" s="146" t="s">
        <v>333</v>
      </c>
      <c r="D307" s="146" t="s">
        <v>139</v>
      </c>
      <c r="E307" s="147" t="s">
        <v>533</v>
      </c>
      <c r="F307" s="148" t="s">
        <v>534</v>
      </c>
      <c r="G307" s="149" t="s">
        <v>233</v>
      </c>
      <c r="H307" s="150">
        <v>361</v>
      </c>
      <c r="I307" s="151"/>
      <c r="J307" s="152">
        <f>ROUND(I307*H307,2)</f>
        <v>0</v>
      </c>
      <c r="K307" s="153"/>
      <c r="L307" s="34"/>
      <c r="M307" s="154" t="s">
        <v>1</v>
      </c>
      <c r="N307" s="155" t="s">
        <v>37</v>
      </c>
      <c r="O307" s="59"/>
      <c r="P307" s="156">
        <f>O307*H307</f>
        <v>0</v>
      </c>
      <c r="Q307" s="156">
        <v>0</v>
      </c>
      <c r="R307" s="156">
        <f>Q307*H307</f>
        <v>0</v>
      </c>
      <c r="S307" s="156">
        <v>0</v>
      </c>
      <c r="T307" s="157">
        <f>S307*H307</f>
        <v>0</v>
      </c>
      <c r="U307" s="33"/>
      <c r="V307" s="33"/>
      <c r="W307" s="33"/>
      <c r="X307" s="33"/>
      <c r="Y307" s="33"/>
      <c r="Z307" s="33"/>
      <c r="AA307" s="33"/>
      <c r="AB307" s="33"/>
      <c r="AC307" s="33"/>
      <c r="AD307" s="33"/>
      <c r="AE307" s="33"/>
      <c r="AR307" s="158" t="s">
        <v>143</v>
      </c>
      <c r="AT307" s="158" t="s">
        <v>139</v>
      </c>
      <c r="AU307" s="158" t="s">
        <v>82</v>
      </c>
      <c r="AY307" s="18" t="s">
        <v>137</v>
      </c>
      <c r="BE307" s="159">
        <f>IF(N307="základní",J307,0)</f>
        <v>0</v>
      </c>
      <c r="BF307" s="159">
        <f>IF(N307="snížená",J307,0)</f>
        <v>0</v>
      </c>
      <c r="BG307" s="159">
        <f>IF(N307="zákl. přenesená",J307,0)</f>
        <v>0</v>
      </c>
      <c r="BH307" s="159">
        <f>IF(N307="sníž. přenesená",J307,0)</f>
        <v>0</v>
      </c>
      <c r="BI307" s="159">
        <f>IF(N307="nulová",J307,0)</f>
        <v>0</v>
      </c>
      <c r="BJ307" s="18" t="s">
        <v>80</v>
      </c>
      <c r="BK307" s="159">
        <f>ROUND(I307*H307,2)</f>
        <v>0</v>
      </c>
      <c r="BL307" s="18" t="s">
        <v>143</v>
      </c>
      <c r="BM307" s="158" t="s">
        <v>336</v>
      </c>
    </row>
    <row r="308" spans="1:47" s="2" customFormat="1" ht="29.25">
      <c r="A308" s="33"/>
      <c r="B308" s="34"/>
      <c r="C308" s="33"/>
      <c r="D308" s="160" t="s">
        <v>144</v>
      </c>
      <c r="E308" s="33"/>
      <c r="F308" s="161" t="s">
        <v>536</v>
      </c>
      <c r="G308" s="33"/>
      <c r="H308" s="33"/>
      <c r="I308" s="162"/>
      <c r="J308" s="33"/>
      <c r="K308" s="33"/>
      <c r="L308" s="34"/>
      <c r="M308" s="163"/>
      <c r="N308" s="164"/>
      <c r="O308" s="59"/>
      <c r="P308" s="59"/>
      <c r="Q308" s="59"/>
      <c r="R308" s="59"/>
      <c r="S308" s="59"/>
      <c r="T308" s="60"/>
      <c r="U308" s="33"/>
      <c r="V308" s="33"/>
      <c r="W308" s="33"/>
      <c r="X308" s="33"/>
      <c r="Y308" s="33"/>
      <c r="Z308" s="33"/>
      <c r="AA308" s="33"/>
      <c r="AB308" s="33"/>
      <c r="AC308" s="33"/>
      <c r="AD308" s="33"/>
      <c r="AE308" s="33"/>
      <c r="AT308" s="18" t="s">
        <v>144</v>
      </c>
      <c r="AU308" s="18" t="s">
        <v>82</v>
      </c>
    </row>
    <row r="309" spans="1:47" s="2" customFormat="1" ht="29.25">
      <c r="A309" s="33"/>
      <c r="B309" s="34"/>
      <c r="C309" s="33"/>
      <c r="D309" s="160" t="s">
        <v>146</v>
      </c>
      <c r="E309" s="33"/>
      <c r="F309" s="165" t="s">
        <v>524</v>
      </c>
      <c r="G309" s="33"/>
      <c r="H309" s="33"/>
      <c r="I309" s="162"/>
      <c r="J309" s="33"/>
      <c r="K309" s="33"/>
      <c r="L309" s="34"/>
      <c r="M309" s="163"/>
      <c r="N309" s="164"/>
      <c r="O309" s="59"/>
      <c r="P309" s="59"/>
      <c r="Q309" s="59"/>
      <c r="R309" s="59"/>
      <c r="S309" s="59"/>
      <c r="T309" s="60"/>
      <c r="U309" s="33"/>
      <c r="V309" s="33"/>
      <c r="W309" s="33"/>
      <c r="X309" s="33"/>
      <c r="Y309" s="33"/>
      <c r="Z309" s="33"/>
      <c r="AA309" s="33"/>
      <c r="AB309" s="33"/>
      <c r="AC309" s="33"/>
      <c r="AD309" s="33"/>
      <c r="AE309" s="33"/>
      <c r="AT309" s="18" t="s">
        <v>146</v>
      </c>
      <c r="AU309" s="18" t="s">
        <v>82</v>
      </c>
    </row>
    <row r="310" spans="2:51" s="13" customFormat="1" ht="12">
      <c r="B310" s="166"/>
      <c r="D310" s="160" t="s">
        <v>147</v>
      </c>
      <c r="E310" s="167" t="s">
        <v>1</v>
      </c>
      <c r="F310" s="168" t="s">
        <v>721</v>
      </c>
      <c r="H310" s="167" t="s">
        <v>1</v>
      </c>
      <c r="I310" s="169"/>
      <c r="L310" s="166"/>
      <c r="M310" s="170"/>
      <c r="N310" s="171"/>
      <c r="O310" s="171"/>
      <c r="P310" s="171"/>
      <c r="Q310" s="171"/>
      <c r="R310" s="171"/>
      <c r="S310" s="171"/>
      <c r="T310" s="172"/>
      <c r="AT310" s="167" t="s">
        <v>147</v>
      </c>
      <c r="AU310" s="167" t="s">
        <v>82</v>
      </c>
      <c r="AV310" s="13" t="s">
        <v>80</v>
      </c>
      <c r="AW310" s="13" t="s">
        <v>29</v>
      </c>
      <c r="AX310" s="13" t="s">
        <v>72</v>
      </c>
      <c r="AY310" s="167" t="s">
        <v>137</v>
      </c>
    </row>
    <row r="311" spans="2:51" s="14" customFormat="1" ht="12">
      <c r="B311" s="173"/>
      <c r="D311" s="160" t="s">
        <v>147</v>
      </c>
      <c r="E311" s="174" t="s">
        <v>1</v>
      </c>
      <c r="F311" s="175" t="s">
        <v>724</v>
      </c>
      <c r="H311" s="176">
        <v>361</v>
      </c>
      <c r="I311" s="177"/>
      <c r="L311" s="173"/>
      <c r="M311" s="178"/>
      <c r="N311" s="179"/>
      <c r="O311" s="179"/>
      <c r="P311" s="179"/>
      <c r="Q311" s="179"/>
      <c r="R311" s="179"/>
      <c r="S311" s="179"/>
      <c r="T311" s="180"/>
      <c r="AT311" s="174" t="s">
        <v>147</v>
      </c>
      <c r="AU311" s="174" t="s">
        <v>82</v>
      </c>
      <c r="AV311" s="14" t="s">
        <v>82</v>
      </c>
      <c r="AW311" s="14" t="s">
        <v>29</v>
      </c>
      <c r="AX311" s="14" t="s">
        <v>72</v>
      </c>
      <c r="AY311" s="174" t="s">
        <v>137</v>
      </c>
    </row>
    <row r="312" spans="2:51" s="15" customFormat="1" ht="12">
      <c r="B312" s="181"/>
      <c r="D312" s="160" t="s">
        <v>147</v>
      </c>
      <c r="E312" s="182" t="s">
        <v>1</v>
      </c>
      <c r="F312" s="183" t="s">
        <v>150</v>
      </c>
      <c r="H312" s="184">
        <v>361</v>
      </c>
      <c r="I312" s="185"/>
      <c r="L312" s="181"/>
      <c r="M312" s="186"/>
      <c r="N312" s="187"/>
      <c r="O312" s="187"/>
      <c r="P312" s="187"/>
      <c r="Q312" s="187"/>
      <c r="R312" s="187"/>
      <c r="S312" s="187"/>
      <c r="T312" s="188"/>
      <c r="AT312" s="182" t="s">
        <v>147</v>
      </c>
      <c r="AU312" s="182" t="s">
        <v>82</v>
      </c>
      <c r="AV312" s="15" t="s">
        <v>143</v>
      </c>
      <c r="AW312" s="15" t="s">
        <v>29</v>
      </c>
      <c r="AX312" s="15" t="s">
        <v>80</v>
      </c>
      <c r="AY312" s="182" t="s">
        <v>137</v>
      </c>
    </row>
    <row r="313" spans="1:65" s="2" customFormat="1" ht="24.2" customHeight="1">
      <c r="A313" s="33"/>
      <c r="B313" s="145"/>
      <c r="C313" s="146" t="s">
        <v>240</v>
      </c>
      <c r="D313" s="146" t="s">
        <v>139</v>
      </c>
      <c r="E313" s="147" t="s">
        <v>539</v>
      </c>
      <c r="F313" s="148" t="s">
        <v>540</v>
      </c>
      <c r="G313" s="149" t="s">
        <v>233</v>
      </c>
      <c r="H313" s="150">
        <v>36.1</v>
      </c>
      <c r="I313" s="151"/>
      <c r="J313" s="152">
        <f>ROUND(I313*H313,2)</f>
        <v>0</v>
      </c>
      <c r="K313" s="153"/>
      <c r="L313" s="34"/>
      <c r="M313" s="154" t="s">
        <v>1</v>
      </c>
      <c r="N313" s="155" t="s">
        <v>37</v>
      </c>
      <c r="O313" s="59"/>
      <c r="P313" s="156">
        <f>O313*H313</f>
        <v>0</v>
      </c>
      <c r="Q313" s="156">
        <v>0</v>
      </c>
      <c r="R313" s="156">
        <f>Q313*H313</f>
        <v>0</v>
      </c>
      <c r="S313" s="156">
        <v>0</v>
      </c>
      <c r="T313" s="157">
        <f>S313*H313</f>
        <v>0</v>
      </c>
      <c r="U313" s="33"/>
      <c r="V313" s="33"/>
      <c r="W313" s="33"/>
      <c r="X313" s="33"/>
      <c r="Y313" s="33"/>
      <c r="Z313" s="33"/>
      <c r="AA313" s="33"/>
      <c r="AB313" s="33"/>
      <c r="AC313" s="33"/>
      <c r="AD313" s="33"/>
      <c r="AE313" s="33"/>
      <c r="AR313" s="158" t="s">
        <v>143</v>
      </c>
      <c r="AT313" s="158" t="s">
        <v>139</v>
      </c>
      <c r="AU313" s="158" t="s">
        <v>82</v>
      </c>
      <c r="AY313" s="18" t="s">
        <v>137</v>
      </c>
      <c r="BE313" s="159">
        <f>IF(N313="základní",J313,0)</f>
        <v>0</v>
      </c>
      <c r="BF313" s="159">
        <f>IF(N313="snížená",J313,0)</f>
        <v>0</v>
      </c>
      <c r="BG313" s="159">
        <f>IF(N313="zákl. přenesená",J313,0)</f>
        <v>0</v>
      </c>
      <c r="BH313" s="159">
        <f>IF(N313="sníž. přenesená",J313,0)</f>
        <v>0</v>
      </c>
      <c r="BI313" s="159">
        <f>IF(N313="nulová",J313,0)</f>
        <v>0</v>
      </c>
      <c r="BJ313" s="18" t="s">
        <v>80</v>
      </c>
      <c r="BK313" s="159">
        <f>ROUND(I313*H313,2)</f>
        <v>0</v>
      </c>
      <c r="BL313" s="18" t="s">
        <v>143</v>
      </c>
      <c r="BM313" s="158" t="s">
        <v>342</v>
      </c>
    </row>
    <row r="314" spans="1:47" s="2" customFormat="1" ht="12">
      <c r="A314" s="33"/>
      <c r="B314" s="34"/>
      <c r="C314" s="33"/>
      <c r="D314" s="160" t="s">
        <v>144</v>
      </c>
      <c r="E314" s="33"/>
      <c r="F314" s="161" t="s">
        <v>540</v>
      </c>
      <c r="G314" s="33"/>
      <c r="H314" s="33"/>
      <c r="I314" s="162"/>
      <c r="J314" s="33"/>
      <c r="K314" s="33"/>
      <c r="L314" s="34"/>
      <c r="M314" s="163"/>
      <c r="N314" s="164"/>
      <c r="O314" s="59"/>
      <c r="P314" s="59"/>
      <c r="Q314" s="59"/>
      <c r="R314" s="59"/>
      <c r="S314" s="59"/>
      <c r="T314" s="60"/>
      <c r="U314" s="33"/>
      <c r="V314" s="33"/>
      <c r="W314" s="33"/>
      <c r="X314" s="33"/>
      <c r="Y314" s="33"/>
      <c r="Z314" s="33"/>
      <c r="AA314" s="33"/>
      <c r="AB314" s="33"/>
      <c r="AC314" s="33"/>
      <c r="AD314" s="33"/>
      <c r="AE314" s="33"/>
      <c r="AT314" s="18" t="s">
        <v>144</v>
      </c>
      <c r="AU314" s="18" t="s">
        <v>82</v>
      </c>
    </row>
    <row r="315" spans="1:47" s="2" customFormat="1" ht="68.25">
      <c r="A315" s="33"/>
      <c r="B315" s="34"/>
      <c r="C315" s="33"/>
      <c r="D315" s="160" t="s">
        <v>146</v>
      </c>
      <c r="E315" s="33"/>
      <c r="F315" s="165" t="s">
        <v>542</v>
      </c>
      <c r="G315" s="33"/>
      <c r="H315" s="33"/>
      <c r="I315" s="162"/>
      <c r="J315" s="33"/>
      <c r="K315" s="33"/>
      <c r="L315" s="34"/>
      <c r="M315" s="163"/>
      <c r="N315" s="164"/>
      <c r="O315" s="59"/>
      <c r="P315" s="59"/>
      <c r="Q315" s="59"/>
      <c r="R315" s="59"/>
      <c r="S315" s="59"/>
      <c r="T315" s="60"/>
      <c r="U315" s="33"/>
      <c r="V315" s="33"/>
      <c r="W315" s="33"/>
      <c r="X315" s="33"/>
      <c r="Y315" s="33"/>
      <c r="Z315" s="33"/>
      <c r="AA315" s="33"/>
      <c r="AB315" s="33"/>
      <c r="AC315" s="33"/>
      <c r="AD315" s="33"/>
      <c r="AE315" s="33"/>
      <c r="AT315" s="18" t="s">
        <v>146</v>
      </c>
      <c r="AU315" s="18" t="s">
        <v>82</v>
      </c>
    </row>
    <row r="316" spans="2:51" s="13" customFormat="1" ht="12">
      <c r="B316" s="166"/>
      <c r="D316" s="160" t="s">
        <v>147</v>
      </c>
      <c r="E316" s="167" t="s">
        <v>1</v>
      </c>
      <c r="F316" s="168" t="s">
        <v>721</v>
      </c>
      <c r="H316" s="167" t="s">
        <v>1</v>
      </c>
      <c r="I316" s="169"/>
      <c r="L316" s="166"/>
      <c r="M316" s="170"/>
      <c r="N316" s="171"/>
      <c r="O316" s="171"/>
      <c r="P316" s="171"/>
      <c r="Q316" s="171"/>
      <c r="R316" s="171"/>
      <c r="S316" s="171"/>
      <c r="T316" s="172"/>
      <c r="AT316" s="167" t="s">
        <v>147</v>
      </c>
      <c r="AU316" s="167" t="s">
        <v>82</v>
      </c>
      <c r="AV316" s="13" t="s">
        <v>80</v>
      </c>
      <c r="AW316" s="13" t="s">
        <v>29</v>
      </c>
      <c r="AX316" s="13" t="s">
        <v>72</v>
      </c>
      <c r="AY316" s="167" t="s">
        <v>137</v>
      </c>
    </row>
    <row r="317" spans="2:51" s="14" customFormat="1" ht="12">
      <c r="B317" s="173"/>
      <c r="D317" s="160" t="s">
        <v>147</v>
      </c>
      <c r="E317" s="174" t="s">
        <v>1</v>
      </c>
      <c r="F317" s="175" t="s">
        <v>722</v>
      </c>
      <c r="H317" s="176">
        <v>6.6</v>
      </c>
      <c r="I317" s="177"/>
      <c r="L317" s="173"/>
      <c r="M317" s="178"/>
      <c r="N317" s="179"/>
      <c r="O317" s="179"/>
      <c r="P317" s="179"/>
      <c r="Q317" s="179"/>
      <c r="R317" s="179"/>
      <c r="S317" s="179"/>
      <c r="T317" s="180"/>
      <c r="AT317" s="174" t="s">
        <v>147</v>
      </c>
      <c r="AU317" s="174" t="s">
        <v>82</v>
      </c>
      <c r="AV317" s="14" t="s">
        <v>82</v>
      </c>
      <c r="AW317" s="14" t="s">
        <v>29</v>
      </c>
      <c r="AX317" s="14" t="s">
        <v>72</v>
      </c>
      <c r="AY317" s="174" t="s">
        <v>137</v>
      </c>
    </row>
    <row r="318" spans="2:51" s="14" customFormat="1" ht="12">
      <c r="B318" s="173"/>
      <c r="D318" s="160" t="s">
        <v>147</v>
      </c>
      <c r="E318" s="174" t="s">
        <v>1</v>
      </c>
      <c r="F318" s="175" t="s">
        <v>723</v>
      </c>
      <c r="H318" s="176">
        <v>29.5</v>
      </c>
      <c r="I318" s="177"/>
      <c r="L318" s="173"/>
      <c r="M318" s="178"/>
      <c r="N318" s="179"/>
      <c r="O318" s="179"/>
      <c r="P318" s="179"/>
      <c r="Q318" s="179"/>
      <c r="R318" s="179"/>
      <c r="S318" s="179"/>
      <c r="T318" s="180"/>
      <c r="AT318" s="174" t="s">
        <v>147</v>
      </c>
      <c r="AU318" s="174" t="s">
        <v>82</v>
      </c>
      <c r="AV318" s="14" t="s">
        <v>82</v>
      </c>
      <c r="AW318" s="14" t="s">
        <v>29</v>
      </c>
      <c r="AX318" s="14" t="s">
        <v>72</v>
      </c>
      <c r="AY318" s="174" t="s">
        <v>137</v>
      </c>
    </row>
    <row r="319" spans="2:51" s="15" customFormat="1" ht="12">
      <c r="B319" s="181"/>
      <c r="D319" s="160" t="s">
        <v>147</v>
      </c>
      <c r="E319" s="182" t="s">
        <v>1</v>
      </c>
      <c r="F319" s="183" t="s">
        <v>150</v>
      </c>
      <c r="H319" s="184">
        <v>36.1</v>
      </c>
      <c r="I319" s="185"/>
      <c r="L319" s="181"/>
      <c r="M319" s="186"/>
      <c r="N319" s="187"/>
      <c r="O319" s="187"/>
      <c r="P319" s="187"/>
      <c r="Q319" s="187"/>
      <c r="R319" s="187"/>
      <c r="S319" s="187"/>
      <c r="T319" s="188"/>
      <c r="AT319" s="182" t="s">
        <v>147</v>
      </c>
      <c r="AU319" s="182" t="s">
        <v>82</v>
      </c>
      <c r="AV319" s="15" t="s">
        <v>143</v>
      </c>
      <c r="AW319" s="15" t="s">
        <v>29</v>
      </c>
      <c r="AX319" s="15" t="s">
        <v>80</v>
      </c>
      <c r="AY319" s="182" t="s">
        <v>137</v>
      </c>
    </row>
    <row r="320" spans="2:63" s="12" customFormat="1" ht="22.9" customHeight="1">
      <c r="B320" s="132"/>
      <c r="D320" s="133" t="s">
        <v>71</v>
      </c>
      <c r="E320" s="143" t="s">
        <v>545</v>
      </c>
      <c r="F320" s="143" t="s">
        <v>546</v>
      </c>
      <c r="I320" s="135"/>
      <c r="J320" s="144">
        <f>BK320</f>
        <v>0</v>
      </c>
      <c r="L320" s="132"/>
      <c r="M320" s="137"/>
      <c r="N320" s="138"/>
      <c r="O320" s="138"/>
      <c r="P320" s="139">
        <f>SUM(P321:P323)</f>
        <v>0</v>
      </c>
      <c r="Q320" s="138"/>
      <c r="R320" s="139">
        <f>SUM(R321:R323)</f>
        <v>0</v>
      </c>
      <c r="S320" s="138"/>
      <c r="T320" s="140">
        <f>SUM(T321:T323)</f>
        <v>0</v>
      </c>
      <c r="AR320" s="133" t="s">
        <v>80</v>
      </c>
      <c r="AT320" s="141" t="s">
        <v>71</v>
      </c>
      <c r="AU320" s="141" t="s">
        <v>80</v>
      </c>
      <c r="AY320" s="133" t="s">
        <v>137</v>
      </c>
      <c r="BK320" s="142">
        <f>SUM(BK321:BK323)</f>
        <v>0</v>
      </c>
    </row>
    <row r="321" spans="1:65" s="2" customFormat="1" ht="14.45" customHeight="1">
      <c r="A321" s="33"/>
      <c r="B321" s="145"/>
      <c r="C321" s="146" t="s">
        <v>345</v>
      </c>
      <c r="D321" s="146" t="s">
        <v>139</v>
      </c>
      <c r="E321" s="147" t="s">
        <v>547</v>
      </c>
      <c r="F321" s="148" t="s">
        <v>548</v>
      </c>
      <c r="G321" s="149" t="s">
        <v>233</v>
      </c>
      <c r="H321" s="150">
        <v>84.914</v>
      </c>
      <c r="I321" s="151"/>
      <c r="J321" s="152">
        <f>ROUND(I321*H321,2)</f>
        <v>0</v>
      </c>
      <c r="K321" s="153"/>
      <c r="L321" s="34"/>
      <c r="M321" s="154" t="s">
        <v>1</v>
      </c>
      <c r="N321" s="155" t="s">
        <v>37</v>
      </c>
      <c r="O321" s="59"/>
      <c r="P321" s="156">
        <f>O321*H321</f>
        <v>0</v>
      </c>
      <c r="Q321" s="156">
        <v>0</v>
      </c>
      <c r="R321" s="156">
        <f>Q321*H321</f>
        <v>0</v>
      </c>
      <c r="S321" s="156">
        <v>0</v>
      </c>
      <c r="T321" s="157">
        <f>S321*H321</f>
        <v>0</v>
      </c>
      <c r="U321" s="33"/>
      <c r="V321" s="33"/>
      <c r="W321" s="33"/>
      <c r="X321" s="33"/>
      <c r="Y321" s="33"/>
      <c r="Z321" s="33"/>
      <c r="AA321" s="33"/>
      <c r="AB321" s="33"/>
      <c r="AC321" s="33"/>
      <c r="AD321" s="33"/>
      <c r="AE321" s="33"/>
      <c r="AR321" s="158" t="s">
        <v>143</v>
      </c>
      <c r="AT321" s="158" t="s">
        <v>139</v>
      </c>
      <c r="AU321" s="158" t="s">
        <v>82</v>
      </c>
      <c r="AY321" s="18" t="s">
        <v>137</v>
      </c>
      <c r="BE321" s="159">
        <f>IF(N321="základní",J321,0)</f>
        <v>0</v>
      </c>
      <c r="BF321" s="159">
        <f>IF(N321="snížená",J321,0)</f>
        <v>0</v>
      </c>
      <c r="BG321" s="159">
        <f>IF(N321="zákl. přenesená",J321,0)</f>
        <v>0</v>
      </c>
      <c r="BH321" s="159">
        <f>IF(N321="sníž. přenesená",J321,0)</f>
        <v>0</v>
      </c>
      <c r="BI321" s="159">
        <f>IF(N321="nulová",J321,0)</f>
        <v>0</v>
      </c>
      <c r="BJ321" s="18" t="s">
        <v>80</v>
      </c>
      <c r="BK321" s="159">
        <f>ROUND(I321*H321,2)</f>
        <v>0</v>
      </c>
      <c r="BL321" s="18" t="s">
        <v>143</v>
      </c>
      <c r="BM321" s="158" t="s">
        <v>348</v>
      </c>
    </row>
    <row r="322" spans="1:47" s="2" customFormat="1" ht="19.5">
      <c r="A322" s="33"/>
      <c r="B322" s="34"/>
      <c r="C322" s="33"/>
      <c r="D322" s="160" t="s">
        <v>144</v>
      </c>
      <c r="E322" s="33"/>
      <c r="F322" s="161" t="s">
        <v>550</v>
      </c>
      <c r="G322" s="33"/>
      <c r="H322" s="33"/>
      <c r="I322" s="162"/>
      <c r="J322" s="33"/>
      <c r="K322" s="33"/>
      <c r="L322" s="34"/>
      <c r="M322" s="163"/>
      <c r="N322" s="164"/>
      <c r="O322" s="59"/>
      <c r="P322" s="59"/>
      <c r="Q322" s="59"/>
      <c r="R322" s="59"/>
      <c r="S322" s="59"/>
      <c r="T322" s="60"/>
      <c r="U322" s="33"/>
      <c r="V322" s="33"/>
      <c r="W322" s="33"/>
      <c r="X322" s="33"/>
      <c r="Y322" s="33"/>
      <c r="Z322" s="33"/>
      <c r="AA322" s="33"/>
      <c r="AB322" s="33"/>
      <c r="AC322" s="33"/>
      <c r="AD322" s="33"/>
      <c r="AE322" s="33"/>
      <c r="AT322" s="18" t="s">
        <v>144</v>
      </c>
      <c r="AU322" s="18" t="s">
        <v>82</v>
      </c>
    </row>
    <row r="323" spans="1:47" s="2" customFormat="1" ht="29.25">
      <c r="A323" s="33"/>
      <c r="B323" s="34"/>
      <c r="C323" s="33"/>
      <c r="D323" s="160" t="s">
        <v>146</v>
      </c>
      <c r="E323" s="33"/>
      <c r="F323" s="165" t="s">
        <v>551</v>
      </c>
      <c r="G323" s="33"/>
      <c r="H323" s="33"/>
      <c r="I323" s="162"/>
      <c r="J323" s="33"/>
      <c r="K323" s="33"/>
      <c r="L323" s="34"/>
      <c r="M323" s="163"/>
      <c r="N323" s="164"/>
      <c r="O323" s="59"/>
      <c r="P323" s="59"/>
      <c r="Q323" s="59"/>
      <c r="R323" s="59"/>
      <c r="S323" s="59"/>
      <c r="T323" s="60"/>
      <c r="U323" s="33"/>
      <c r="V323" s="33"/>
      <c r="W323" s="33"/>
      <c r="X323" s="33"/>
      <c r="Y323" s="33"/>
      <c r="Z323" s="33"/>
      <c r="AA323" s="33"/>
      <c r="AB323" s="33"/>
      <c r="AC323" s="33"/>
      <c r="AD323" s="33"/>
      <c r="AE323" s="33"/>
      <c r="AT323" s="18" t="s">
        <v>146</v>
      </c>
      <c r="AU323" s="18" t="s">
        <v>82</v>
      </c>
    </row>
    <row r="324" spans="2:63" s="12" customFormat="1" ht="25.9" customHeight="1">
      <c r="B324" s="132"/>
      <c r="D324" s="133" t="s">
        <v>71</v>
      </c>
      <c r="E324" s="134" t="s">
        <v>552</v>
      </c>
      <c r="F324" s="134" t="s">
        <v>553</v>
      </c>
      <c r="I324" s="135"/>
      <c r="J324" s="136">
        <f>BK324</f>
        <v>0</v>
      </c>
      <c r="L324" s="132"/>
      <c r="M324" s="137"/>
      <c r="N324" s="138"/>
      <c r="O324" s="138"/>
      <c r="P324" s="139">
        <f>P325</f>
        <v>0</v>
      </c>
      <c r="Q324" s="138"/>
      <c r="R324" s="139">
        <f>R325</f>
        <v>0</v>
      </c>
      <c r="S324" s="138"/>
      <c r="T324" s="140">
        <f>T325</f>
        <v>0</v>
      </c>
      <c r="AR324" s="133" t="s">
        <v>82</v>
      </c>
      <c r="AT324" s="141" t="s">
        <v>71</v>
      </c>
      <c r="AU324" s="141" t="s">
        <v>72</v>
      </c>
      <c r="AY324" s="133" t="s">
        <v>137</v>
      </c>
      <c r="BK324" s="142">
        <f>BK325</f>
        <v>0</v>
      </c>
    </row>
    <row r="325" spans="2:63" s="12" customFormat="1" ht="22.9" customHeight="1">
      <c r="B325" s="132"/>
      <c r="D325" s="133" t="s">
        <v>71</v>
      </c>
      <c r="E325" s="143" t="s">
        <v>554</v>
      </c>
      <c r="F325" s="143" t="s">
        <v>555</v>
      </c>
      <c r="I325" s="135"/>
      <c r="J325" s="144">
        <f>BK325</f>
        <v>0</v>
      </c>
      <c r="L325" s="132"/>
      <c r="M325" s="137"/>
      <c r="N325" s="138"/>
      <c r="O325" s="138"/>
      <c r="P325" s="139">
        <f>SUM(P326:P350)</f>
        <v>0</v>
      </c>
      <c r="Q325" s="138"/>
      <c r="R325" s="139">
        <f>SUM(R326:R350)</f>
        <v>0</v>
      </c>
      <c r="S325" s="138"/>
      <c r="T325" s="140">
        <f>SUM(T326:T350)</f>
        <v>0</v>
      </c>
      <c r="AR325" s="133" t="s">
        <v>82</v>
      </c>
      <c r="AT325" s="141" t="s">
        <v>71</v>
      </c>
      <c r="AU325" s="141" t="s">
        <v>80</v>
      </c>
      <c r="AY325" s="133" t="s">
        <v>137</v>
      </c>
      <c r="BK325" s="142">
        <f>SUM(BK326:BK350)</f>
        <v>0</v>
      </c>
    </row>
    <row r="326" spans="1:65" s="2" customFormat="1" ht="24.2" customHeight="1">
      <c r="A326" s="33"/>
      <c r="B326" s="145"/>
      <c r="C326" s="146" t="s">
        <v>246</v>
      </c>
      <c r="D326" s="146" t="s">
        <v>139</v>
      </c>
      <c r="E326" s="147" t="s">
        <v>556</v>
      </c>
      <c r="F326" s="148" t="s">
        <v>557</v>
      </c>
      <c r="G326" s="149" t="s">
        <v>142</v>
      </c>
      <c r="H326" s="150">
        <v>6.3</v>
      </c>
      <c r="I326" s="151"/>
      <c r="J326" s="152">
        <f>ROUND(I326*H326,2)</f>
        <v>0</v>
      </c>
      <c r="K326" s="153"/>
      <c r="L326" s="34"/>
      <c r="M326" s="154" t="s">
        <v>1</v>
      </c>
      <c r="N326" s="155" t="s">
        <v>37</v>
      </c>
      <c r="O326" s="59"/>
      <c r="P326" s="156">
        <f>O326*H326</f>
        <v>0</v>
      </c>
      <c r="Q326" s="156">
        <v>0</v>
      </c>
      <c r="R326" s="156">
        <f>Q326*H326</f>
        <v>0</v>
      </c>
      <c r="S326" s="156">
        <v>0</v>
      </c>
      <c r="T326" s="157">
        <f>S326*H326</f>
        <v>0</v>
      </c>
      <c r="U326" s="33"/>
      <c r="V326" s="33"/>
      <c r="W326" s="33"/>
      <c r="X326" s="33"/>
      <c r="Y326" s="33"/>
      <c r="Z326" s="33"/>
      <c r="AA326" s="33"/>
      <c r="AB326" s="33"/>
      <c r="AC326" s="33"/>
      <c r="AD326" s="33"/>
      <c r="AE326" s="33"/>
      <c r="AR326" s="158" t="s">
        <v>172</v>
      </c>
      <c r="AT326" s="158" t="s">
        <v>139</v>
      </c>
      <c r="AU326" s="158" t="s">
        <v>82</v>
      </c>
      <c r="AY326" s="18" t="s">
        <v>137</v>
      </c>
      <c r="BE326" s="159">
        <f>IF(N326="základní",J326,0)</f>
        <v>0</v>
      </c>
      <c r="BF326" s="159">
        <f>IF(N326="snížená",J326,0)</f>
        <v>0</v>
      </c>
      <c r="BG326" s="159">
        <f>IF(N326="zákl. přenesená",J326,0)</f>
        <v>0</v>
      </c>
      <c r="BH326" s="159">
        <f>IF(N326="sníž. přenesená",J326,0)</f>
        <v>0</v>
      </c>
      <c r="BI326" s="159">
        <f>IF(N326="nulová",J326,0)</f>
        <v>0</v>
      </c>
      <c r="BJ326" s="18" t="s">
        <v>80</v>
      </c>
      <c r="BK326" s="159">
        <f>ROUND(I326*H326,2)</f>
        <v>0</v>
      </c>
      <c r="BL326" s="18" t="s">
        <v>172</v>
      </c>
      <c r="BM326" s="158" t="s">
        <v>355</v>
      </c>
    </row>
    <row r="327" spans="1:47" s="2" customFormat="1" ht="19.5">
      <c r="A327" s="33"/>
      <c r="B327" s="34"/>
      <c r="C327" s="33"/>
      <c r="D327" s="160" t="s">
        <v>144</v>
      </c>
      <c r="E327" s="33"/>
      <c r="F327" s="161" t="s">
        <v>559</v>
      </c>
      <c r="G327" s="33"/>
      <c r="H327" s="33"/>
      <c r="I327" s="162"/>
      <c r="J327" s="33"/>
      <c r="K327" s="33"/>
      <c r="L327" s="34"/>
      <c r="M327" s="163"/>
      <c r="N327" s="164"/>
      <c r="O327" s="59"/>
      <c r="P327" s="59"/>
      <c r="Q327" s="59"/>
      <c r="R327" s="59"/>
      <c r="S327" s="59"/>
      <c r="T327" s="60"/>
      <c r="U327" s="33"/>
      <c r="V327" s="33"/>
      <c r="W327" s="33"/>
      <c r="X327" s="33"/>
      <c r="Y327" s="33"/>
      <c r="Z327" s="33"/>
      <c r="AA327" s="33"/>
      <c r="AB327" s="33"/>
      <c r="AC327" s="33"/>
      <c r="AD327" s="33"/>
      <c r="AE327" s="33"/>
      <c r="AT327" s="18" t="s">
        <v>144</v>
      </c>
      <c r="AU327" s="18" t="s">
        <v>82</v>
      </c>
    </row>
    <row r="328" spans="1:47" s="2" customFormat="1" ht="39">
      <c r="A328" s="33"/>
      <c r="B328" s="34"/>
      <c r="C328" s="33"/>
      <c r="D328" s="160" t="s">
        <v>146</v>
      </c>
      <c r="E328" s="33"/>
      <c r="F328" s="165" t="s">
        <v>560</v>
      </c>
      <c r="G328" s="33"/>
      <c r="H328" s="33"/>
      <c r="I328" s="162"/>
      <c r="J328" s="33"/>
      <c r="K328" s="33"/>
      <c r="L328" s="34"/>
      <c r="M328" s="163"/>
      <c r="N328" s="164"/>
      <c r="O328" s="59"/>
      <c r="P328" s="59"/>
      <c r="Q328" s="59"/>
      <c r="R328" s="59"/>
      <c r="S328" s="59"/>
      <c r="T328" s="60"/>
      <c r="U328" s="33"/>
      <c r="V328" s="33"/>
      <c r="W328" s="33"/>
      <c r="X328" s="33"/>
      <c r="Y328" s="33"/>
      <c r="Z328" s="33"/>
      <c r="AA328" s="33"/>
      <c r="AB328" s="33"/>
      <c r="AC328" s="33"/>
      <c r="AD328" s="33"/>
      <c r="AE328" s="33"/>
      <c r="AT328" s="18" t="s">
        <v>146</v>
      </c>
      <c r="AU328" s="18" t="s">
        <v>82</v>
      </c>
    </row>
    <row r="329" spans="2:51" s="13" customFormat="1" ht="12">
      <c r="B329" s="166"/>
      <c r="D329" s="160" t="s">
        <v>147</v>
      </c>
      <c r="E329" s="167" t="s">
        <v>1</v>
      </c>
      <c r="F329" s="168" t="s">
        <v>561</v>
      </c>
      <c r="H329" s="167" t="s">
        <v>1</v>
      </c>
      <c r="I329" s="169"/>
      <c r="L329" s="166"/>
      <c r="M329" s="170"/>
      <c r="N329" s="171"/>
      <c r="O329" s="171"/>
      <c r="P329" s="171"/>
      <c r="Q329" s="171"/>
      <c r="R329" s="171"/>
      <c r="S329" s="171"/>
      <c r="T329" s="172"/>
      <c r="AT329" s="167" t="s">
        <v>147</v>
      </c>
      <c r="AU329" s="167" t="s">
        <v>82</v>
      </c>
      <c r="AV329" s="13" t="s">
        <v>80</v>
      </c>
      <c r="AW329" s="13" t="s">
        <v>29</v>
      </c>
      <c r="AX329" s="13" t="s">
        <v>72</v>
      </c>
      <c r="AY329" s="167" t="s">
        <v>137</v>
      </c>
    </row>
    <row r="330" spans="2:51" s="14" customFormat="1" ht="12">
      <c r="B330" s="173"/>
      <c r="D330" s="160" t="s">
        <v>147</v>
      </c>
      <c r="E330" s="174" t="s">
        <v>1</v>
      </c>
      <c r="F330" s="175" t="s">
        <v>725</v>
      </c>
      <c r="H330" s="176">
        <v>6.3</v>
      </c>
      <c r="I330" s="177"/>
      <c r="L330" s="173"/>
      <c r="M330" s="178"/>
      <c r="N330" s="179"/>
      <c r="O330" s="179"/>
      <c r="P330" s="179"/>
      <c r="Q330" s="179"/>
      <c r="R330" s="179"/>
      <c r="S330" s="179"/>
      <c r="T330" s="180"/>
      <c r="AT330" s="174" t="s">
        <v>147</v>
      </c>
      <c r="AU330" s="174" t="s">
        <v>82</v>
      </c>
      <c r="AV330" s="14" t="s">
        <v>82</v>
      </c>
      <c r="AW330" s="14" t="s">
        <v>29</v>
      </c>
      <c r="AX330" s="14" t="s">
        <v>72</v>
      </c>
      <c r="AY330" s="174" t="s">
        <v>137</v>
      </c>
    </row>
    <row r="331" spans="2:51" s="15" customFormat="1" ht="12">
      <c r="B331" s="181"/>
      <c r="D331" s="160" t="s">
        <v>147</v>
      </c>
      <c r="E331" s="182" t="s">
        <v>1</v>
      </c>
      <c r="F331" s="183" t="s">
        <v>150</v>
      </c>
      <c r="H331" s="184">
        <v>6.3</v>
      </c>
      <c r="I331" s="185"/>
      <c r="L331" s="181"/>
      <c r="M331" s="186"/>
      <c r="N331" s="187"/>
      <c r="O331" s="187"/>
      <c r="P331" s="187"/>
      <c r="Q331" s="187"/>
      <c r="R331" s="187"/>
      <c r="S331" s="187"/>
      <c r="T331" s="188"/>
      <c r="AT331" s="182" t="s">
        <v>147</v>
      </c>
      <c r="AU331" s="182" t="s">
        <v>82</v>
      </c>
      <c r="AV331" s="15" t="s">
        <v>143</v>
      </c>
      <c r="AW331" s="15" t="s">
        <v>29</v>
      </c>
      <c r="AX331" s="15" t="s">
        <v>80</v>
      </c>
      <c r="AY331" s="182" t="s">
        <v>137</v>
      </c>
    </row>
    <row r="332" spans="1:65" s="2" customFormat="1" ht="14.45" customHeight="1">
      <c r="A332" s="33"/>
      <c r="B332" s="145"/>
      <c r="C332" s="189" t="s">
        <v>359</v>
      </c>
      <c r="D332" s="189" t="s">
        <v>230</v>
      </c>
      <c r="E332" s="190" t="s">
        <v>563</v>
      </c>
      <c r="F332" s="191" t="s">
        <v>564</v>
      </c>
      <c r="G332" s="192" t="s">
        <v>233</v>
      </c>
      <c r="H332" s="193">
        <v>0.002</v>
      </c>
      <c r="I332" s="194"/>
      <c r="J332" s="195">
        <f>ROUND(I332*H332,2)</f>
        <v>0</v>
      </c>
      <c r="K332" s="196"/>
      <c r="L332" s="197"/>
      <c r="M332" s="198" t="s">
        <v>1</v>
      </c>
      <c r="N332" s="199" t="s">
        <v>37</v>
      </c>
      <c r="O332" s="59"/>
      <c r="P332" s="156">
        <f>O332*H332</f>
        <v>0</v>
      </c>
      <c r="Q332" s="156">
        <v>0</v>
      </c>
      <c r="R332" s="156">
        <f>Q332*H332</f>
        <v>0</v>
      </c>
      <c r="S332" s="156">
        <v>0</v>
      </c>
      <c r="T332" s="157">
        <f>S332*H332</f>
        <v>0</v>
      </c>
      <c r="U332" s="33"/>
      <c r="V332" s="33"/>
      <c r="W332" s="33"/>
      <c r="X332" s="33"/>
      <c r="Y332" s="33"/>
      <c r="Z332" s="33"/>
      <c r="AA332" s="33"/>
      <c r="AB332" s="33"/>
      <c r="AC332" s="33"/>
      <c r="AD332" s="33"/>
      <c r="AE332" s="33"/>
      <c r="AR332" s="158" t="s">
        <v>234</v>
      </c>
      <c r="AT332" s="158" t="s">
        <v>230</v>
      </c>
      <c r="AU332" s="158" t="s">
        <v>82</v>
      </c>
      <c r="AY332" s="18" t="s">
        <v>137</v>
      </c>
      <c r="BE332" s="159">
        <f>IF(N332="základní",J332,0)</f>
        <v>0</v>
      </c>
      <c r="BF332" s="159">
        <f>IF(N332="snížená",J332,0)</f>
        <v>0</v>
      </c>
      <c r="BG332" s="159">
        <f>IF(N332="zákl. přenesená",J332,0)</f>
        <v>0</v>
      </c>
      <c r="BH332" s="159">
        <f>IF(N332="sníž. přenesená",J332,0)</f>
        <v>0</v>
      </c>
      <c r="BI332" s="159">
        <f>IF(N332="nulová",J332,0)</f>
        <v>0</v>
      </c>
      <c r="BJ332" s="18" t="s">
        <v>80</v>
      </c>
      <c r="BK332" s="159">
        <f>ROUND(I332*H332,2)</f>
        <v>0</v>
      </c>
      <c r="BL332" s="18" t="s">
        <v>172</v>
      </c>
      <c r="BM332" s="158" t="s">
        <v>362</v>
      </c>
    </row>
    <row r="333" spans="1:47" s="2" customFormat="1" ht="12">
      <c r="A333" s="33"/>
      <c r="B333" s="34"/>
      <c r="C333" s="33"/>
      <c r="D333" s="160" t="s">
        <v>144</v>
      </c>
      <c r="E333" s="33"/>
      <c r="F333" s="161" t="s">
        <v>564</v>
      </c>
      <c r="G333" s="33"/>
      <c r="H333" s="33"/>
      <c r="I333" s="162"/>
      <c r="J333" s="33"/>
      <c r="K333" s="33"/>
      <c r="L333" s="34"/>
      <c r="M333" s="163"/>
      <c r="N333" s="164"/>
      <c r="O333" s="59"/>
      <c r="P333" s="59"/>
      <c r="Q333" s="59"/>
      <c r="R333" s="59"/>
      <c r="S333" s="59"/>
      <c r="T333" s="60"/>
      <c r="U333" s="33"/>
      <c r="V333" s="33"/>
      <c r="W333" s="33"/>
      <c r="X333" s="33"/>
      <c r="Y333" s="33"/>
      <c r="Z333" s="33"/>
      <c r="AA333" s="33"/>
      <c r="AB333" s="33"/>
      <c r="AC333" s="33"/>
      <c r="AD333" s="33"/>
      <c r="AE333" s="33"/>
      <c r="AT333" s="18" t="s">
        <v>144</v>
      </c>
      <c r="AU333" s="18" t="s">
        <v>82</v>
      </c>
    </row>
    <row r="334" spans="1:47" s="2" customFormat="1" ht="29.25">
      <c r="A334" s="33"/>
      <c r="B334" s="34"/>
      <c r="C334" s="33"/>
      <c r="D334" s="160" t="s">
        <v>235</v>
      </c>
      <c r="E334" s="33"/>
      <c r="F334" s="165" t="s">
        <v>566</v>
      </c>
      <c r="G334" s="33"/>
      <c r="H334" s="33"/>
      <c r="I334" s="162"/>
      <c r="J334" s="33"/>
      <c r="K334" s="33"/>
      <c r="L334" s="34"/>
      <c r="M334" s="163"/>
      <c r="N334" s="164"/>
      <c r="O334" s="59"/>
      <c r="P334" s="59"/>
      <c r="Q334" s="59"/>
      <c r="R334" s="59"/>
      <c r="S334" s="59"/>
      <c r="T334" s="60"/>
      <c r="U334" s="33"/>
      <c r="V334" s="33"/>
      <c r="W334" s="33"/>
      <c r="X334" s="33"/>
      <c r="Y334" s="33"/>
      <c r="Z334" s="33"/>
      <c r="AA334" s="33"/>
      <c r="AB334" s="33"/>
      <c r="AC334" s="33"/>
      <c r="AD334" s="33"/>
      <c r="AE334" s="33"/>
      <c r="AT334" s="18" t="s">
        <v>235</v>
      </c>
      <c r="AU334" s="18" t="s">
        <v>82</v>
      </c>
    </row>
    <row r="335" spans="2:51" s="14" customFormat="1" ht="12">
      <c r="B335" s="173"/>
      <c r="D335" s="160" t="s">
        <v>147</v>
      </c>
      <c r="E335" s="174" t="s">
        <v>1</v>
      </c>
      <c r="F335" s="175" t="s">
        <v>726</v>
      </c>
      <c r="H335" s="176">
        <v>0.002</v>
      </c>
      <c r="I335" s="177"/>
      <c r="L335" s="173"/>
      <c r="M335" s="178"/>
      <c r="N335" s="179"/>
      <c r="O335" s="179"/>
      <c r="P335" s="179"/>
      <c r="Q335" s="179"/>
      <c r="R335" s="179"/>
      <c r="S335" s="179"/>
      <c r="T335" s="180"/>
      <c r="AT335" s="174" t="s">
        <v>147</v>
      </c>
      <c r="AU335" s="174" t="s">
        <v>82</v>
      </c>
      <c r="AV335" s="14" t="s">
        <v>82</v>
      </c>
      <c r="AW335" s="14" t="s">
        <v>29</v>
      </c>
      <c r="AX335" s="14" t="s">
        <v>72</v>
      </c>
      <c r="AY335" s="174" t="s">
        <v>137</v>
      </c>
    </row>
    <row r="336" spans="2:51" s="15" customFormat="1" ht="12">
      <c r="B336" s="181"/>
      <c r="D336" s="160" t="s">
        <v>147</v>
      </c>
      <c r="E336" s="182" t="s">
        <v>1</v>
      </c>
      <c r="F336" s="183" t="s">
        <v>150</v>
      </c>
      <c r="H336" s="184">
        <v>0.002</v>
      </c>
      <c r="I336" s="185"/>
      <c r="L336" s="181"/>
      <c r="M336" s="186"/>
      <c r="N336" s="187"/>
      <c r="O336" s="187"/>
      <c r="P336" s="187"/>
      <c r="Q336" s="187"/>
      <c r="R336" s="187"/>
      <c r="S336" s="187"/>
      <c r="T336" s="188"/>
      <c r="AT336" s="182" t="s">
        <v>147</v>
      </c>
      <c r="AU336" s="182" t="s">
        <v>82</v>
      </c>
      <c r="AV336" s="15" t="s">
        <v>143</v>
      </c>
      <c r="AW336" s="15" t="s">
        <v>29</v>
      </c>
      <c r="AX336" s="15" t="s">
        <v>80</v>
      </c>
      <c r="AY336" s="182" t="s">
        <v>137</v>
      </c>
    </row>
    <row r="337" spans="1:65" s="2" customFormat="1" ht="24.2" customHeight="1">
      <c r="A337" s="33"/>
      <c r="B337" s="145"/>
      <c r="C337" s="146" t="s">
        <v>251</v>
      </c>
      <c r="D337" s="146" t="s">
        <v>139</v>
      </c>
      <c r="E337" s="147" t="s">
        <v>568</v>
      </c>
      <c r="F337" s="148" t="s">
        <v>569</v>
      </c>
      <c r="G337" s="149" t="s">
        <v>142</v>
      </c>
      <c r="H337" s="150">
        <v>6.3</v>
      </c>
      <c r="I337" s="151"/>
      <c r="J337" s="152">
        <f>ROUND(I337*H337,2)</f>
        <v>0</v>
      </c>
      <c r="K337" s="153"/>
      <c r="L337" s="34"/>
      <c r="M337" s="154" t="s">
        <v>1</v>
      </c>
      <c r="N337" s="155" t="s">
        <v>37</v>
      </c>
      <c r="O337" s="59"/>
      <c r="P337" s="156">
        <f>O337*H337</f>
        <v>0</v>
      </c>
      <c r="Q337" s="156">
        <v>0</v>
      </c>
      <c r="R337" s="156">
        <f>Q337*H337</f>
        <v>0</v>
      </c>
      <c r="S337" s="156">
        <v>0</v>
      </c>
      <c r="T337" s="157">
        <f>S337*H337</f>
        <v>0</v>
      </c>
      <c r="U337" s="33"/>
      <c r="V337" s="33"/>
      <c r="W337" s="33"/>
      <c r="X337" s="33"/>
      <c r="Y337" s="33"/>
      <c r="Z337" s="33"/>
      <c r="AA337" s="33"/>
      <c r="AB337" s="33"/>
      <c r="AC337" s="33"/>
      <c r="AD337" s="33"/>
      <c r="AE337" s="33"/>
      <c r="AR337" s="158" t="s">
        <v>172</v>
      </c>
      <c r="AT337" s="158" t="s">
        <v>139</v>
      </c>
      <c r="AU337" s="158" t="s">
        <v>82</v>
      </c>
      <c r="AY337" s="18" t="s">
        <v>137</v>
      </c>
      <c r="BE337" s="159">
        <f>IF(N337="základní",J337,0)</f>
        <v>0</v>
      </c>
      <c r="BF337" s="159">
        <f>IF(N337="snížená",J337,0)</f>
        <v>0</v>
      </c>
      <c r="BG337" s="159">
        <f>IF(N337="zákl. přenesená",J337,0)</f>
        <v>0</v>
      </c>
      <c r="BH337" s="159">
        <f>IF(N337="sníž. přenesená",J337,0)</f>
        <v>0</v>
      </c>
      <c r="BI337" s="159">
        <f>IF(N337="nulová",J337,0)</f>
        <v>0</v>
      </c>
      <c r="BJ337" s="18" t="s">
        <v>80</v>
      </c>
      <c r="BK337" s="159">
        <f>ROUND(I337*H337,2)</f>
        <v>0</v>
      </c>
      <c r="BL337" s="18" t="s">
        <v>172</v>
      </c>
      <c r="BM337" s="158" t="s">
        <v>365</v>
      </c>
    </row>
    <row r="338" spans="1:47" s="2" customFormat="1" ht="19.5">
      <c r="A338" s="33"/>
      <c r="B338" s="34"/>
      <c r="C338" s="33"/>
      <c r="D338" s="160" t="s">
        <v>144</v>
      </c>
      <c r="E338" s="33"/>
      <c r="F338" s="161" t="s">
        <v>571</v>
      </c>
      <c r="G338" s="33"/>
      <c r="H338" s="33"/>
      <c r="I338" s="162"/>
      <c r="J338" s="33"/>
      <c r="K338" s="33"/>
      <c r="L338" s="34"/>
      <c r="M338" s="163"/>
      <c r="N338" s="164"/>
      <c r="O338" s="59"/>
      <c r="P338" s="59"/>
      <c r="Q338" s="59"/>
      <c r="R338" s="59"/>
      <c r="S338" s="59"/>
      <c r="T338" s="60"/>
      <c r="U338" s="33"/>
      <c r="V338" s="33"/>
      <c r="W338" s="33"/>
      <c r="X338" s="33"/>
      <c r="Y338" s="33"/>
      <c r="Z338" s="33"/>
      <c r="AA338" s="33"/>
      <c r="AB338" s="33"/>
      <c r="AC338" s="33"/>
      <c r="AD338" s="33"/>
      <c r="AE338" s="33"/>
      <c r="AT338" s="18" t="s">
        <v>144</v>
      </c>
      <c r="AU338" s="18" t="s">
        <v>82</v>
      </c>
    </row>
    <row r="339" spans="1:47" s="2" customFormat="1" ht="39">
      <c r="A339" s="33"/>
      <c r="B339" s="34"/>
      <c r="C339" s="33"/>
      <c r="D339" s="160" t="s">
        <v>146</v>
      </c>
      <c r="E339" s="33"/>
      <c r="F339" s="165" t="s">
        <v>560</v>
      </c>
      <c r="G339" s="33"/>
      <c r="H339" s="33"/>
      <c r="I339" s="162"/>
      <c r="J339" s="33"/>
      <c r="K339" s="33"/>
      <c r="L339" s="34"/>
      <c r="M339" s="163"/>
      <c r="N339" s="164"/>
      <c r="O339" s="59"/>
      <c r="P339" s="59"/>
      <c r="Q339" s="59"/>
      <c r="R339" s="59"/>
      <c r="S339" s="59"/>
      <c r="T339" s="60"/>
      <c r="U339" s="33"/>
      <c r="V339" s="33"/>
      <c r="W339" s="33"/>
      <c r="X339" s="33"/>
      <c r="Y339" s="33"/>
      <c r="Z339" s="33"/>
      <c r="AA339" s="33"/>
      <c r="AB339" s="33"/>
      <c r="AC339" s="33"/>
      <c r="AD339" s="33"/>
      <c r="AE339" s="33"/>
      <c r="AT339" s="18" t="s">
        <v>146</v>
      </c>
      <c r="AU339" s="18" t="s">
        <v>82</v>
      </c>
    </row>
    <row r="340" spans="2:51" s="13" customFormat="1" ht="12">
      <c r="B340" s="166"/>
      <c r="D340" s="160" t="s">
        <v>147</v>
      </c>
      <c r="E340" s="167" t="s">
        <v>1</v>
      </c>
      <c r="F340" s="168" t="s">
        <v>561</v>
      </c>
      <c r="H340" s="167" t="s">
        <v>1</v>
      </c>
      <c r="I340" s="169"/>
      <c r="L340" s="166"/>
      <c r="M340" s="170"/>
      <c r="N340" s="171"/>
      <c r="O340" s="171"/>
      <c r="P340" s="171"/>
      <c r="Q340" s="171"/>
      <c r="R340" s="171"/>
      <c r="S340" s="171"/>
      <c r="T340" s="172"/>
      <c r="AT340" s="167" t="s">
        <v>147</v>
      </c>
      <c r="AU340" s="167" t="s">
        <v>82</v>
      </c>
      <c r="AV340" s="13" t="s">
        <v>80</v>
      </c>
      <c r="AW340" s="13" t="s">
        <v>29</v>
      </c>
      <c r="AX340" s="13" t="s">
        <v>72</v>
      </c>
      <c r="AY340" s="167" t="s">
        <v>137</v>
      </c>
    </row>
    <row r="341" spans="2:51" s="14" customFormat="1" ht="12">
      <c r="B341" s="173"/>
      <c r="D341" s="160" t="s">
        <v>147</v>
      </c>
      <c r="E341" s="174" t="s">
        <v>1</v>
      </c>
      <c r="F341" s="175" t="s">
        <v>727</v>
      </c>
      <c r="H341" s="176">
        <v>6.3</v>
      </c>
      <c r="I341" s="177"/>
      <c r="L341" s="173"/>
      <c r="M341" s="178"/>
      <c r="N341" s="179"/>
      <c r="O341" s="179"/>
      <c r="P341" s="179"/>
      <c r="Q341" s="179"/>
      <c r="R341" s="179"/>
      <c r="S341" s="179"/>
      <c r="T341" s="180"/>
      <c r="AT341" s="174" t="s">
        <v>147</v>
      </c>
      <c r="AU341" s="174" t="s">
        <v>82</v>
      </c>
      <c r="AV341" s="14" t="s">
        <v>82</v>
      </c>
      <c r="AW341" s="14" t="s">
        <v>29</v>
      </c>
      <c r="AX341" s="14" t="s">
        <v>72</v>
      </c>
      <c r="AY341" s="174" t="s">
        <v>137</v>
      </c>
    </row>
    <row r="342" spans="2:51" s="15" customFormat="1" ht="12">
      <c r="B342" s="181"/>
      <c r="D342" s="160" t="s">
        <v>147</v>
      </c>
      <c r="E342" s="182" t="s">
        <v>1</v>
      </c>
      <c r="F342" s="183" t="s">
        <v>150</v>
      </c>
      <c r="H342" s="184">
        <v>6.3</v>
      </c>
      <c r="I342" s="185"/>
      <c r="L342" s="181"/>
      <c r="M342" s="186"/>
      <c r="N342" s="187"/>
      <c r="O342" s="187"/>
      <c r="P342" s="187"/>
      <c r="Q342" s="187"/>
      <c r="R342" s="187"/>
      <c r="S342" s="187"/>
      <c r="T342" s="188"/>
      <c r="AT342" s="182" t="s">
        <v>147</v>
      </c>
      <c r="AU342" s="182" t="s">
        <v>82</v>
      </c>
      <c r="AV342" s="15" t="s">
        <v>143</v>
      </c>
      <c r="AW342" s="15" t="s">
        <v>29</v>
      </c>
      <c r="AX342" s="15" t="s">
        <v>80</v>
      </c>
      <c r="AY342" s="182" t="s">
        <v>137</v>
      </c>
    </row>
    <row r="343" spans="1:65" s="2" customFormat="1" ht="14.45" customHeight="1">
      <c r="A343" s="33"/>
      <c r="B343" s="145"/>
      <c r="C343" s="189" t="s">
        <v>370</v>
      </c>
      <c r="D343" s="189" t="s">
        <v>230</v>
      </c>
      <c r="E343" s="190" t="s">
        <v>572</v>
      </c>
      <c r="F343" s="191" t="s">
        <v>573</v>
      </c>
      <c r="G343" s="192" t="s">
        <v>233</v>
      </c>
      <c r="H343" s="193">
        <v>0.003</v>
      </c>
      <c r="I343" s="194"/>
      <c r="J343" s="195">
        <f>ROUND(I343*H343,2)</f>
        <v>0</v>
      </c>
      <c r="K343" s="196"/>
      <c r="L343" s="197"/>
      <c r="M343" s="198" t="s">
        <v>1</v>
      </c>
      <c r="N343" s="199" t="s">
        <v>37</v>
      </c>
      <c r="O343" s="59"/>
      <c r="P343" s="156">
        <f>O343*H343</f>
        <v>0</v>
      </c>
      <c r="Q343" s="156">
        <v>0</v>
      </c>
      <c r="R343" s="156">
        <f>Q343*H343</f>
        <v>0</v>
      </c>
      <c r="S343" s="156">
        <v>0</v>
      </c>
      <c r="T343" s="157">
        <f>S343*H343</f>
        <v>0</v>
      </c>
      <c r="U343" s="33"/>
      <c r="V343" s="33"/>
      <c r="W343" s="33"/>
      <c r="X343" s="33"/>
      <c r="Y343" s="33"/>
      <c r="Z343" s="33"/>
      <c r="AA343" s="33"/>
      <c r="AB343" s="33"/>
      <c r="AC343" s="33"/>
      <c r="AD343" s="33"/>
      <c r="AE343" s="33"/>
      <c r="AR343" s="158" t="s">
        <v>234</v>
      </c>
      <c r="AT343" s="158" t="s">
        <v>230</v>
      </c>
      <c r="AU343" s="158" t="s">
        <v>82</v>
      </c>
      <c r="AY343" s="18" t="s">
        <v>137</v>
      </c>
      <c r="BE343" s="159">
        <f>IF(N343="základní",J343,0)</f>
        <v>0</v>
      </c>
      <c r="BF343" s="159">
        <f>IF(N343="snížená",J343,0)</f>
        <v>0</v>
      </c>
      <c r="BG343" s="159">
        <f>IF(N343="zákl. přenesená",J343,0)</f>
        <v>0</v>
      </c>
      <c r="BH343" s="159">
        <f>IF(N343="sníž. přenesená",J343,0)</f>
        <v>0</v>
      </c>
      <c r="BI343" s="159">
        <f>IF(N343="nulová",J343,0)</f>
        <v>0</v>
      </c>
      <c r="BJ343" s="18" t="s">
        <v>80</v>
      </c>
      <c r="BK343" s="159">
        <f>ROUND(I343*H343,2)</f>
        <v>0</v>
      </c>
      <c r="BL343" s="18" t="s">
        <v>172</v>
      </c>
      <c r="BM343" s="158" t="s">
        <v>373</v>
      </c>
    </row>
    <row r="344" spans="1:47" s="2" customFormat="1" ht="12">
      <c r="A344" s="33"/>
      <c r="B344" s="34"/>
      <c r="C344" s="33"/>
      <c r="D344" s="160" t="s">
        <v>144</v>
      </c>
      <c r="E344" s="33"/>
      <c r="F344" s="161" t="s">
        <v>573</v>
      </c>
      <c r="G344" s="33"/>
      <c r="H344" s="33"/>
      <c r="I344" s="162"/>
      <c r="J344" s="33"/>
      <c r="K344" s="33"/>
      <c r="L344" s="34"/>
      <c r="M344" s="163"/>
      <c r="N344" s="164"/>
      <c r="O344" s="59"/>
      <c r="P344" s="59"/>
      <c r="Q344" s="59"/>
      <c r="R344" s="59"/>
      <c r="S344" s="59"/>
      <c r="T344" s="60"/>
      <c r="U344" s="33"/>
      <c r="V344" s="33"/>
      <c r="W344" s="33"/>
      <c r="X344" s="33"/>
      <c r="Y344" s="33"/>
      <c r="Z344" s="33"/>
      <c r="AA344" s="33"/>
      <c r="AB344" s="33"/>
      <c r="AC344" s="33"/>
      <c r="AD344" s="33"/>
      <c r="AE344" s="33"/>
      <c r="AT344" s="18" t="s">
        <v>144</v>
      </c>
      <c r="AU344" s="18" t="s">
        <v>82</v>
      </c>
    </row>
    <row r="345" spans="1:47" s="2" customFormat="1" ht="19.5">
      <c r="A345" s="33"/>
      <c r="B345" s="34"/>
      <c r="C345" s="33"/>
      <c r="D345" s="160" t="s">
        <v>235</v>
      </c>
      <c r="E345" s="33"/>
      <c r="F345" s="165" t="s">
        <v>575</v>
      </c>
      <c r="G345" s="33"/>
      <c r="H345" s="33"/>
      <c r="I345" s="162"/>
      <c r="J345" s="33"/>
      <c r="K345" s="33"/>
      <c r="L345" s="34"/>
      <c r="M345" s="163"/>
      <c r="N345" s="164"/>
      <c r="O345" s="59"/>
      <c r="P345" s="59"/>
      <c r="Q345" s="59"/>
      <c r="R345" s="59"/>
      <c r="S345" s="59"/>
      <c r="T345" s="60"/>
      <c r="U345" s="33"/>
      <c r="V345" s="33"/>
      <c r="W345" s="33"/>
      <c r="X345" s="33"/>
      <c r="Y345" s="33"/>
      <c r="Z345" s="33"/>
      <c r="AA345" s="33"/>
      <c r="AB345" s="33"/>
      <c r="AC345" s="33"/>
      <c r="AD345" s="33"/>
      <c r="AE345" s="33"/>
      <c r="AT345" s="18" t="s">
        <v>235</v>
      </c>
      <c r="AU345" s="18" t="s">
        <v>82</v>
      </c>
    </row>
    <row r="346" spans="2:51" s="14" customFormat="1" ht="12">
      <c r="B346" s="173"/>
      <c r="D346" s="160" t="s">
        <v>147</v>
      </c>
      <c r="E346" s="174" t="s">
        <v>1</v>
      </c>
      <c r="F346" s="175" t="s">
        <v>728</v>
      </c>
      <c r="H346" s="176">
        <v>0.003</v>
      </c>
      <c r="I346" s="177"/>
      <c r="L346" s="173"/>
      <c r="M346" s="178"/>
      <c r="N346" s="179"/>
      <c r="O346" s="179"/>
      <c r="P346" s="179"/>
      <c r="Q346" s="179"/>
      <c r="R346" s="179"/>
      <c r="S346" s="179"/>
      <c r="T346" s="180"/>
      <c r="AT346" s="174" t="s">
        <v>147</v>
      </c>
      <c r="AU346" s="174" t="s">
        <v>82</v>
      </c>
      <c r="AV346" s="14" t="s">
        <v>82</v>
      </c>
      <c r="AW346" s="14" t="s">
        <v>29</v>
      </c>
      <c r="AX346" s="14" t="s">
        <v>72</v>
      </c>
      <c r="AY346" s="174" t="s">
        <v>137</v>
      </c>
    </row>
    <row r="347" spans="2:51" s="15" customFormat="1" ht="12">
      <c r="B347" s="181"/>
      <c r="D347" s="160" t="s">
        <v>147</v>
      </c>
      <c r="E347" s="182" t="s">
        <v>1</v>
      </c>
      <c r="F347" s="183" t="s">
        <v>150</v>
      </c>
      <c r="H347" s="184">
        <v>0.003</v>
      </c>
      <c r="I347" s="185"/>
      <c r="L347" s="181"/>
      <c r="M347" s="186"/>
      <c r="N347" s="187"/>
      <c r="O347" s="187"/>
      <c r="P347" s="187"/>
      <c r="Q347" s="187"/>
      <c r="R347" s="187"/>
      <c r="S347" s="187"/>
      <c r="T347" s="188"/>
      <c r="AT347" s="182" t="s">
        <v>147</v>
      </c>
      <c r="AU347" s="182" t="s">
        <v>82</v>
      </c>
      <c r="AV347" s="15" t="s">
        <v>143</v>
      </c>
      <c r="AW347" s="15" t="s">
        <v>29</v>
      </c>
      <c r="AX347" s="15" t="s">
        <v>80</v>
      </c>
      <c r="AY347" s="182" t="s">
        <v>137</v>
      </c>
    </row>
    <row r="348" spans="1:65" s="2" customFormat="1" ht="24.2" customHeight="1">
      <c r="A348" s="33"/>
      <c r="B348" s="145"/>
      <c r="C348" s="146" t="s">
        <v>258</v>
      </c>
      <c r="D348" s="146" t="s">
        <v>139</v>
      </c>
      <c r="E348" s="147" t="s">
        <v>577</v>
      </c>
      <c r="F348" s="148" t="s">
        <v>578</v>
      </c>
      <c r="G348" s="149" t="s">
        <v>233</v>
      </c>
      <c r="H348" s="150">
        <v>0.005</v>
      </c>
      <c r="I348" s="151"/>
      <c r="J348" s="152">
        <f>ROUND(I348*H348,2)</f>
        <v>0</v>
      </c>
      <c r="K348" s="153"/>
      <c r="L348" s="34"/>
      <c r="M348" s="154" t="s">
        <v>1</v>
      </c>
      <c r="N348" s="155" t="s">
        <v>37</v>
      </c>
      <c r="O348" s="59"/>
      <c r="P348" s="156">
        <f>O348*H348</f>
        <v>0</v>
      </c>
      <c r="Q348" s="156">
        <v>0</v>
      </c>
      <c r="R348" s="156">
        <f>Q348*H348</f>
        <v>0</v>
      </c>
      <c r="S348" s="156">
        <v>0</v>
      </c>
      <c r="T348" s="157">
        <f>S348*H348</f>
        <v>0</v>
      </c>
      <c r="U348" s="33"/>
      <c r="V348" s="33"/>
      <c r="W348" s="33"/>
      <c r="X348" s="33"/>
      <c r="Y348" s="33"/>
      <c r="Z348" s="33"/>
      <c r="AA348" s="33"/>
      <c r="AB348" s="33"/>
      <c r="AC348" s="33"/>
      <c r="AD348" s="33"/>
      <c r="AE348" s="33"/>
      <c r="AR348" s="158" t="s">
        <v>172</v>
      </c>
      <c r="AT348" s="158" t="s">
        <v>139</v>
      </c>
      <c r="AU348" s="158" t="s">
        <v>82</v>
      </c>
      <c r="AY348" s="18" t="s">
        <v>137</v>
      </c>
      <c r="BE348" s="159">
        <f>IF(N348="základní",J348,0)</f>
        <v>0</v>
      </c>
      <c r="BF348" s="159">
        <f>IF(N348="snížená",J348,0)</f>
        <v>0</v>
      </c>
      <c r="BG348" s="159">
        <f>IF(N348="zákl. přenesená",J348,0)</f>
        <v>0</v>
      </c>
      <c r="BH348" s="159">
        <f>IF(N348="sníž. přenesená",J348,0)</f>
        <v>0</v>
      </c>
      <c r="BI348" s="159">
        <f>IF(N348="nulová",J348,0)</f>
        <v>0</v>
      </c>
      <c r="BJ348" s="18" t="s">
        <v>80</v>
      </c>
      <c r="BK348" s="159">
        <f>ROUND(I348*H348,2)</f>
        <v>0</v>
      </c>
      <c r="BL348" s="18" t="s">
        <v>172</v>
      </c>
      <c r="BM348" s="158" t="s">
        <v>380</v>
      </c>
    </row>
    <row r="349" spans="1:47" s="2" customFormat="1" ht="29.25">
      <c r="A349" s="33"/>
      <c r="B349" s="34"/>
      <c r="C349" s="33"/>
      <c r="D349" s="160" t="s">
        <v>144</v>
      </c>
      <c r="E349" s="33"/>
      <c r="F349" s="161" t="s">
        <v>580</v>
      </c>
      <c r="G349" s="33"/>
      <c r="H349" s="33"/>
      <c r="I349" s="162"/>
      <c r="J349" s="33"/>
      <c r="K349" s="33"/>
      <c r="L349" s="34"/>
      <c r="M349" s="163"/>
      <c r="N349" s="164"/>
      <c r="O349" s="59"/>
      <c r="P349" s="59"/>
      <c r="Q349" s="59"/>
      <c r="R349" s="59"/>
      <c r="S349" s="59"/>
      <c r="T349" s="60"/>
      <c r="U349" s="33"/>
      <c r="V349" s="33"/>
      <c r="W349" s="33"/>
      <c r="X349" s="33"/>
      <c r="Y349" s="33"/>
      <c r="Z349" s="33"/>
      <c r="AA349" s="33"/>
      <c r="AB349" s="33"/>
      <c r="AC349" s="33"/>
      <c r="AD349" s="33"/>
      <c r="AE349" s="33"/>
      <c r="AT349" s="18" t="s">
        <v>144</v>
      </c>
      <c r="AU349" s="18" t="s">
        <v>82</v>
      </c>
    </row>
    <row r="350" spans="1:47" s="2" customFormat="1" ht="117">
      <c r="A350" s="33"/>
      <c r="B350" s="34"/>
      <c r="C350" s="33"/>
      <c r="D350" s="160" t="s">
        <v>146</v>
      </c>
      <c r="E350" s="33"/>
      <c r="F350" s="165" t="s">
        <v>581</v>
      </c>
      <c r="G350" s="33"/>
      <c r="H350" s="33"/>
      <c r="I350" s="162"/>
      <c r="J350" s="33"/>
      <c r="K350" s="33"/>
      <c r="L350" s="34"/>
      <c r="M350" s="163"/>
      <c r="N350" s="164"/>
      <c r="O350" s="59"/>
      <c r="P350" s="59"/>
      <c r="Q350" s="59"/>
      <c r="R350" s="59"/>
      <c r="S350" s="59"/>
      <c r="T350" s="60"/>
      <c r="U350" s="33"/>
      <c r="V350" s="33"/>
      <c r="W350" s="33"/>
      <c r="X350" s="33"/>
      <c r="Y350" s="33"/>
      <c r="Z350" s="33"/>
      <c r="AA350" s="33"/>
      <c r="AB350" s="33"/>
      <c r="AC350" s="33"/>
      <c r="AD350" s="33"/>
      <c r="AE350" s="33"/>
      <c r="AT350" s="18" t="s">
        <v>146</v>
      </c>
      <c r="AU350" s="18" t="s">
        <v>82</v>
      </c>
    </row>
    <row r="351" spans="2:63" s="12" customFormat="1" ht="25.9" customHeight="1">
      <c r="B351" s="132"/>
      <c r="D351" s="133" t="s">
        <v>71</v>
      </c>
      <c r="E351" s="134" t="s">
        <v>582</v>
      </c>
      <c r="F351" s="134" t="s">
        <v>583</v>
      </c>
      <c r="I351" s="135"/>
      <c r="J351" s="136">
        <f>BK351</f>
        <v>0</v>
      </c>
      <c r="L351" s="132"/>
      <c r="M351" s="137"/>
      <c r="N351" s="138"/>
      <c r="O351" s="138"/>
      <c r="P351" s="139">
        <f>SUM(P352:P358)</f>
        <v>0</v>
      </c>
      <c r="Q351" s="138"/>
      <c r="R351" s="139">
        <f>SUM(R352:R358)</f>
        <v>0</v>
      </c>
      <c r="S351" s="138"/>
      <c r="T351" s="140">
        <f>SUM(T352:T358)</f>
        <v>0</v>
      </c>
      <c r="AR351" s="133" t="s">
        <v>143</v>
      </c>
      <c r="AT351" s="141" t="s">
        <v>71</v>
      </c>
      <c r="AU351" s="141" t="s">
        <v>72</v>
      </c>
      <c r="AY351" s="133" t="s">
        <v>137</v>
      </c>
      <c r="BK351" s="142">
        <f>SUM(BK352:BK358)</f>
        <v>0</v>
      </c>
    </row>
    <row r="352" spans="1:65" s="2" customFormat="1" ht="14.45" customHeight="1">
      <c r="A352" s="33"/>
      <c r="B352" s="145"/>
      <c r="C352" s="146" t="s">
        <v>381</v>
      </c>
      <c r="D352" s="146" t="s">
        <v>139</v>
      </c>
      <c r="E352" s="147" t="s">
        <v>729</v>
      </c>
      <c r="F352" s="148" t="s">
        <v>730</v>
      </c>
      <c r="G352" s="149" t="s">
        <v>341</v>
      </c>
      <c r="H352" s="150">
        <v>1</v>
      </c>
      <c r="I352" s="151"/>
      <c r="J352" s="152">
        <f>ROUND(I352*H352,2)</f>
        <v>0</v>
      </c>
      <c r="K352" s="153"/>
      <c r="L352" s="34"/>
      <c r="M352" s="154" t="s">
        <v>1</v>
      </c>
      <c r="N352" s="155" t="s">
        <v>37</v>
      </c>
      <c r="O352" s="59"/>
      <c r="P352" s="156">
        <f>O352*H352</f>
        <v>0</v>
      </c>
      <c r="Q352" s="156">
        <v>0</v>
      </c>
      <c r="R352" s="156">
        <f>Q352*H352</f>
        <v>0</v>
      </c>
      <c r="S352" s="156">
        <v>0</v>
      </c>
      <c r="T352" s="157">
        <f>S352*H352</f>
        <v>0</v>
      </c>
      <c r="U352" s="33"/>
      <c r="V352" s="33"/>
      <c r="W352" s="33"/>
      <c r="X352" s="33"/>
      <c r="Y352" s="33"/>
      <c r="Z352" s="33"/>
      <c r="AA352" s="33"/>
      <c r="AB352" s="33"/>
      <c r="AC352" s="33"/>
      <c r="AD352" s="33"/>
      <c r="AE352" s="33"/>
      <c r="AR352" s="158" t="s">
        <v>586</v>
      </c>
      <c r="AT352" s="158" t="s">
        <v>139</v>
      </c>
      <c r="AU352" s="158" t="s">
        <v>80</v>
      </c>
      <c r="AY352" s="18" t="s">
        <v>137</v>
      </c>
      <c r="BE352" s="159">
        <f>IF(N352="základní",J352,0)</f>
        <v>0</v>
      </c>
      <c r="BF352" s="159">
        <f>IF(N352="snížená",J352,0)</f>
        <v>0</v>
      </c>
      <c r="BG352" s="159">
        <f>IF(N352="zákl. přenesená",J352,0)</f>
        <v>0</v>
      </c>
      <c r="BH352" s="159">
        <f>IF(N352="sníž. přenesená",J352,0)</f>
        <v>0</v>
      </c>
      <c r="BI352" s="159">
        <f>IF(N352="nulová",J352,0)</f>
        <v>0</v>
      </c>
      <c r="BJ352" s="18" t="s">
        <v>80</v>
      </c>
      <c r="BK352" s="159">
        <f>ROUND(I352*H352,2)</f>
        <v>0</v>
      </c>
      <c r="BL352" s="18" t="s">
        <v>586</v>
      </c>
      <c r="BM352" s="158" t="s">
        <v>384</v>
      </c>
    </row>
    <row r="353" spans="1:47" s="2" customFormat="1" ht="12">
      <c r="A353" s="33"/>
      <c r="B353" s="34"/>
      <c r="C353" s="33"/>
      <c r="D353" s="160" t="s">
        <v>144</v>
      </c>
      <c r="E353" s="33"/>
      <c r="F353" s="161" t="s">
        <v>730</v>
      </c>
      <c r="G353" s="33"/>
      <c r="H353" s="33"/>
      <c r="I353" s="162"/>
      <c r="J353" s="33"/>
      <c r="K353" s="33"/>
      <c r="L353" s="34"/>
      <c r="M353" s="163"/>
      <c r="N353" s="164"/>
      <c r="O353" s="59"/>
      <c r="P353" s="59"/>
      <c r="Q353" s="59"/>
      <c r="R353" s="59"/>
      <c r="S353" s="59"/>
      <c r="T353" s="60"/>
      <c r="U353" s="33"/>
      <c r="V353" s="33"/>
      <c r="W353" s="33"/>
      <c r="X353" s="33"/>
      <c r="Y353" s="33"/>
      <c r="Z353" s="33"/>
      <c r="AA353" s="33"/>
      <c r="AB353" s="33"/>
      <c r="AC353" s="33"/>
      <c r="AD353" s="33"/>
      <c r="AE353" s="33"/>
      <c r="AT353" s="18" t="s">
        <v>144</v>
      </c>
      <c r="AU353" s="18" t="s">
        <v>80</v>
      </c>
    </row>
    <row r="354" spans="1:47" s="2" customFormat="1" ht="68.25">
      <c r="A354" s="33"/>
      <c r="B354" s="34"/>
      <c r="C354" s="33"/>
      <c r="D354" s="160" t="s">
        <v>235</v>
      </c>
      <c r="E354" s="33"/>
      <c r="F354" s="165" t="s">
        <v>731</v>
      </c>
      <c r="G354" s="33"/>
      <c r="H354" s="33"/>
      <c r="I354" s="162"/>
      <c r="J354" s="33"/>
      <c r="K354" s="33"/>
      <c r="L354" s="34"/>
      <c r="M354" s="163"/>
      <c r="N354" s="164"/>
      <c r="O354" s="59"/>
      <c r="P354" s="59"/>
      <c r="Q354" s="59"/>
      <c r="R354" s="59"/>
      <c r="S354" s="59"/>
      <c r="T354" s="60"/>
      <c r="U354" s="33"/>
      <c r="V354" s="33"/>
      <c r="W354" s="33"/>
      <c r="X354" s="33"/>
      <c r="Y354" s="33"/>
      <c r="Z354" s="33"/>
      <c r="AA354" s="33"/>
      <c r="AB354" s="33"/>
      <c r="AC354" s="33"/>
      <c r="AD354" s="33"/>
      <c r="AE354" s="33"/>
      <c r="AT354" s="18" t="s">
        <v>235</v>
      </c>
      <c r="AU354" s="18" t="s">
        <v>80</v>
      </c>
    </row>
    <row r="355" spans="1:65" s="2" customFormat="1" ht="14.45" customHeight="1">
      <c r="A355" s="33"/>
      <c r="B355" s="145"/>
      <c r="C355" s="146" t="s">
        <v>264</v>
      </c>
      <c r="D355" s="146" t="s">
        <v>139</v>
      </c>
      <c r="E355" s="147" t="s">
        <v>732</v>
      </c>
      <c r="F355" s="148" t="s">
        <v>733</v>
      </c>
      <c r="G355" s="149" t="s">
        <v>341</v>
      </c>
      <c r="H355" s="150">
        <v>1</v>
      </c>
      <c r="I355" s="151"/>
      <c r="J355" s="152">
        <f>ROUND(I355*H355,2)</f>
        <v>0</v>
      </c>
      <c r="K355" s="153"/>
      <c r="L355" s="34"/>
      <c r="M355" s="154" t="s">
        <v>1</v>
      </c>
      <c r="N355" s="155" t="s">
        <v>37</v>
      </c>
      <c r="O355" s="59"/>
      <c r="P355" s="156">
        <f>O355*H355</f>
        <v>0</v>
      </c>
      <c r="Q355" s="156">
        <v>0</v>
      </c>
      <c r="R355" s="156">
        <f>Q355*H355</f>
        <v>0</v>
      </c>
      <c r="S355" s="156">
        <v>0</v>
      </c>
      <c r="T355" s="157">
        <f>S355*H355</f>
        <v>0</v>
      </c>
      <c r="U355" s="33"/>
      <c r="V355" s="33"/>
      <c r="W355" s="33"/>
      <c r="X355" s="33"/>
      <c r="Y355" s="33"/>
      <c r="Z355" s="33"/>
      <c r="AA355" s="33"/>
      <c r="AB355" s="33"/>
      <c r="AC355" s="33"/>
      <c r="AD355" s="33"/>
      <c r="AE355" s="33"/>
      <c r="AR355" s="158" t="s">
        <v>586</v>
      </c>
      <c r="AT355" s="158" t="s">
        <v>139</v>
      </c>
      <c r="AU355" s="158" t="s">
        <v>80</v>
      </c>
      <c r="AY355" s="18" t="s">
        <v>137</v>
      </c>
      <c r="BE355" s="159">
        <f>IF(N355="základní",J355,0)</f>
        <v>0</v>
      </c>
      <c r="BF355" s="159">
        <f>IF(N355="snížená",J355,0)</f>
        <v>0</v>
      </c>
      <c r="BG355" s="159">
        <f>IF(N355="zákl. přenesená",J355,0)</f>
        <v>0</v>
      </c>
      <c r="BH355" s="159">
        <f>IF(N355="sníž. přenesená",J355,0)</f>
        <v>0</v>
      </c>
      <c r="BI355" s="159">
        <f>IF(N355="nulová",J355,0)</f>
        <v>0</v>
      </c>
      <c r="BJ355" s="18" t="s">
        <v>80</v>
      </c>
      <c r="BK355" s="159">
        <f>ROUND(I355*H355,2)</f>
        <v>0</v>
      </c>
      <c r="BL355" s="18" t="s">
        <v>586</v>
      </c>
      <c r="BM355" s="158" t="s">
        <v>392</v>
      </c>
    </row>
    <row r="356" spans="1:47" s="2" customFormat="1" ht="12">
      <c r="A356" s="33"/>
      <c r="B356" s="34"/>
      <c r="C356" s="33"/>
      <c r="D356" s="160" t="s">
        <v>144</v>
      </c>
      <c r="E356" s="33"/>
      <c r="F356" s="161" t="s">
        <v>733</v>
      </c>
      <c r="G356" s="33"/>
      <c r="H356" s="33"/>
      <c r="I356" s="162"/>
      <c r="J356" s="33"/>
      <c r="K356" s="33"/>
      <c r="L356" s="34"/>
      <c r="M356" s="163"/>
      <c r="N356" s="164"/>
      <c r="O356" s="59"/>
      <c r="P356" s="59"/>
      <c r="Q356" s="59"/>
      <c r="R356" s="59"/>
      <c r="S356" s="59"/>
      <c r="T356" s="60"/>
      <c r="U356" s="33"/>
      <c r="V356" s="33"/>
      <c r="W356" s="33"/>
      <c r="X356" s="33"/>
      <c r="Y356" s="33"/>
      <c r="Z356" s="33"/>
      <c r="AA356" s="33"/>
      <c r="AB356" s="33"/>
      <c r="AC356" s="33"/>
      <c r="AD356" s="33"/>
      <c r="AE356" s="33"/>
      <c r="AT356" s="18" t="s">
        <v>144</v>
      </c>
      <c r="AU356" s="18" t="s">
        <v>80</v>
      </c>
    </row>
    <row r="357" spans="1:65" s="2" customFormat="1" ht="24.2" customHeight="1">
      <c r="A357" s="33"/>
      <c r="B357" s="145"/>
      <c r="C357" s="146" t="s">
        <v>396</v>
      </c>
      <c r="D357" s="146" t="s">
        <v>139</v>
      </c>
      <c r="E357" s="147" t="s">
        <v>734</v>
      </c>
      <c r="F357" s="148" t="s">
        <v>735</v>
      </c>
      <c r="G357" s="149" t="s">
        <v>341</v>
      </c>
      <c r="H357" s="150">
        <v>1</v>
      </c>
      <c r="I357" s="151"/>
      <c r="J357" s="152">
        <f>ROUND(I357*H357,2)</f>
        <v>0</v>
      </c>
      <c r="K357" s="153"/>
      <c r="L357" s="34"/>
      <c r="M357" s="154" t="s">
        <v>1</v>
      </c>
      <c r="N357" s="155" t="s">
        <v>37</v>
      </c>
      <c r="O357" s="59"/>
      <c r="P357" s="156">
        <f>O357*H357</f>
        <v>0</v>
      </c>
      <c r="Q357" s="156">
        <v>0</v>
      </c>
      <c r="R357" s="156">
        <f>Q357*H357</f>
        <v>0</v>
      </c>
      <c r="S357" s="156">
        <v>0</v>
      </c>
      <c r="T357" s="157">
        <f>S357*H357</f>
        <v>0</v>
      </c>
      <c r="U357" s="33"/>
      <c r="V357" s="33"/>
      <c r="W357" s="33"/>
      <c r="X357" s="33"/>
      <c r="Y357" s="33"/>
      <c r="Z357" s="33"/>
      <c r="AA357" s="33"/>
      <c r="AB357" s="33"/>
      <c r="AC357" s="33"/>
      <c r="AD357" s="33"/>
      <c r="AE357" s="33"/>
      <c r="AR357" s="158" t="s">
        <v>586</v>
      </c>
      <c r="AT357" s="158" t="s">
        <v>139</v>
      </c>
      <c r="AU357" s="158" t="s">
        <v>80</v>
      </c>
      <c r="AY357" s="18" t="s">
        <v>137</v>
      </c>
      <c r="BE357" s="159">
        <f>IF(N357="základní",J357,0)</f>
        <v>0</v>
      </c>
      <c r="BF357" s="159">
        <f>IF(N357="snížená",J357,0)</f>
        <v>0</v>
      </c>
      <c r="BG357" s="159">
        <f>IF(N357="zákl. přenesená",J357,0)</f>
        <v>0</v>
      </c>
      <c r="BH357" s="159">
        <f>IF(N357="sníž. přenesená",J357,0)</f>
        <v>0</v>
      </c>
      <c r="BI357" s="159">
        <f>IF(N357="nulová",J357,0)</f>
        <v>0</v>
      </c>
      <c r="BJ357" s="18" t="s">
        <v>80</v>
      </c>
      <c r="BK357" s="159">
        <f>ROUND(I357*H357,2)</f>
        <v>0</v>
      </c>
      <c r="BL357" s="18" t="s">
        <v>586</v>
      </c>
      <c r="BM357" s="158" t="s">
        <v>399</v>
      </c>
    </row>
    <row r="358" spans="1:47" s="2" customFormat="1" ht="19.5">
      <c r="A358" s="33"/>
      <c r="B358" s="34"/>
      <c r="C358" s="33"/>
      <c r="D358" s="160" t="s">
        <v>144</v>
      </c>
      <c r="E358" s="33"/>
      <c r="F358" s="161" t="s">
        <v>735</v>
      </c>
      <c r="G358" s="33"/>
      <c r="H358" s="33"/>
      <c r="I358" s="162"/>
      <c r="J358" s="33"/>
      <c r="K358" s="33"/>
      <c r="L358" s="34"/>
      <c r="M358" s="208"/>
      <c r="N358" s="209"/>
      <c r="O358" s="210"/>
      <c r="P358" s="210"/>
      <c r="Q358" s="210"/>
      <c r="R358" s="210"/>
      <c r="S358" s="210"/>
      <c r="T358" s="211"/>
      <c r="U358" s="33"/>
      <c r="V358" s="33"/>
      <c r="W358" s="33"/>
      <c r="X358" s="33"/>
      <c r="Y358" s="33"/>
      <c r="Z358" s="33"/>
      <c r="AA358" s="33"/>
      <c r="AB358" s="33"/>
      <c r="AC358" s="33"/>
      <c r="AD358" s="33"/>
      <c r="AE358" s="33"/>
      <c r="AT358" s="18" t="s">
        <v>144</v>
      </c>
      <c r="AU358" s="18" t="s">
        <v>80</v>
      </c>
    </row>
    <row r="359" spans="1:31" s="2" customFormat="1" ht="6.95" customHeight="1">
      <c r="A359" s="33"/>
      <c r="B359" s="48"/>
      <c r="C359" s="49"/>
      <c r="D359" s="49"/>
      <c r="E359" s="49"/>
      <c r="F359" s="49"/>
      <c r="G359" s="49"/>
      <c r="H359" s="49"/>
      <c r="I359" s="49"/>
      <c r="J359" s="49"/>
      <c r="K359" s="49"/>
      <c r="L359" s="34"/>
      <c r="M359" s="33"/>
      <c r="O359" s="33"/>
      <c r="P359" s="33"/>
      <c r="Q359" s="33"/>
      <c r="R359" s="33"/>
      <c r="S359" s="33"/>
      <c r="T359" s="33"/>
      <c r="U359" s="33"/>
      <c r="V359" s="33"/>
      <c r="W359" s="33"/>
      <c r="X359" s="33"/>
      <c r="Y359" s="33"/>
      <c r="Z359" s="33"/>
      <c r="AA359" s="33"/>
      <c r="AB359" s="33"/>
      <c r="AC359" s="33"/>
      <c r="AD359" s="33"/>
      <c r="AE359" s="33"/>
    </row>
  </sheetData>
  <autoFilter ref="C129:K358"/>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97">
      <selection activeCell="C149" sqref="C14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5.28125" style="1" bestFit="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6" t="s">
        <v>5</v>
      </c>
      <c r="M2" s="217"/>
      <c r="N2" s="217"/>
      <c r="O2" s="217"/>
      <c r="P2" s="217"/>
      <c r="Q2" s="217"/>
      <c r="R2" s="217"/>
      <c r="S2" s="217"/>
      <c r="T2" s="217"/>
      <c r="U2" s="217"/>
      <c r="V2" s="217"/>
      <c r="AT2" s="18" t="s">
        <v>97</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94" t="s">
        <v>10</v>
      </c>
      <c r="AT4" s="18" t="s">
        <v>3</v>
      </c>
    </row>
    <row r="5" spans="2:12" s="1" customFormat="1" ht="6.95" customHeight="1">
      <c r="B5" s="21"/>
      <c r="L5" s="21"/>
    </row>
    <row r="6" spans="2:12" s="1" customFormat="1" ht="12" customHeight="1">
      <c r="B6" s="21"/>
      <c r="D6" s="28" t="s">
        <v>16</v>
      </c>
      <c r="L6" s="21"/>
    </row>
    <row r="7" spans="2:12" s="1" customFormat="1" ht="26.25" customHeight="1">
      <c r="B7" s="21"/>
      <c r="E7" s="256" t="str">
        <f>'Rekapitulace stavby'!K6</f>
        <v>Malé Labe, Horní Lánov, rekonstrukce opevnění, ř.km 11,255 - 11,500</v>
      </c>
      <c r="F7" s="257"/>
      <c r="G7" s="257"/>
      <c r="H7" s="257"/>
      <c r="L7" s="21"/>
    </row>
    <row r="8" spans="1:31" s="2" customFormat="1" ht="12" customHeight="1">
      <c r="A8" s="33"/>
      <c r="B8" s="34"/>
      <c r="C8" s="33"/>
      <c r="D8" s="28" t="s">
        <v>99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46" t="s">
        <v>736</v>
      </c>
      <c r="F9" s="255"/>
      <c r="G9" s="255"/>
      <c r="H9" s="255"/>
      <c r="I9" s="3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28" t="s">
        <v>21</v>
      </c>
      <c r="J12" s="56" t="str">
        <f>'Rekapitulace stavby'!AN8</f>
        <v>20. 5. 2021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28"/>
      <c r="G18" s="228"/>
      <c r="H18" s="228"/>
      <c r="I18" s="28"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28"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32" t="s">
        <v>1</v>
      </c>
      <c r="F27" s="232"/>
      <c r="G27" s="232"/>
      <c r="H27" s="232"/>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32</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37"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36</v>
      </c>
      <c r="E33" s="28" t="s">
        <v>37</v>
      </c>
      <c r="F33" s="100">
        <f>ROUND((SUM(BE120:BE148)),2)</f>
        <v>0</v>
      </c>
      <c r="G33" s="33"/>
      <c r="H33" s="33"/>
      <c r="I33" s="101">
        <v>0.21</v>
      </c>
      <c r="J33" s="100">
        <f>ROUND(((SUM(BE120:BE148))*I33),2)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0">
        <f>ROUND((SUM(BF120:BF148)),2)</f>
        <v>0</v>
      </c>
      <c r="G34" s="33"/>
      <c r="H34" s="33"/>
      <c r="I34" s="101">
        <v>0.15</v>
      </c>
      <c r="J34" s="100">
        <f>ROUND(((SUM(BF120:BF148))*I34),2)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0">
        <f>ROUND((SUM(BG120:BG148)),2)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0">
        <f>ROUND((SUM(BH120:BH148)),2)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0">
        <f>ROUND((SUM(BI120:BI148)),2)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42</v>
      </c>
      <c r="E39" s="61"/>
      <c r="F39" s="61"/>
      <c r="G39" s="104" t="s">
        <v>43</v>
      </c>
      <c r="H39" s="105" t="s">
        <v>44</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45</v>
      </c>
      <c r="E50" s="45"/>
      <c r="F50" s="45"/>
      <c r="G50" s="44" t="s">
        <v>46</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08" t="s">
        <v>48</v>
      </c>
      <c r="G61" s="46" t="s">
        <v>47</v>
      </c>
      <c r="H61" s="36"/>
      <c r="I61" s="36"/>
      <c r="J61" s="109"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08" t="s">
        <v>48</v>
      </c>
      <c r="G76" s="46" t="s">
        <v>47</v>
      </c>
      <c r="H76" s="36"/>
      <c r="I76" s="36"/>
      <c r="J76" s="109"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26.25" customHeight="1">
      <c r="A85" s="33"/>
      <c r="B85" s="34"/>
      <c r="C85" s="33"/>
      <c r="D85" s="33"/>
      <c r="E85" s="256" t="str">
        <f>E7</f>
        <v>Malé Labe, Horní Lánov, rekonstrukce opevnění, ř.km 11,255 - 11,500</v>
      </c>
      <c r="F85" s="257"/>
      <c r="G85" s="257"/>
      <c r="H85" s="257"/>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99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46" t="str">
        <f>E9</f>
        <v>VON - Vedlejší a ostatní náklady</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19</v>
      </c>
      <c r="D89" s="33"/>
      <c r="E89" s="33"/>
      <c r="F89" s="26" t="str">
        <f>F12</f>
        <v xml:space="preserve"> </v>
      </c>
      <c r="G89" s="33"/>
      <c r="H89" s="33"/>
      <c r="I89" s="28" t="s">
        <v>21</v>
      </c>
      <c r="J89" s="56" t="str">
        <f>IF(J12="","",J12)</f>
        <v>20. 5. 2021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23</v>
      </c>
      <c r="D91" s="33"/>
      <c r="E91" s="33"/>
      <c r="F91" s="26" t="str">
        <f>E15</f>
        <v xml:space="preserve"> </v>
      </c>
      <c r="G91" s="33"/>
      <c r="H91" s="33"/>
      <c r="I91" s="28"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26</v>
      </c>
      <c r="D92" s="33"/>
      <c r="E92" s="33"/>
      <c r="F92" s="26" t="str">
        <f>IF(E18="","",E18)</f>
        <v>Vyplň údaj</v>
      </c>
      <c r="G92" s="33"/>
      <c r="H92" s="33"/>
      <c r="I92" s="28"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102</v>
      </c>
      <c r="D94" s="102"/>
      <c r="E94" s="102"/>
      <c r="F94" s="102"/>
      <c r="G94" s="102"/>
      <c r="H94" s="102"/>
      <c r="I94" s="102"/>
      <c r="J94" s="111" t="s">
        <v>103</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104</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105</v>
      </c>
    </row>
    <row r="97" spans="2:12" s="9" customFormat="1" ht="24.95" customHeight="1">
      <c r="B97" s="113"/>
      <c r="D97" s="114" t="s">
        <v>737</v>
      </c>
      <c r="E97" s="115"/>
      <c r="F97" s="115"/>
      <c r="G97" s="115"/>
      <c r="H97" s="115"/>
      <c r="I97" s="115"/>
      <c r="J97" s="116">
        <f>J121</f>
        <v>0</v>
      </c>
      <c r="L97" s="113"/>
    </row>
    <row r="98" spans="2:12" s="10" customFormat="1" ht="19.9" customHeight="1">
      <c r="B98" s="117"/>
      <c r="D98" s="118" t="s">
        <v>738</v>
      </c>
      <c r="E98" s="119"/>
      <c r="F98" s="119"/>
      <c r="G98" s="119"/>
      <c r="H98" s="119"/>
      <c r="I98" s="119"/>
      <c r="J98" s="120">
        <f>J122</f>
        <v>0</v>
      </c>
      <c r="L98" s="117"/>
    </row>
    <row r="99" spans="2:12" s="10" customFormat="1" ht="19.9" customHeight="1">
      <c r="B99" s="117"/>
      <c r="D99" s="118" t="s">
        <v>739</v>
      </c>
      <c r="E99" s="119"/>
      <c r="F99" s="119"/>
      <c r="G99" s="119"/>
      <c r="H99" s="119"/>
      <c r="I99" s="119"/>
      <c r="J99" s="120">
        <f>J129</f>
        <v>0</v>
      </c>
      <c r="L99" s="117"/>
    </row>
    <row r="100" spans="2:12" s="10" customFormat="1" ht="19.9" customHeight="1">
      <c r="B100" s="117"/>
      <c r="D100" s="118" t="s">
        <v>740</v>
      </c>
      <c r="E100" s="119"/>
      <c r="F100" s="119"/>
      <c r="G100" s="119"/>
      <c r="H100" s="119"/>
      <c r="I100" s="119"/>
      <c r="J100" s="120">
        <f>J140</f>
        <v>0</v>
      </c>
      <c r="L100" s="117"/>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122</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26.25" customHeight="1">
      <c r="A110" s="33"/>
      <c r="B110" s="34"/>
      <c r="C110" s="33"/>
      <c r="D110" s="33"/>
      <c r="E110" s="256" t="str">
        <f>E7</f>
        <v>Malé Labe, Horní Lánov, rekonstrukce opevnění, ř.km 11,255 - 11,500</v>
      </c>
      <c r="F110" s="257"/>
      <c r="G110" s="257"/>
      <c r="H110" s="257"/>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99</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46" t="str">
        <f>E9</f>
        <v>VON - Vedlejší a ostatní náklady</v>
      </c>
      <c r="F112" s="255"/>
      <c r="G112" s="255"/>
      <c r="H112" s="255"/>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19</v>
      </c>
      <c r="D114" s="33"/>
      <c r="E114" s="33"/>
      <c r="F114" s="26" t="str">
        <f>F12</f>
        <v xml:space="preserve"> </v>
      </c>
      <c r="G114" s="33"/>
      <c r="H114" s="33"/>
      <c r="I114" s="28" t="s">
        <v>21</v>
      </c>
      <c r="J114" s="56" t="str">
        <f>IF(J12="","",J12)</f>
        <v>20. 5. 2021</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5.2" customHeight="1">
      <c r="A116" s="33"/>
      <c r="B116" s="34"/>
      <c r="C116" s="28" t="s">
        <v>23</v>
      </c>
      <c r="D116" s="33"/>
      <c r="E116" s="33"/>
      <c r="F116" s="26" t="str">
        <f>E15</f>
        <v xml:space="preserve"> </v>
      </c>
      <c r="G116" s="33"/>
      <c r="H116" s="33"/>
      <c r="I116" s="28" t="s">
        <v>28</v>
      </c>
      <c r="J116" s="31" t="str">
        <f>E21</f>
        <v xml:space="preserve"> </v>
      </c>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26</v>
      </c>
      <c r="D117" s="33"/>
      <c r="E117" s="33"/>
      <c r="F117" s="26" t="str">
        <f>IF(E18="","",E18)</f>
        <v>Vyplň údaj</v>
      </c>
      <c r="G117" s="33"/>
      <c r="H117" s="33"/>
      <c r="I117" s="28" t="s">
        <v>30</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1"/>
      <c r="B119" s="122"/>
      <c r="C119" s="123" t="s">
        <v>123</v>
      </c>
      <c r="D119" s="124" t="s">
        <v>57</v>
      </c>
      <c r="E119" s="124" t="s">
        <v>53</v>
      </c>
      <c r="F119" s="124" t="s">
        <v>54</v>
      </c>
      <c r="G119" s="124" t="s">
        <v>124</v>
      </c>
      <c r="H119" s="124" t="s">
        <v>125</v>
      </c>
      <c r="I119" s="124" t="s">
        <v>126</v>
      </c>
      <c r="J119" s="125" t="s">
        <v>103</v>
      </c>
      <c r="K119" s="126" t="s">
        <v>127</v>
      </c>
      <c r="L119" s="127"/>
      <c r="M119" s="63" t="s">
        <v>1</v>
      </c>
      <c r="N119" s="64" t="s">
        <v>36</v>
      </c>
      <c r="O119" s="64" t="s">
        <v>128</v>
      </c>
      <c r="P119" s="64" t="s">
        <v>129</v>
      </c>
      <c r="Q119" s="64" t="s">
        <v>130</v>
      </c>
      <c r="R119" s="64" t="s">
        <v>131</v>
      </c>
      <c r="S119" s="64" t="s">
        <v>132</v>
      </c>
      <c r="T119" s="65" t="s">
        <v>133</v>
      </c>
      <c r="U119" s="121"/>
      <c r="V119" s="121"/>
      <c r="W119" s="121"/>
      <c r="X119" s="121"/>
      <c r="Y119" s="121"/>
      <c r="Z119" s="121"/>
      <c r="AA119" s="121"/>
      <c r="AB119" s="121"/>
      <c r="AC119" s="121"/>
      <c r="AD119" s="121"/>
      <c r="AE119" s="121"/>
    </row>
    <row r="120" spans="1:63" s="2" customFormat="1" ht="22.9" customHeight="1">
      <c r="A120" s="33"/>
      <c r="B120" s="34"/>
      <c r="C120" s="70" t="s">
        <v>134</v>
      </c>
      <c r="D120" s="33"/>
      <c r="E120" s="33"/>
      <c r="F120" s="33"/>
      <c r="G120" s="33"/>
      <c r="H120" s="33"/>
      <c r="I120" s="33"/>
      <c r="J120" s="128">
        <f>BK120</f>
        <v>0</v>
      </c>
      <c r="K120" s="33"/>
      <c r="L120" s="34"/>
      <c r="M120" s="66"/>
      <c r="N120" s="57"/>
      <c r="O120" s="67"/>
      <c r="P120" s="129">
        <f>P121</f>
        <v>0</v>
      </c>
      <c r="Q120" s="67"/>
      <c r="R120" s="129">
        <f>R121</f>
        <v>0</v>
      </c>
      <c r="S120" s="67"/>
      <c r="T120" s="130">
        <f>T121</f>
        <v>0</v>
      </c>
      <c r="U120" s="33"/>
      <c r="V120" s="33"/>
      <c r="W120" s="33"/>
      <c r="X120" s="33"/>
      <c r="Y120" s="33"/>
      <c r="Z120" s="33"/>
      <c r="AA120" s="33"/>
      <c r="AB120" s="33"/>
      <c r="AC120" s="33"/>
      <c r="AD120" s="33"/>
      <c r="AE120" s="33"/>
      <c r="AT120" s="18" t="s">
        <v>71</v>
      </c>
      <c r="AU120" s="18" t="s">
        <v>105</v>
      </c>
      <c r="BK120" s="131">
        <f>BK121</f>
        <v>0</v>
      </c>
    </row>
    <row r="121" spans="2:63" s="12" customFormat="1" ht="25.9" customHeight="1">
      <c r="B121" s="132"/>
      <c r="D121" s="133" t="s">
        <v>71</v>
      </c>
      <c r="E121" s="134" t="s">
        <v>741</v>
      </c>
      <c r="F121" s="134" t="s">
        <v>742</v>
      </c>
      <c r="I121" s="135"/>
      <c r="J121" s="136">
        <f>BK121</f>
        <v>0</v>
      </c>
      <c r="L121" s="132"/>
      <c r="M121" s="137"/>
      <c r="N121" s="138"/>
      <c r="O121" s="138"/>
      <c r="P121" s="139">
        <f>P122+P129+P140</f>
        <v>0</v>
      </c>
      <c r="Q121" s="138"/>
      <c r="R121" s="139">
        <f>R122+R129+R140</f>
        <v>0</v>
      </c>
      <c r="S121" s="138"/>
      <c r="T121" s="140">
        <f>T122+T129+T140</f>
        <v>0</v>
      </c>
      <c r="AR121" s="133" t="s">
        <v>154</v>
      </c>
      <c r="AT121" s="141" t="s">
        <v>71</v>
      </c>
      <c r="AU121" s="141" t="s">
        <v>72</v>
      </c>
      <c r="AY121" s="133" t="s">
        <v>137</v>
      </c>
      <c r="BK121" s="142">
        <f>BK122+BK129+BK140</f>
        <v>0</v>
      </c>
    </row>
    <row r="122" spans="2:63" s="12" customFormat="1" ht="22.9" customHeight="1">
      <c r="B122" s="132"/>
      <c r="D122" s="133" t="s">
        <v>71</v>
      </c>
      <c r="E122" s="143" t="s">
        <v>743</v>
      </c>
      <c r="F122" s="143" t="s">
        <v>744</v>
      </c>
      <c r="I122" s="135"/>
      <c r="J122" s="144">
        <f>BK122</f>
        <v>0</v>
      </c>
      <c r="L122" s="132"/>
      <c r="M122" s="137"/>
      <c r="N122" s="138"/>
      <c r="O122" s="138"/>
      <c r="P122" s="139">
        <f>SUM(P123:P128)</f>
        <v>0</v>
      </c>
      <c r="Q122" s="138"/>
      <c r="R122" s="139">
        <f>SUM(R123:R128)</f>
        <v>0</v>
      </c>
      <c r="S122" s="138"/>
      <c r="T122" s="140">
        <f>SUM(T123:T128)</f>
        <v>0</v>
      </c>
      <c r="AR122" s="133" t="s">
        <v>154</v>
      </c>
      <c r="AT122" s="141" t="s">
        <v>71</v>
      </c>
      <c r="AU122" s="141" t="s">
        <v>80</v>
      </c>
      <c r="AY122" s="133" t="s">
        <v>137</v>
      </c>
      <c r="BK122" s="142">
        <f>SUM(BK123:BK128)</f>
        <v>0</v>
      </c>
    </row>
    <row r="123" spans="1:65" s="2" customFormat="1" ht="24.2" customHeight="1">
      <c r="A123" s="33"/>
      <c r="B123" s="145"/>
      <c r="C123" s="146" t="s">
        <v>80</v>
      </c>
      <c r="D123" s="146" t="s">
        <v>139</v>
      </c>
      <c r="E123" s="147" t="s">
        <v>745</v>
      </c>
      <c r="F123" s="148" t="s">
        <v>746</v>
      </c>
      <c r="G123" s="149" t="s">
        <v>341</v>
      </c>
      <c r="H123" s="150">
        <v>1</v>
      </c>
      <c r="I123" s="151"/>
      <c r="J123" s="152">
        <f>ROUND(I123*H123,2)</f>
        <v>0</v>
      </c>
      <c r="K123" s="153"/>
      <c r="L123" s="34"/>
      <c r="M123" s="154" t="s">
        <v>1</v>
      </c>
      <c r="N123" s="155" t="s">
        <v>37</v>
      </c>
      <c r="O123" s="59"/>
      <c r="P123" s="156">
        <f>O123*H123</f>
        <v>0</v>
      </c>
      <c r="Q123" s="156">
        <v>0</v>
      </c>
      <c r="R123" s="156">
        <f>Q123*H123</f>
        <v>0</v>
      </c>
      <c r="S123" s="156">
        <v>0</v>
      </c>
      <c r="T123" s="157">
        <f>S123*H123</f>
        <v>0</v>
      </c>
      <c r="U123" s="33"/>
      <c r="V123" s="33"/>
      <c r="W123" s="33"/>
      <c r="X123" s="33"/>
      <c r="Y123" s="33"/>
      <c r="Z123" s="33"/>
      <c r="AA123" s="33"/>
      <c r="AB123" s="33"/>
      <c r="AC123" s="33"/>
      <c r="AD123" s="33"/>
      <c r="AE123" s="33"/>
      <c r="AR123" s="158" t="s">
        <v>143</v>
      </c>
      <c r="AT123" s="158" t="s">
        <v>139</v>
      </c>
      <c r="AU123" s="158" t="s">
        <v>82</v>
      </c>
      <c r="AY123" s="18" t="s">
        <v>137</v>
      </c>
      <c r="BE123" s="159">
        <f>IF(N123="základní",J123,0)</f>
        <v>0</v>
      </c>
      <c r="BF123" s="159">
        <f>IF(N123="snížená",J123,0)</f>
        <v>0</v>
      </c>
      <c r="BG123" s="159">
        <f>IF(N123="zákl. přenesená",J123,0)</f>
        <v>0</v>
      </c>
      <c r="BH123" s="159">
        <f>IF(N123="sníž. přenesená",J123,0)</f>
        <v>0</v>
      </c>
      <c r="BI123" s="159">
        <f>IF(N123="nulová",J123,0)</f>
        <v>0</v>
      </c>
      <c r="BJ123" s="18" t="s">
        <v>80</v>
      </c>
      <c r="BK123" s="159">
        <f>ROUND(I123*H123,2)</f>
        <v>0</v>
      </c>
      <c r="BL123" s="18" t="s">
        <v>143</v>
      </c>
      <c r="BM123" s="158" t="s">
        <v>82</v>
      </c>
    </row>
    <row r="124" spans="1:65" s="2" customFormat="1" ht="14.45" customHeight="1">
      <c r="A124" s="33"/>
      <c r="B124" s="145"/>
      <c r="C124" s="146" t="s">
        <v>82</v>
      </c>
      <c r="D124" s="146" t="s">
        <v>139</v>
      </c>
      <c r="E124" s="147" t="s">
        <v>747</v>
      </c>
      <c r="F124" s="148" t="s">
        <v>748</v>
      </c>
      <c r="G124" s="149" t="s">
        <v>341</v>
      </c>
      <c r="H124" s="150">
        <v>1</v>
      </c>
      <c r="I124" s="151"/>
      <c r="J124" s="152">
        <f>ROUND(I124*H124,2)</f>
        <v>0</v>
      </c>
      <c r="K124" s="153"/>
      <c r="L124" s="34"/>
      <c r="M124" s="154" t="s">
        <v>1</v>
      </c>
      <c r="N124" s="155" t="s">
        <v>37</v>
      </c>
      <c r="O124" s="59"/>
      <c r="P124" s="156">
        <f>O124*H124</f>
        <v>0</v>
      </c>
      <c r="Q124" s="156">
        <v>0</v>
      </c>
      <c r="R124" s="156">
        <f>Q124*H124</f>
        <v>0</v>
      </c>
      <c r="S124" s="156">
        <v>0</v>
      </c>
      <c r="T124" s="157">
        <f>S124*H124</f>
        <v>0</v>
      </c>
      <c r="U124" s="33"/>
      <c r="V124" s="33"/>
      <c r="W124" s="33"/>
      <c r="X124" s="33"/>
      <c r="Y124" s="33"/>
      <c r="Z124" s="33"/>
      <c r="AA124" s="33"/>
      <c r="AB124" s="33"/>
      <c r="AC124" s="33"/>
      <c r="AD124" s="33"/>
      <c r="AE124" s="33"/>
      <c r="AR124" s="158" t="s">
        <v>143</v>
      </c>
      <c r="AT124" s="158" t="s">
        <v>139</v>
      </c>
      <c r="AU124" s="158" t="s">
        <v>82</v>
      </c>
      <c r="AY124" s="18" t="s">
        <v>137</v>
      </c>
      <c r="BE124" s="159">
        <f>IF(N124="základní",J124,0)</f>
        <v>0</v>
      </c>
      <c r="BF124" s="159">
        <f>IF(N124="snížená",J124,0)</f>
        <v>0</v>
      </c>
      <c r="BG124" s="159">
        <f>IF(N124="zákl. přenesená",J124,0)</f>
        <v>0</v>
      </c>
      <c r="BH124" s="159">
        <f>IF(N124="sníž. přenesená",J124,0)</f>
        <v>0</v>
      </c>
      <c r="BI124" s="159">
        <f>IF(N124="nulová",J124,0)</f>
        <v>0</v>
      </c>
      <c r="BJ124" s="18" t="s">
        <v>80</v>
      </c>
      <c r="BK124" s="159">
        <f>ROUND(I124*H124,2)</f>
        <v>0</v>
      </c>
      <c r="BL124" s="18" t="s">
        <v>143</v>
      </c>
      <c r="BM124" s="158" t="s">
        <v>143</v>
      </c>
    </row>
    <row r="125" spans="1:65" s="2" customFormat="1" ht="14.45" customHeight="1">
      <c r="A125" s="33"/>
      <c r="B125" s="145"/>
      <c r="C125" s="146" t="s">
        <v>151</v>
      </c>
      <c r="D125" s="146" t="s">
        <v>139</v>
      </c>
      <c r="E125" s="147" t="s">
        <v>749</v>
      </c>
      <c r="F125" s="148" t="s">
        <v>750</v>
      </c>
      <c r="G125" s="149" t="s">
        <v>341</v>
      </c>
      <c r="H125" s="150">
        <v>1</v>
      </c>
      <c r="I125" s="151"/>
      <c r="J125" s="152">
        <f>ROUND(I125*H125,2)</f>
        <v>0</v>
      </c>
      <c r="K125" s="153"/>
      <c r="L125" s="34"/>
      <c r="M125" s="154" t="s">
        <v>1</v>
      </c>
      <c r="N125" s="155" t="s">
        <v>37</v>
      </c>
      <c r="O125" s="59"/>
      <c r="P125" s="156">
        <f>O125*H125</f>
        <v>0</v>
      </c>
      <c r="Q125" s="156">
        <v>0</v>
      </c>
      <c r="R125" s="156">
        <f>Q125*H125</f>
        <v>0</v>
      </c>
      <c r="S125" s="156">
        <v>0</v>
      </c>
      <c r="T125" s="157">
        <f>S125*H125</f>
        <v>0</v>
      </c>
      <c r="U125" s="33"/>
      <c r="V125" s="33"/>
      <c r="W125" s="33"/>
      <c r="X125" s="33"/>
      <c r="Y125" s="33"/>
      <c r="Z125" s="33"/>
      <c r="AA125" s="33"/>
      <c r="AB125" s="33"/>
      <c r="AC125" s="33"/>
      <c r="AD125" s="33"/>
      <c r="AE125" s="33"/>
      <c r="AR125" s="158" t="s">
        <v>143</v>
      </c>
      <c r="AT125" s="158" t="s">
        <v>139</v>
      </c>
      <c r="AU125" s="158" t="s">
        <v>82</v>
      </c>
      <c r="AY125" s="18" t="s">
        <v>137</v>
      </c>
      <c r="BE125" s="159">
        <f>IF(N125="základní",J125,0)</f>
        <v>0</v>
      </c>
      <c r="BF125" s="159">
        <f>IF(N125="snížená",J125,0)</f>
        <v>0</v>
      </c>
      <c r="BG125" s="159">
        <f>IF(N125="zákl. přenesená",J125,0)</f>
        <v>0</v>
      </c>
      <c r="BH125" s="159">
        <f>IF(N125="sníž. přenesená",J125,0)</f>
        <v>0</v>
      </c>
      <c r="BI125" s="159">
        <f>IF(N125="nulová",J125,0)</f>
        <v>0</v>
      </c>
      <c r="BJ125" s="18" t="s">
        <v>80</v>
      </c>
      <c r="BK125" s="159">
        <f>ROUND(I125*H125,2)</f>
        <v>0</v>
      </c>
      <c r="BL125" s="18" t="s">
        <v>143</v>
      </c>
      <c r="BM125" s="158" t="s">
        <v>152</v>
      </c>
    </row>
    <row r="126" spans="1:47" s="2" customFormat="1" ht="58.5">
      <c r="A126" s="33"/>
      <c r="B126" s="34"/>
      <c r="C126" s="33"/>
      <c r="D126" s="160" t="s">
        <v>235</v>
      </c>
      <c r="E126" s="33"/>
      <c r="F126" s="165" t="s">
        <v>751</v>
      </c>
      <c r="G126" s="33"/>
      <c r="H126" s="33"/>
      <c r="I126" s="162"/>
      <c r="J126" s="33"/>
      <c r="K126" s="33"/>
      <c r="L126" s="34"/>
      <c r="M126" s="163"/>
      <c r="N126" s="164"/>
      <c r="O126" s="59"/>
      <c r="P126" s="59"/>
      <c r="Q126" s="59"/>
      <c r="R126" s="59"/>
      <c r="S126" s="59"/>
      <c r="T126" s="60"/>
      <c r="U126" s="33"/>
      <c r="V126" s="33"/>
      <c r="W126" s="33"/>
      <c r="X126" s="33"/>
      <c r="Y126" s="33"/>
      <c r="Z126" s="33"/>
      <c r="AA126" s="33"/>
      <c r="AB126" s="33"/>
      <c r="AC126" s="33"/>
      <c r="AD126" s="33"/>
      <c r="AE126" s="33"/>
      <c r="AT126" s="18" t="s">
        <v>235</v>
      </c>
      <c r="AU126" s="18" t="s">
        <v>82</v>
      </c>
    </row>
    <row r="127" spans="1:65" s="2" customFormat="1" ht="49.15" customHeight="1">
      <c r="A127" s="33"/>
      <c r="B127" s="145"/>
      <c r="C127" s="146" t="s">
        <v>143</v>
      </c>
      <c r="D127" s="146" t="s">
        <v>139</v>
      </c>
      <c r="E127" s="147" t="s">
        <v>752</v>
      </c>
      <c r="F127" s="148" t="s">
        <v>753</v>
      </c>
      <c r="G127" s="149" t="s">
        <v>341</v>
      </c>
      <c r="H127" s="150">
        <v>1</v>
      </c>
      <c r="I127" s="151"/>
      <c r="J127" s="152">
        <f>ROUND(I127*H127,2)</f>
        <v>0</v>
      </c>
      <c r="K127" s="153"/>
      <c r="L127" s="34"/>
      <c r="M127" s="154" t="s">
        <v>1</v>
      </c>
      <c r="N127" s="155" t="s">
        <v>37</v>
      </c>
      <c r="O127" s="59"/>
      <c r="P127" s="156">
        <f>O127*H127</f>
        <v>0</v>
      </c>
      <c r="Q127" s="156">
        <v>0</v>
      </c>
      <c r="R127" s="156">
        <f>Q127*H127</f>
        <v>0</v>
      </c>
      <c r="S127" s="156">
        <v>0</v>
      </c>
      <c r="T127" s="157">
        <f>S127*H127</f>
        <v>0</v>
      </c>
      <c r="U127" s="33"/>
      <c r="V127" s="33"/>
      <c r="W127" s="33"/>
      <c r="X127" s="33"/>
      <c r="Y127" s="33"/>
      <c r="Z127" s="33"/>
      <c r="AA127" s="33"/>
      <c r="AB127" s="33"/>
      <c r="AC127" s="33"/>
      <c r="AD127" s="33"/>
      <c r="AE127" s="33"/>
      <c r="AR127" s="158" t="s">
        <v>143</v>
      </c>
      <c r="AT127" s="158" t="s">
        <v>139</v>
      </c>
      <c r="AU127" s="158" t="s">
        <v>82</v>
      </c>
      <c r="AY127" s="18" t="s">
        <v>137</v>
      </c>
      <c r="BE127" s="159">
        <f>IF(N127="základní",J127,0)</f>
        <v>0</v>
      </c>
      <c r="BF127" s="159">
        <f>IF(N127="snížená",J127,0)</f>
        <v>0</v>
      </c>
      <c r="BG127" s="159">
        <f>IF(N127="zákl. přenesená",J127,0)</f>
        <v>0</v>
      </c>
      <c r="BH127" s="159">
        <f>IF(N127="sníž. přenesená",J127,0)</f>
        <v>0</v>
      </c>
      <c r="BI127" s="159">
        <f>IF(N127="nulová",J127,0)</f>
        <v>0</v>
      </c>
      <c r="BJ127" s="18" t="s">
        <v>80</v>
      </c>
      <c r="BK127" s="159">
        <f>ROUND(I127*H127,2)</f>
        <v>0</v>
      </c>
      <c r="BL127" s="18" t="s">
        <v>143</v>
      </c>
      <c r="BM127" s="158" t="s">
        <v>153</v>
      </c>
    </row>
    <row r="128" spans="1:65" s="2" customFormat="1" ht="49.15" customHeight="1">
      <c r="A128" s="33"/>
      <c r="B128" s="145"/>
      <c r="C128" s="146" t="s">
        <v>154</v>
      </c>
      <c r="D128" s="146" t="s">
        <v>139</v>
      </c>
      <c r="E128" s="147" t="s">
        <v>754</v>
      </c>
      <c r="F128" s="148" t="s">
        <v>755</v>
      </c>
      <c r="G128" s="149" t="s">
        <v>341</v>
      </c>
      <c r="H128" s="150">
        <v>1</v>
      </c>
      <c r="I128" s="151"/>
      <c r="J128" s="152">
        <f>ROUND(I128*H128,2)</f>
        <v>0</v>
      </c>
      <c r="K128" s="153"/>
      <c r="L128" s="34"/>
      <c r="M128" s="154" t="s">
        <v>1</v>
      </c>
      <c r="N128" s="155" t="s">
        <v>37</v>
      </c>
      <c r="O128" s="59"/>
      <c r="P128" s="156">
        <f>O128*H128</f>
        <v>0</v>
      </c>
      <c r="Q128" s="156">
        <v>0</v>
      </c>
      <c r="R128" s="156">
        <f>Q128*H128</f>
        <v>0</v>
      </c>
      <c r="S128" s="156">
        <v>0</v>
      </c>
      <c r="T128" s="157">
        <f>S128*H128</f>
        <v>0</v>
      </c>
      <c r="U128" s="33"/>
      <c r="V128" s="33"/>
      <c r="W128" s="33"/>
      <c r="X128" s="33"/>
      <c r="Y128" s="33"/>
      <c r="Z128" s="33"/>
      <c r="AA128" s="33"/>
      <c r="AB128" s="33"/>
      <c r="AC128" s="33"/>
      <c r="AD128" s="33"/>
      <c r="AE128" s="33"/>
      <c r="AR128" s="158" t="s">
        <v>143</v>
      </c>
      <c r="AT128" s="158" t="s">
        <v>139</v>
      </c>
      <c r="AU128" s="158" t="s">
        <v>82</v>
      </c>
      <c r="AY128" s="18" t="s">
        <v>137</v>
      </c>
      <c r="BE128" s="159">
        <f>IF(N128="základní",J128,0)</f>
        <v>0</v>
      </c>
      <c r="BF128" s="159">
        <f>IF(N128="snížená",J128,0)</f>
        <v>0</v>
      </c>
      <c r="BG128" s="159">
        <f>IF(N128="zákl. přenesená",J128,0)</f>
        <v>0</v>
      </c>
      <c r="BH128" s="159">
        <f>IF(N128="sníž. přenesená",J128,0)</f>
        <v>0</v>
      </c>
      <c r="BI128" s="159">
        <f>IF(N128="nulová",J128,0)</f>
        <v>0</v>
      </c>
      <c r="BJ128" s="18" t="s">
        <v>80</v>
      </c>
      <c r="BK128" s="159">
        <f>ROUND(I128*H128,2)</f>
        <v>0</v>
      </c>
      <c r="BL128" s="18" t="s">
        <v>143</v>
      </c>
      <c r="BM128" s="158" t="s">
        <v>157</v>
      </c>
    </row>
    <row r="129" spans="2:63" s="12" customFormat="1" ht="22.9" customHeight="1">
      <c r="B129" s="132"/>
      <c r="D129" s="133" t="s">
        <v>71</v>
      </c>
      <c r="E129" s="143" t="s">
        <v>756</v>
      </c>
      <c r="F129" s="143" t="s">
        <v>757</v>
      </c>
      <c r="I129" s="135"/>
      <c r="J129" s="144">
        <f>BK129</f>
        <v>0</v>
      </c>
      <c r="L129" s="132"/>
      <c r="M129" s="137"/>
      <c r="N129" s="138"/>
      <c r="O129" s="138"/>
      <c r="P129" s="139">
        <f>SUM(P130:P139)</f>
        <v>0</v>
      </c>
      <c r="Q129" s="138"/>
      <c r="R129" s="139">
        <f>SUM(R130:R139)</f>
        <v>0</v>
      </c>
      <c r="S129" s="138"/>
      <c r="T129" s="140">
        <f>SUM(T130:T139)</f>
        <v>0</v>
      </c>
      <c r="AR129" s="133" t="s">
        <v>154</v>
      </c>
      <c r="AT129" s="141" t="s">
        <v>71</v>
      </c>
      <c r="AU129" s="141" t="s">
        <v>80</v>
      </c>
      <c r="AY129" s="133" t="s">
        <v>137</v>
      </c>
      <c r="BK129" s="142">
        <f>SUM(BK130:BK139)</f>
        <v>0</v>
      </c>
    </row>
    <row r="130" spans="1:65" s="2" customFormat="1" ht="24.2" customHeight="1">
      <c r="A130" s="33"/>
      <c r="B130" s="145"/>
      <c r="C130" s="146" t="s">
        <v>152</v>
      </c>
      <c r="D130" s="146" t="s">
        <v>139</v>
      </c>
      <c r="E130" s="147" t="s">
        <v>758</v>
      </c>
      <c r="F130" s="148" t="s">
        <v>759</v>
      </c>
      <c r="G130" s="149" t="s">
        <v>341</v>
      </c>
      <c r="H130" s="150">
        <v>1</v>
      </c>
      <c r="I130" s="151"/>
      <c r="J130" s="152">
        <f>ROUND(I130*H130,2)</f>
        <v>0</v>
      </c>
      <c r="K130" s="153"/>
      <c r="L130" s="34"/>
      <c r="M130" s="154" t="s">
        <v>1</v>
      </c>
      <c r="N130" s="155" t="s">
        <v>37</v>
      </c>
      <c r="O130" s="59"/>
      <c r="P130" s="156">
        <f>O130*H130</f>
        <v>0</v>
      </c>
      <c r="Q130" s="156">
        <v>0</v>
      </c>
      <c r="R130" s="156">
        <f>Q130*H130</f>
        <v>0</v>
      </c>
      <c r="S130" s="156">
        <v>0</v>
      </c>
      <c r="T130" s="157">
        <f>S130*H130</f>
        <v>0</v>
      </c>
      <c r="U130" s="33"/>
      <c r="V130" s="33"/>
      <c r="W130" s="33"/>
      <c r="X130" s="33"/>
      <c r="Y130" s="33"/>
      <c r="Z130" s="33"/>
      <c r="AA130" s="33"/>
      <c r="AB130" s="33"/>
      <c r="AC130" s="33"/>
      <c r="AD130" s="33"/>
      <c r="AE130" s="33"/>
      <c r="AR130" s="158" t="s">
        <v>143</v>
      </c>
      <c r="AT130" s="158" t="s">
        <v>139</v>
      </c>
      <c r="AU130" s="158" t="s">
        <v>82</v>
      </c>
      <c r="AY130" s="18" t="s">
        <v>137</v>
      </c>
      <c r="BE130" s="159">
        <f>IF(N130="základní",J130,0)</f>
        <v>0</v>
      </c>
      <c r="BF130" s="159">
        <f>IF(N130="snížená",J130,0)</f>
        <v>0</v>
      </c>
      <c r="BG130" s="159">
        <f>IF(N130="zákl. přenesená",J130,0)</f>
        <v>0</v>
      </c>
      <c r="BH130" s="159">
        <f>IF(N130="sníž. přenesená",J130,0)</f>
        <v>0</v>
      </c>
      <c r="BI130" s="159">
        <f>IF(N130="nulová",J130,0)</f>
        <v>0</v>
      </c>
      <c r="BJ130" s="18" t="s">
        <v>80</v>
      </c>
      <c r="BK130" s="159">
        <f>ROUND(I130*H130,2)</f>
        <v>0</v>
      </c>
      <c r="BL130" s="18" t="s">
        <v>143</v>
      </c>
      <c r="BM130" s="158" t="s">
        <v>162</v>
      </c>
    </row>
    <row r="131" spans="1:47" s="2" customFormat="1" ht="48.75">
      <c r="A131" s="33"/>
      <c r="B131" s="34"/>
      <c r="C131" s="33"/>
      <c r="D131" s="160" t="s">
        <v>235</v>
      </c>
      <c r="E131" s="33"/>
      <c r="F131" s="165" t="s">
        <v>760</v>
      </c>
      <c r="G131" s="33"/>
      <c r="H131" s="33"/>
      <c r="I131" s="162"/>
      <c r="J131" s="33"/>
      <c r="K131" s="33"/>
      <c r="L131" s="34"/>
      <c r="M131" s="163"/>
      <c r="N131" s="164"/>
      <c r="O131" s="59"/>
      <c r="P131" s="59"/>
      <c r="Q131" s="59"/>
      <c r="R131" s="59"/>
      <c r="S131" s="59"/>
      <c r="T131" s="60"/>
      <c r="U131" s="33"/>
      <c r="V131" s="33"/>
      <c r="W131" s="33"/>
      <c r="X131" s="33"/>
      <c r="Y131" s="33"/>
      <c r="Z131" s="33"/>
      <c r="AA131" s="33"/>
      <c r="AB131" s="33"/>
      <c r="AC131" s="33"/>
      <c r="AD131" s="33"/>
      <c r="AE131" s="33"/>
      <c r="AT131" s="18" t="s">
        <v>235</v>
      </c>
      <c r="AU131" s="18" t="s">
        <v>82</v>
      </c>
    </row>
    <row r="132" spans="1:65" s="2" customFormat="1" ht="24.2" customHeight="1">
      <c r="A132" s="33"/>
      <c r="B132" s="145"/>
      <c r="C132" s="146" t="s">
        <v>164</v>
      </c>
      <c r="D132" s="146" t="s">
        <v>139</v>
      </c>
      <c r="E132" s="147" t="s">
        <v>761</v>
      </c>
      <c r="F132" s="148" t="s">
        <v>802</v>
      </c>
      <c r="G132" s="149" t="s">
        <v>341</v>
      </c>
      <c r="H132" s="150">
        <v>1</v>
      </c>
      <c r="I132" s="151"/>
      <c r="J132" s="152">
        <f>ROUND(I132*H132,2)</f>
        <v>0</v>
      </c>
      <c r="K132" s="153"/>
      <c r="L132" s="34"/>
      <c r="M132" s="154" t="s">
        <v>1</v>
      </c>
      <c r="N132" s="155" t="s">
        <v>37</v>
      </c>
      <c r="O132" s="59"/>
      <c r="P132" s="156">
        <f>O132*H132</f>
        <v>0</v>
      </c>
      <c r="Q132" s="156">
        <v>0</v>
      </c>
      <c r="R132" s="156">
        <f>Q132*H132</f>
        <v>0</v>
      </c>
      <c r="S132" s="156">
        <v>0</v>
      </c>
      <c r="T132" s="157">
        <f>S132*H132</f>
        <v>0</v>
      </c>
      <c r="U132" s="33"/>
      <c r="V132" s="33"/>
      <c r="W132" s="33"/>
      <c r="X132" s="33"/>
      <c r="Y132" s="33"/>
      <c r="Z132" s="33"/>
      <c r="AA132" s="33"/>
      <c r="AB132" s="33"/>
      <c r="AC132" s="33"/>
      <c r="AD132" s="33"/>
      <c r="AE132" s="33"/>
      <c r="AR132" s="158" t="s">
        <v>143</v>
      </c>
      <c r="AT132" s="158" t="s">
        <v>139</v>
      </c>
      <c r="AU132" s="158" t="s">
        <v>82</v>
      </c>
      <c r="AY132" s="18" t="s">
        <v>137</v>
      </c>
      <c r="BE132" s="159">
        <f>IF(N132="základní",J132,0)</f>
        <v>0</v>
      </c>
      <c r="BF132" s="159">
        <f>IF(N132="snížená",J132,0)</f>
        <v>0</v>
      </c>
      <c r="BG132" s="159">
        <f>IF(N132="zákl. přenesená",J132,0)</f>
        <v>0</v>
      </c>
      <c r="BH132" s="159">
        <f>IF(N132="sníž. přenesená",J132,0)</f>
        <v>0</v>
      </c>
      <c r="BI132" s="159">
        <f>IF(N132="nulová",J132,0)</f>
        <v>0</v>
      </c>
      <c r="BJ132" s="18" t="s">
        <v>80</v>
      </c>
      <c r="BK132" s="159">
        <f>ROUND(I132*H132,2)</f>
        <v>0</v>
      </c>
      <c r="BL132" s="18" t="s">
        <v>143</v>
      </c>
      <c r="BM132" s="158" t="s">
        <v>167</v>
      </c>
    </row>
    <row r="133" spans="1:47" s="2" customFormat="1" ht="48.75">
      <c r="A133" s="33"/>
      <c r="B133" s="34"/>
      <c r="C133" s="33"/>
      <c r="D133" s="160" t="s">
        <v>235</v>
      </c>
      <c r="E133" s="33"/>
      <c r="F133" s="165" t="s">
        <v>762</v>
      </c>
      <c r="G133" s="33"/>
      <c r="H133" s="33"/>
      <c r="I133" s="162"/>
      <c r="J133" s="33"/>
      <c r="K133" s="33"/>
      <c r="L133" s="34"/>
      <c r="M133" s="163"/>
      <c r="N133" s="164"/>
      <c r="O133" s="59"/>
      <c r="P133" s="59"/>
      <c r="Q133" s="59"/>
      <c r="R133" s="59"/>
      <c r="S133" s="59"/>
      <c r="T133" s="60"/>
      <c r="U133" s="33"/>
      <c r="V133" s="33"/>
      <c r="W133" s="33"/>
      <c r="X133" s="33"/>
      <c r="Y133" s="33"/>
      <c r="Z133" s="33"/>
      <c r="AA133" s="33"/>
      <c r="AB133" s="33"/>
      <c r="AC133" s="33"/>
      <c r="AD133" s="33"/>
      <c r="AE133" s="33"/>
      <c r="AT133" s="18" t="s">
        <v>235</v>
      </c>
      <c r="AU133" s="18" t="s">
        <v>82</v>
      </c>
    </row>
    <row r="134" spans="1:65" s="2" customFormat="1" ht="24.2" customHeight="1">
      <c r="A134" s="33"/>
      <c r="B134" s="145"/>
      <c r="C134" s="146" t="s">
        <v>153</v>
      </c>
      <c r="D134" s="146" t="s">
        <v>139</v>
      </c>
      <c r="E134" s="147" t="s">
        <v>763</v>
      </c>
      <c r="F134" s="148" t="s">
        <v>803</v>
      </c>
      <c r="G134" s="149" t="s">
        <v>341</v>
      </c>
      <c r="H134" s="150">
        <v>1</v>
      </c>
      <c r="I134" s="151"/>
      <c r="J134" s="152">
        <f>ROUND(I134*H134,2)</f>
        <v>0</v>
      </c>
      <c r="K134" s="153"/>
      <c r="L134" s="34"/>
      <c r="M134" s="154" t="s">
        <v>1</v>
      </c>
      <c r="N134" s="155" t="s">
        <v>37</v>
      </c>
      <c r="O134" s="59"/>
      <c r="P134" s="156">
        <f>O134*H134</f>
        <v>0</v>
      </c>
      <c r="Q134" s="156">
        <v>0</v>
      </c>
      <c r="R134" s="156">
        <f>Q134*H134</f>
        <v>0</v>
      </c>
      <c r="S134" s="156">
        <v>0</v>
      </c>
      <c r="T134" s="157">
        <f>S134*H134</f>
        <v>0</v>
      </c>
      <c r="U134" s="33"/>
      <c r="V134" s="33"/>
      <c r="W134" s="33"/>
      <c r="X134" s="33"/>
      <c r="Y134" s="33"/>
      <c r="Z134" s="33"/>
      <c r="AA134" s="33"/>
      <c r="AB134" s="33"/>
      <c r="AC134" s="33"/>
      <c r="AD134" s="33"/>
      <c r="AE134" s="33"/>
      <c r="AR134" s="158" t="s">
        <v>143</v>
      </c>
      <c r="AT134" s="158" t="s">
        <v>139</v>
      </c>
      <c r="AU134" s="158" t="s">
        <v>82</v>
      </c>
      <c r="AY134" s="18" t="s">
        <v>137</v>
      </c>
      <c r="BE134" s="159">
        <f>IF(N134="základní",J134,0)</f>
        <v>0</v>
      </c>
      <c r="BF134" s="159">
        <f>IF(N134="snížená",J134,0)</f>
        <v>0</v>
      </c>
      <c r="BG134" s="159">
        <f>IF(N134="zákl. přenesená",J134,0)</f>
        <v>0</v>
      </c>
      <c r="BH134" s="159">
        <f>IF(N134="sníž. přenesená",J134,0)</f>
        <v>0</v>
      </c>
      <c r="BI134" s="159">
        <f>IF(N134="nulová",J134,0)</f>
        <v>0</v>
      </c>
      <c r="BJ134" s="18" t="s">
        <v>80</v>
      </c>
      <c r="BK134" s="159">
        <f>ROUND(I134*H134,2)</f>
        <v>0</v>
      </c>
      <c r="BL134" s="18" t="s">
        <v>143</v>
      </c>
      <c r="BM134" s="158" t="s">
        <v>172</v>
      </c>
    </row>
    <row r="135" spans="1:47" s="2" customFormat="1" ht="195">
      <c r="A135" s="33"/>
      <c r="B135" s="34"/>
      <c r="C135" s="33"/>
      <c r="D135" s="160" t="s">
        <v>235</v>
      </c>
      <c r="E135" s="33"/>
      <c r="F135" s="165" t="s">
        <v>764</v>
      </c>
      <c r="G135" s="33"/>
      <c r="H135" s="33"/>
      <c r="I135" s="162"/>
      <c r="J135" s="33"/>
      <c r="K135" s="33"/>
      <c r="L135" s="34"/>
      <c r="M135" s="163"/>
      <c r="N135" s="164"/>
      <c r="O135" s="59"/>
      <c r="P135" s="59"/>
      <c r="Q135" s="59"/>
      <c r="R135" s="59"/>
      <c r="S135" s="59"/>
      <c r="T135" s="60"/>
      <c r="U135" s="33"/>
      <c r="V135" s="33"/>
      <c r="W135" s="33"/>
      <c r="X135" s="33"/>
      <c r="Y135" s="33"/>
      <c r="Z135" s="33"/>
      <c r="AA135" s="33"/>
      <c r="AB135" s="33"/>
      <c r="AC135" s="33"/>
      <c r="AD135" s="33"/>
      <c r="AE135" s="33"/>
      <c r="AT135" s="18" t="s">
        <v>235</v>
      </c>
      <c r="AU135" s="18" t="s">
        <v>82</v>
      </c>
    </row>
    <row r="136" spans="1:65" s="2" customFormat="1" ht="37.9" customHeight="1">
      <c r="A136" s="33"/>
      <c r="B136" s="145"/>
      <c r="C136" s="146" t="s">
        <v>181</v>
      </c>
      <c r="D136" s="146" t="s">
        <v>139</v>
      </c>
      <c r="E136" s="147" t="s">
        <v>765</v>
      </c>
      <c r="F136" s="148" t="s">
        <v>805</v>
      </c>
      <c r="G136" s="149" t="s">
        <v>341</v>
      </c>
      <c r="H136" s="150">
        <v>1</v>
      </c>
      <c r="I136" s="151"/>
      <c r="J136" s="152">
        <f>ROUND(I136*H136,2)</f>
        <v>0</v>
      </c>
      <c r="K136" s="153"/>
      <c r="L136" s="34"/>
      <c r="M136" s="154" t="s">
        <v>1</v>
      </c>
      <c r="N136" s="155" t="s">
        <v>37</v>
      </c>
      <c r="O136" s="59"/>
      <c r="P136" s="156">
        <f>O136*H136</f>
        <v>0</v>
      </c>
      <c r="Q136" s="156">
        <v>0</v>
      </c>
      <c r="R136" s="156">
        <f>Q136*H136</f>
        <v>0</v>
      </c>
      <c r="S136" s="156">
        <v>0</v>
      </c>
      <c r="T136" s="157">
        <f>S136*H136</f>
        <v>0</v>
      </c>
      <c r="U136" s="33"/>
      <c r="V136" s="33"/>
      <c r="W136" s="33"/>
      <c r="X136" s="33"/>
      <c r="Y136" s="33"/>
      <c r="Z136" s="33"/>
      <c r="AA136" s="33"/>
      <c r="AB136" s="33"/>
      <c r="AC136" s="33"/>
      <c r="AD136" s="33"/>
      <c r="AE136" s="33"/>
      <c r="AR136" s="158" t="s">
        <v>143</v>
      </c>
      <c r="AT136" s="158" t="s">
        <v>139</v>
      </c>
      <c r="AU136" s="158" t="s">
        <v>82</v>
      </c>
      <c r="AY136" s="18" t="s">
        <v>137</v>
      </c>
      <c r="BE136" s="159">
        <f>IF(N136="základní",J136,0)</f>
        <v>0</v>
      </c>
      <c r="BF136" s="159">
        <f>IF(N136="snížená",J136,0)</f>
        <v>0</v>
      </c>
      <c r="BG136" s="159">
        <f>IF(N136="zákl. přenesená",J136,0)</f>
        <v>0</v>
      </c>
      <c r="BH136" s="159">
        <f>IF(N136="sníž. přenesená",J136,0)</f>
        <v>0</v>
      </c>
      <c r="BI136" s="159">
        <f>IF(N136="nulová",J136,0)</f>
        <v>0</v>
      </c>
      <c r="BJ136" s="18" t="s">
        <v>80</v>
      </c>
      <c r="BK136" s="159">
        <f>ROUND(I136*H136,2)</f>
        <v>0</v>
      </c>
      <c r="BL136" s="18" t="s">
        <v>143</v>
      </c>
      <c r="BM136" s="158" t="s">
        <v>184</v>
      </c>
    </row>
    <row r="137" spans="1:47" s="2" customFormat="1" ht="29.25">
      <c r="A137" s="33"/>
      <c r="B137" s="34"/>
      <c r="C137" s="33"/>
      <c r="D137" s="160" t="s">
        <v>235</v>
      </c>
      <c r="E137" s="33"/>
      <c r="F137" s="165" t="s">
        <v>766</v>
      </c>
      <c r="G137" s="33"/>
      <c r="H137" s="33"/>
      <c r="I137" s="162"/>
      <c r="J137" s="33"/>
      <c r="K137" s="33"/>
      <c r="L137" s="34"/>
      <c r="M137" s="163"/>
      <c r="N137" s="164"/>
      <c r="O137" s="59"/>
      <c r="P137" s="59"/>
      <c r="Q137" s="59"/>
      <c r="R137" s="59"/>
      <c r="S137" s="59"/>
      <c r="T137" s="60"/>
      <c r="U137" s="33"/>
      <c r="V137" s="33"/>
      <c r="W137" s="33"/>
      <c r="X137" s="33"/>
      <c r="Y137" s="33"/>
      <c r="Z137" s="33"/>
      <c r="AA137" s="33"/>
      <c r="AB137" s="33"/>
      <c r="AC137" s="33"/>
      <c r="AD137" s="33"/>
      <c r="AE137" s="33"/>
      <c r="AT137" s="18" t="s">
        <v>235</v>
      </c>
      <c r="AU137" s="18" t="s">
        <v>82</v>
      </c>
    </row>
    <row r="138" spans="1:65" s="2" customFormat="1" ht="14.45" customHeight="1">
      <c r="A138" s="33"/>
      <c r="B138" s="145"/>
      <c r="C138" s="146" t="s">
        <v>157</v>
      </c>
      <c r="D138" s="146" t="s">
        <v>139</v>
      </c>
      <c r="E138" s="147" t="s">
        <v>767</v>
      </c>
      <c r="F138" s="148" t="s">
        <v>804</v>
      </c>
      <c r="G138" s="149" t="s">
        <v>341</v>
      </c>
      <c r="H138" s="150">
        <v>1</v>
      </c>
      <c r="I138" s="151"/>
      <c r="J138" s="152">
        <f>ROUND(I138*H138,2)</f>
        <v>0</v>
      </c>
      <c r="K138" s="153"/>
      <c r="L138" s="34"/>
      <c r="M138" s="154" t="s">
        <v>1</v>
      </c>
      <c r="N138" s="155" t="s">
        <v>37</v>
      </c>
      <c r="O138" s="59"/>
      <c r="P138" s="156">
        <f>O138*H138</f>
        <v>0</v>
      </c>
      <c r="Q138" s="156">
        <v>0</v>
      </c>
      <c r="R138" s="156">
        <f>Q138*H138</f>
        <v>0</v>
      </c>
      <c r="S138" s="156">
        <v>0</v>
      </c>
      <c r="T138" s="157">
        <f>S138*H138</f>
        <v>0</v>
      </c>
      <c r="U138" s="33"/>
      <c r="V138" s="33"/>
      <c r="W138" s="33"/>
      <c r="X138" s="33"/>
      <c r="Y138" s="33"/>
      <c r="Z138" s="33"/>
      <c r="AA138" s="33"/>
      <c r="AB138" s="33"/>
      <c r="AC138" s="33"/>
      <c r="AD138" s="33"/>
      <c r="AE138" s="33"/>
      <c r="AR138" s="158" t="s">
        <v>143</v>
      </c>
      <c r="AT138" s="158" t="s">
        <v>139</v>
      </c>
      <c r="AU138" s="158" t="s">
        <v>82</v>
      </c>
      <c r="AY138" s="18" t="s">
        <v>137</v>
      </c>
      <c r="BE138" s="159">
        <f>IF(N138="základní",J138,0)</f>
        <v>0</v>
      </c>
      <c r="BF138" s="159">
        <f>IF(N138="snížená",J138,0)</f>
        <v>0</v>
      </c>
      <c r="BG138" s="159">
        <f>IF(N138="zákl. přenesená",J138,0)</f>
        <v>0</v>
      </c>
      <c r="BH138" s="159">
        <f>IF(N138="sníž. přenesená",J138,0)</f>
        <v>0</v>
      </c>
      <c r="BI138" s="159">
        <f>IF(N138="nulová",J138,0)</f>
        <v>0</v>
      </c>
      <c r="BJ138" s="18" t="s">
        <v>80</v>
      </c>
      <c r="BK138" s="159">
        <f>ROUND(I138*H138,2)</f>
        <v>0</v>
      </c>
      <c r="BL138" s="18" t="s">
        <v>143</v>
      </c>
      <c r="BM138" s="158" t="s">
        <v>192</v>
      </c>
    </row>
    <row r="139" spans="1:47" s="2" customFormat="1" ht="68.25">
      <c r="A139" s="33"/>
      <c r="B139" s="34"/>
      <c r="C139" s="33"/>
      <c r="D139" s="160" t="s">
        <v>235</v>
      </c>
      <c r="E139" s="33"/>
      <c r="F139" s="165" t="s">
        <v>768</v>
      </c>
      <c r="G139" s="33"/>
      <c r="H139" s="33"/>
      <c r="I139" s="162"/>
      <c r="J139" s="33"/>
      <c r="K139" s="33"/>
      <c r="L139" s="34"/>
      <c r="M139" s="163"/>
      <c r="N139" s="164"/>
      <c r="O139" s="59"/>
      <c r="P139" s="59"/>
      <c r="Q139" s="59"/>
      <c r="R139" s="59"/>
      <c r="S139" s="59"/>
      <c r="T139" s="60"/>
      <c r="U139" s="33"/>
      <c r="V139" s="33"/>
      <c r="W139" s="33"/>
      <c r="X139" s="33"/>
      <c r="Y139" s="33"/>
      <c r="Z139" s="33"/>
      <c r="AA139" s="33"/>
      <c r="AB139" s="33"/>
      <c r="AC139" s="33"/>
      <c r="AD139" s="33"/>
      <c r="AE139" s="33"/>
      <c r="AT139" s="18" t="s">
        <v>235</v>
      </c>
      <c r="AU139" s="18" t="s">
        <v>82</v>
      </c>
    </row>
    <row r="140" spans="2:63" s="12" customFormat="1" ht="22.9" customHeight="1">
      <c r="B140" s="132"/>
      <c r="D140" s="133" t="s">
        <v>71</v>
      </c>
      <c r="E140" s="143" t="s">
        <v>769</v>
      </c>
      <c r="F140" s="143" t="s">
        <v>770</v>
      </c>
      <c r="I140" s="135"/>
      <c r="J140" s="144">
        <f>BK140</f>
        <v>0</v>
      </c>
      <c r="L140" s="132"/>
      <c r="M140" s="137"/>
      <c r="N140" s="138"/>
      <c r="O140" s="138"/>
      <c r="P140" s="139">
        <f>SUM(P141:P148)</f>
        <v>0</v>
      </c>
      <c r="Q140" s="138"/>
      <c r="R140" s="139">
        <f>SUM(R141:R148)</f>
        <v>0</v>
      </c>
      <c r="S140" s="138"/>
      <c r="T140" s="140">
        <f>SUM(T141:T148)</f>
        <v>0</v>
      </c>
      <c r="AR140" s="133" t="s">
        <v>154</v>
      </c>
      <c r="AT140" s="141" t="s">
        <v>71</v>
      </c>
      <c r="AU140" s="141" t="s">
        <v>80</v>
      </c>
      <c r="AY140" s="133" t="s">
        <v>137</v>
      </c>
      <c r="BK140" s="142">
        <f>SUM(BK141:BK148)</f>
        <v>0</v>
      </c>
    </row>
    <row r="141" spans="1:65" s="2" customFormat="1" ht="49.15" customHeight="1">
      <c r="A141" s="33"/>
      <c r="B141" s="145"/>
      <c r="C141" s="146">
        <v>11</v>
      </c>
      <c r="D141" s="146" t="s">
        <v>139</v>
      </c>
      <c r="E141" s="147" t="s">
        <v>771</v>
      </c>
      <c r="F141" s="148" t="s">
        <v>772</v>
      </c>
      <c r="G141" s="149" t="s">
        <v>341</v>
      </c>
      <c r="H141" s="150">
        <v>1</v>
      </c>
      <c r="I141" s="151"/>
      <c r="J141" s="152">
        <f>ROUND(I141*H141,2)</f>
        <v>0</v>
      </c>
      <c r="K141" s="153"/>
      <c r="L141" s="34"/>
      <c r="M141" s="154" t="s">
        <v>1</v>
      </c>
      <c r="N141" s="155" t="s">
        <v>37</v>
      </c>
      <c r="O141" s="59"/>
      <c r="P141" s="156">
        <f>O141*H141</f>
        <v>0</v>
      </c>
      <c r="Q141" s="156">
        <v>0</v>
      </c>
      <c r="R141" s="156">
        <f>Q141*H141</f>
        <v>0</v>
      </c>
      <c r="S141" s="156">
        <v>0</v>
      </c>
      <c r="T141" s="157">
        <f>S141*H141</f>
        <v>0</v>
      </c>
      <c r="U141" s="33"/>
      <c r="V141" s="33"/>
      <c r="W141" s="33"/>
      <c r="X141" s="33"/>
      <c r="Y141" s="33"/>
      <c r="Z141" s="33"/>
      <c r="AA141" s="33"/>
      <c r="AB141" s="33"/>
      <c r="AC141" s="33"/>
      <c r="AD141" s="33"/>
      <c r="AE141" s="33"/>
      <c r="AR141" s="158" t="s">
        <v>143</v>
      </c>
      <c r="AT141" s="158" t="s">
        <v>139</v>
      </c>
      <c r="AU141" s="158" t="s">
        <v>82</v>
      </c>
      <c r="AY141" s="18" t="s">
        <v>137</v>
      </c>
      <c r="BE141" s="159">
        <f>IF(N141="základní",J141,0)</f>
        <v>0</v>
      </c>
      <c r="BF141" s="159">
        <f>IF(N141="snížená",J141,0)</f>
        <v>0</v>
      </c>
      <c r="BG141" s="159">
        <f>IF(N141="zákl. přenesená",J141,0)</f>
        <v>0</v>
      </c>
      <c r="BH141" s="159">
        <f>IF(N141="sníž. přenesená",J141,0)</f>
        <v>0</v>
      </c>
      <c r="BI141" s="159">
        <f>IF(N141="nulová",J141,0)</f>
        <v>0</v>
      </c>
      <c r="BJ141" s="18" t="s">
        <v>80</v>
      </c>
      <c r="BK141" s="159">
        <f>ROUND(I141*H141,2)</f>
        <v>0</v>
      </c>
      <c r="BL141" s="18" t="s">
        <v>143</v>
      </c>
      <c r="BM141" s="158" t="s">
        <v>214</v>
      </c>
    </row>
    <row r="142" spans="1:65" s="2" customFormat="1" ht="49.15" customHeight="1">
      <c r="A142" s="33"/>
      <c r="B142" s="145"/>
      <c r="C142" s="146">
        <v>12</v>
      </c>
      <c r="D142" s="146" t="s">
        <v>139</v>
      </c>
      <c r="E142" s="147" t="s">
        <v>773</v>
      </c>
      <c r="F142" s="148" t="s">
        <v>774</v>
      </c>
      <c r="G142" s="149" t="s">
        <v>341</v>
      </c>
      <c r="H142" s="150">
        <v>1</v>
      </c>
      <c r="I142" s="151"/>
      <c r="J142" s="152">
        <f>ROUND(I142*H142,2)</f>
        <v>0</v>
      </c>
      <c r="K142" s="153"/>
      <c r="L142" s="34"/>
      <c r="M142" s="154" t="s">
        <v>1</v>
      </c>
      <c r="N142" s="155" t="s">
        <v>37</v>
      </c>
      <c r="O142" s="59"/>
      <c r="P142" s="156">
        <f>O142*H142</f>
        <v>0</v>
      </c>
      <c r="Q142" s="156">
        <v>0</v>
      </c>
      <c r="R142" s="156">
        <f>Q142*H142</f>
        <v>0</v>
      </c>
      <c r="S142" s="156">
        <v>0</v>
      </c>
      <c r="T142" s="157">
        <f>S142*H142</f>
        <v>0</v>
      </c>
      <c r="U142" s="33"/>
      <c r="V142" s="33"/>
      <c r="W142" s="33"/>
      <c r="X142" s="33"/>
      <c r="Y142" s="33"/>
      <c r="Z142" s="33"/>
      <c r="AA142" s="33"/>
      <c r="AB142" s="33"/>
      <c r="AC142" s="33"/>
      <c r="AD142" s="33"/>
      <c r="AE142" s="33"/>
      <c r="AR142" s="158" t="s">
        <v>143</v>
      </c>
      <c r="AT142" s="158" t="s">
        <v>139</v>
      </c>
      <c r="AU142" s="158" t="s">
        <v>82</v>
      </c>
      <c r="AY142" s="18" t="s">
        <v>137</v>
      </c>
      <c r="BE142" s="159">
        <f>IF(N142="základní",J142,0)</f>
        <v>0</v>
      </c>
      <c r="BF142" s="159">
        <f>IF(N142="snížená",J142,0)</f>
        <v>0</v>
      </c>
      <c r="BG142" s="159">
        <f>IF(N142="zákl. přenesená",J142,0)</f>
        <v>0</v>
      </c>
      <c r="BH142" s="159">
        <f>IF(N142="sníž. přenesená",J142,0)</f>
        <v>0</v>
      </c>
      <c r="BI142" s="159">
        <f>IF(N142="nulová",J142,0)</f>
        <v>0</v>
      </c>
      <c r="BJ142" s="18" t="s">
        <v>80</v>
      </c>
      <c r="BK142" s="159">
        <f>ROUND(I142*H142,2)</f>
        <v>0</v>
      </c>
      <c r="BL142" s="18" t="s">
        <v>143</v>
      </c>
      <c r="BM142" s="158" t="s">
        <v>227</v>
      </c>
    </row>
    <row r="143" spans="1:65" s="2" customFormat="1" ht="14.45" customHeight="1">
      <c r="A143" s="33"/>
      <c r="B143" s="145"/>
      <c r="C143" s="146">
        <v>13</v>
      </c>
      <c r="D143" s="146" t="s">
        <v>139</v>
      </c>
      <c r="E143" s="147" t="s">
        <v>775</v>
      </c>
      <c r="F143" s="148" t="s">
        <v>776</v>
      </c>
      <c r="G143" s="149" t="s">
        <v>341</v>
      </c>
      <c r="H143" s="150">
        <v>1</v>
      </c>
      <c r="I143" s="151"/>
      <c r="J143" s="152">
        <f>ROUND(I143*H143,2)</f>
        <v>0</v>
      </c>
      <c r="K143" s="153"/>
      <c r="L143" s="34"/>
      <c r="M143" s="154" t="s">
        <v>1</v>
      </c>
      <c r="N143" s="155" t="s">
        <v>37</v>
      </c>
      <c r="O143" s="59"/>
      <c r="P143" s="156">
        <f>O143*H143</f>
        <v>0</v>
      </c>
      <c r="Q143" s="156">
        <v>0</v>
      </c>
      <c r="R143" s="156">
        <f>Q143*H143</f>
        <v>0</v>
      </c>
      <c r="S143" s="156">
        <v>0</v>
      </c>
      <c r="T143" s="157">
        <f>S143*H143</f>
        <v>0</v>
      </c>
      <c r="U143" s="33"/>
      <c r="V143" s="33"/>
      <c r="W143" s="33"/>
      <c r="X143" s="33"/>
      <c r="Y143" s="33"/>
      <c r="Z143" s="33"/>
      <c r="AA143" s="33"/>
      <c r="AB143" s="33"/>
      <c r="AC143" s="33"/>
      <c r="AD143" s="33"/>
      <c r="AE143" s="33"/>
      <c r="AR143" s="158" t="s">
        <v>143</v>
      </c>
      <c r="AT143" s="158" t="s">
        <v>139</v>
      </c>
      <c r="AU143" s="158" t="s">
        <v>82</v>
      </c>
      <c r="AY143" s="18" t="s">
        <v>137</v>
      </c>
      <c r="BE143" s="159">
        <f>IF(N143="základní",J143,0)</f>
        <v>0</v>
      </c>
      <c r="BF143" s="159">
        <f>IF(N143="snížená",J143,0)</f>
        <v>0</v>
      </c>
      <c r="BG143" s="159">
        <f>IF(N143="zákl. přenesená",J143,0)</f>
        <v>0</v>
      </c>
      <c r="BH143" s="159">
        <f>IF(N143="sníž. přenesená",J143,0)</f>
        <v>0</v>
      </c>
      <c r="BI143" s="159">
        <f>IF(N143="nulová",J143,0)</f>
        <v>0</v>
      </c>
      <c r="BJ143" s="18" t="s">
        <v>80</v>
      </c>
      <c r="BK143" s="159">
        <f>ROUND(I143*H143,2)</f>
        <v>0</v>
      </c>
      <c r="BL143" s="18" t="s">
        <v>143</v>
      </c>
      <c r="BM143" s="158" t="s">
        <v>234</v>
      </c>
    </row>
    <row r="144" spans="1:65" s="2" customFormat="1" ht="37.9" customHeight="1">
      <c r="A144" s="33"/>
      <c r="B144" s="145"/>
      <c r="C144" s="146">
        <v>14</v>
      </c>
      <c r="D144" s="146" t="s">
        <v>139</v>
      </c>
      <c r="E144" s="147" t="s">
        <v>777</v>
      </c>
      <c r="F144" s="148" t="s">
        <v>778</v>
      </c>
      <c r="G144" s="149" t="s">
        <v>341</v>
      </c>
      <c r="H144" s="150">
        <v>1</v>
      </c>
      <c r="I144" s="151"/>
      <c r="J144" s="152">
        <f>ROUND(I144*H144,2)</f>
        <v>0</v>
      </c>
      <c r="K144" s="153"/>
      <c r="L144" s="34"/>
      <c r="M144" s="154" t="s">
        <v>1</v>
      </c>
      <c r="N144" s="155" t="s">
        <v>37</v>
      </c>
      <c r="O144" s="59"/>
      <c r="P144" s="156">
        <f>O144*H144</f>
        <v>0</v>
      </c>
      <c r="Q144" s="156">
        <v>0</v>
      </c>
      <c r="R144" s="156">
        <f>Q144*H144</f>
        <v>0</v>
      </c>
      <c r="S144" s="156">
        <v>0</v>
      </c>
      <c r="T144" s="157">
        <f>S144*H144</f>
        <v>0</v>
      </c>
      <c r="U144" s="33"/>
      <c r="V144" s="33"/>
      <c r="W144" s="33"/>
      <c r="X144" s="33"/>
      <c r="Y144" s="33"/>
      <c r="Z144" s="33"/>
      <c r="AA144" s="33"/>
      <c r="AB144" s="33"/>
      <c r="AC144" s="33"/>
      <c r="AD144" s="33"/>
      <c r="AE144" s="33"/>
      <c r="AR144" s="158" t="s">
        <v>143</v>
      </c>
      <c r="AT144" s="158" t="s">
        <v>139</v>
      </c>
      <c r="AU144" s="158" t="s">
        <v>82</v>
      </c>
      <c r="AY144" s="18" t="s">
        <v>137</v>
      </c>
      <c r="BE144" s="159">
        <f>IF(N144="základní",J144,0)</f>
        <v>0</v>
      </c>
      <c r="BF144" s="159">
        <f>IF(N144="snížená",J144,0)</f>
        <v>0</v>
      </c>
      <c r="BG144" s="159">
        <f>IF(N144="zákl. přenesená",J144,0)</f>
        <v>0</v>
      </c>
      <c r="BH144" s="159">
        <f>IF(N144="sníž. přenesená",J144,0)</f>
        <v>0</v>
      </c>
      <c r="BI144" s="159">
        <f>IF(N144="nulová",J144,0)</f>
        <v>0</v>
      </c>
      <c r="BJ144" s="18" t="s">
        <v>80</v>
      </c>
      <c r="BK144" s="159">
        <f>ROUND(I144*H144,2)</f>
        <v>0</v>
      </c>
      <c r="BL144" s="18" t="s">
        <v>143</v>
      </c>
      <c r="BM144" s="158" t="s">
        <v>240</v>
      </c>
    </row>
    <row r="145" spans="1:65" s="2" customFormat="1" ht="24.2" customHeight="1">
      <c r="A145" s="33"/>
      <c r="B145" s="145"/>
      <c r="C145" s="146">
        <v>15</v>
      </c>
      <c r="D145" s="146" t="s">
        <v>139</v>
      </c>
      <c r="E145" s="147" t="s">
        <v>779</v>
      </c>
      <c r="F145" s="148" t="s">
        <v>780</v>
      </c>
      <c r="G145" s="149" t="s">
        <v>341</v>
      </c>
      <c r="H145" s="150">
        <v>1</v>
      </c>
      <c r="I145" s="151"/>
      <c r="J145" s="152">
        <f>ROUND(I145*H145,2)</f>
        <v>0</v>
      </c>
      <c r="K145" s="153"/>
      <c r="L145" s="34"/>
      <c r="M145" s="154" t="s">
        <v>1</v>
      </c>
      <c r="N145" s="155" t="s">
        <v>37</v>
      </c>
      <c r="O145" s="59"/>
      <c r="P145" s="156">
        <f>O145*H145</f>
        <v>0</v>
      </c>
      <c r="Q145" s="156">
        <v>0</v>
      </c>
      <c r="R145" s="156">
        <f>Q145*H145</f>
        <v>0</v>
      </c>
      <c r="S145" s="156">
        <v>0</v>
      </c>
      <c r="T145" s="157">
        <f>S145*H145</f>
        <v>0</v>
      </c>
      <c r="U145" s="33"/>
      <c r="V145" s="33"/>
      <c r="W145" s="33"/>
      <c r="X145" s="33"/>
      <c r="Y145" s="33"/>
      <c r="Z145" s="33"/>
      <c r="AA145" s="33"/>
      <c r="AB145" s="33"/>
      <c r="AC145" s="33"/>
      <c r="AD145" s="33"/>
      <c r="AE145" s="33"/>
      <c r="AR145" s="158" t="s">
        <v>143</v>
      </c>
      <c r="AT145" s="158" t="s">
        <v>139</v>
      </c>
      <c r="AU145" s="158" t="s">
        <v>82</v>
      </c>
      <c r="AY145" s="18" t="s">
        <v>137</v>
      </c>
      <c r="BE145" s="159">
        <f>IF(N145="základní",J145,0)</f>
        <v>0</v>
      </c>
      <c r="BF145" s="159">
        <f>IF(N145="snížená",J145,0)</f>
        <v>0</v>
      </c>
      <c r="BG145" s="159">
        <f>IF(N145="zákl. přenesená",J145,0)</f>
        <v>0</v>
      </c>
      <c r="BH145" s="159">
        <f>IF(N145="sníž. přenesená",J145,0)</f>
        <v>0</v>
      </c>
      <c r="BI145" s="159">
        <f>IF(N145="nulová",J145,0)</f>
        <v>0</v>
      </c>
      <c r="BJ145" s="18" t="s">
        <v>80</v>
      </c>
      <c r="BK145" s="159">
        <f>ROUND(I145*H145,2)</f>
        <v>0</v>
      </c>
      <c r="BL145" s="18" t="s">
        <v>143</v>
      </c>
      <c r="BM145" s="158" t="s">
        <v>251</v>
      </c>
    </row>
    <row r="146" spans="1:47" s="2" customFormat="1" ht="19.5">
      <c r="A146" s="33"/>
      <c r="B146" s="34"/>
      <c r="C146" s="33"/>
      <c r="D146" s="160" t="s">
        <v>235</v>
      </c>
      <c r="E146" s="33"/>
      <c r="F146" s="165" t="s">
        <v>781</v>
      </c>
      <c r="G146" s="33"/>
      <c r="H146" s="33"/>
      <c r="I146" s="162"/>
      <c r="J146" s="33"/>
      <c r="K146" s="33"/>
      <c r="L146" s="34"/>
      <c r="M146" s="163"/>
      <c r="N146" s="164"/>
      <c r="O146" s="59"/>
      <c r="P146" s="59"/>
      <c r="Q146" s="59"/>
      <c r="R146" s="59"/>
      <c r="S146" s="59"/>
      <c r="T146" s="60"/>
      <c r="U146" s="33"/>
      <c r="V146" s="33"/>
      <c r="W146" s="33"/>
      <c r="X146" s="33"/>
      <c r="Y146" s="33"/>
      <c r="Z146" s="33"/>
      <c r="AA146" s="33"/>
      <c r="AB146" s="33"/>
      <c r="AC146" s="33"/>
      <c r="AD146" s="33"/>
      <c r="AE146" s="33"/>
      <c r="AT146" s="18" t="s">
        <v>235</v>
      </c>
      <c r="AU146" s="18" t="s">
        <v>82</v>
      </c>
    </row>
    <row r="147" spans="1:65" s="2" customFormat="1" ht="62.65" customHeight="1">
      <c r="A147" s="33"/>
      <c r="B147" s="145"/>
      <c r="C147" s="146">
        <v>16</v>
      </c>
      <c r="D147" s="146" t="s">
        <v>139</v>
      </c>
      <c r="E147" s="147" t="s">
        <v>782</v>
      </c>
      <c r="F147" s="148" t="s">
        <v>783</v>
      </c>
      <c r="G147" s="149" t="s">
        <v>341</v>
      </c>
      <c r="H147" s="150">
        <v>1</v>
      </c>
      <c r="I147" s="151"/>
      <c r="J147" s="152">
        <f>ROUND(I147*H147,2)</f>
        <v>0</v>
      </c>
      <c r="K147" s="153"/>
      <c r="L147" s="34"/>
      <c r="M147" s="154" t="s">
        <v>1</v>
      </c>
      <c r="N147" s="155" t="s">
        <v>37</v>
      </c>
      <c r="O147" s="59"/>
      <c r="P147" s="156">
        <f>O147*H147</f>
        <v>0</v>
      </c>
      <c r="Q147" s="156">
        <v>0</v>
      </c>
      <c r="R147" s="156">
        <f>Q147*H147</f>
        <v>0</v>
      </c>
      <c r="S147" s="156">
        <v>0</v>
      </c>
      <c r="T147" s="157">
        <f>S147*H147</f>
        <v>0</v>
      </c>
      <c r="U147" s="33"/>
      <c r="V147" s="33"/>
      <c r="W147" s="33"/>
      <c r="X147" s="33"/>
      <c r="Y147" s="33"/>
      <c r="Z147" s="33"/>
      <c r="AA147" s="33"/>
      <c r="AB147" s="33"/>
      <c r="AC147" s="33"/>
      <c r="AD147" s="33"/>
      <c r="AE147" s="33"/>
      <c r="AR147" s="158" t="s">
        <v>143</v>
      </c>
      <c r="AT147" s="158" t="s">
        <v>139</v>
      </c>
      <c r="AU147" s="158" t="s">
        <v>82</v>
      </c>
      <c r="AY147" s="18" t="s">
        <v>137</v>
      </c>
      <c r="BE147" s="159">
        <f>IF(N147="základní",J147,0)</f>
        <v>0</v>
      </c>
      <c r="BF147" s="159">
        <f>IF(N147="snížená",J147,0)</f>
        <v>0</v>
      </c>
      <c r="BG147" s="159">
        <f>IF(N147="zákl. přenesená",J147,0)</f>
        <v>0</v>
      </c>
      <c r="BH147" s="159">
        <f>IF(N147="sníž. přenesená",J147,0)</f>
        <v>0</v>
      </c>
      <c r="BI147" s="159">
        <f>IF(N147="nulová",J147,0)</f>
        <v>0</v>
      </c>
      <c r="BJ147" s="18" t="s">
        <v>80</v>
      </c>
      <c r="BK147" s="159">
        <f>ROUND(I147*H147,2)</f>
        <v>0</v>
      </c>
      <c r="BL147" s="18" t="s">
        <v>143</v>
      </c>
      <c r="BM147" s="158" t="s">
        <v>264</v>
      </c>
    </row>
    <row r="148" spans="1:65" s="2" customFormat="1" ht="24.2" customHeight="1">
      <c r="A148" s="33"/>
      <c r="B148" s="145"/>
      <c r="C148" s="146">
        <v>17</v>
      </c>
      <c r="D148" s="146" t="s">
        <v>139</v>
      </c>
      <c r="E148" s="147" t="s">
        <v>784</v>
      </c>
      <c r="F148" s="148" t="s">
        <v>785</v>
      </c>
      <c r="G148" s="149" t="s">
        <v>341</v>
      </c>
      <c r="H148" s="150">
        <v>1</v>
      </c>
      <c r="I148" s="151"/>
      <c r="J148" s="152">
        <f>ROUND(I148*H148,2)</f>
        <v>0</v>
      </c>
      <c r="K148" s="153"/>
      <c r="L148" s="34"/>
      <c r="M148" s="212" t="s">
        <v>1</v>
      </c>
      <c r="N148" s="213" t="s">
        <v>37</v>
      </c>
      <c r="O148" s="210"/>
      <c r="P148" s="214">
        <f>O148*H148</f>
        <v>0</v>
      </c>
      <c r="Q148" s="214">
        <v>0</v>
      </c>
      <c r="R148" s="214">
        <f>Q148*H148</f>
        <v>0</v>
      </c>
      <c r="S148" s="214">
        <v>0</v>
      </c>
      <c r="T148" s="215">
        <f>S148*H148</f>
        <v>0</v>
      </c>
      <c r="U148" s="33"/>
      <c r="V148" s="33"/>
      <c r="W148" s="33"/>
      <c r="X148" s="33"/>
      <c r="Y148" s="33"/>
      <c r="Z148" s="33"/>
      <c r="AA148" s="33"/>
      <c r="AB148" s="33"/>
      <c r="AC148" s="33"/>
      <c r="AD148" s="33"/>
      <c r="AE148" s="33"/>
      <c r="AR148" s="158" t="s">
        <v>143</v>
      </c>
      <c r="AT148" s="158" t="s">
        <v>139</v>
      </c>
      <c r="AU148" s="158" t="s">
        <v>82</v>
      </c>
      <c r="AY148" s="18" t="s">
        <v>137</v>
      </c>
      <c r="BE148" s="159">
        <f>IF(N148="základní",J148,0)</f>
        <v>0</v>
      </c>
      <c r="BF148" s="159">
        <f>IF(N148="snížená",J148,0)</f>
        <v>0</v>
      </c>
      <c r="BG148" s="159">
        <f>IF(N148="zákl. přenesená",J148,0)</f>
        <v>0</v>
      </c>
      <c r="BH148" s="159">
        <f>IF(N148="sníž. přenesená",J148,0)</f>
        <v>0</v>
      </c>
      <c r="BI148" s="159">
        <f>IF(N148="nulová",J148,0)</f>
        <v>0</v>
      </c>
      <c r="BJ148" s="18" t="s">
        <v>80</v>
      </c>
      <c r="BK148" s="159">
        <f>ROUND(I148*H148,2)</f>
        <v>0</v>
      </c>
      <c r="BL148" s="18" t="s">
        <v>143</v>
      </c>
      <c r="BM148" s="158" t="s">
        <v>268</v>
      </c>
    </row>
    <row r="149" spans="1:31" s="2" customFormat="1" ht="6.95" customHeight="1">
      <c r="A149" s="33"/>
      <c r="B149" s="48"/>
      <c r="C149" s="49"/>
      <c r="D149" s="49"/>
      <c r="E149" s="49"/>
      <c r="F149" s="49"/>
      <c r="G149" s="49"/>
      <c r="H149" s="49"/>
      <c r="I149" s="49"/>
      <c r="J149" s="49"/>
      <c r="K149" s="49"/>
      <c r="L149" s="34"/>
      <c r="M149" s="33"/>
      <c r="O149" s="33"/>
      <c r="P149" s="33"/>
      <c r="Q149" s="33"/>
      <c r="R149" s="33"/>
      <c r="S149" s="33"/>
      <c r="T149" s="33"/>
      <c r="U149" s="33"/>
      <c r="V149" s="33"/>
      <c r="W149" s="33"/>
      <c r="X149" s="33"/>
      <c r="Y149" s="33"/>
      <c r="Z149" s="33"/>
      <c r="AA149" s="33"/>
      <c r="AB149" s="33"/>
      <c r="AC149" s="33"/>
      <c r="AD149" s="33"/>
      <c r="AE149" s="33"/>
    </row>
  </sheetData>
  <autoFilter ref="C119:K14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Uživatel systému Windows</cp:lastModifiedBy>
  <dcterms:created xsi:type="dcterms:W3CDTF">2021-05-20T11:44:07Z</dcterms:created>
  <dcterms:modified xsi:type="dcterms:W3CDTF">2021-05-20T13:01:37Z</dcterms:modified>
  <cp:category/>
  <cp:version/>
  <cp:contentType/>
  <cp:contentStatus/>
</cp:coreProperties>
</file>