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1768" windowHeight="13392"/>
  </bookViews>
  <sheets>
    <sheet name="Rekapitulace stavby" sheetId="1" r:id="rId1"/>
    <sheet name="1. - SO 01 Sanace dna nad..." sheetId="2" r:id="rId2"/>
    <sheet name="VON - Vedlejší a ostatní ..." sheetId="3" r:id="rId3"/>
    <sheet name="Pokyny pro vyplnění" sheetId="4" r:id="rId4"/>
  </sheets>
  <definedNames>
    <definedName name="_xlnm._FilterDatabase" localSheetId="1" hidden="1">'1. - SO 01 Sanace dna nad...'!$C$82:$K$123</definedName>
    <definedName name="_xlnm._FilterDatabase" localSheetId="2" hidden="1">'VON - Vedlejší a ostatní ...'!$C$85:$K$149</definedName>
    <definedName name="_xlnm.Print_Titles" localSheetId="1">'1. - SO 01 Sanace dna nad...'!$82:$82</definedName>
    <definedName name="_xlnm.Print_Titles" localSheetId="0">'Rekapitulace stavby'!$52:$52</definedName>
    <definedName name="_xlnm.Print_Titles" localSheetId="2">'VON - Vedlejší a ostatní ...'!$85:$85</definedName>
    <definedName name="_xlnm.Print_Area" localSheetId="1">'1. - SO 01 Sanace dna nad...'!$C$4:$J$39,'1. - SO 01 Sanace dna nad...'!$C$45:$J$64,'1. - SO 01 Sanace dna nad...'!$C$70:$K$123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...'!$C$45:$J$67,'VON - Vedlejší a ostatní ...'!$C$73:$K$149</definedName>
  </definedNames>
  <calcPr calcId="162913"/>
</workbook>
</file>

<file path=xl/calcChain.xml><?xml version="1.0" encoding="utf-8"?>
<calcChain xmlns="http://schemas.openxmlformats.org/spreadsheetml/2006/main">
  <c r="BK88" i="3" l="1"/>
  <c r="J37" i="3"/>
  <c r="J36" i="3"/>
  <c r="AY56" i="1"/>
  <c r="J35" i="3"/>
  <c r="AX56" i="1" s="1"/>
  <c r="BI146" i="3"/>
  <c r="BH146" i="3"/>
  <c r="BF146" i="3"/>
  <c r="BE146" i="3"/>
  <c r="T146" i="3"/>
  <c r="T145" i="3" s="1"/>
  <c r="T144" i="3" s="1"/>
  <c r="R146" i="3"/>
  <c r="R145" i="3" s="1"/>
  <c r="R144" i="3" s="1"/>
  <c r="P146" i="3"/>
  <c r="P145" i="3" s="1"/>
  <c r="P144" i="3" s="1"/>
  <c r="BI140" i="3"/>
  <c r="BH140" i="3"/>
  <c r="BF140" i="3"/>
  <c r="BE140" i="3"/>
  <c r="T140" i="3"/>
  <c r="R140" i="3"/>
  <c r="P140" i="3"/>
  <c r="BI134" i="3"/>
  <c r="BH134" i="3"/>
  <c r="BF134" i="3"/>
  <c r="BE134" i="3"/>
  <c r="T134" i="3"/>
  <c r="R134" i="3"/>
  <c r="P134" i="3"/>
  <c r="BI126" i="3"/>
  <c r="BH126" i="3"/>
  <c r="BF126" i="3"/>
  <c r="BE126" i="3"/>
  <c r="T126" i="3"/>
  <c r="R126" i="3"/>
  <c r="P126" i="3"/>
  <c r="BI124" i="3"/>
  <c r="BH124" i="3"/>
  <c r="BF124" i="3"/>
  <c r="BE124" i="3"/>
  <c r="T124" i="3"/>
  <c r="R124" i="3"/>
  <c r="P124" i="3"/>
  <c r="BI120" i="3"/>
  <c r="BH120" i="3"/>
  <c r="BF120" i="3"/>
  <c r="BE120" i="3"/>
  <c r="T120" i="3"/>
  <c r="R120" i="3"/>
  <c r="P120" i="3"/>
  <c r="BI115" i="3"/>
  <c r="BH115" i="3"/>
  <c r="BF115" i="3"/>
  <c r="BE115" i="3"/>
  <c r="T115" i="3"/>
  <c r="R115" i="3"/>
  <c r="P115" i="3"/>
  <c r="BI111" i="3"/>
  <c r="BH111" i="3"/>
  <c r="BF111" i="3"/>
  <c r="BE111" i="3"/>
  <c r="T111" i="3"/>
  <c r="R111" i="3"/>
  <c r="P111" i="3"/>
  <c r="BI106" i="3"/>
  <c r="BH106" i="3"/>
  <c r="BF106" i="3"/>
  <c r="BE106" i="3"/>
  <c r="T106" i="3"/>
  <c r="R106" i="3"/>
  <c r="P106" i="3"/>
  <c r="BI102" i="3"/>
  <c r="BH102" i="3"/>
  <c r="BF102" i="3"/>
  <c r="BE102" i="3"/>
  <c r="T102" i="3"/>
  <c r="R102" i="3"/>
  <c r="P102" i="3"/>
  <c r="BI98" i="3"/>
  <c r="BH98" i="3"/>
  <c r="BF98" i="3"/>
  <c r="BE98" i="3"/>
  <c r="T98" i="3"/>
  <c r="R98" i="3"/>
  <c r="P98" i="3"/>
  <c r="BI89" i="3"/>
  <c r="BH89" i="3"/>
  <c r="BF89" i="3"/>
  <c r="BE89" i="3"/>
  <c r="T89" i="3"/>
  <c r="T88" i="3" s="1"/>
  <c r="R89" i="3"/>
  <c r="R88" i="3" s="1"/>
  <c r="P89" i="3"/>
  <c r="P88" i="3" s="1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80" i="3" s="1"/>
  <c r="E7" i="3"/>
  <c r="E48" i="3" s="1"/>
  <c r="J37" i="2"/>
  <c r="J36" i="2"/>
  <c r="AY55" i="1"/>
  <c r="J35" i="2"/>
  <c r="AX55" i="1" s="1"/>
  <c r="BI122" i="2"/>
  <c r="BH122" i="2"/>
  <c r="BF122" i="2"/>
  <c r="BE122" i="2"/>
  <c r="T122" i="2"/>
  <c r="T121" i="2"/>
  <c r="R122" i="2"/>
  <c r="R121" i="2" s="1"/>
  <c r="P122" i="2"/>
  <c r="P121" i="2"/>
  <c r="BI117" i="2"/>
  <c r="BH117" i="2"/>
  <c r="BF117" i="2"/>
  <c r="BE117" i="2"/>
  <c r="T117" i="2"/>
  <c r="R117" i="2"/>
  <c r="P117" i="2"/>
  <c r="BI113" i="2"/>
  <c r="BH113" i="2"/>
  <c r="BF113" i="2"/>
  <c r="BE113" i="2"/>
  <c r="T113" i="2"/>
  <c r="R113" i="2"/>
  <c r="P113" i="2"/>
  <c r="BI104" i="2"/>
  <c r="BH104" i="2"/>
  <c r="BF104" i="2"/>
  <c r="BE104" i="2"/>
  <c r="T104" i="2"/>
  <c r="R104" i="2"/>
  <c r="P104" i="2"/>
  <c r="BI94" i="2"/>
  <c r="BH94" i="2"/>
  <c r="BF94" i="2"/>
  <c r="BE94" i="2"/>
  <c r="T94" i="2"/>
  <c r="R94" i="2"/>
  <c r="P94" i="2"/>
  <c r="BI86" i="2"/>
  <c r="BH86" i="2"/>
  <c r="BF86" i="2"/>
  <c r="BE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/>
  <c r="J17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J102" i="3"/>
  <c r="BK98" i="3"/>
  <c r="J86" i="2"/>
  <c r="J115" i="3"/>
  <c r="BK122" i="2"/>
  <c r="BK146" i="3"/>
  <c r="BK124" i="3"/>
  <c r="BK89" i="3"/>
  <c r="BK104" i="2"/>
  <c r="J124" i="3"/>
  <c r="BK111" i="3"/>
  <c r="J122" i="2"/>
  <c r="BK106" i="3"/>
  <c r="J94" i="2"/>
  <c r="J134" i="3"/>
  <c r="BK102" i="3"/>
  <c r="J113" i="2"/>
  <c r="BK140" i="3"/>
  <c r="J126" i="3"/>
  <c r="J111" i="3"/>
  <c r="BK94" i="2"/>
  <c r="BK120" i="3"/>
  <c r="J89" i="3"/>
  <c r="BK86" i="2"/>
  <c r="BK115" i="3"/>
  <c r="J104" i="2"/>
  <c r="J140" i="3"/>
  <c r="J106" i="3"/>
  <c r="BK117" i="2"/>
  <c r="BK134" i="3"/>
  <c r="J120" i="3"/>
  <c r="J117" i="2"/>
  <c r="BK126" i="3"/>
  <c r="J98" i="3"/>
  <c r="AS54" i="1"/>
  <c r="J146" i="3"/>
  <c r="BK113" i="2"/>
  <c r="P85" i="2" l="1"/>
  <c r="R85" i="2"/>
  <c r="R84" i="2" s="1"/>
  <c r="R83" i="2" s="1"/>
  <c r="T85" i="2"/>
  <c r="P103" i="2"/>
  <c r="P84" i="2" s="1"/>
  <c r="P83" i="2" s="1"/>
  <c r="AU55" i="1" s="1"/>
  <c r="R103" i="2"/>
  <c r="BK97" i="3"/>
  <c r="J97" i="3"/>
  <c r="J62" i="3" s="1"/>
  <c r="R97" i="3"/>
  <c r="P110" i="3"/>
  <c r="R110" i="3"/>
  <c r="R119" i="3"/>
  <c r="BK103" i="2"/>
  <c r="J103" i="2"/>
  <c r="J62" i="2"/>
  <c r="J88" i="3"/>
  <c r="J61" i="3"/>
  <c r="P97" i="3"/>
  <c r="BK110" i="3"/>
  <c r="J110" i="3" s="1"/>
  <c r="J63" i="3" s="1"/>
  <c r="T110" i="3"/>
  <c r="P119" i="3"/>
  <c r="T103" i="2"/>
  <c r="T84" i="2"/>
  <c r="T83" i="2"/>
  <c r="T97" i="3"/>
  <c r="BK119" i="3"/>
  <c r="J119" i="3"/>
  <c r="J64" i="3"/>
  <c r="T119" i="3"/>
  <c r="J52" i="2"/>
  <c r="BG86" i="2"/>
  <c r="BG104" i="2"/>
  <c r="E76" i="3"/>
  <c r="F83" i="3"/>
  <c r="BG115" i="3"/>
  <c r="BG134" i="3"/>
  <c r="BG117" i="2"/>
  <c r="BG106" i="3"/>
  <c r="BG126" i="3"/>
  <c r="BG140" i="3"/>
  <c r="BG146" i="3"/>
  <c r="E48" i="2"/>
  <c r="BG113" i="2"/>
  <c r="BG122" i="2"/>
  <c r="BK85" i="2"/>
  <c r="J85" i="2" s="1"/>
  <c r="J61" i="2" s="1"/>
  <c r="BK121" i="2"/>
  <c r="J121" i="2"/>
  <c r="J63" i="2" s="1"/>
  <c r="BG89" i="3"/>
  <c r="BG120" i="3"/>
  <c r="BG124" i="3"/>
  <c r="F55" i="2"/>
  <c r="BG94" i="2"/>
  <c r="J52" i="3"/>
  <c r="BG98" i="3"/>
  <c r="BG102" i="3"/>
  <c r="BG111" i="3"/>
  <c r="BK145" i="3"/>
  <c r="J145" i="3"/>
  <c r="J66" i="3" s="1"/>
  <c r="J33" i="3"/>
  <c r="AV56" i="1" s="1"/>
  <c r="F37" i="2"/>
  <c r="BD55" i="1" s="1"/>
  <c r="J34" i="2"/>
  <c r="AW55" i="1" s="1"/>
  <c r="F34" i="2"/>
  <c r="BA55" i="1" s="1"/>
  <c r="J33" i="2"/>
  <c r="AV55" i="1" s="1"/>
  <c r="F36" i="2"/>
  <c r="BC55" i="1" s="1"/>
  <c r="J34" i="3"/>
  <c r="AW56" i="1" s="1"/>
  <c r="F36" i="3"/>
  <c r="BC56" i="1" s="1"/>
  <c r="F34" i="3"/>
  <c r="BA56" i="1" s="1"/>
  <c r="F33" i="3"/>
  <c r="AZ56" i="1" s="1"/>
  <c r="F33" i="2"/>
  <c r="AZ55" i="1" s="1"/>
  <c r="F37" i="3"/>
  <c r="BD56" i="1" s="1"/>
  <c r="P87" i="3" l="1"/>
  <c r="P86" i="3"/>
  <c r="AU56" i="1"/>
  <c r="AU54" i="1" s="1"/>
  <c r="T87" i="3"/>
  <c r="T86" i="3" s="1"/>
  <c r="R87" i="3"/>
  <c r="R86" i="3"/>
  <c r="BK87" i="3"/>
  <c r="BK84" i="2"/>
  <c r="BK83" i="2"/>
  <c r="J83" i="2"/>
  <c r="J59" i="2"/>
  <c r="BK144" i="3"/>
  <c r="J144" i="3"/>
  <c r="J65" i="3"/>
  <c r="AT55" i="1"/>
  <c r="BA54" i="1"/>
  <c r="W30" i="1"/>
  <c r="AT56" i="1"/>
  <c r="AZ54" i="1"/>
  <c r="AV54" i="1" s="1"/>
  <c r="AK29" i="1" s="1"/>
  <c r="BC54" i="1"/>
  <c r="AY54" i="1"/>
  <c r="F35" i="2"/>
  <c r="BB55" i="1"/>
  <c r="F35" i="3"/>
  <c r="BB56" i="1" s="1"/>
  <c r="BD54" i="1"/>
  <c r="W33" i="1"/>
  <c r="BK86" i="3" l="1"/>
  <c r="J86" i="3"/>
  <c r="J59" i="3"/>
  <c r="J84" i="2"/>
  <c r="J60" i="2" s="1"/>
  <c r="J87" i="3"/>
  <c r="J60" i="3"/>
  <c r="J30" i="2"/>
  <c r="AG55" i="1" s="1"/>
  <c r="AN55" i="1" s="1"/>
  <c r="W29" i="1"/>
  <c r="W32" i="1"/>
  <c r="BB54" i="1"/>
  <c r="W31" i="1"/>
  <c r="AW54" i="1"/>
  <c r="AK30" i="1"/>
  <c r="J39" i="2" l="1"/>
  <c r="AX54" i="1"/>
  <c r="AT54" i="1"/>
  <c r="J30" i="3"/>
  <c r="AG56" i="1" s="1"/>
  <c r="AN56" i="1" s="1"/>
  <c r="J39" i="3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<sst xmlns="http://schemas.openxmlformats.org/spreadsheetml/2006/main" count="1784" uniqueCount="438">
  <si>
    <t>Export Komplet</t>
  </si>
  <si>
    <t>VZ</t>
  </si>
  <si>
    <t>2.0</t>
  </si>
  <si>
    <t>ZAMOK</t>
  </si>
  <si>
    <t>False</t>
  </si>
  <si>
    <t>{8b7125ff-3ba1-4042-97cc-82255b811104}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</si>
  <si>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</si>
  <si>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</si>
  <si>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</si>
  <si>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</si>
  <si>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</si>
  <si>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</si>
  <si>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</si>
  <si>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</si>
  <si>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3609vv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</si>
  <si>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</si>
  <si>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</si>
  <si>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Obříství, sanace dna nadjezí</t>
  </si>
  <si>
    <t>KSO:</t>
  </si>
  <si>
    <t>833 2</t>
  </si>
  <si>
    <t>CC-CZ:</t>
  </si>
  <si>
    <t>215</t>
  </si>
  <si>
    <t>Místo:</t>
  </si>
  <si>
    <t>Obříství</t>
  </si>
  <si>
    <t>Datum:</t>
  </si>
  <si>
    <t>18. 11. 2020</t>
  </si>
  <si>
    <t>Zadavatel:</t>
  </si>
  <si>
    <t>IČ:</t>
  </si>
  <si>
    <t/>
  </si>
  <si>
    <t>Povodí Labe, OIČ, státní podnik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</si>
  <si>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</si>
  <si>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</si>
  <si>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</si>
  <si>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</si>
  <si>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</si>
  <si>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</si>
  <si>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</si>
  <si>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</si>
  <si>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2020/II_x000D_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</si>
  <si>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</si>
  <si>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</si>
  <si>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</si>
  <si>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</si>
  <si>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</si>
  <si>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</si>
  <si>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</si>
  <si>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</si>
  <si>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</si>
  <si>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</si>
  <si>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</si>
  <si>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</si>
  <si>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</si>
  <si>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</si>
  <si>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</si>
  <si>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</si>
  <si>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</si>
  <si>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</si>
  <si>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</si>
  <si>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</si>
  <si>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</si>
  <si>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</si>
  <si>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</si>
  <si>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</si>
  <si>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</si>
  <si>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</si>
  <si>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</si>
  <si>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</si>
  <si>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</si>
  <si>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</si>
  <si>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</si>
  <si>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</si>
  <si>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</si>
  <si>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</si>
  <si>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</si>
  <si>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</si>
  <si>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</si>
  <si>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</si>
  <si>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</si>
  <si>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</si>
  <si>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Sanace dna nadjezí</t>
  </si>
  <si>
    <t>STA</t>
  </si>
  <si>
    <t>1</t>
  </si>
  <si>
    <t>{a5966826-92be-43d6-b641-8a55a54bbbd0}</t>
  </si>
  <si>
    <t>2</t>
  </si>
  <si>
    <t>VON</t>
  </si>
  <si>
    <t>Vedlejší a ostatní náklady</t>
  </si>
  <si>
    <t>{adf06781-f58b-4c5d-9f19-fb82925c6884}</t>
  </si>
  <si>
    <t>KRYCÍ LIST SOUPISU PRACÍ</t>
  </si>
  <si>
    <t>Objekt:</t>
  </si>
  <si>
    <t>1. - SO 01 Sanace dna nadjezí</t>
  </si>
  <si>
    <t>Rozpočtováno v CÚ 2020/II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</si>
  <si>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</si>
  <si>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</si>
  <si>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</si>
  <si>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</si>
  <si>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</si>
  <si>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</si>
  <si>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</si>
  <si>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</si>
  <si>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</si>
  <si>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</si>
  <si>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</si>
  <si>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</si>
  <si>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</si>
  <si>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</si>
  <si>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</si>
  <si>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</si>
  <si>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</si>
  <si>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</si>
  <si>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</si>
  <si>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</si>
  <si>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</si>
  <si>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</si>
  <si>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</si>
  <si>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</si>
  <si>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</si>
  <si>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</si>
  <si>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167151113</t>
  </si>
  <si>
    <t>Nakládání výkopku z hornin třídy těžitelnosti III, skupiny 6 a 7 přes 100 m3</t>
  </si>
  <si>
    <t>m3</t>
  </si>
  <si>
    <t>CS ÚRS 2020 02</t>
  </si>
  <si>
    <t>4</t>
  </si>
  <si>
    <t>-903872068</t>
  </si>
  <si>
    <t>PP</t>
  </si>
  <si>
    <t>Nakládání, skládání a překládání neulehlého výkopku nebo sypaniny strojně nakládání, množství přes 100 m3, z hornin třídy těžitelnosti III, skupiny 6 a 7</t>
  </si>
  <si>
    <t>VV</t>
  </si>
  <si>
    <t>naložení nakoupeného kamene na automobily (v lomu), viz příloha B., D.1</t>
  </si>
  <si>
    <t>kámen pro sanaci dna podjezí, 30 % kamene jednotl. hmotnosti 200 - 700 kg z celkového množství kamene</t>
  </si>
  <si>
    <t>720*0,30</t>
  </si>
  <si>
    <t>kámen pro sanaci dna podjezí, 70 % kamene jednotl. hmotnosti 700 - 1000 kg z celkového množství kamene</t>
  </si>
  <si>
    <t>720,*0,70</t>
  </si>
  <si>
    <t>Součet</t>
  </si>
  <si>
    <t>16275115R</t>
  </si>
  <si>
    <t>Vodorovné přemístění sypaniny z horniny třídy těžitelnosti III, skupiny 6 a 7</t>
  </si>
  <si>
    <t>777396887</t>
  </si>
  <si>
    <t>Vodorovné přemístění sypaniny z horniny třídy těžitelnosti III skupiny 6 a 7 na místo uložení včetně dopravy po suchu, přeložení a dopravy po vodě</t>
  </si>
  <si>
    <t>nakoupený kámen, viz příloha B., D.1</t>
  </si>
  <si>
    <t>k překladišti, kde bude kámen přeložen na loď, včetně složení a naložení (ev. přeložení) na loď a dopravy po vodě, ev. proplavení plav. komorami</t>
  </si>
  <si>
    <t>Vodorovné konstrukce</t>
  </si>
  <si>
    <t>3</t>
  </si>
  <si>
    <t>462511570R</t>
  </si>
  <si>
    <t>Ukládání lomového kamene z plavidla - kámen jednotlivé hmotnosti nad 200 do 1000 kg</t>
  </si>
  <si>
    <t>408299474</t>
  </si>
  <si>
    <t>sanace dna podjezí těžkým lomovým kamenem jednotlivé hmotnosti 200 - 1000 kg, viz příloha B., C.3, D.1, D.2, D.3</t>
  </si>
  <si>
    <t>ukládání kamenů do dna drapákem umístěným na plovoucím pontonu nebo na lodi včetně pontonu nebo lodi</t>
  </si>
  <si>
    <t>30 % kamene bude jednotlivé hmotnosti v rozmezí 200 - 700 kg</t>
  </si>
  <si>
    <t>720,0*0,30</t>
  </si>
  <si>
    <t>80 % kamene bude jednotlivé hmotnosti 700 - 1000 kg</t>
  </si>
  <si>
    <t>720,0*0,70</t>
  </si>
  <si>
    <t>M</t>
  </si>
  <si>
    <t>58380655R1</t>
  </si>
  <si>
    <t>nákup lomového kamene záhozového jednotlivé hmotnosti 200 - 700 kg</t>
  </si>
  <si>
    <t>8</t>
  </si>
  <si>
    <t>-1387159783</t>
  </si>
  <si>
    <t>kámen pro sanaci dna podjezí, 30 % kamene jednotl. hmotnosti 200 - 700 kg z celkového množství kamene, viz příloha B., D.1</t>
  </si>
  <si>
    <t>5</t>
  </si>
  <si>
    <t>58380655R2</t>
  </si>
  <si>
    <t>nákup lomového kamene záhozového jednotlivé hmotnosti 700 - 1000 kg</t>
  </si>
  <si>
    <t>1907477829</t>
  </si>
  <si>
    <t>kámen pro sanaci dna podjezí, 70 % kamene jednotl. hmotnosti 700 - 1000 kg z celkového množství kamene, viz příloha B., D.1</t>
  </si>
  <si>
    <t>998</t>
  </si>
  <si>
    <t>Přesun hmot</t>
  </si>
  <si>
    <t>6</t>
  </si>
  <si>
    <t>998332011</t>
  </si>
  <si>
    <t>Přesun hmot pro úpravy vodních toků a kanály</t>
  </si>
  <si>
    <t>t</t>
  </si>
  <si>
    <t>-1034203200</t>
  </si>
  <si>
    <t>Přesun hmot pro úpravy vodních toků a kanály, hráze rybníků apod. dopravní vzdálenost do 500 m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</si>
  <si>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</si>
  <si>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</si>
  <si>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</si>
  <si>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</si>
  <si>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</si>
  <si>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</si>
  <si>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VRN - Vedlejší rozpočtové náklady</t>
  </si>
  <si>
    <t xml:space="preserve">    VRN6 - Územní vlivy</t>
  </si>
  <si>
    <t>OST</t>
  </si>
  <si>
    <t>Vedlejší a ostatní rozpočtové náklady</t>
  </si>
  <si>
    <t>01</t>
  </si>
  <si>
    <t>Vedlejší rozpočtové náklady</t>
  </si>
  <si>
    <t>01190</t>
  </si>
  <si>
    <t>Zajištění kompletního zařízení staveniště</t>
  </si>
  <si>
    <t>soubor</t>
  </si>
  <si>
    <t>1024</t>
  </si>
  <si>
    <t>1791083731</t>
  </si>
  <si>
    <t>- viz příloha B.</t>
  </si>
  <si>
    <t>- zajištění zřízení objektů ZS (stavební buňka, suché WC apod.)</t>
  </si>
  <si>
    <t>- zajištění následné likvidace všech objektů ZS</t>
  </si>
  <si>
    <t>- provedení opatření proti znečištění ropnými látkami a jinými podobnými produkty</t>
  </si>
  <si>
    <t>- provedení takových opatření, aby nebyly překročeny limity prašnosti a hlučnosti dané obecně závaznou vyhláškou</t>
  </si>
  <si>
    <t>02</t>
  </si>
  <si>
    <t>Projektová dokumentace - ostatní náklady</t>
  </si>
  <si>
    <t>0210</t>
  </si>
  <si>
    <t>Vypracování Plánu opatření pro případ havárie</t>
  </si>
  <si>
    <t>kus</t>
  </si>
  <si>
    <t>568991141</t>
  </si>
  <si>
    <t>Zhotovitelem vypracovaný Plán opatření pro případ havárie, pro případ úniku závadných látek (např. ropné produkty, cementové výluhy, odpadní vody z těsnících clon, atd.)</t>
  </si>
  <si>
    <t>viz příloha B.</t>
  </si>
  <si>
    <t>0221</t>
  </si>
  <si>
    <t>Zpracování povodňového plánu stavby dle §71 zákona č. 254/2001 Sb. včetně zajištění schválení příslušnými orgány správy a Povodím Labe, státní podnik</t>
  </si>
  <si>
    <t>-141616914</t>
  </si>
  <si>
    <t>023</t>
  </si>
  <si>
    <t>Vypracování projektu skutečného provedení díla</t>
  </si>
  <si>
    <t>1599520443</t>
  </si>
  <si>
    <t>"3 paré + 1 x CD, viz příloha B."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</si>
  <si>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</si>
  <si>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</si>
  <si>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</si>
  <si>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</si>
  <si>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</si>
  <si>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-638164070</t>
  </si>
  <si>
    <t>zaměření stavby zpracované ve 2 paré + 1 x CD</t>
  </si>
  <si>
    <t>035</t>
  </si>
  <si>
    <t>Zajištění veškerých geodetických prací souvisejících s realizací díla</t>
  </si>
  <si>
    <t>-1842800096</t>
  </si>
  <si>
    <t>viz příloha D.1</t>
  </si>
  <si>
    <t>09</t>
  </si>
  <si>
    <t>Ostatní náklady</t>
  </si>
  <si>
    <t>7</t>
  </si>
  <si>
    <t>037</t>
  </si>
  <si>
    <t>Zajištění písemných souhlasných vyjádření všech dotčených vlastníků a případných uživatelů všech pozemků dotčených stavbou s jejich konečnou úpravou po dokončení prací</t>
  </si>
  <si>
    <t>628205789</t>
  </si>
  <si>
    <t>správce VD Obříství, MVE Obříství</t>
  </si>
  <si>
    <t>0931</t>
  </si>
  <si>
    <t>Provedení pasportizace stávajících nemovitostí (vč. pozemků) a jejich příslušenství, zajištění fotodokumentace stávajícího stavu přístupových komunikací</t>
  </si>
  <si>
    <t>-981604488</t>
  </si>
  <si>
    <t>9</t>
  </si>
  <si>
    <t>09921</t>
  </si>
  <si>
    <t>Zajištění biologického dozoru odborně způsobilou osobou</t>
  </si>
  <si>
    <t>1069199336</t>
  </si>
  <si>
    <t>zajištění terénního monitoringu staveniště</t>
  </si>
  <si>
    <t>sledování výskytu ochranářsky významných organismů</t>
  </si>
  <si>
    <t>zajištění plnění podmínek orgánu ochrany přírody</t>
  </si>
  <si>
    <t>koordinace prací biologického servisu</t>
  </si>
  <si>
    <t>zpracování zprávy o výsledcích biologického dozoru</t>
  </si>
  <si>
    <t>10</t>
  </si>
  <si>
    <t>09922</t>
  </si>
  <si>
    <t>Zajištění biologického servisu odborně způsobilou osobou</t>
  </si>
  <si>
    <t>800537444</t>
  </si>
  <si>
    <t>zajištění opakovaného záchranného odlovu a přesunu živočichů</t>
  </si>
  <si>
    <t>transfer nebo dočasná deponace rostlin ve vhodném zařízení</t>
  </si>
  <si>
    <t>vedení statistik o transferech živočichů</t>
  </si>
  <si>
    <t>11</t>
  </si>
  <si>
    <t>0993015</t>
  </si>
  <si>
    <t>Přesuny plovoucí stavební techniky</t>
  </si>
  <si>
    <t>1736132583</t>
  </si>
  <si>
    <t>přesuny stavební techniky mezi staveništěm a dočasným kotvištěm (dolní rejda plavební komory), včetně přikotvení, viz příloha B.</t>
  </si>
  <si>
    <t>VRN</t>
  </si>
  <si>
    <t>VRN6</t>
  </si>
  <si>
    <t>Územní vlivy</t>
  </si>
  <si>
    <t>12</t>
  </si>
  <si>
    <t>063203000</t>
  </si>
  <si>
    <t>Potápěčské práce bez rozlišení</t>
  </si>
  <si>
    <t>CS ÚRS 2020 01</t>
  </si>
  <si>
    <t>913039889</t>
  </si>
  <si>
    <t>kontrola usazení kamene potápěči (odborný odhad - 1 den), včetně závěrečné zprávy, viz příloha B.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</si>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</sst>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E4" sqref="E4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45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24"/>
      <c r="BS13" s="18" t="s">
        <v>6</v>
      </c>
    </row>
    <row r="14" spans="1:74" ht="13.2">
      <c r="B14" s="22"/>
      <c r="C14" s="23"/>
      <c r="D14" s="23"/>
      <c r="E14" s="329" t="s">
        <v>32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4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4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35.25" customHeight="1">
      <c r="B23" s="22"/>
      <c r="C23" s="23"/>
      <c r="D23" s="23"/>
      <c r="E23" s="331" t="s">
        <v>38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5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2">
        <f>ROUND(AG54,2)</f>
        <v>0</v>
      </c>
      <c r="AL26" s="333"/>
      <c r="AM26" s="333"/>
      <c r="AN26" s="333"/>
      <c r="AO26" s="333"/>
      <c r="AP26" s="37"/>
      <c r="AQ26" s="37"/>
      <c r="AR26" s="40"/>
      <c r="BE26" s="324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4" t="s">
        <v>40</v>
      </c>
      <c r="M28" s="334"/>
      <c r="N28" s="334"/>
      <c r="O28" s="334"/>
      <c r="P28" s="334"/>
      <c r="Q28" s="37"/>
      <c r="R28" s="37"/>
      <c r="S28" s="37"/>
      <c r="T28" s="37"/>
      <c r="U28" s="37"/>
      <c r="V28" s="37"/>
      <c r="W28" s="334" t="s">
        <v>41</v>
      </c>
      <c r="X28" s="334"/>
      <c r="Y28" s="334"/>
      <c r="Z28" s="334"/>
      <c r="AA28" s="334"/>
      <c r="AB28" s="334"/>
      <c r="AC28" s="334"/>
      <c r="AD28" s="334"/>
      <c r="AE28" s="334"/>
      <c r="AF28" s="37"/>
      <c r="AG28" s="37"/>
      <c r="AH28" s="37"/>
      <c r="AI28" s="37"/>
      <c r="AJ28" s="37"/>
      <c r="AK28" s="334" t="s">
        <v>42</v>
      </c>
      <c r="AL28" s="334"/>
      <c r="AM28" s="334"/>
      <c r="AN28" s="334"/>
      <c r="AO28" s="334"/>
      <c r="AP28" s="37"/>
      <c r="AQ28" s="37"/>
      <c r="AR28" s="40"/>
      <c r="BE28" s="324"/>
    </row>
    <row r="29" spans="1:71" s="3" customFormat="1" ht="14.4" hidden="1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7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2)</f>
        <v>0</v>
      </c>
      <c r="AL29" s="336"/>
      <c r="AM29" s="336"/>
      <c r="AN29" s="336"/>
      <c r="AO29" s="336"/>
      <c r="AP29" s="42"/>
      <c r="AQ29" s="42"/>
      <c r="AR29" s="43"/>
      <c r="BE29" s="325"/>
    </row>
    <row r="30" spans="1:71" s="3" customFormat="1" ht="14.4" hidden="1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7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2)</f>
        <v>0</v>
      </c>
      <c r="AL30" s="336"/>
      <c r="AM30" s="336"/>
      <c r="AN30" s="336"/>
      <c r="AO30" s="336"/>
      <c r="AP30" s="42"/>
      <c r="AQ30" s="42"/>
      <c r="AR30" s="43"/>
      <c r="BE30" s="325"/>
    </row>
    <row r="31" spans="1:71" s="3" customFormat="1" ht="14.4" customHeight="1">
      <c r="B31" s="41"/>
      <c r="C31" s="42"/>
      <c r="D31" s="44" t="s">
        <v>43</v>
      </c>
      <c r="E31" s="42"/>
      <c r="F31" s="30" t="s">
        <v>46</v>
      </c>
      <c r="G31" s="42"/>
      <c r="H31" s="42"/>
      <c r="I31" s="42"/>
      <c r="J31" s="42"/>
      <c r="K31" s="42"/>
      <c r="L31" s="337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25"/>
    </row>
    <row r="32" spans="1:71" s="3" customFormat="1" ht="14.4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7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25"/>
    </row>
    <row r="33" spans="1:57" s="3" customFormat="1" ht="14.4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7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38" t="s">
        <v>51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40">
        <f>SUM(AK26:AK33)</f>
        <v>0</v>
      </c>
      <c r="AL35" s="339"/>
      <c r="AM35" s="339"/>
      <c r="AN35" s="339"/>
      <c r="AO35" s="341"/>
      <c r="AP35" s="45"/>
      <c r="AQ35" s="45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3609vv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VD Obříství, sanace dna nadjezí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Obříství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44" t="str">
        <f>IF(AN8= "","",AN8)</f>
        <v>18. 11. 2020</v>
      </c>
      <c r="AN47" s="344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OIČ, státní podnik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45" t="str">
        <f>IF(E17="","",E17)</f>
        <v>Povodí Labe, OIČ, státní podnik</v>
      </c>
      <c r="AN49" s="346"/>
      <c r="AO49" s="346"/>
      <c r="AP49" s="346"/>
      <c r="AQ49" s="37"/>
      <c r="AR49" s="40"/>
      <c r="AS49" s="347" t="s">
        <v>53</v>
      </c>
      <c r="AT49" s="34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15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5" t="str">
        <f>IF(E20="","",E20)</f>
        <v>Ing. Eva Morkesová</v>
      </c>
      <c r="AN50" s="346"/>
      <c r="AO50" s="346"/>
      <c r="AP50" s="346"/>
      <c r="AQ50" s="37"/>
      <c r="AR50" s="40"/>
      <c r="AS50" s="349"/>
      <c r="AT50" s="35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1"/>
      <c r="AT51" s="35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353" t="s">
        <v>54</v>
      </c>
      <c r="D52" s="354"/>
      <c r="E52" s="354"/>
      <c r="F52" s="354"/>
      <c r="G52" s="354"/>
      <c r="H52" s="68"/>
      <c r="I52" s="355" t="s">
        <v>55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56</v>
      </c>
      <c r="AH52" s="354"/>
      <c r="AI52" s="354"/>
      <c r="AJ52" s="354"/>
      <c r="AK52" s="354"/>
      <c r="AL52" s="354"/>
      <c r="AM52" s="354"/>
      <c r="AN52" s="355" t="s">
        <v>57</v>
      </c>
      <c r="AO52" s="354"/>
      <c r="AP52" s="354"/>
      <c r="AQ52" s="69" t="s">
        <v>58</v>
      </c>
      <c r="AR52" s="40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0">
        <f>ROUND(SUM(AG55:AG56),2)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59" t="s">
        <v>78</v>
      </c>
      <c r="E55" s="359"/>
      <c r="F55" s="359"/>
      <c r="G55" s="359"/>
      <c r="H55" s="359"/>
      <c r="I55" s="91"/>
      <c r="J55" s="359" t="s">
        <v>79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'1. - SO 01 Sanace dna nad...'!J30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2" t="s">
        <v>80</v>
      </c>
      <c r="AR55" s="93"/>
      <c r="AS55" s="94">
        <v>0</v>
      </c>
      <c r="AT55" s="95">
        <f>ROUND(SUM(AV55:AW55),2)</f>
        <v>0</v>
      </c>
      <c r="AU55" s="96">
        <f>'1. - SO 01 Sanace dna nad...'!P83</f>
        <v>0</v>
      </c>
      <c r="AV55" s="95">
        <f>'1. - SO 01 Sanace dna nad...'!J33</f>
        <v>0</v>
      </c>
      <c r="AW55" s="95">
        <f>'1. - SO 01 Sanace dna nad...'!J34</f>
        <v>0</v>
      </c>
      <c r="AX55" s="95">
        <f>'1. - SO 01 Sanace dna nad...'!J35</f>
        <v>0</v>
      </c>
      <c r="AY55" s="95">
        <f>'1. - SO 01 Sanace dna nad...'!J36</f>
        <v>0</v>
      </c>
      <c r="AZ55" s="95">
        <f>'1. - SO 01 Sanace dna nad...'!F33</f>
        <v>0</v>
      </c>
      <c r="BA55" s="95">
        <f>'1. - SO 01 Sanace dna nad...'!F34</f>
        <v>0</v>
      </c>
      <c r="BB55" s="95">
        <f>'1. - SO 01 Sanace dna nad...'!F35</f>
        <v>0</v>
      </c>
      <c r="BC55" s="95">
        <f>'1. - SO 01 Sanace dna nad...'!F36</f>
        <v>0</v>
      </c>
      <c r="BD55" s="97">
        <f>'1. - SO 01 Sanace dna nad...'!F37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7" customFormat="1" ht="16.5" customHeight="1">
      <c r="A56" s="88" t="s">
        <v>77</v>
      </c>
      <c r="B56" s="89"/>
      <c r="C56" s="90"/>
      <c r="D56" s="359" t="s">
        <v>84</v>
      </c>
      <c r="E56" s="359"/>
      <c r="F56" s="359"/>
      <c r="G56" s="359"/>
      <c r="H56" s="359"/>
      <c r="I56" s="91"/>
      <c r="J56" s="359" t="s">
        <v>85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'VON - Vedlejší a ostatní ...'!J30</f>
        <v>0</v>
      </c>
      <c r="AH56" s="358"/>
      <c r="AI56" s="358"/>
      <c r="AJ56" s="358"/>
      <c r="AK56" s="358"/>
      <c r="AL56" s="358"/>
      <c r="AM56" s="358"/>
      <c r="AN56" s="357">
        <f>SUM(AG56,AT56)</f>
        <v>0</v>
      </c>
      <c r="AO56" s="358"/>
      <c r="AP56" s="358"/>
      <c r="AQ56" s="92" t="s">
        <v>84</v>
      </c>
      <c r="AR56" s="93"/>
      <c r="AS56" s="99">
        <v>0</v>
      </c>
      <c r="AT56" s="100">
        <f>ROUND(SUM(AV56:AW56),2)</f>
        <v>0</v>
      </c>
      <c r="AU56" s="101">
        <f>'VON - Vedlejší a ostatní ...'!P86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81</v>
      </c>
      <c r="BV56" s="98" t="s">
        <v>75</v>
      </c>
      <c r="BW56" s="98" t="s">
        <v>86</v>
      </c>
      <c r="BX56" s="98" t="s">
        <v>5</v>
      </c>
      <c r="CL56" s="98" t="s">
        <v>19</v>
      </c>
      <c r="CM56" s="98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YUuyCuR1NQ5k+sDn9l9aoymTK6RKJA9Z+B8b5CwfrqkRKnrCz5zVXAqysE2VxmNn5ZDJ/4SYoWxzV7Y+j6VfkQ==" saltValue="j/7yfl28VInSNtmFLboJbHQh/rcunNOrax3YeQXYLRJbTDNjnvhqcI7kZWUpBTa1FvUMwdNEuT8d3LVvLLWg9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 Sanace dna nad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82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87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3" t="str">
        <f>'Rekapitulace stavby'!K6</f>
        <v>VD Obříství, sanace dna nadjezí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7" t="s">
        <v>88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89</v>
      </c>
      <c r="F9" s="366"/>
      <c r="G9" s="366"/>
      <c r="H9" s="36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18. 11. 2020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69" t="s">
        <v>90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ROUND(J83,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ROUND((SUM(BE83:BE123)),  2)</f>
        <v>0</v>
      </c>
      <c r="G33" s="35"/>
      <c r="H33" s="35"/>
      <c r="I33" s="120">
        <v>0.21</v>
      </c>
      <c r="J33" s="119">
        <f>ROUND(((SUM(BE83:BE123))*I33),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ROUND((SUM(BF83:BF123)),  2)</f>
        <v>0</v>
      </c>
      <c r="G34" s="35"/>
      <c r="H34" s="35"/>
      <c r="I34" s="120">
        <v>0.15</v>
      </c>
      <c r="J34" s="119">
        <f>ROUND(((SUM(BF83:BF123))*I34),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ROUND((SUM(BG83:BG123)),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ROUND((SUM(BH83:BH123)),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ROUND((SUM(BI83:BI123)),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VD Obříství, sanace dna nadjezí</v>
      </c>
      <c r="F48" s="371"/>
      <c r="G48" s="371"/>
      <c r="H48" s="37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1. - SO 01 Sanace dna nadjezí</v>
      </c>
      <c r="F50" s="372"/>
      <c r="G50" s="372"/>
      <c r="H50" s="37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Obříství</v>
      </c>
      <c r="G52" s="37"/>
      <c r="H52" s="37"/>
      <c r="I52" s="30" t="s">
        <v>24</v>
      </c>
      <c r="J52" s="61" t="str">
        <f>IF(J12="","",J12)</f>
        <v>18. 11. 2020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26</v>
      </c>
      <c r="D54" s="37"/>
      <c r="E54" s="37"/>
      <c r="F54" s="28" t="str">
        <f>E15</f>
        <v>Povodí Labe, OIČ, státní podnik</v>
      </c>
      <c r="G54" s="37"/>
      <c r="H54" s="37"/>
      <c r="I54" s="30" t="s">
        <v>33</v>
      </c>
      <c r="J54" s="33" t="str">
        <f>E21</f>
        <v>Povodí Labe, OIČ, státní podnik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J83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" customHeight="1">
      <c r="B60" s="136"/>
      <c r="C60" s="137"/>
      <c r="D60" s="138" t="s">
        <v>95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95" customHeight="1">
      <c r="B61" s="142"/>
      <c r="C61" s="143"/>
      <c r="D61" s="144" t="s">
        <v>96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95" customHeight="1">
      <c r="B62" s="142"/>
      <c r="C62" s="143"/>
      <c r="D62" s="144" t="s">
        <v>97</v>
      </c>
      <c r="E62" s="145"/>
      <c r="F62" s="145"/>
      <c r="G62" s="145"/>
      <c r="H62" s="145"/>
      <c r="I62" s="145"/>
      <c r="J62" s="146">
        <f>J103</f>
        <v>0</v>
      </c>
      <c r="K62" s="143"/>
      <c r="L62" s="147"/>
    </row>
    <row r="63" spans="1:47" s="10" customFormat="1" ht="19.95" customHeight="1">
      <c r="B63" s="142"/>
      <c r="C63" s="143"/>
      <c r="D63" s="144" t="s">
        <v>98</v>
      </c>
      <c r="E63" s="145"/>
      <c r="F63" s="145"/>
      <c r="G63" s="145"/>
      <c r="H63" s="145"/>
      <c r="I63" s="145"/>
      <c r="J63" s="146">
        <f>J121</f>
        <v>0</v>
      </c>
      <c r="K63" s="143"/>
      <c r="L63" s="147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" customHeight="1">
      <c r="A65" s="35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" customHeight="1">
      <c r="A69" s="35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" customHeight="1">
      <c r="A70" s="35"/>
      <c r="B70" s="36"/>
      <c r="C70" s="24" t="s">
        <v>99</v>
      </c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0" t="str">
        <f>E7</f>
        <v>VD Obříství, sanace dna nadjezí</v>
      </c>
      <c r="F73" s="371"/>
      <c r="G73" s="371"/>
      <c r="H73" s="371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88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2" t="str">
        <f>E9</f>
        <v>1. - SO 01 Sanace dna nadjezí</v>
      </c>
      <c r="F75" s="372"/>
      <c r="G75" s="372"/>
      <c r="H75" s="372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22</v>
      </c>
      <c r="D77" s="37"/>
      <c r="E77" s="37"/>
      <c r="F77" s="28" t="str">
        <f>F12</f>
        <v>Obříství</v>
      </c>
      <c r="G77" s="37"/>
      <c r="H77" s="37"/>
      <c r="I77" s="30" t="s">
        <v>24</v>
      </c>
      <c r="J77" s="61" t="str">
        <f>IF(J12="","",J12)</f>
        <v>18. 11. 2020</v>
      </c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65" customHeight="1">
      <c r="A79" s="35"/>
      <c r="B79" s="36"/>
      <c r="C79" s="30" t="s">
        <v>26</v>
      </c>
      <c r="D79" s="37"/>
      <c r="E79" s="37"/>
      <c r="F79" s="28" t="str">
        <f>E15</f>
        <v>Povodí Labe, OIČ, státní podnik</v>
      </c>
      <c r="G79" s="37"/>
      <c r="H79" s="37"/>
      <c r="I79" s="30" t="s">
        <v>33</v>
      </c>
      <c r="J79" s="33" t="str">
        <f>E21</f>
        <v>Povodí Labe, OIČ, státní podnik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31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Ing. Eva Morkesová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8"/>
      <c r="B82" s="149"/>
      <c r="C82" s="150" t="s">
        <v>100</v>
      </c>
      <c r="D82" s="151" t="s">
        <v>58</v>
      </c>
      <c r="E82" s="151" t="s">
        <v>54</v>
      </c>
      <c r="F82" s="151" t="s">
        <v>55</v>
      </c>
      <c r="G82" s="151" t="s">
        <v>101</v>
      </c>
      <c r="H82" s="151" t="s">
        <v>102</v>
      </c>
      <c r="I82" s="151" t="s">
        <v>103</v>
      </c>
      <c r="J82" s="151" t="s">
        <v>93</v>
      </c>
      <c r="K82" s="152" t="s">
        <v>104</v>
      </c>
      <c r="L82" s="153"/>
      <c r="M82" s="70" t="s">
        <v>28</v>
      </c>
      <c r="N82" s="71" t="s">
        <v>43</v>
      </c>
      <c r="O82" s="71" t="s">
        <v>105</v>
      </c>
      <c r="P82" s="71" t="s">
        <v>106</v>
      </c>
      <c r="Q82" s="71" t="s">
        <v>107</v>
      </c>
      <c r="R82" s="71" t="s">
        <v>108</v>
      </c>
      <c r="S82" s="71" t="s">
        <v>109</v>
      </c>
      <c r="T82" s="72" t="s">
        <v>110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8" customHeight="1">
      <c r="A83" s="35"/>
      <c r="B83" s="36"/>
      <c r="C83" s="77" t="s">
        <v>111</v>
      </c>
      <c r="D83" s="37"/>
      <c r="E83" s="37"/>
      <c r="F83" s="37"/>
      <c r="G83" s="37"/>
      <c r="H83" s="37"/>
      <c r="I83" s="37"/>
      <c r="J83" s="154">
        <f>BK83</f>
        <v>0</v>
      </c>
      <c r="K83" s="37"/>
      <c r="L83" s="40"/>
      <c r="M83" s="73"/>
      <c r="N83" s="155"/>
      <c r="O83" s="74"/>
      <c r="P83" s="156">
        <f>P84</f>
        <v>0</v>
      </c>
      <c r="Q83" s="74"/>
      <c r="R83" s="156">
        <f>R84</f>
        <v>1635.3792000000001</v>
      </c>
      <c r="S83" s="74"/>
      <c r="T83" s="157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72</v>
      </c>
      <c r="AU83" s="18" t="s">
        <v>94</v>
      </c>
      <c r="BK83" s="158">
        <f>BK84</f>
        <v>0</v>
      </c>
    </row>
    <row r="84" spans="1:65" s="12" customFormat="1" ht="25.95" customHeight="1">
      <c r="B84" s="159"/>
      <c r="C84" s="160"/>
      <c r="D84" s="161" t="s">
        <v>72</v>
      </c>
      <c r="E84" s="162" t="s">
        <v>112</v>
      </c>
      <c r="F84" s="162" t="s">
        <v>113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P85+P103+P121</f>
        <v>0</v>
      </c>
      <c r="Q84" s="167"/>
      <c r="R84" s="168">
        <f>R85+R103+R121</f>
        <v>1635.3792000000001</v>
      </c>
      <c r="S84" s="167"/>
      <c r="T84" s="169">
        <f>T85+T103+T121</f>
        <v>0</v>
      </c>
      <c r="AR84" s="170" t="s">
        <v>81</v>
      </c>
      <c r="AT84" s="171" t="s">
        <v>72</v>
      </c>
      <c r="AU84" s="171" t="s">
        <v>73</v>
      </c>
      <c r="AY84" s="170" t="s">
        <v>114</v>
      </c>
      <c r="BK84" s="172">
        <f>BK85+BK103+BK121</f>
        <v>0</v>
      </c>
    </row>
    <row r="85" spans="1:65" s="12" customFormat="1" ht="22.8" customHeight="1">
      <c r="B85" s="159"/>
      <c r="C85" s="160"/>
      <c r="D85" s="161" t="s">
        <v>72</v>
      </c>
      <c r="E85" s="173" t="s">
        <v>81</v>
      </c>
      <c r="F85" s="173" t="s">
        <v>115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SUM(P86:P102)</f>
        <v>0</v>
      </c>
      <c r="Q85" s="167"/>
      <c r="R85" s="168">
        <f>SUM(R86:R102)</f>
        <v>0</v>
      </c>
      <c r="S85" s="167"/>
      <c r="T85" s="169">
        <f>SUM(T86:T102)</f>
        <v>0</v>
      </c>
      <c r="AR85" s="170" t="s">
        <v>81</v>
      </c>
      <c r="AT85" s="171" t="s">
        <v>72</v>
      </c>
      <c r="AU85" s="171" t="s">
        <v>81</v>
      </c>
      <c r="AY85" s="170" t="s">
        <v>114</v>
      </c>
      <c r="BK85" s="172">
        <f>SUM(BK86:BK102)</f>
        <v>0</v>
      </c>
    </row>
    <row r="86" spans="1:65" s="2" customFormat="1" ht="16.5" customHeight="1">
      <c r="A86" s="35"/>
      <c r="B86" s="36"/>
      <c r="C86" s="175" t="s">
        <v>81</v>
      </c>
      <c r="D86" s="175" t="s">
        <v>116</v>
      </c>
      <c r="E86" s="176" t="s">
        <v>117</v>
      </c>
      <c r="F86" s="177" t="s">
        <v>118</v>
      </c>
      <c r="G86" s="178" t="s">
        <v>119</v>
      </c>
      <c r="H86" s="179">
        <v>720</v>
      </c>
      <c r="I86" s="180"/>
      <c r="J86" s="181">
        <f>ROUND(I86*H86,2)</f>
        <v>0</v>
      </c>
      <c r="K86" s="177" t="s">
        <v>120</v>
      </c>
      <c r="L86" s="40"/>
      <c r="M86" s="182" t="s">
        <v>28</v>
      </c>
      <c r="N86" s="183" t="s">
        <v>46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6" t="s">
        <v>121</v>
      </c>
      <c r="AT86" s="186" t="s">
        <v>116</v>
      </c>
      <c r="AU86" s="186" t="s">
        <v>83</v>
      </c>
      <c r="AY86" s="18" t="s">
        <v>114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121</v>
      </c>
      <c r="BK86" s="187">
        <f>ROUND(I86*H86,2)</f>
        <v>0</v>
      </c>
      <c r="BL86" s="18" t="s">
        <v>121</v>
      </c>
      <c r="BM86" s="186" t="s">
        <v>122</v>
      </c>
    </row>
    <row r="87" spans="1:65" s="2" customFormat="1" ht="19.2">
      <c r="A87" s="35"/>
      <c r="B87" s="36"/>
      <c r="C87" s="37"/>
      <c r="D87" s="188" t="s">
        <v>123</v>
      </c>
      <c r="E87" s="37"/>
      <c r="F87" s="189" t="s">
        <v>124</v>
      </c>
      <c r="G87" s="37"/>
      <c r="H87" s="37"/>
      <c r="I87" s="190"/>
      <c r="J87" s="37"/>
      <c r="K87" s="37"/>
      <c r="L87" s="40"/>
      <c r="M87" s="191"/>
      <c r="N87" s="192"/>
      <c r="O87" s="66"/>
      <c r="P87" s="66"/>
      <c r="Q87" s="66"/>
      <c r="R87" s="66"/>
      <c r="S87" s="66"/>
      <c r="T87" s="67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123</v>
      </c>
      <c r="AU87" s="18" t="s">
        <v>83</v>
      </c>
    </row>
    <row r="88" spans="1:65" s="13" customFormat="1" ht="10.199999999999999">
      <c r="B88" s="193"/>
      <c r="C88" s="194"/>
      <c r="D88" s="188" t="s">
        <v>125</v>
      </c>
      <c r="E88" s="195" t="s">
        <v>28</v>
      </c>
      <c r="F88" s="196" t="s">
        <v>126</v>
      </c>
      <c r="G88" s="194"/>
      <c r="H88" s="195" t="s">
        <v>28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125</v>
      </c>
      <c r="AU88" s="202" t="s">
        <v>83</v>
      </c>
      <c r="AV88" s="13" t="s">
        <v>81</v>
      </c>
      <c r="AW88" s="13" t="s">
        <v>34</v>
      </c>
      <c r="AX88" s="13" t="s">
        <v>73</v>
      </c>
      <c r="AY88" s="202" t="s">
        <v>114</v>
      </c>
    </row>
    <row r="89" spans="1:65" s="13" customFormat="1" ht="10.199999999999999">
      <c r="B89" s="193"/>
      <c r="C89" s="194"/>
      <c r="D89" s="188" t="s">
        <v>125</v>
      </c>
      <c r="E89" s="195" t="s">
        <v>28</v>
      </c>
      <c r="F89" s="196" t="s">
        <v>127</v>
      </c>
      <c r="G89" s="194"/>
      <c r="H89" s="195" t="s">
        <v>28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125</v>
      </c>
      <c r="AU89" s="202" t="s">
        <v>83</v>
      </c>
      <c r="AV89" s="13" t="s">
        <v>81</v>
      </c>
      <c r="AW89" s="13" t="s">
        <v>34</v>
      </c>
      <c r="AX89" s="13" t="s">
        <v>73</v>
      </c>
      <c r="AY89" s="202" t="s">
        <v>114</v>
      </c>
    </row>
    <row r="90" spans="1:65" s="14" customFormat="1" ht="10.199999999999999">
      <c r="B90" s="203"/>
      <c r="C90" s="204"/>
      <c r="D90" s="188" t="s">
        <v>125</v>
      </c>
      <c r="E90" s="205" t="s">
        <v>28</v>
      </c>
      <c r="F90" s="206" t="s">
        <v>128</v>
      </c>
      <c r="G90" s="204"/>
      <c r="H90" s="207">
        <v>216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125</v>
      </c>
      <c r="AU90" s="213" t="s">
        <v>83</v>
      </c>
      <c r="AV90" s="14" t="s">
        <v>83</v>
      </c>
      <c r="AW90" s="14" t="s">
        <v>34</v>
      </c>
      <c r="AX90" s="14" t="s">
        <v>73</v>
      </c>
      <c r="AY90" s="213" t="s">
        <v>114</v>
      </c>
    </row>
    <row r="91" spans="1:65" s="13" customFormat="1" ht="10.199999999999999">
      <c r="B91" s="193"/>
      <c r="C91" s="194"/>
      <c r="D91" s="188" t="s">
        <v>125</v>
      </c>
      <c r="E91" s="195" t="s">
        <v>28</v>
      </c>
      <c r="F91" s="196" t="s">
        <v>129</v>
      </c>
      <c r="G91" s="194"/>
      <c r="H91" s="195" t="s">
        <v>28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125</v>
      </c>
      <c r="AU91" s="202" t="s">
        <v>83</v>
      </c>
      <c r="AV91" s="13" t="s">
        <v>81</v>
      </c>
      <c r="AW91" s="13" t="s">
        <v>34</v>
      </c>
      <c r="AX91" s="13" t="s">
        <v>73</v>
      </c>
      <c r="AY91" s="202" t="s">
        <v>114</v>
      </c>
    </row>
    <row r="92" spans="1:65" s="14" customFormat="1" ht="10.199999999999999">
      <c r="B92" s="203"/>
      <c r="C92" s="204"/>
      <c r="D92" s="188" t="s">
        <v>125</v>
      </c>
      <c r="E92" s="205" t="s">
        <v>28</v>
      </c>
      <c r="F92" s="206" t="s">
        <v>130</v>
      </c>
      <c r="G92" s="204"/>
      <c r="H92" s="207">
        <v>504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125</v>
      </c>
      <c r="AU92" s="213" t="s">
        <v>83</v>
      </c>
      <c r="AV92" s="14" t="s">
        <v>83</v>
      </c>
      <c r="AW92" s="14" t="s">
        <v>34</v>
      </c>
      <c r="AX92" s="14" t="s">
        <v>73</v>
      </c>
      <c r="AY92" s="213" t="s">
        <v>114</v>
      </c>
    </row>
    <row r="93" spans="1:65" s="15" customFormat="1" ht="10.199999999999999">
      <c r="B93" s="214"/>
      <c r="C93" s="215"/>
      <c r="D93" s="188" t="s">
        <v>125</v>
      </c>
      <c r="E93" s="216" t="s">
        <v>28</v>
      </c>
      <c r="F93" s="217" t="s">
        <v>131</v>
      </c>
      <c r="G93" s="215"/>
      <c r="H93" s="218">
        <v>720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125</v>
      </c>
      <c r="AU93" s="224" t="s">
        <v>83</v>
      </c>
      <c r="AV93" s="15" t="s">
        <v>121</v>
      </c>
      <c r="AW93" s="15" t="s">
        <v>34</v>
      </c>
      <c r="AX93" s="15" t="s">
        <v>81</v>
      </c>
      <c r="AY93" s="224" t="s">
        <v>114</v>
      </c>
    </row>
    <row r="94" spans="1:65" s="2" customFormat="1" ht="16.5" customHeight="1">
      <c r="A94" s="35"/>
      <c r="B94" s="36"/>
      <c r="C94" s="175" t="s">
        <v>83</v>
      </c>
      <c r="D94" s="175" t="s">
        <v>116</v>
      </c>
      <c r="E94" s="176" t="s">
        <v>132</v>
      </c>
      <c r="F94" s="177" t="s">
        <v>133</v>
      </c>
      <c r="G94" s="178" t="s">
        <v>119</v>
      </c>
      <c r="H94" s="179">
        <v>720</v>
      </c>
      <c r="I94" s="180"/>
      <c r="J94" s="181">
        <f>ROUND(I94*H94,2)</f>
        <v>0</v>
      </c>
      <c r="K94" s="177" t="s">
        <v>28</v>
      </c>
      <c r="L94" s="40"/>
      <c r="M94" s="182" t="s">
        <v>28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121</v>
      </c>
      <c r="AT94" s="186" t="s">
        <v>116</v>
      </c>
      <c r="AU94" s="186" t="s">
        <v>83</v>
      </c>
      <c r="AY94" s="18" t="s">
        <v>114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121</v>
      </c>
      <c r="BK94" s="187">
        <f>ROUND(I94*H94,2)</f>
        <v>0</v>
      </c>
      <c r="BL94" s="18" t="s">
        <v>121</v>
      </c>
      <c r="BM94" s="186" t="s">
        <v>134</v>
      </c>
    </row>
    <row r="95" spans="1:65" s="2" customFormat="1" ht="19.2">
      <c r="A95" s="35"/>
      <c r="B95" s="36"/>
      <c r="C95" s="37"/>
      <c r="D95" s="188" t="s">
        <v>123</v>
      </c>
      <c r="E95" s="37"/>
      <c r="F95" s="189" t="s">
        <v>135</v>
      </c>
      <c r="G95" s="37"/>
      <c r="H95" s="37"/>
      <c r="I95" s="190"/>
      <c r="J95" s="37"/>
      <c r="K95" s="37"/>
      <c r="L95" s="40"/>
      <c r="M95" s="191"/>
      <c r="N95" s="192"/>
      <c r="O95" s="66"/>
      <c r="P95" s="66"/>
      <c r="Q95" s="66"/>
      <c r="R95" s="66"/>
      <c r="S95" s="66"/>
      <c r="T95" s="6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123</v>
      </c>
      <c r="AU95" s="18" t="s">
        <v>83</v>
      </c>
    </row>
    <row r="96" spans="1:65" s="13" customFormat="1" ht="10.199999999999999">
      <c r="B96" s="193"/>
      <c r="C96" s="194"/>
      <c r="D96" s="188" t="s">
        <v>125</v>
      </c>
      <c r="E96" s="195" t="s">
        <v>28</v>
      </c>
      <c r="F96" s="196" t="s">
        <v>136</v>
      </c>
      <c r="G96" s="194"/>
      <c r="H96" s="195" t="s">
        <v>28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125</v>
      </c>
      <c r="AU96" s="202" t="s">
        <v>83</v>
      </c>
      <c r="AV96" s="13" t="s">
        <v>81</v>
      </c>
      <c r="AW96" s="13" t="s">
        <v>34</v>
      </c>
      <c r="AX96" s="13" t="s">
        <v>73</v>
      </c>
      <c r="AY96" s="202" t="s">
        <v>114</v>
      </c>
    </row>
    <row r="97" spans="1:65" s="13" customFormat="1" ht="20.399999999999999">
      <c r="B97" s="193"/>
      <c r="C97" s="194"/>
      <c r="D97" s="188" t="s">
        <v>125</v>
      </c>
      <c r="E97" s="195" t="s">
        <v>28</v>
      </c>
      <c r="F97" s="196" t="s">
        <v>137</v>
      </c>
      <c r="G97" s="194"/>
      <c r="H97" s="195" t="s">
        <v>28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125</v>
      </c>
      <c r="AU97" s="202" t="s">
        <v>83</v>
      </c>
      <c r="AV97" s="13" t="s">
        <v>81</v>
      </c>
      <c r="AW97" s="13" t="s">
        <v>34</v>
      </c>
      <c r="AX97" s="13" t="s">
        <v>73</v>
      </c>
      <c r="AY97" s="202" t="s">
        <v>114</v>
      </c>
    </row>
    <row r="98" spans="1:65" s="13" customFormat="1" ht="10.199999999999999">
      <c r="B98" s="193"/>
      <c r="C98" s="194"/>
      <c r="D98" s="188" t="s">
        <v>125</v>
      </c>
      <c r="E98" s="195" t="s">
        <v>28</v>
      </c>
      <c r="F98" s="196" t="s">
        <v>127</v>
      </c>
      <c r="G98" s="194"/>
      <c r="H98" s="195" t="s">
        <v>28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125</v>
      </c>
      <c r="AU98" s="202" t="s">
        <v>83</v>
      </c>
      <c r="AV98" s="13" t="s">
        <v>81</v>
      </c>
      <c r="AW98" s="13" t="s">
        <v>34</v>
      </c>
      <c r="AX98" s="13" t="s">
        <v>73</v>
      </c>
      <c r="AY98" s="202" t="s">
        <v>114</v>
      </c>
    </row>
    <row r="99" spans="1:65" s="14" customFormat="1" ht="10.199999999999999">
      <c r="B99" s="203"/>
      <c r="C99" s="204"/>
      <c r="D99" s="188" t="s">
        <v>125</v>
      </c>
      <c r="E99" s="205" t="s">
        <v>28</v>
      </c>
      <c r="F99" s="206" t="s">
        <v>128</v>
      </c>
      <c r="G99" s="204"/>
      <c r="H99" s="207">
        <v>216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125</v>
      </c>
      <c r="AU99" s="213" t="s">
        <v>83</v>
      </c>
      <c r="AV99" s="14" t="s">
        <v>83</v>
      </c>
      <c r="AW99" s="14" t="s">
        <v>34</v>
      </c>
      <c r="AX99" s="14" t="s">
        <v>73</v>
      </c>
      <c r="AY99" s="213" t="s">
        <v>114</v>
      </c>
    </row>
    <row r="100" spans="1:65" s="13" customFormat="1" ht="10.199999999999999">
      <c r="B100" s="193"/>
      <c r="C100" s="194"/>
      <c r="D100" s="188" t="s">
        <v>125</v>
      </c>
      <c r="E100" s="195" t="s">
        <v>28</v>
      </c>
      <c r="F100" s="196" t="s">
        <v>129</v>
      </c>
      <c r="G100" s="194"/>
      <c r="H100" s="195" t="s">
        <v>28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125</v>
      </c>
      <c r="AU100" s="202" t="s">
        <v>83</v>
      </c>
      <c r="AV100" s="13" t="s">
        <v>81</v>
      </c>
      <c r="AW100" s="13" t="s">
        <v>34</v>
      </c>
      <c r="AX100" s="13" t="s">
        <v>73</v>
      </c>
      <c r="AY100" s="202" t="s">
        <v>114</v>
      </c>
    </row>
    <row r="101" spans="1:65" s="14" customFormat="1" ht="10.199999999999999">
      <c r="B101" s="203"/>
      <c r="C101" s="204"/>
      <c r="D101" s="188" t="s">
        <v>125</v>
      </c>
      <c r="E101" s="205" t="s">
        <v>28</v>
      </c>
      <c r="F101" s="206" t="s">
        <v>130</v>
      </c>
      <c r="G101" s="204"/>
      <c r="H101" s="207">
        <v>504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125</v>
      </c>
      <c r="AU101" s="213" t="s">
        <v>83</v>
      </c>
      <c r="AV101" s="14" t="s">
        <v>83</v>
      </c>
      <c r="AW101" s="14" t="s">
        <v>34</v>
      </c>
      <c r="AX101" s="14" t="s">
        <v>73</v>
      </c>
      <c r="AY101" s="213" t="s">
        <v>114</v>
      </c>
    </row>
    <row r="102" spans="1:65" s="15" customFormat="1" ht="10.199999999999999">
      <c r="B102" s="214"/>
      <c r="C102" s="215"/>
      <c r="D102" s="188" t="s">
        <v>125</v>
      </c>
      <c r="E102" s="216" t="s">
        <v>28</v>
      </c>
      <c r="F102" s="217" t="s">
        <v>131</v>
      </c>
      <c r="G102" s="215"/>
      <c r="H102" s="218">
        <v>720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125</v>
      </c>
      <c r="AU102" s="224" t="s">
        <v>83</v>
      </c>
      <c r="AV102" s="15" t="s">
        <v>121</v>
      </c>
      <c r="AW102" s="15" t="s">
        <v>34</v>
      </c>
      <c r="AX102" s="15" t="s">
        <v>81</v>
      </c>
      <c r="AY102" s="224" t="s">
        <v>114</v>
      </c>
    </row>
    <row r="103" spans="1:65" s="12" customFormat="1" ht="22.8" customHeight="1">
      <c r="B103" s="159"/>
      <c r="C103" s="160"/>
      <c r="D103" s="161" t="s">
        <v>72</v>
      </c>
      <c r="E103" s="173" t="s">
        <v>121</v>
      </c>
      <c r="F103" s="173" t="s">
        <v>138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SUM(P104:P120)</f>
        <v>0</v>
      </c>
      <c r="Q103" s="167"/>
      <c r="R103" s="168">
        <f>SUM(R104:R120)</f>
        <v>1635.3792000000001</v>
      </c>
      <c r="S103" s="167"/>
      <c r="T103" s="169">
        <f>SUM(T104:T120)</f>
        <v>0</v>
      </c>
      <c r="AR103" s="170" t="s">
        <v>81</v>
      </c>
      <c r="AT103" s="171" t="s">
        <v>72</v>
      </c>
      <c r="AU103" s="171" t="s">
        <v>81</v>
      </c>
      <c r="AY103" s="170" t="s">
        <v>114</v>
      </c>
      <c r="BK103" s="172">
        <f>SUM(BK104:BK120)</f>
        <v>0</v>
      </c>
    </row>
    <row r="104" spans="1:65" s="2" customFormat="1" ht="16.5" customHeight="1">
      <c r="A104" s="35"/>
      <c r="B104" s="36"/>
      <c r="C104" s="175" t="s">
        <v>139</v>
      </c>
      <c r="D104" s="175" t="s">
        <v>116</v>
      </c>
      <c r="E104" s="176" t="s">
        <v>140</v>
      </c>
      <c r="F104" s="177" t="s">
        <v>141</v>
      </c>
      <c r="G104" s="178" t="s">
        <v>119</v>
      </c>
      <c r="H104" s="179">
        <v>720</v>
      </c>
      <c r="I104" s="180"/>
      <c r="J104" s="181">
        <f>ROUND(I104*H104,2)</f>
        <v>0</v>
      </c>
      <c r="K104" s="177" t="s">
        <v>28</v>
      </c>
      <c r="L104" s="40"/>
      <c r="M104" s="182" t="s">
        <v>28</v>
      </c>
      <c r="N104" s="183" t="s">
        <v>46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121</v>
      </c>
      <c r="AT104" s="186" t="s">
        <v>116</v>
      </c>
      <c r="AU104" s="186" t="s">
        <v>83</v>
      </c>
      <c r="AY104" s="18" t="s">
        <v>114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121</v>
      </c>
      <c r="BK104" s="187">
        <f>ROUND(I104*H104,2)</f>
        <v>0</v>
      </c>
      <c r="BL104" s="18" t="s">
        <v>121</v>
      </c>
      <c r="BM104" s="186" t="s">
        <v>142</v>
      </c>
    </row>
    <row r="105" spans="1:65" s="2" customFormat="1" ht="10.199999999999999">
      <c r="A105" s="35"/>
      <c r="B105" s="36"/>
      <c r="C105" s="37"/>
      <c r="D105" s="188" t="s">
        <v>123</v>
      </c>
      <c r="E105" s="37"/>
      <c r="F105" s="189" t="s">
        <v>141</v>
      </c>
      <c r="G105" s="37"/>
      <c r="H105" s="37"/>
      <c r="I105" s="190"/>
      <c r="J105" s="37"/>
      <c r="K105" s="37"/>
      <c r="L105" s="40"/>
      <c r="M105" s="191"/>
      <c r="N105" s="192"/>
      <c r="O105" s="66"/>
      <c r="P105" s="66"/>
      <c r="Q105" s="66"/>
      <c r="R105" s="66"/>
      <c r="S105" s="66"/>
      <c r="T105" s="6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123</v>
      </c>
      <c r="AU105" s="18" t="s">
        <v>83</v>
      </c>
    </row>
    <row r="106" spans="1:65" s="13" customFormat="1" ht="10.199999999999999">
      <c r="B106" s="193"/>
      <c r="C106" s="194"/>
      <c r="D106" s="188" t="s">
        <v>125</v>
      </c>
      <c r="E106" s="195" t="s">
        <v>28</v>
      </c>
      <c r="F106" s="196" t="s">
        <v>143</v>
      </c>
      <c r="G106" s="194"/>
      <c r="H106" s="195" t="s">
        <v>28</v>
      </c>
      <c r="I106" s="197"/>
      <c r="J106" s="194"/>
      <c r="K106" s="194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125</v>
      </c>
      <c r="AU106" s="202" t="s">
        <v>83</v>
      </c>
      <c r="AV106" s="13" t="s">
        <v>81</v>
      </c>
      <c r="AW106" s="13" t="s">
        <v>34</v>
      </c>
      <c r="AX106" s="13" t="s">
        <v>73</v>
      </c>
      <c r="AY106" s="202" t="s">
        <v>114</v>
      </c>
    </row>
    <row r="107" spans="1:65" s="13" customFormat="1" ht="10.199999999999999">
      <c r="B107" s="193"/>
      <c r="C107" s="194"/>
      <c r="D107" s="188" t="s">
        <v>125</v>
      </c>
      <c r="E107" s="195" t="s">
        <v>28</v>
      </c>
      <c r="F107" s="196" t="s">
        <v>144</v>
      </c>
      <c r="G107" s="194"/>
      <c r="H107" s="195" t="s">
        <v>28</v>
      </c>
      <c r="I107" s="197"/>
      <c r="J107" s="194"/>
      <c r="K107" s="194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125</v>
      </c>
      <c r="AU107" s="202" t="s">
        <v>83</v>
      </c>
      <c r="AV107" s="13" t="s">
        <v>81</v>
      </c>
      <c r="AW107" s="13" t="s">
        <v>34</v>
      </c>
      <c r="AX107" s="13" t="s">
        <v>73</v>
      </c>
      <c r="AY107" s="202" t="s">
        <v>114</v>
      </c>
    </row>
    <row r="108" spans="1:65" s="13" customFormat="1" ht="10.199999999999999">
      <c r="B108" s="193"/>
      <c r="C108" s="194"/>
      <c r="D108" s="188" t="s">
        <v>125</v>
      </c>
      <c r="E108" s="195" t="s">
        <v>28</v>
      </c>
      <c r="F108" s="196" t="s">
        <v>145</v>
      </c>
      <c r="G108" s="194"/>
      <c r="H108" s="195" t="s">
        <v>28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125</v>
      </c>
      <c r="AU108" s="202" t="s">
        <v>83</v>
      </c>
      <c r="AV108" s="13" t="s">
        <v>81</v>
      </c>
      <c r="AW108" s="13" t="s">
        <v>34</v>
      </c>
      <c r="AX108" s="13" t="s">
        <v>73</v>
      </c>
      <c r="AY108" s="202" t="s">
        <v>114</v>
      </c>
    </row>
    <row r="109" spans="1:65" s="14" customFormat="1" ht="10.199999999999999">
      <c r="B109" s="203"/>
      <c r="C109" s="204"/>
      <c r="D109" s="188" t="s">
        <v>125</v>
      </c>
      <c r="E109" s="205" t="s">
        <v>28</v>
      </c>
      <c r="F109" s="206" t="s">
        <v>146</v>
      </c>
      <c r="G109" s="204"/>
      <c r="H109" s="207">
        <v>216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125</v>
      </c>
      <c r="AU109" s="213" t="s">
        <v>83</v>
      </c>
      <c r="AV109" s="14" t="s">
        <v>83</v>
      </c>
      <c r="AW109" s="14" t="s">
        <v>34</v>
      </c>
      <c r="AX109" s="14" t="s">
        <v>73</v>
      </c>
      <c r="AY109" s="213" t="s">
        <v>114</v>
      </c>
    </row>
    <row r="110" spans="1:65" s="13" customFormat="1" ht="10.199999999999999">
      <c r="B110" s="193"/>
      <c r="C110" s="194"/>
      <c r="D110" s="188" t="s">
        <v>125</v>
      </c>
      <c r="E110" s="195" t="s">
        <v>28</v>
      </c>
      <c r="F110" s="196" t="s">
        <v>147</v>
      </c>
      <c r="G110" s="194"/>
      <c r="H110" s="195" t="s">
        <v>28</v>
      </c>
      <c r="I110" s="197"/>
      <c r="J110" s="194"/>
      <c r="K110" s="194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125</v>
      </c>
      <c r="AU110" s="202" t="s">
        <v>83</v>
      </c>
      <c r="AV110" s="13" t="s">
        <v>81</v>
      </c>
      <c r="AW110" s="13" t="s">
        <v>34</v>
      </c>
      <c r="AX110" s="13" t="s">
        <v>73</v>
      </c>
      <c r="AY110" s="202" t="s">
        <v>114</v>
      </c>
    </row>
    <row r="111" spans="1:65" s="14" customFormat="1" ht="10.199999999999999">
      <c r="B111" s="203"/>
      <c r="C111" s="204"/>
      <c r="D111" s="188" t="s">
        <v>125</v>
      </c>
      <c r="E111" s="205" t="s">
        <v>28</v>
      </c>
      <c r="F111" s="206" t="s">
        <v>148</v>
      </c>
      <c r="G111" s="204"/>
      <c r="H111" s="207">
        <v>504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125</v>
      </c>
      <c r="AU111" s="213" t="s">
        <v>83</v>
      </c>
      <c r="AV111" s="14" t="s">
        <v>83</v>
      </c>
      <c r="AW111" s="14" t="s">
        <v>34</v>
      </c>
      <c r="AX111" s="14" t="s">
        <v>73</v>
      </c>
      <c r="AY111" s="213" t="s">
        <v>114</v>
      </c>
    </row>
    <row r="112" spans="1:65" s="15" customFormat="1" ht="10.199999999999999">
      <c r="B112" s="214"/>
      <c r="C112" s="215"/>
      <c r="D112" s="188" t="s">
        <v>125</v>
      </c>
      <c r="E112" s="216" t="s">
        <v>28</v>
      </c>
      <c r="F112" s="217" t="s">
        <v>131</v>
      </c>
      <c r="G112" s="215"/>
      <c r="H112" s="218">
        <v>720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125</v>
      </c>
      <c r="AU112" s="224" t="s">
        <v>83</v>
      </c>
      <c r="AV112" s="15" t="s">
        <v>121</v>
      </c>
      <c r="AW112" s="15" t="s">
        <v>34</v>
      </c>
      <c r="AX112" s="15" t="s">
        <v>81</v>
      </c>
      <c r="AY112" s="224" t="s">
        <v>114</v>
      </c>
    </row>
    <row r="113" spans="1:65" s="2" customFormat="1" ht="16.5" customHeight="1">
      <c r="A113" s="35"/>
      <c r="B113" s="36"/>
      <c r="C113" s="225" t="s">
        <v>121</v>
      </c>
      <c r="D113" s="225" t="s">
        <v>149</v>
      </c>
      <c r="E113" s="226" t="s">
        <v>150</v>
      </c>
      <c r="F113" s="227" t="s">
        <v>151</v>
      </c>
      <c r="G113" s="228" t="s">
        <v>119</v>
      </c>
      <c r="H113" s="229">
        <v>216</v>
      </c>
      <c r="I113" s="230"/>
      <c r="J113" s="231">
        <f>ROUND(I113*H113,2)</f>
        <v>0</v>
      </c>
      <c r="K113" s="227" t="s">
        <v>28</v>
      </c>
      <c r="L113" s="232"/>
      <c r="M113" s="233" t="s">
        <v>28</v>
      </c>
      <c r="N113" s="234" t="s">
        <v>46</v>
      </c>
      <c r="O113" s="66"/>
      <c r="P113" s="184">
        <f>O113*H113</f>
        <v>0</v>
      </c>
      <c r="Q113" s="184">
        <v>2.27136</v>
      </c>
      <c r="R113" s="184">
        <f>Q113*H113</f>
        <v>490.61376000000001</v>
      </c>
      <c r="S113" s="184">
        <v>0</v>
      </c>
      <c r="T113" s="185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152</v>
      </c>
      <c r="AT113" s="186" t="s">
        <v>149</v>
      </c>
      <c r="AU113" s="186" t="s">
        <v>83</v>
      </c>
      <c r="AY113" s="18" t="s">
        <v>114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121</v>
      </c>
      <c r="BK113" s="187">
        <f>ROUND(I113*H113,2)</f>
        <v>0</v>
      </c>
      <c r="BL113" s="18" t="s">
        <v>121</v>
      </c>
      <c r="BM113" s="186" t="s">
        <v>153</v>
      </c>
    </row>
    <row r="114" spans="1:65" s="2" customFormat="1" ht="10.199999999999999">
      <c r="A114" s="35"/>
      <c r="B114" s="36"/>
      <c r="C114" s="37"/>
      <c r="D114" s="188" t="s">
        <v>123</v>
      </c>
      <c r="E114" s="37"/>
      <c r="F114" s="189" t="s">
        <v>151</v>
      </c>
      <c r="G114" s="37"/>
      <c r="H114" s="37"/>
      <c r="I114" s="190"/>
      <c r="J114" s="37"/>
      <c r="K114" s="37"/>
      <c r="L114" s="40"/>
      <c r="M114" s="191"/>
      <c r="N114" s="192"/>
      <c r="O114" s="66"/>
      <c r="P114" s="66"/>
      <c r="Q114" s="66"/>
      <c r="R114" s="66"/>
      <c r="S114" s="66"/>
      <c r="T114" s="6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123</v>
      </c>
      <c r="AU114" s="18" t="s">
        <v>83</v>
      </c>
    </row>
    <row r="115" spans="1:65" s="13" customFormat="1" ht="20.399999999999999">
      <c r="B115" s="193"/>
      <c r="C115" s="194"/>
      <c r="D115" s="188" t="s">
        <v>125</v>
      </c>
      <c r="E115" s="195" t="s">
        <v>28</v>
      </c>
      <c r="F115" s="196" t="s">
        <v>154</v>
      </c>
      <c r="G115" s="194"/>
      <c r="H115" s="195" t="s">
        <v>28</v>
      </c>
      <c r="I115" s="197"/>
      <c r="J115" s="194"/>
      <c r="K115" s="194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125</v>
      </c>
      <c r="AU115" s="202" t="s">
        <v>83</v>
      </c>
      <c r="AV115" s="13" t="s">
        <v>81</v>
      </c>
      <c r="AW115" s="13" t="s">
        <v>34</v>
      </c>
      <c r="AX115" s="13" t="s">
        <v>73</v>
      </c>
      <c r="AY115" s="202" t="s">
        <v>114</v>
      </c>
    </row>
    <row r="116" spans="1:65" s="14" customFormat="1" ht="10.199999999999999">
      <c r="B116" s="203"/>
      <c r="C116" s="204"/>
      <c r="D116" s="188" t="s">
        <v>125</v>
      </c>
      <c r="E116" s="205" t="s">
        <v>28</v>
      </c>
      <c r="F116" s="206" t="s">
        <v>146</v>
      </c>
      <c r="G116" s="204"/>
      <c r="H116" s="207">
        <v>216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125</v>
      </c>
      <c r="AU116" s="213" t="s">
        <v>83</v>
      </c>
      <c r="AV116" s="14" t="s">
        <v>83</v>
      </c>
      <c r="AW116" s="14" t="s">
        <v>34</v>
      </c>
      <c r="AX116" s="14" t="s">
        <v>81</v>
      </c>
      <c r="AY116" s="213" t="s">
        <v>114</v>
      </c>
    </row>
    <row r="117" spans="1:65" s="2" customFormat="1" ht="16.5" customHeight="1">
      <c r="A117" s="35"/>
      <c r="B117" s="36"/>
      <c r="C117" s="225" t="s">
        <v>155</v>
      </c>
      <c r="D117" s="225" t="s">
        <v>149</v>
      </c>
      <c r="E117" s="226" t="s">
        <v>156</v>
      </c>
      <c r="F117" s="227" t="s">
        <v>157</v>
      </c>
      <c r="G117" s="228" t="s">
        <v>119</v>
      </c>
      <c r="H117" s="229">
        <v>504</v>
      </c>
      <c r="I117" s="230"/>
      <c r="J117" s="231">
        <f>ROUND(I117*H117,2)</f>
        <v>0</v>
      </c>
      <c r="K117" s="227" t="s">
        <v>28</v>
      </c>
      <c r="L117" s="232"/>
      <c r="M117" s="233" t="s">
        <v>28</v>
      </c>
      <c r="N117" s="234" t="s">
        <v>46</v>
      </c>
      <c r="O117" s="66"/>
      <c r="P117" s="184">
        <f>O117*H117</f>
        <v>0</v>
      </c>
      <c r="Q117" s="184">
        <v>2.27136</v>
      </c>
      <c r="R117" s="184">
        <f>Q117*H117</f>
        <v>1144.7654400000001</v>
      </c>
      <c r="S117" s="184">
        <v>0</v>
      </c>
      <c r="T117" s="18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6" t="s">
        <v>152</v>
      </c>
      <c r="AT117" s="186" t="s">
        <v>149</v>
      </c>
      <c r="AU117" s="186" t="s">
        <v>83</v>
      </c>
      <c r="AY117" s="18" t="s">
        <v>114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8" t="s">
        <v>121</v>
      </c>
      <c r="BK117" s="187">
        <f>ROUND(I117*H117,2)</f>
        <v>0</v>
      </c>
      <c r="BL117" s="18" t="s">
        <v>121</v>
      </c>
      <c r="BM117" s="186" t="s">
        <v>158</v>
      </c>
    </row>
    <row r="118" spans="1:65" s="2" customFormat="1" ht="10.199999999999999">
      <c r="A118" s="35"/>
      <c r="B118" s="36"/>
      <c r="C118" s="37"/>
      <c r="D118" s="188" t="s">
        <v>123</v>
      </c>
      <c r="E118" s="37"/>
      <c r="F118" s="189" t="s">
        <v>157</v>
      </c>
      <c r="G118" s="37"/>
      <c r="H118" s="37"/>
      <c r="I118" s="190"/>
      <c r="J118" s="37"/>
      <c r="K118" s="37"/>
      <c r="L118" s="40"/>
      <c r="M118" s="191"/>
      <c r="N118" s="192"/>
      <c r="O118" s="66"/>
      <c r="P118" s="66"/>
      <c r="Q118" s="66"/>
      <c r="R118" s="66"/>
      <c r="S118" s="66"/>
      <c r="T118" s="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123</v>
      </c>
      <c r="AU118" s="18" t="s">
        <v>83</v>
      </c>
    </row>
    <row r="119" spans="1:65" s="13" customFormat="1" ht="20.399999999999999">
      <c r="B119" s="193"/>
      <c r="C119" s="194"/>
      <c r="D119" s="188" t="s">
        <v>125</v>
      </c>
      <c r="E119" s="195" t="s">
        <v>28</v>
      </c>
      <c r="F119" s="196" t="s">
        <v>159</v>
      </c>
      <c r="G119" s="194"/>
      <c r="H119" s="195" t="s">
        <v>28</v>
      </c>
      <c r="I119" s="197"/>
      <c r="J119" s="194"/>
      <c r="K119" s="194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125</v>
      </c>
      <c r="AU119" s="202" t="s">
        <v>83</v>
      </c>
      <c r="AV119" s="13" t="s">
        <v>81</v>
      </c>
      <c r="AW119" s="13" t="s">
        <v>34</v>
      </c>
      <c r="AX119" s="13" t="s">
        <v>73</v>
      </c>
      <c r="AY119" s="202" t="s">
        <v>114</v>
      </c>
    </row>
    <row r="120" spans="1:65" s="14" customFormat="1" ht="10.199999999999999">
      <c r="B120" s="203"/>
      <c r="C120" s="204"/>
      <c r="D120" s="188" t="s">
        <v>125</v>
      </c>
      <c r="E120" s="205" t="s">
        <v>28</v>
      </c>
      <c r="F120" s="206" t="s">
        <v>148</v>
      </c>
      <c r="G120" s="204"/>
      <c r="H120" s="207">
        <v>504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125</v>
      </c>
      <c r="AU120" s="213" t="s">
        <v>83</v>
      </c>
      <c r="AV120" s="14" t="s">
        <v>83</v>
      </c>
      <c r="AW120" s="14" t="s">
        <v>34</v>
      </c>
      <c r="AX120" s="14" t="s">
        <v>81</v>
      </c>
      <c r="AY120" s="213" t="s">
        <v>114</v>
      </c>
    </row>
    <row r="121" spans="1:65" s="12" customFormat="1" ht="22.8" customHeight="1">
      <c r="B121" s="159"/>
      <c r="C121" s="160"/>
      <c r="D121" s="161" t="s">
        <v>72</v>
      </c>
      <c r="E121" s="173" t="s">
        <v>160</v>
      </c>
      <c r="F121" s="173" t="s">
        <v>161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SUM(P122:P123)</f>
        <v>0</v>
      </c>
      <c r="Q121" s="167"/>
      <c r="R121" s="168">
        <f>SUM(R122:R123)</f>
        <v>0</v>
      </c>
      <c r="S121" s="167"/>
      <c r="T121" s="169">
        <f>SUM(T122:T123)</f>
        <v>0</v>
      </c>
      <c r="AR121" s="170" t="s">
        <v>81</v>
      </c>
      <c r="AT121" s="171" t="s">
        <v>72</v>
      </c>
      <c r="AU121" s="171" t="s">
        <v>81</v>
      </c>
      <c r="AY121" s="170" t="s">
        <v>114</v>
      </c>
      <c r="BK121" s="172">
        <f>SUM(BK122:BK123)</f>
        <v>0</v>
      </c>
    </row>
    <row r="122" spans="1:65" s="2" customFormat="1" ht="16.5" customHeight="1">
      <c r="A122" s="35"/>
      <c r="B122" s="36"/>
      <c r="C122" s="175" t="s">
        <v>162</v>
      </c>
      <c r="D122" s="175" t="s">
        <v>116</v>
      </c>
      <c r="E122" s="176" t="s">
        <v>163</v>
      </c>
      <c r="F122" s="177" t="s">
        <v>164</v>
      </c>
      <c r="G122" s="178" t="s">
        <v>165</v>
      </c>
      <c r="H122" s="179">
        <v>1635.3789999999999</v>
      </c>
      <c r="I122" s="180"/>
      <c r="J122" s="181">
        <f>ROUND(I122*H122,2)</f>
        <v>0</v>
      </c>
      <c r="K122" s="177" t="s">
        <v>120</v>
      </c>
      <c r="L122" s="40"/>
      <c r="M122" s="182" t="s">
        <v>28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121</v>
      </c>
      <c r="AT122" s="186" t="s">
        <v>116</v>
      </c>
      <c r="AU122" s="186" t="s">
        <v>83</v>
      </c>
      <c r="AY122" s="18" t="s">
        <v>114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121</v>
      </c>
      <c r="BK122" s="187">
        <f>ROUND(I122*H122,2)</f>
        <v>0</v>
      </c>
      <c r="BL122" s="18" t="s">
        <v>121</v>
      </c>
      <c r="BM122" s="186" t="s">
        <v>166</v>
      </c>
    </row>
    <row r="123" spans="1:65" s="2" customFormat="1" ht="10.199999999999999">
      <c r="A123" s="35"/>
      <c r="B123" s="36"/>
      <c r="C123" s="37"/>
      <c r="D123" s="188" t="s">
        <v>123</v>
      </c>
      <c r="E123" s="37"/>
      <c r="F123" s="189" t="s">
        <v>167</v>
      </c>
      <c r="G123" s="37"/>
      <c r="H123" s="37"/>
      <c r="I123" s="190"/>
      <c r="J123" s="37"/>
      <c r="K123" s="37"/>
      <c r="L123" s="40"/>
      <c r="M123" s="235"/>
      <c r="N123" s="236"/>
      <c r="O123" s="237"/>
      <c r="P123" s="237"/>
      <c r="Q123" s="237"/>
      <c r="R123" s="237"/>
      <c r="S123" s="237"/>
      <c r="T123" s="238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123</v>
      </c>
      <c r="AU123" s="18" t="s">
        <v>83</v>
      </c>
    </row>
    <row r="124" spans="1:65" s="2" customFormat="1" ht="6.9" customHeight="1">
      <c r="A124" s="35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CoLgZVKm3/eOtItuvk1mwOWLwMi+nmVoN09mcxVVFo8yXRzcThizHvBNdab0Bkre+0m0ig5HZSTWM7lB8DvZ2Q==" saltValue="OaPr2k7q2oIma3MIofb5kFC0MadDrFm31x/b+JzfQ7M5E0jK5kCzOxHawWen3u3bXMR3Ur8C3/ttoG6exMlLzQ==" spinCount="100000" sheet="1" objects="1" scenarios="1" formatColumns="0" formatRows="0" autoFilter="0"/>
  <autoFilter ref="C82:K12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86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87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3" t="str">
        <f>'Rekapitulace stavby'!K6</f>
        <v>VD Obříství, sanace dna nadjezí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7" t="s">
        <v>88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168</v>
      </c>
      <c r="F9" s="366"/>
      <c r="G9" s="366"/>
      <c r="H9" s="36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18. 11. 2020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69" t="s">
        <v>90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ROUND(J86,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ROUND((SUM(BE86:BE149)),  2)</f>
        <v>0</v>
      </c>
      <c r="G33" s="35"/>
      <c r="H33" s="35"/>
      <c r="I33" s="120">
        <v>0.21</v>
      </c>
      <c r="J33" s="119">
        <f>ROUND(((SUM(BE86:BE149))*I33),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ROUND((SUM(BF86:BF149)),  2)</f>
        <v>0</v>
      </c>
      <c r="G34" s="35"/>
      <c r="H34" s="35"/>
      <c r="I34" s="120">
        <v>0.15</v>
      </c>
      <c r="J34" s="119">
        <f>ROUND(((SUM(BF86:BF149))*I34),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ROUND((SUM(BG86:BG149)),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ROUND((SUM(BH86:BH149)),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ROUND((SUM(BI86:BI149)),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VD Obříství, sanace dna nadjezí</v>
      </c>
      <c r="F48" s="371"/>
      <c r="G48" s="371"/>
      <c r="H48" s="37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VON - Vedlejší a ostatní náklady</v>
      </c>
      <c r="F50" s="372"/>
      <c r="G50" s="372"/>
      <c r="H50" s="37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Obříství</v>
      </c>
      <c r="G52" s="37"/>
      <c r="H52" s="37"/>
      <c r="I52" s="30" t="s">
        <v>24</v>
      </c>
      <c r="J52" s="61" t="str">
        <f>IF(J12="","",J12)</f>
        <v>18. 11. 2020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26</v>
      </c>
      <c r="D54" s="37"/>
      <c r="E54" s="37"/>
      <c r="F54" s="28" t="str">
        <f>E15</f>
        <v>Povodí Labe, OIČ, státní podnik</v>
      </c>
      <c r="G54" s="37"/>
      <c r="H54" s="37"/>
      <c r="I54" s="30" t="s">
        <v>33</v>
      </c>
      <c r="J54" s="33" t="str">
        <f>E21</f>
        <v>Povodí Labe, OIČ, státní podnik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J86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" customHeight="1">
      <c r="B60" s="136"/>
      <c r="C60" s="137"/>
      <c r="D60" s="138" t="s">
        <v>169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95" customHeight="1">
      <c r="B61" s="142"/>
      <c r="C61" s="143"/>
      <c r="D61" s="144" t="s">
        <v>170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95" customHeight="1">
      <c r="B62" s="142"/>
      <c r="C62" s="143"/>
      <c r="D62" s="144" t="s">
        <v>171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95" customHeight="1">
      <c r="B63" s="142"/>
      <c r="C63" s="143"/>
      <c r="D63" s="144" t="s">
        <v>172</v>
      </c>
      <c r="E63" s="145"/>
      <c r="F63" s="145"/>
      <c r="G63" s="145"/>
      <c r="H63" s="145"/>
      <c r="I63" s="145"/>
      <c r="J63" s="146">
        <f>J110</f>
        <v>0</v>
      </c>
      <c r="K63" s="143"/>
      <c r="L63" s="147"/>
    </row>
    <row r="64" spans="1:47" s="10" customFormat="1" ht="19.95" customHeight="1">
      <c r="B64" s="142"/>
      <c r="C64" s="143"/>
      <c r="D64" s="144" t="s">
        <v>173</v>
      </c>
      <c r="E64" s="145"/>
      <c r="F64" s="145"/>
      <c r="G64" s="145"/>
      <c r="H64" s="145"/>
      <c r="I64" s="145"/>
      <c r="J64" s="146">
        <f>J119</f>
        <v>0</v>
      </c>
      <c r="K64" s="143"/>
      <c r="L64" s="147"/>
    </row>
    <row r="65" spans="1:31" s="9" customFormat="1" ht="24.9" customHeight="1">
      <c r="B65" s="136"/>
      <c r="C65" s="137"/>
      <c r="D65" s="138" t="s">
        <v>174</v>
      </c>
      <c r="E65" s="139"/>
      <c r="F65" s="139"/>
      <c r="G65" s="139"/>
      <c r="H65" s="139"/>
      <c r="I65" s="139"/>
      <c r="J65" s="140">
        <f>J144</f>
        <v>0</v>
      </c>
      <c r="K65" s="137"/>
      <c r="L65" s="141"/>
    </row>
    <row r="66" spans="1:31" s="10" customFormat="1" ht="19.95" customHeight="1">
      <c r="B66" s="142"/>
      <c r="C66" s="143"/>
      <c r="D66" s="144" t="s">
        <v>175</v>
      </c>
      <c r="E66" s="145"/>
      <c r="F66" s="145"/>
      <c r="G66" s="145"/>
      <c r="H66" s="145"/>
      <c r="I66" s="145"/>
      <c r="J66" s="146">
        <f>J145</f>
        <v>0</v>
      </c>
      <c r="K66" s="143"/>
      <c r="L66" s="147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" customHeight="1">
      <c r="A68" s="35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" customHeight="1">
      <c r="A72" s="35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" customHeight="1">
      <c r="A73" s="35"/>
      <c r="B73" s="36"/>
      <c r="C73" s="24" t="s">
        <v>99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0" t="str">
        <f>E7</f>
        <v>VD Obříství, sanace dna nadjezí</v>
      </c>
      <c r="F76" s="371"/>
      <c r="G76" s="371"/>
      <c r="H76" s="371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88</v>
      </c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42" t="str">
        <f>E9</f>
        <v>VON - Vedlejší a ostatní náklady</v>
      </c>
      <c r="F78" s="372"/>
      <c r="G78" s="372"/>
      <c r="H78" s="372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22</v>
      </c>
      <c r="D80" s="37"/>
      <c r="E80" s="37"/>
      <c r="F80" s="28" t="str">
        <f>F12</f>
        <v>Obříství</v>
      </c>
      <c r="G80" s="37"/>
      <c r="H80" s="37"/>
      <c r="I80" s="30" t="s">
        <v>24</v>
      </c>
      <c r="J80" s="61" t="str">
        <f>IF(J12="","",J12)</f>
        <v>18. 11. 2020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65" customHeight="1">
      <c r="A82" s="35"/>
      <c r="B82" s="36"/>
      <c r="C82" s="30" t="s">
        <v>26</v>
      </c>
      <c r="D82" s="37"/>
      <c r="E82" s="37"/>
      <c r="F82" s="28" t="str">
        <f>E15</f>
        <v>Povodí Labe, OIČ, státní podnik</v>
      </c>
      <c r="G82" s="37"/>
      <c r="H82" s="37"/>
      <c r="I82" s="30" t="s">
        <v>33</v>
      </c>
      <c r="J82" s="33" t="str">
        <f>E21</f>
        <v>Povodí Labe, OIČ, státní podnik</v>
      </c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15" customHeight="1">
      <c r="A83" s="35"/>
      <c r="B83" s="36"/>
      <c r="C83" s="30" t="s">
        <v>31</v>
      </c>
      <c r="D83" s="37"/>
      <c r="E83" s="37"/>
      <c r="F83" s="28" t="str">
        <f>IF(E18="","",E18)</f>
        <v>Vyplň údaj</v>
      </c>
      <c r="G83" s="37"/>
      <c r="H83" s="37"/>
      <c r="I83" s="30" t="s">
        <v>35</v>
      </c>
      <c r="J83" s="33" t="str">
        <f>E24</f>
        <v>Ing. Eva Morkesová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8"/>
      <c r="B85" s="149"/>
      <c r="C85" s="150" t="s">
        <v>100</v>
      </c>
      <c r="D85" s="151" t="s">
        <v>58</v>
      </c>
      <c r="E85" s="151" t="s">
        <v>54</v>
      </c>
      <c r="F85" s="151" t="s">
        <v>55</v>
      </c>
      <c r="G85" s="151" t="s">
        <v>101</v>
      </c>
      <c r="H85" s="151" t="s">
        <v>102</v>
      </c>
      <c r="I85" s="151" t="s">
        <v>103</v>
      </c>
      <c r="J85" s="151" t="s">
        <v>93</v>
      </c>
      <c r="K85" s="152" t="s">
        <v>104</v>
      </c>
      <c r="L85" s="153"/>
      <c r="M85" s="70" t="s">
        <v>28</v>
      </c>
      <c r="N85" s="71" t="s">
        <v>43</v>
      </c>
      <c r="O85" s="71" t="s">
        <v>105</v>
      </c>
      <c r="P85" s="71" t="s">
        <v>106</v>
      </c>
      <c r="Q85" s="71" t="s">
        <v>107</v>
      </c>
      <c r="R85" s="71" t="s">
        <v>108</v>
      </c>
      <c r="S85" s="71" t="s">
        <v>109</v>
      </c>
      <c r="T85" s="72" t="s">
        <v>110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8" customHeight="1">
      <c r="A86" s="35"/>
      <c r="B86" s="36"/>
      <c r="C86" s="77" t="s">
        <v>111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40"/>
      <c r="M86" s="73"/>
      <c r="N86" s="155"/>
      <c r="O86" s="74"/>
      <c r="P86" s="156">
        <f>P87+P144</f>
        <v>0</v>
      </c>
      <c r="Q86" s="74"/>
      <c r="R86" s="156">
        <f>R87+R144</f>
        <v>0</v>
      </c>
      <c r="S86" s="74"/>
      <c r="T86" s="157">
        <f>T87+T144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72</v>
      </c>
      <c r="AU86" s="18" t="s">
        <v>94</v>
      </c>
      <c r="BK86" s="158">
        <f>BK87+BK144</f>
        <v>0</v>
      </c>
    </row>
    <row r="87" spans="1:65" s="12" customFormat="1" ht="25.95" customHeight="1">
      <c r="B87" s="159"/>
      <c r="C87" s="160"/>
      <c r="D87" s="161" t="s">
        <v>72</v>
      </c>
      <c r="E87" s="162" t="s">
        <v>176</v>
      </c>
      <c r="F87" s="162" t="s">
        <v>177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P88+P97+P110+P119</f>
        <v>0</v>
      </c>
      <c r="Q87" s="167"/>
      <c r="R87" s="168">
        <f>R88+R97+R110+R119</f>
        <v>0</v>
      </c>
      <c r="S87" s="167"/>
      <c r="T87" s="169">
        <f>T88+T97+T110+T119</f>
        <v>0</v>
      </c>
      <c r="AR87" s="170" t="s">
        <v>121</v>
      </c>
      <c r="AT87" s="171" t="s">
        <v>72</v>
      </c>
      <c r="AU87" s="171" t="s">
        <v>73</v>
      </c>
      <c r="AY87" s="170" t="s">
        <v>114</v>
      </c>
      <c r="BK87" s="172">
        <f>BK88+BK97+BK110+BK119</f>
        <v>0</v>
      </c>
    </row>
    <row r="88" spans="1:65" s="12" customFormat="1" ht="22.8" customHeight="1">
      <c r="B88" s="159"/>
      <c r="C88" s="160"/>
      <c r="D88" s="161" t="s">
        <v>72</v>
      </c>
      <c r="E88" s="173" t="s">
        <v>178</v>
      </c>
      <c r="F88" s="173" t="s">
        <v>179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SUM(P89:P96)</f>
        <v>0</v>
      </c>
      <c r="Q88" s="167"/>
      <c r="R88" s="168">
        <f>SUM(R89:R96)</f>
        <v>0</v>
      </c>
      <c r="S88" s="167"/>
      <c r="T88" s="169">
        <f>SUM(T89:T96)</f>
        <v>0</v>
      </c>
      <c r="AR88" s="170" t="s">
        <v>121</v>
      </c>
      <c r="AT88" s="171" t="s">
        <v>72</v>
      </c>
      <c r="AU88" s="171" t="s">
        <v>81</v>
      </c>
      <c r="AY88" s="170" t="s">
        <v>114</v>
      </c>
      <c r="BK88" s="172">
        <f>SUM(BK89:BK96)</f>
        <v>0</v>
      </c>
    </row>
    <row r="89" spans="1:65" s="2" customFormat="1" ht="16.5" customHeight="1">
      <c r="A89" s="35"/>
      <c r="B89" s="36"/>
      <c r="C89" s="175" t="s">
        <v>81</v>
      </c>
      <c r="D89" s="175" t="s">
        <v>116</v>
      </c>
      <c r="E89" s="176" t="s">
        <v>180</v>
      </c>
      <c r="F89" s="177" t="s">
        <v>181</v>
      </c>
      <c r="G89" s="178" t="s">
        <v>182</v>
      </c>
      <c r="H89" s="179">
        <v>1</v>
      </c>
      <c r="I89" s="180"/>
      <c r="J89" s="181">
        <f>ROUND(I89*H89,2)</f>
        <v>0</v>
      </c>
      <c r="K89" s="177" t="s">
        <v>28</v>
      </c>
      <c r="L89" s="40"/>
      <c r="M89" s="182" t="s">
        <v>28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6" t="s">
        <v>183</v>
      </c>
      <c r="AT89" s="186" t="s">
        <v>116</v>
      </c>
      <c r="AU89" s="186" t="s">
        <v>83</v>
      </c>
      <c r="AY89" s="18" t="s">
        <v>114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8" t="s">
        <v>121</v>
      </c>
      <c r="BK89" s="187">
        <f>ROUND(I89*H89,2)</f>
        <v>0</v>
      </c>
      <c r="BL89" s="18" t="s">
        <v>183</v>
      </c>
      <c r="BM89" s="186" t="s">
        <v>184</v>
      </c>
    </row>
    <row r="90" spans="1:65" s="2" customFormat="1" ht="10.199999999999999">
      <c r="A90" s="35"/>
      <c r="B90" s="36"/>
      <c r="C90" s="37"/>
      <c r="D90" s="188" t="s">
        <v>123</v>
      </c>
      <c r="E90" s="37"/>
      <c r="F90" s="189" t="s">
        <v>181</v>
      </c>
      <c r="G90" s="37"/>
      <c r="H90" s="37"/>
      <c r="I90" s="190"/>
      <c r="J90" s="37"/>
      <c r="K90" s="37"/>
      <c r="L90" s="40"/>
      <c r="M90" s="191"/>
      <c r="N90" s="192"/>
      <c r="O90" s="66"/>
      <c r="P90" s="66"/>
      <c r="Q90" s="66"/>
      <c r="R90" s="66"/>
      <c r="S90" s="66"/>
      <c r="T90" s="67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123</v>
      </c>
      <c r="AU90" s="18" t="s">
        <v>83</v>
      </c>
    </row>
    <row r="91" spans="1:65" s="13" customFormat="1" ht="10.199999999999999">
      <c r="B91" s="193"/>
      <c r="C91" s="194"/>
      <c r="D91" s="188" t="s">
        <v>125</v>
      </c>
      <c r="E91" s="195" t="s">
        <v>28</v>
      </c>
      <c r="F91" s="196" t="s">
        <v>185</v>
      </c>
      <c r="G91" s="194"/>
      <c r="H91" s="195" t="s">
        <v>28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125</v>
      </c>
      <c r="AU91" s="202" t="s">
        <v>83</v>
      </c>
      <c r="AV91" s="13" t="s">
        <v>81</v>
      </c>
      <c r="AW91" s="13" t="s">
        <v>34</v>
      </c>
      <c r="AX91" s="13" t="s">
        <v>73</v>
      </c>
      <c r="AY91" s="202" t="s">
        <v>114</v>
      </c>
    </row>
    <row r="92" spans="1:65" s="13" customFormat="1" ht="10.199999999999999">
      <c r="B92" s="193"/>
      <c r="C92" s="194"/>
      <c r="D92" s="188" t="s">
        <v>125</v>
      </c>
      <c r="E92" s="195" t="s">
        <v>28</v>
      </c>
      <c r="F92" s="196" t="s">
        <v>186</v>
      </c>
      <c r="G92" s="194"/>
      <c r="H92" s="195" t="s">
        <v>28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125</v>
      </c>
      <c r="AU92" s="202" t="s">
        <v>83</v>
      </c>
      <c r="AV92" s="13" t="s">
        <v>81</v>
      </c>
      <c r="AW92" s="13" t="s">
        <v>34</v>
      </c>
      <c r="AX92" s="13" t="s">
        <v>73</v>
      </c>
      <c r="AY92" s="202" t="s">
        <v>114</v>
      </c>
    </row>
    <row r="93" spans="1:65" s="13" customFormat="1" ht="10.199999999999999">
      <c r="B93" s="193"/>
      <c r="C93" s="194"/>
      <c r="D93" s="188" t="s">
        <v>125</v>
      </c>
      <c r="E93" s="195" t="s">
        <v>28</v>
      </c>
      <c r="F93" s="196" t="s">
        <v>187</v>
      </c>
      <c r="G93" s="194"/>
      <c r="H93" s="195" t="s">
        <v>28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125</v>
      </c>
      <c r="AU93" s="202" t="s">
        <v>83</v>
      </c>
      <c r="AV93" s="13" t="s">
        <v>81</v>
      </c>
      <c r="AW93" s="13" t="s">
        <v>34</v>
      </c>
      <c r="AX93" s="13" t="s">
        <v>73</v>
      </c>
      <c r="AY93" s="202" t="s">
        <v>114</v>
      </c>
    </row>
    <row r="94" spans="1:65" s="13" customFormat="1" ht="10.199999999999999">
      <c r="B94" s="193"/>
      <c r="C94" s="194"/>
      <c r="D94" s="188" t="s">
        <v>125</v>
      </c>
      <c r="E94" s="195" t="s">
        <v>28</v>
      </c>
      <c r="F94" s="196" t="s">
        <v>188</v>
      </c>
      <c r="G94" s="194"/>
      <c r="H94" s="195" t="s">
        <v>28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125</v>
      </c>
      <c r="AU94" s="202" t="s">
        <v>83</v>
      </c>
      <c r="AV94" s="13" t="s">
        <v>81</v>
      </c>
      <c r="AW94" s="13" t="s">
        <v>34</v>
      </c>
      <c r="AX94" s="13" t="s">
        <v>73</v>
      </c>
      <c r="AY94" s="202" t="s">
        <v>114</v>
      </c>
    </row>
    <row r="95" spans="1:65" s="13" customFormat="1" ht="10.199999999999999">
      <c r="B95" s="193"/>
      <c r="C95" s="194"/>
      <c r="D95" s="188" t="s">
        <v>125</v>
      </c>
      <c r="E95" s="195" t="s">
        <v>28</v>
      </c>
      <c r="F95" s="196" t="s">
        <v>189</v>
      </c>
      <c r="G95" s="194"/>
      <c r="H95" s="195" t="s">
        <v>28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125</v>
      </c>
      <c r="AU95" s="202" t="s">
        <v>83</v>
      </c>
      <c r="AV95" s="13" t="s">
        <v>81</v>
      </c>
      <c r="AW95" s="13" t="s">
        <v>34</v>
      </c>
      <c r="AX95" s="13" t="s">
        <v>73</v>
      </c>
      <c r="AY95" s="202" t="s">
        <v>114</v>
      </c>
    </row>
    <row r="96" spans="1:65" s="14" customFormat="1" ht="10.199999999999999">
      <c r="B96" s="203"/>
      <c r="C96" s="204"/>
      <c r="D96" s="188" t="s">
        <v>125</v>
      </c>
      <c r="E96" s="205" t="s">
        <v>28</v>
      </c>
      <c r="F96" s="206" t="s">
        <v>81</v>
      </c>
      <c r="G96" s="204"/>
      <c r="H96" s="207">
        <v>1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125</v>
      </c>
      <c r="AU96" s="213" t="s">
        <v>83</v>
      </c>
      <c r="AV96" s="14" t="s">
        <v>83</v>
      </c>
      <c r="AW96" s="14" t="s">
        <v>34</v>
      </c>
      <c r="AX96" s="14" t="s">
        <v>81</v>
      </c>
      <c r="AY96" s="213" t="s">
        <v>114</v>
      </c>
    </row>
    <row r="97" spans="1:65" s="12" customFormat="1" ht="22.8" customHeight="1">
      <c r="B97" s="159"/>
      <c r="C97" s="160"/>
      <c r="D97" s="161" t="s">
        <v>72</v>
      </c>
      <c r="E97" s="173" t="s">
        <v>190</v>
      </c>
      <c r="F97" s="173" t="s">
        <v>191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SUM(P98:P109)</f>
        <v>0</v>
      </c>
      <c r="Q97" s="167"/>
      <c r="R97" s="168">
        <f>SUM(R98:R109)</f>
        <v>0</v>
      </c>
      <c r="S97" s="167"/>
      <c r="T97" s="169">
        <f>SUM(T98:T109)</f>
        <v>0</v>
      </c>
      <c r="AR97" s="170" t="s">
        <v>121</v>
      </c>
      <c r="AT97" s="171" t="s">
        <v>72</v>
      </c>
      <c r="AU97" s="171" t="s">
        <v>81</v>
      </c>
      <c r="AY97" s="170" t="s">
        <v>114</v>
      </c>
      <c r="BK97" s="172">
        <f>SUM(BK98:BK109)</f>
        <v>0</v>
      </c>
    </row>
    <row r="98" spans="1:65" s="2" customFormat="1" ht="16.5" customHeight="1">
      <c r="A98" s="35"/>
      <c r="B98" s="36"/>
      <c r="C98" s="175" t="s">
        <v>83</v>
      </c>
      <c r="D98" s="175" t="s">
        <v>116</v>
      </c>
      <c r="E98" s="176" t="s">
        <v>192</v>
      </c>
      <c r="F98" s="177" t="s">
        <v>193</v>
      </c>
      <c r="G98" s="178" t="s">
        <v>194</v>
      </c>
      <c r="H98" s="179">
        <v>1</v>
      </c>
      <c r="I98" s="180"/>
      <c r="J98" s="181">
        <f>ROUND(I98*H98,2)</f>
        <v>0</v>
      </c>
      <c r="K98" s="177" t="s">
        <v>28</v>
      </c>
      <c r="L98" s="40"/>
      <c r="M98" s="182" t="s">
        <v>28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6" t="s">
        <v>183</v>
      </c>
      <c r="AT98" s="186" t="s">
        <v>116</v>
      </c>
      <c r="AU98" s="186" t="s">
        <v>83</v>
      </c>
      <c r="AY98" s="18" t="s">
        <v>114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121</v>
      </c>
      <c r="BK98" s="187">
        <f>ROUND(I98*H98,2)</f>
        <v>0</v>
      </c>
      <c r="BL98" s="18" t="s">
        <v>183</v>
      </c>
      <c r="BM98" s="186" t="s">
        <v>195</v>
      </c>
    </row>
    <row r="99" spans="1:65" s="2" customFormat="1" ht="19.2">
      <c r="A99" s="35"/>
      <c r="B99" s="36"/>
      <c r="C99" s="37"/>
      <c r="D99" s="188" t="s">
        <v>123</v>
      </c>
      <c r="E99" s="37"/>
      <c r="F99" s="189" t="s">
        <v>196</v>
      </c>
      <c r="G99" s="37"/>
      <c r="H99" s="37"/>
      <c r="I99" s="190"/>
      <c r="J99" s="37"/>
      <c r="K99" s="37"/>
      <c r="L99" s="40"/>
      <c r="M99" s="191"/>
      <c r="N99" s="192"/>
      <c r="O99" s="66"/>
      <c r="P99" s="66"/>
      <c r="Q99" s="66"/>
      <c r="R99" s="66"/>
      <c r="S99" s="66"/>
      <c r="T99" s="6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123</v>
      </c>
      <c r="AU99" s="18" t="s">
        <v>83</v>
      </c>
    </row>
    <row r="100" spans="1:65" s="13" customFormat="1" ht="10.199999999999999">
      <c r="B100" s="193"/>
      <c r="C100" s="194"/>
      <c r="D100" s="188" t="s">
        <v>125</v>
      </c>
      <c r="E100" s="195" t="s">
        <v>28</v>
      </c>
      <c r="F100" s="196" t="s">
        <v>197</v>
      </c>
      <c r="G100" s="194"/>
      <c r="H100" s="195" t="s">
        <v>28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125</v>
      </c>
      <c r="AU100" s="202" t="s">
        <v>83</v>
      </c>
      <c r="AV100" s="13" t="s">
        <v>81</v>
      </c>
      <c r="AW100" s="13" t="s">
        <v>34</v>
      </c>
      <c r="AX100" s="13" t="s">
        <v>73</v>
      </c>
      <c r="AY100" s="202" t="s">
        <v>114</v>
      </c>
    </row>
    <row r="101" spans="1:65" s="14" customFormat="1" ht="10.199999999999999">
      <c r="B101" s="203"/>
      <c r="C101" s="204"/>
      <c r="D101" s="188" t="s">
        <v>125</v>
      </c>
      <c r="E101" s="205" t="s">
        <v>28</v>
      </c>
      <c r="F101" s="206" t="s">
        <v>81</v>
      </c>
      <c r="G101" s="204"/>
      <c r="H101" s="207">
        <v>1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125</v>
      </c>
      <c r="AU101" s="213" t="s">
        <v>83</v>
      </c>
      <c r="AV101" s="14" t="s">
        <v>83</v>
      </c>
      <c r="AW101" s="14" t="s">
        <v>34</v>
      </c>
      <c r="AX101" s="14" t="s">
        <v>81</v>
      </c>
      <c r="AY101" s="213" t="s">
        <v>114</v>
      </c>
    </row>
    <row r="102" spans="1:65" s="2" customFormat="1" ht="22.8">
      <c r="A102" s="35"/>
      <c r="B102" s="36"/>
      <c r="C102" s="175" t="s">
        <v>139</v>
      </c>
      <c r="D102" s="175" t="s">
        <v>116</v>
      </c>
      <c r="E102" s="176" t="s">
        <v>198</v>
      </c>
      <c r="F102" s="177" t="s">
        <v>199</v>
      </c>
      <c r="G102" s="178" t="s">
        <v>194</v>
      </c>
      <c r="H102" s="179">
        <v>1</v>
      </c>
      <c r="I102" s="180"/>
      <c r="J102" s="181">
        <f>ROUND(I102*H102,2)</f>
        <v>0</v>
      </c>
      <c r="K102" s="177" t="s">
        <v>28</v>
      </c>
      <c r="L102" s="40"/>
      <c r="M102" s="182" t="s">
        <v>28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6" t="s">
        <v>183</v>
      </c>
      <c r="AT102" s="186" t="s">
        <v>116</v>
      </c>
      <c r="AU102" s="186" t="s">
        <v>83</v>
      </c>
      <c r="AY102" s="18" t="s">
        <v>114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121</v>
      </c>
      <c r="BK102" s="187">
        <f>ROUND(I102*H102,2)</f>
        <v>0</v>
      </c>
      <c r="BL102" s="18" t="s">
        <v>183</v>
      </c>
      <c r="BM102" s="186" t="s">
        <v>200</v>
      </c>
    </row>
    <row r="103" spans="1:65" s="2" customFormat="1" ht="19.2">
      <c r="A103" s="35"/>
      <c r="B103" s="36"/>
      <c r="C103" s="37"/>
      <c r="D103" s="188" t="s">
        <v>123</v>
      </c>
      <c r="E103" s="37"/>
      <c r="F103" s="189" t="s">
        <v>199</v>
      </c>
      <c r="G103" s="37"/>
      <c r="H103" s="37"/>
      <c r="I103" s="190"/>
      <c r="J103" s="37"/>
      <c r="K103" s="37"/>
      <c r="L103" s="40"/>
      <c r="M103" s="191"/>
      <c r="N103" s="192"/>
      <c r="O103" s="66"/>
      <c r="P103" s="66"/>
      <c r="Q103" s="66"/>
      <c r="R103" s="66"/>
      <c r="S103" s="66"/>
      <c r="T103" s="6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123</v>
      </c>
      <c r="AU103" s="18" t="s">
        <v>83</v>
      </c>
    </row>
    <row r="104" spans="1:65" s="13" customFormat="1" ht="10.199999999999999">
      <c r="B104" s="193"/>
      <c r="C104" s="194"/>
      <c r="D104" s="188" t="s">
        <v>125</v>
      </c>
      <c r="E104" s="195" t="s">
        <v>28</v>
      </c>
      <c r="F104" s="196" t="s">
        <v>197</v>
      </c>
      <c r="G104" s="194"/>
      <c r="H104" s="195" t="s">
        <v>28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125</v>
      </c>
      <c r="AU104" s="202" t="s">
        <v>83</v>
      </c>
      <c r="AV104" s="13" t="s">
        <v>81</v>
      </c>
      <c r="AW104" s="13" t="s">
        <v>34</v>
      </c>
      <c r="AX104" s="13" t="s">
        <v>73</v>
      </c>
      <c r="AY104" s="202" t="s">
        <v>114</v>
      </c>
    </row>
    <row r="105" spans="1:65" s="14" customFormat="1" ht="10.199999999999999">
      <c r="B105" s="203"/>
      <c r="C105" s="204"/>
      <c r="D105" s="188" t="s">
        <v>125</v>
      </c>
      <c r="E105" s="205" t="s">
        <v>28</v>
      </c>
      <c r="F105" s="206" t="s">
        <v>81</v>
      </c>
      <c r="G105" s="204"/>
      <c r="H105" s="207">
        <v>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125</v>
      </c>
      <c r="AU105" s="213" t="s">
        <v>83</v>
      </c>
      <c r="AV105" s="14" t="s">
        <v>83</v>
      </c>
      <c r="AW105" s="14" t="s">
        <v>34</v>
      </c>
      <c r="AX105" s="14" t="s">
        <v>81</v>
      </c>
      <c r="AY105" s="213" t="s">
        <v>114</v>
      </c>
    </row>
    <row r="106" spans="1:65" s="2" customFormat="1" ht="16.5" customHeight="1">
      <c r="A106" s="35"/>
      <c r="B106" s="36"/>
      <c r="C106" s="175" t="s">
        <v>121</v>
      </c>
      <c r="D106" s="175" t="s">
        <v>116</v>
      </c>
      <c r="E106" s="176" t="s">
        <v>201</v>
      </c>
      <c r="F106" s="177" t="s">
        <v>202</v>
      </c>
      <c r="G106" s="178" t="s">
        <v>182</v>
      </c>
      <c r="H106" s="179">
        <v>1</v>
      </c>
      <c r="I106" s="180"/>
      <c r="J106" s="181">
        <f>ROUND(I106*H106,2)</f>
        <v>0</v>
      </c>
      <c r="K106" s="177" t="s">
        <v>28</v>
      </c>
      <c r="L106" s="40"/>
      <c r="M106" s="182" t="s">
        <v>28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183</v>
      </c>
      <c r="AT106" s="186" t="s">
        <v>116</v>
      </c>
      <c r="AU106" s="186" t="s">
        <v>83</v>
      </c>
      <c r="AY106" s="18" t="s">
        <v>114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121</v>
      </c>
      <c r="BK106" s="187">
        <f>ROUND(I106*H106,2)</f>
        <v>0</v>
      </c>
      <c r="BL106" s="18" t="s">
        <v>183</v>
      </c>
      <c r="BM106" s="186" t="s">
        <v>203</v>
      </c>
    </row>
    <row r="107" spans="1:65" s="2" customFormat="1" ht="10.199999999999999">
      <c r="A107" s="35"/>
      <c r="B107" s="36"/>
      <c r="C107" s="37"/>
      <c r="D107" s="188" t="s">
        <v>123</v>
      </c>
      <c r="E107" s="37"/>
      <c r="F107" s="189" t="s">
        <v>202</v>
      </c>
      <c r="G107" s="37"/>
      <c r="H107" s="37"/>
      <c r="I107" s="190"/>
      <c r="J107" s="37"/>
      <c r="K107" s="37"/>
      <c r="L107" s="40"/>
      <c r="M107" s="191"/>
      <c r="N107" s="192"/>
      <c r="O107" s="66"/>
      <c r="P107" s="66"/>
      <c r="Q107" s="66"/>
      <c r="R107" s="66"/>
      <c r="S107" s="66"/>
      <c r="T107" s="6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123</v>
      </c>
      <c r="AU107" s="18" t="s">
        <v>83</v>
      </c>
    </row>
    <row r="108" spans="1:65" s="13" customFormat="1" ht="10.199999999999999">
      <c r="B108" s="193"/>
      <c r="C108" s="194"/>
      <c r="D108" s="188" t="s">
        <v>125</v>
      </c>
      <c r="E108" s="195" t="s">
        <v>28</v>
      </c>
      <c r="F108" s="196" t="s">
        <v>204</v>
      </c>
      <c r="G108" s="194"/>
      <c r="H108" s="195" t="s">
        <v>28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125</v>
      </c>
      <c r="AU108" s="202" t="s">
        <v>83</v>
      </c>
      <c r="AV108" s="13" t="s">
        <v>81</v>
      </c>
      <c r="AW108" s="13" t="s">
        <v>34</v>
      </c>
      <c r="AX108" s="13" t="s">
        <v>73</v>
      </c>
      <c r="AY108" s="202" t="s">
        <v>114</v>
      </c>
    </row>
    <row r="109" spans="1:65" s="14" customFormat="1" ht="10.199999999999999">
      <c r="B109" s="203"/>
      <c r="C109" s="204"/>
      <c r="D109" s="188" t="s">
        <v>125</v>
      </c>
      <c r="E109" s="205" t="s">
        <v>28</v>
      </c>
      <c r="F109" s="206" t="s">
        <v>81</v>
      </c>
      <c r="G109" s="204"/>
      <c r="H109" s="207">
        <v>1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125</v>
      </c>
      <c r="AU109" s="213" t="s">
        <v>83</v>
      </c>
      <c r="AV109" s="14" t="s">
        <v>83</v>
      </c>
      <c r="AW109" s="14" t="s">
        <v>34</v>
      </c>
      <c r="AX109" s="14" t="s">
        <v>81</v>
      </c>
      <c r="AY109" s="213" t="s">
        <v>114</v>
      </c>
    </row>
    <row r="110" spans="1:65" s="12" customFormat="1" ht="22.8" customHeight="1">
      <c r="B110" s="159"/>
      <c r="C110" s="160"/>
      <c r="D110" s="161" t="s">
        <v>72</v>
      </c>
      <c r="E110" s="173" t="s">
        <v>205</v>
      </c>
      <c r="F110" s="173" t="s">
        <v>206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SUM(P111:P118)</f>
        <v>0</v>
      </c>
      <c r="Q110" s="167"/>
      <c r="R110" s="168">
        <f>SUM(R111:R118)</f>
        <v>0</v>
      </c>
      <c r="S110" s="167"/>
      <c r="T110" s="169">
        <f>SUM(T111:T118)</f>
        <v>0</v>
      </c>
      <c r="AR110" s="170" t="s">
        <v>121</v>
      </c>
      <c r="AT110" s="171" t="s">
        <v>72</v>
      </c>
      <c r="AU110" s="171" t="s">
        <v>81</v>
      </c>
      <c r="AY110" s="170" t="s">
        <v>114</v>
      </c>
      <c r="BK110" s="172">
        <f>SUM(BK111:BK118)</f>
        <v>0</v>
      </c>
    </row>
    <row r="111" spans="1:65" s="2" customFormat="1" ht="16.5" customHeight="1">
      <c r="A111" s="35"/>
      <c r="B111" s="36"/>
      <c r="C111" s="175" t="s">
        <v>155</v>
      </c>
      <c r="D111" s="175" t="s">
        <v>116</v>
      </c>
      <c r="E111" s="176" t="s">
        <v>207</v>
      </c>
      <c r="F111" s="177" t="s">
        <v>208</v>
      </c>
      <c r="G111" s="178" t="s">
        <v>182</v>
      </c>
      <c r="H111" s="179">
        <v>1</v>
      </c>
      <c r="I111" s="180"/>
      <c r="J111" s="181">
        <f>ROUND(I111*H111,2)</f>
        <v>0</v>
      </c>
      <c r="K111" s="177" t="s">
        <v>28</v>
      </c>
      <c r="L111" s="40"/>
      <c r="M111" s="182" t="s">
        <v>28</v>
      </c>
      <c r="N111" s="183" t="s">
        <v>46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209</v>
      </c>
      <c r="AT111" s="186" t="s">
        <v>116</v>
      </c>
      <c r="AU111" s="186" t="s">
        <v>83</v>
      </c>
      <c r="AY111" s="18" t="s">
        <v>114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121</v>
      </c>
      <c r="BK111" s="187">
        <f>ROUND(I111*H111,2)</f>
        <v>0</v>
      </c>
      <c r="BL111" s="18" t="s">
        <v>209</v>
      </c>
      <c r="BM111" s="186" t="s">
        <v>210</v>
      </c>
    </row>
    <row r="112" spans="1:65" s="2" customFormat="1" ht="10.199999999999999">
      <c r="A112" s="35"/>
      <c r="B112" s="36"/>
      <c r="C112" s="37"/>
      <c r="D112" s="188" t="s">
        <v>123</v>
      </c>
      <c r="E112" s="37"/>
      <c r="F112" s="189" t="s">
        <v>208</v>
      </c>
      <c r="G112" s="37"/>
      <c r="H112" s="37"/>
      <c r="I112" s="190"/>
      <c r="J112" s="37"/>
      <c r="K112" s="37"/>
      <c r="L112" s="40"/>
      <c r="M112" s="191"/>
      <c r="N112" s="192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123</v>
      </c>
      <c r="AU112" s="18" t="s">
        <v>83</v>
      </c>
    </row>
    <row r="113" spans="1:65" s="13" customFormat="1" ht="10.199999999999999">
      <c r="B113" s="193"/>
      <c r="C113" s="194"/>
      <c r="D113" s="188" t="s">
        <v>125</v>
      </c>
      <c r="E113" s="195" t="s">
        <v>28</v>
      </c>
      <c r="F113" s="196" t="s">
        <v>211</v>
      </c>
      <c r="G113" s="194"/>
      <c r="H113" s="195" t="s">
        <v>28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125</v>
      </c>
      <c r="AU113" s="202" t="s">
        <v>83</v>
      </c>
      <c r="AV113" s="13" t="s">
        <v>81</v>
      </c>
      <c r="AW113" s="13" t="s">
        <v>34</v>
      </c>
      <c r="AX113" s="13" t="s">
        <v>73</v>
      </c>
      <c r="AY113" s="202" t="s">
        <v>114</v>
      </c>
    </row>
    <row r="114" spans="1:65" s="14" customFormat="1" ht="10.199999999999999">
      <c r="B114" s="203"/>
      <c r="C114" s="204"/>
      <c r="D114" s="188" t="s">
        <v>125</v>
      </c>
      <c r="E114" s="205" t="s">
        <v>28</v>
      </c>
      <c r="F114" s="206" t="s">
        <v>81</v>
      </c>
      <c r="G114" s="204"/>
      <c r="H114" s="207">
        <v>1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125</v>
      </c>
      <c r="AU114" s="213" t="s">
        <v>83</v>
      </c>
      <c r="AV114" s="14" t="s">
        <v>83</v>
      </c>
      <c r="AW114" s="14" t="s">
        <v>34</v>
      </c>
      <c r="AX114" s="14" t="s">
        <v>81</v>
      </c>
      <c r="AY114" s="213" t="s">
        <v>114</v>
      </c>
    </row>
    <row r="115" spans="1:65" s="2" customFormat="1" ht="16.5" customHeight="1">
      <c r="A115" s="35"/>
      <c r="B115" s="36"/>
      <c r="C115" s="175" t="s">
        <v>162</v>
      </c>
      <c r="D115" s="175" t="s">
        <v>116</v>
      </c>
      <c r="E115" s="176" t="s">
        <v>212</v>
      </c>
      <c r="F115" s="177" t="s">
        <v>213</v>
      </c>
      <c r="G115" s="178" t="s">
        <v>182</v>
      </c>
      <c r="H115" s="179">
        <v>1</v>
      </c>
      <c r="I115" s="180"/>
      <c r="J115" s="181">
        <f>ROUND(I115*H115,2)</f>
        <v>0</v>
      </c>
      <c r="K115" s="177" t="s">
        <v>28</v>
      </c>
      <c r="L115" s="40"/>
      <c r="M115" s="182" t="s">
        <v>28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209</v>
      </c>
      <c r="AT115" s="186" t="s">
        <v>116</v>
      </c>
      <c r="AU115" s="186" t="s">
        <v>83</v>
      </c>
      <c r="AY115" s="18" t="s">
        <v>114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121</v>
      </c>
      <c r="BK115" s="187">
        <f>ROUND(I115*H115,2)</f>
        <v>0</v>
      </c>
      <c r="BL115" s="18" t="s">
        <v>209</v>
      </c>
      <c r="BM115" s="186" t="s">
        <v>214</v>
      </c>
    </row>
    <row r="116" spans="1:65" s="2" customFormat="1" ht="10.199999999999999">
      <c r="A116" s="35"/>
      <c r="B116" s="36"/>
      <c r="C116" s="37"/>
      <c r="D116" s="188" t="s">
        <v>123</v>
      </c>
      <c r="E116" s="37"/>
      <c r="F116" s="189" t="s">
        <v>213</v>
      </c>
      <c r="G116" s="37"/>
      <c r="H116" s="37"/>
      <c r="I116" s="190"/>
      <c r="J116" s="37"/>
      <c r="K116" s="37"/>
      <c r="L116" s="40"/>
      <c r="M116" s="191"/>
      <c r="N116" s="192"/>
      <c r="O116" s="66"/>
      <c r="P116" s="66"/>
      <c r="Q116" s="66"/>
      <c r="R116" s="66"/>
      <c r="S116" s="66"/>
      <c r="T116" s="6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123</v>
      </c>
      <c r="AU116" s="18" t="s">
        <v>83</v>
      </c>
    </row>
    <row r="117" spans="1:65" s="13" customFormat="1" ht="10.199999999999999">
      <c r="B117" s="193"/>
      <c r="C117" s="194"/>
      <c r="D117" s="188" t="s">
        <v>125</v>
      </c>
      <c r="E117" s="195" t="s">
        <v>28</v>
      </c>
      <c r="F117" s="196" t="s">
        <v>215</v>
      </c>
      <c r="G117" s="194"/>
      <c r="H117" s="195" t="s">
        <v>28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125</v>
      </c>
      <c r="AU117" s="202" t="s">
        <v>83</v>
      </c>
      <c r="AV117" s="13" t="s">
        <v>81</v>
      </c>
      <c r="AW117" s="13" t="s">
        <v>34</v>
      </c>
      <c r="AX117" s="13" t="s">
        <v>73</v>
      </c>
      <c r="AY117" s="202" t="s">
        <v>114</v>
      </c>
    </row>
    <row r="118" spans="1:65" s="14" customFormat="1" ht="10.199999999999999">
      <c r="B118" s="203"/>
      <c r="C118" s="204"/>
      <c r="D118" s="188" t="s">
        <v>125</v>
      </c>
      <c r="E118" s="205" t="s">
        <v>28</v>
      </c>
      <c r="F118" s="206" t="s">
        <v>81</v>
      </c>
      <c r="G118" s="204"/>
      <c r="H118" s="207">
        <v>1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125</v>
      </c>
      <c r="AU118" s="213" t="s">
        <v>83</v>
      </c>
      <c r="AV118" s="14" t="s">
        <v>83</v>
      </c>
      <c r="AW118" s="14" t="s">
        <v>34</v>
      </c>
      <c r="AX118" s="14" t="s">
        <v>81</v>
      </c>
      <c r="AY118" s="213" t="s">
        <v>114</v>
      </c>
    </row>
    <row r="119" spans="1:65" s="12" customFormat="1" ht="22.8" customHeight="1">
      <c r="B119" s="159"/>
      <c r="C119" s="160"/>
      <c r="D119" s="161" t="s">
        <v>72</v>
      </c>
      <c r="E119" s="173" t="s">
        <v>216</v>
      </c>
      <c r="F119" s="173" t="s">
        <v>217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SUM(P120:P143)</f>
        <v>0</v>
      </c>
      <c r="Q119" s="167"/>
      <c r="R119" s="168">
        <f>SUM(R120:R143)</f>
        <v>0</v>
      </c>
      <c r="S119" s="167"/>
      <c r="T119" s="169">
        <f>SUM(T120:T143)</f>
        <v>0</v>
      </c>
      <c r="AR119" s="170" t="s">
        <v>121</v>
      </c>
      <c r="AT119" s="171" t="s">
        <v>72</v>
      </c>
      <c r="AU119" s="171" t="s">
        <v>81</v>
      </c>
      <c r="AY119" s="170" t="s">
        <v>114</v>
      </c>
      <c r="BK119" s="172">
        <f>SUM(BK120:BK143)</f>
        <v>0</v>
      </c>
    </row>
    <row r="120" spans="1:65" s="2" customFormat="1" ht="22.8">
      <c r="A120" s="35"/>
      <c r="B120" s="36"/>
      <c r="C120" s="175" t="s">
        <v>218</v>
      </c>
      <c r="D120" s="175" t="s">
        <v>116</v>
      </c>
      <c r="E120" s="176" t="s">
        <v>219</v>
      </c>
      <c r="F120" s="177" t="s">
        <v>220</v>
      </c>
      <c r="G120" s="178" t="s">
        <v>182</v>
      </c>
      <c r="H120" s="179">
        <v>1</v>
      </c>
      <c r="I120" s="180"/>
      <c r="J120" s="181">
        <f>ROUND(I120*H120,2)</f>
        <v>0</v>
      </c>
      <c r="K120" s="177" t="s">
        <v>28</v>
      </c>
      <c r="L120" s="40"/>
      <c r="M120" s="182" t="s">
        <v>28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6" t="s">
        <v>209</v>
      </c>
      <c r="AT120" s="186" t="s">
        <v>116</v>
      </c>
      <c r="AU120" s="186" t="s">
        <v>83</v>
      </c>
      <c r="AY120" s="18" t="s">
        <v>114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8" t="s">
        <v>121</v>
      </c>
      <c r="BK120" s="187">
        <f>ROUND(I120*H120,2)</f>
        <v>0</v>
      </c>
      <c r="BL120" s="18" t="s">
        <v>209</v>
      </c>
      <c r="BM120" s="186" t="s">
        <v>221</v>
      </c>
    </row>
    <row r="121" spans="1:65" s="2" customFormat="1" ht="19.2">
      <c r="A121" s="35"/>
      <c r="B121" s="36"/>
      <c r="C121" s="37"/>
      <c r="D121" s="188" t="s">
        <v>123</v>
      </c>
      <c r="E121" s="37"/>
      <c r="F121" s="189" t="s">
        <v>220</v>
      </c>
      <c r="G121" s="37"/>
      <c r="H121" s="37"/>
      <c r="I121" s="190"/>
      <c r="J121" s="37"/>
      <c r="K121" s="37"/>
      <c r="L121" s="40"/>
      <c r="M121" s="191"/>
      <c r="N121" s="192"/>
      <c r="O121" s="66"/>
      <c r="P121" s="66"/>
      <c r="Q121" s="66"/>
      <c r="R121" s="66"/>
      <c r="S121" s="66"/>
      <c r="T121" s="6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123</v>
      </c>
      <c r="AU121" s="18" t="s">
        <v>83</v>
      </c>
    </row>
    <row r="122" spans="1:65" s="13" customFormat="1" ht="10.199999999999999">
      <c r="B122" s="193"/>
      <c r="C122" s="194"/>
      <c r="D122" s="188" t="s">
        <v>125</v>
      </c>
      <c r="E122" s="195" t="s">
        <v>28</v>
      </c>
      <c r="F122" s="196" t="s">
        <v>222</v>
      </c>
      <c r="G122" s="194"/>
      <c r="H122" s="195" t="s">
        <v>28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125</v>
      </c>
      <c r="AU122" s="202" t="s">
        <v>83</v>
      </c>
      <c r="AV122" s="13" t="s">
        <v>81</v>
      </c>
      <c r="AW122" s="13" t="s">
        <v>34</v>
      </c>
      <c r="AX122" s="13" t="s">
        <v>73</v>
      </c>
      <c r="AY122" s="202" t="s">
        <v>114</v>
      </c>
    </row>
    <row r="123" spans="1:65" s="14" customFormat="1" ht="10.199999999999999">
      <c r="B123" s="203"/>
      <c r="C123" s="204"/>
      <c r="D123" s="188" t="s">
        <v>125</v>
      </c>
      <c r="E123" s="205" t="s">
        <v>28</v>
      </c>
      <c r="F123" s="206" t="s">
        <v>81</v>
      </c>
      <c r="G123" s="204"/>
      <c r="H123" s="207">
        <v>1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125</v>
      </c>
      <c r="AU123" s="213" t="s">
        <v>83</v>
      </c>
      <c r="AV123" s="14" t="s">
        <v>83</v>
      </c>
      <c r="AW123" s="14" t="s">
        <v>34</v>
      </c>
      <c r="AX123" s="14" t="s">
        <v>81</v>
      </c>
      <c r="AY123" s="213" t="s">
        <v>114</v>
      </c>
    </row>
    <row r="124" spans="1:65" s="2" customFormat="1" ht="22.8">
      <c r="A124" s="35"/>
      <c r="B124" s="36"/>
      <c r="C124" s="175" t="s">
        <v>152</v>
      </c>
      <c r="D124" s="175" t="s">
        <v>116</v>
      </c>
      <c r="E124" s="176" t="s">
        <v>223</v>
      </c>
      <c r="F124" s="177" t="s">
        <v>224</v>
      </c>
      <c r="G124" s="178" t="s">
        <v>182</v>
      </c>
      <c r="H124" s="179">
        <v>1</v>
      </c>
      <c r="I124" s="180"/>
      <c r="J124" s="181">
        <f>ROUND(I124*H124,2)</f>
        <v>0</v>
      </c>
      <c r="K124" s="177" t="s">
        <v>28</v>
      </c>
      <c r="L124" s="40"/>
      <c r="M124" s="182" t="s">
        <v>28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209</v>
      </c>
      <c r="AT124" s="186" t="s">
        <v>116</v>
      </c>
      <c r="AU124" s="186" t="s">
        <v>83</v>
      </c>
      <c r="AY124" s="18" t="s">
        <v>114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8" t="s">
        <v>121</v>
      </c>
      <c r="BK124" s="187">
        <f>ROUND(I124*H124,2)</f>
        <v>0</v>
      </c>
      <c r="BL124" s="18" t="s">
        <v>209</v>
      </c>
      <c r="BM124" s="186" t="s">
        <v>225</v>
      </c>
    </row>
    <row r="125" spans="1:65" s="2" customFormat="1" ht="19.2">
      <c r="A125" s="35"/>
      <c r="B125" s="36"/>
      <c r="C125" s="37"/>
      <c r="D125" s="188" t="s">
        <v>123</v>
      </c>
      <c r="E125" s="37"/>
      <c r="F125" s="189" t="s">
        <v>224</v>
      </c>
      <c r="G125" s="37"/>
      <c r="H125" s="37"/>
      <c r="I125" s="190"/>
      <c r="J125" s="37"/>
      <c r="K125" s="37"/>
      <c r="L125" s="40"/>
      <c r="M125" s="191"/>
      <c r="N125" s="192"/>
      <c r="O125" s="66"/>
      <c r="P125" s="66"/>
      <c r="Q125" s="66"/>
      <c r="R125" s="66"/>
      <c r="S125" s="66"/>
      <c r="T125" s="6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123</v>
      </c>
      <c r="AU125" s="18" t="s">
        <v>83</v>
      </c>
    </row>
    <row r="126" spans="1:65" s="2" customFormat="1" ht="16.5" customHeight="1">
      <c r="A126" s="35"/>
      <c r="B126" s="36"/>
      <c r="C126" s="175" t="s">
        <v>226</v>
      </c>
      <c r="D126" s="175" t="s">
        <v>116</v>
      </c>
      <c r="E126" s="176" t="s">
        <v>227</v>
      </c>
      <c r="F126" s="177" t="s">
        <v>228</v>
      </c>
      <c r="G126" s="178" t="s">
        <v>182</v>
      </c>
      <c r="H126" s="179">
        <v>1</v>
      </c>
      <c r="I126" s="180"/>
      <c r="J126" s="181">
        <f>ROUND(I126*H126,2)</f>
        <v>0</v>
      </c>
      <c r="K126" s="177" t="s">
        <v>28</v>
      </c>
      <c r="L126" s="40"/>
      <c r="M126" s="182" t="s">
        <v>28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209</v>
      </c>
      <c r="AT126" s="186" t="s">
        <v>116</v>
      </c>
      <c r="AU126" s="186" t="s">
        <v>83</v>
      </c>
      <c r="AY126" s="18" t="s">
        <v>114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121</v>
      </c>
      <c r="BK126" s="187">
        <f>ROUND(I126*H126,2)</f>
        <v>0</v>
      </c>
      <c r="BL126" s="18" t="s">
        <v>209</v>
      </c>
      <c r="BM126" s="186" t="s">
        <v>229</v>
      </c>
    </row>
    <row r="127" spans="1:65" s="2" customFormat="1" ht="10.199999999999999">
      <c r="A127" s="35"/>
      <c r="B127" s="36"/>
      <c r="C127" s="37"/>
      <c r="D127" s="188" t="s">
        <v>123</v>
      </c>
      <c r="E127" s="37"/>
      <c r="F127" s="189" t="s">
        <v>228</v>
      </c>
      <c r="G127" s="37"/>
      <c r="H127" s="37"/>
      <c r="I127" s="190"/>
      <c r="J127" s="37"/>
      <c r="K127" s="37"/>
      <c r="L127" s="40"/>
      <c r="M127" s="191"/>
      <c r="N127" s="192"/>
      <c r="O127" s="66"/>
      <c r="P127" s="66"/>
      <c r="Q127" s="66"/>
      <c r="R127" s="66"/>
      <c r="S127" s="66"/>
      <c r="T127" s="6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123</v>
      </c>
      <c r="AU127" s="18" t="s">
        <v>83</v>
      </c>
    </row>
    <row r="128" spans="1:65" s="13" customFormat="1" ht="10.199999999999999">
      <c r="B128" s="193"/>
      <c r="C128" s="194"/>
      <c r="D128" s="188" t="s">
        <v>125</v>
      </c>
      <c r="E128" s="195" t="s">
        <v>28</v>
      </c>
      <c r="F128" s="196" t="s">
        <v>230</v>
      </c>
      <c r="G128" s="194"/>
      <c r="H128" s="195" t="s">
        <v>28</v>
      </c>
      <c r="I128" s="197"/>
      <c r="J128" s="194"/>
      <c r="K128" s="194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125</v>
      </c>
      <c r="AU128" s="202" t="s">
        <v>83</v>
      </c>
      <c r="AV128" s="13" t="s">
        <v>81</v>
      </c>
      <c r="AW128" s="13" t="s">
        <v>34</v>
      </c>
      <c r="AX128" s="13" t="s">
        <v>73</v>
      </c>
      <c r="AY128" s="202" t="s">
        <v>114</v>
      </c>
    </row>
    <row r="129" spans="1:65" s="13" customFormat="1" ht="10.199999999999999">
      <c r="B129" s="193"/>
      <c r="C129" s="194"/>
      <c r="D129" s="188" t="s">
        <v>125</v>
      </c>
      <c r="E129" s="195" t="s">
        <v>28</v>
      </c>
      <c r="F129" s="196" t="s">
        <v>231</v>
      </c>
      <c r="G129" s="194"/>
      <c r="H129" s="195" t="s">
        <v>28</v>
      </c>
      <c r="I129" s="197"/>
      <c r="J129" s="194"/>
      <c r="K129" s="194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125</v>
      </c>
      <c r="AU129" s="202" t="s">
        <v>83</v>
      </c>
      <c r="AV129" s="13" t="s">
        <v>81</v>
      </c>
      <c r="AW129" s="13" t="s">
        <v>34</v>
      </c>
      <c r="AX129" s="13" t="s">
        <v>73</v>
      </c>
      <c r="AY129" s="202" t="s">
        <v>114</v>
      </c>
    </row>
    <row r="130" spans="1:65" s="13" customFormat="1" ht="10.199999999999999">
      <c r="B130" s="193"/>
      <c r="C130" s="194"/>
      <c r="D130" s="188" t="s">
        <v>125</v>
      </c>
      <c r="E130" s="195" t="s">
        <v>28</v>
      </c>
      <c r="F130" s="196" t="s">
        <v>232</v>
      </c>
      <c r="G130" s="194"/>
      <c r="H130" s="195" t="s">
        <v>28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125</v>
      </c>
      <c r="AU130" s="202" t="s">
        <v>83</v>
      </c>
      <c r="AV130" s="13" t="s">
        <v>81</v>
      </c>
      <c r="AW130" s="13" t="s">
        <v>34</v>
      </c>
      <c r="AX130" s="13" t="s">
        <v>73</v>
      </c>
      <c r="AY130" s="202" t="s">
        <v>114</v>
      </c>
    </row>
    <row r="131" spans="1:65" s="13" customFormat="1" ht="10.199999999999999">
      <c r="B131" s="193"/>
      <c r="C131" s="194"/>
      <c r="D131" s="188" t="s">
        <v>125</v>
      </c>
      <c r="E131" s="195" t="s">
        <v>28</v>
      </c>
      <c r="F131" s="196" t="s">
        <v>233</v>
      </c>
      <c r="G131" s="194"/>
      <c r="H131" s="195" t="s">
        <v>28</v>
      </c>
      <c r="I131" s="197"/>
      <c r="J131" s="194"/>
      <c r="K131" s="194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125</v>
      </c>
      <c r="AU131" s="202" t="s">
        <v>83</v>
      </c>
      <c r="AV131" s="13" t="s">
        <v>81</v>
      </c>
      <c r="AW131" s="13" t="s">
        <v>34</v>
      </c>
      <c r="AX131" s="13" t="s">
        <v>73</v>
      </c>
      <c r="AY131" s="202" t="s">
        <v>114</v>
      </c>
    </row>
    <row r="132" spans="1:65" s="13" customFormat="1" ht="10.199999999999999">
      <c r="B132" s="193"/>
      <c r="C132" s="194"/>
      <c r="D132" s="188" t="s">
        <v>125</v>
      </c>
      <c r="E132" s="195" t="s">
        <v>28</v>
      </c>
      <c r="F132" s="196" t="s">
        <v>234</v>
      </c>
      <c r="G132" s="194"/>
      <c r="H132" s="195" t="s">
        <v>28</v>
      </c>
      <c r="I132" s="197"/>
      <c r="J132" s="194"/>
      <c r="K132" s="194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125</v>
      </c>
      <c r="AU132" s="202" t="s">
        <v>83</v>
      </c>
      <c r="AV132" s="13" t="s">
        <v>81</v>
      </c>
      <c r="AW132" s="13" t="s">
        <v>34</v>
      </c>
      <c r="AX132" s="13" t="s">
        <v>73</v>
      </c>
      <c r="AY132" s="202" t="s">
        <v>114</v>
      </c>
    </row>
    <row r="133" spans="1:65" s="14" customFormat="1" ht="10.199999999999999">
      <c r="B133" s="203"/>
      <c r="C133" s="204"/>
      <c r="D133" s="188" t="s">
        <v>125</v>
      </c>
      <c r="E133" s="205" t="s">
        <v>28</v>
      </c>
      <c r="F133" s="206" t="s">
        <v>81</v>
      </c>
      <c r="G133" s="204"/>
      <c r="H133" s="207">
        <v>1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125</v>
      </c>
      <c r="AU133" s="213" t="s">
        <v>83</v>
      </c>
      <c r="AV133" s="14" t="s">
        <v>83</v>
      </c>
      <c r="AW133" s="14" t="s">
        <v>34</v>
      </c>
      <c r="AX133" s="14" t="s">
        <v>81</v>
      </c>
      <c r="AY133" s="213" t="s">
        <v>114</v>
      </c>
    </row>
    <row r="134" spans="1:65" s="2" customFormat="1" ht="16.5" customHeight="1">
      <c r="A134" s="35"/>
      <c r="B134" s="36"/>
      <c r="C134" s="175" t="s">
        <v>235</v>
      </c>
      <c r="D134" s="175" t="s">
        <v>116</v>
      </c>
      <c r="E134" s="176" t="s">
        <v>236</v>
      </c>
      <c r="F134" s="177" t="s">
        <v>237</v>
      </c>
      <c r="G134" s="178" t="s">
        <v>182</v>
      </c>
      <c r="H134" s="179">
        <v>1</v>
      </c>
      <c r="I134" s="180"/>
      <c r="J134" s="181">
        <f>ROUND(I134*H134,2)</f>
        <v>0</v>
      </c>
      <c r="K134" s="177" t="s">
        <v>28</v>
      </c>
      <c r="L134" s="40"/>
      <c r="M134" s="182" t="s">
        <v>28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209</v>
      </c>
      <c r="AT134" s="186" t="s">
        <v>116</v>
      </c>
      <c r="AU134" s="186" t="s">
        <v>83</v>
      </c>
      <c r="AY134" s="18" t="s">
        <v>114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121</v>
      </c>
      <c r="BK134" s="187">
        <f>ROUND(I134*H134,2)</f>
        <v>0</v>
      </c>
      <c r="BL134" s="18" t="s">
        <v>209</v>
      </c>
      <c r="BM134" s="186" t="s">
        <v>238</v>
      </c>
    </row>
    <row r="135" spans="1:65" s="2" customFormat="1" ht="10.199999999999999">
      <c r="A135" s="35"/>
      <c r="B135" s="36"/>
      <c r="C135" s="37"/>
      <c r="D135" s="188" t="s">
        <v>123</v>
      </c>
      <c r="E135" s="37"/>
      <c r="F135" s="189" t="s">
        <v>237</v>
      </c>
      <c r="G135" s="37"/>
      <c r="H135" s="37"/>
      <c r="I135" s="190"/>
      <c r="J135" s="37"/>
      <c r="K135" s="37"/>
      <c r="L135" s="40"/>
      <c r="M135" s="191"/>
      <c r="N135" s="192"/>
      <c r="O135" s="66"/>
      <c r="P135" s="66"/>
      <c r="Q135" s="66"/>
      <c r="R135" s="66"/>
      <c r="S135" s="66"/>
      <c r="T135" s="6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123</v>
      </c>
      <c r="AU135" s="18" t="s">
        <v>83</v>
      </c>
    </row>
    <row r="136" spans="1:65" s="13" customFormat="1" ht="10.199999999999999">
      <c r="B136" s="193"/>
      <c r="C136" s="194"/>
      <c r="D136" s="188" t="s">
        <v>125</v>
      </c>
      <c r="E136" s="195" t="s">
        <v>28</v>
      </c>
      <c r="F136" s="196" t="s">
        <v>239</v>
      </c>
      <c r="G136" s="194"/>
      <c r="H136" s="195" t="s">
        <v>28</v>
      </c>
      <c r="I136" s="197"/>
      <c r="J136" s="194"/>
      <c r="K136" s="194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125</v>
      </c>
      <c r="AU136" s="202" t="s">
        <v>83</v>
      </c>
      <c r="AV136" s="13" t="s">
        <v>81</v>
      </c>
      <c r="AW136" s="13" t="s">
        <v>34</v>
      </c>
      <c r="AX136" s="13" t="s">
        <v>73</v>
      </c>
      <c r="AY136" s="202" t="s">
        <v>114</v>
      </c>
    </row>
    <row r="137" spans="1:65" s="13" customFormat="1" ht="10.199999999999999">
      <c r="B137" s="193"/>
      <c r="C137" s="194"/>
      <c r="D137" s="188" t="s">
        <v>125</v>
      </c>
      <c r="E137" s="195" t="s">
        <v>28</v>
      </c>
      <c r="F137" s="196" t="s">
        <v>240</v>
      </c>
      <c r="G137" s="194"/>
      <c r="H137" s="195" t="s">
        <v>28</v>
      </c>
      <c r="I137" s="197"/>
      <c r="J137" s="194"/>
      <c r="K137" s="194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125</v>
      </c>
      <c r="AU137" s="202" t="s">
        <v>83</v>
      </c>
      <c r="AV137" s="13" t="s">
        <v>81</v>
      </c>
      <c r="AW137" s="13" t="s">
        <v>34</v>
      </c>
      <c r="AX137" s="13" t="s">
        <v>73</v>
      </c>
      <c r="AY137" s="202" t="s">
        <v>114</v>
      </c>
    </row>
    <row r="138" spans="1:65" s="13" customFormat="1" ht="10.199999999999999">
      <c r="B138" s="193"/>
      <c r="C138" s="194"/>
      <c r="D138" s="188" t="s">
        <v>125</v>
      </c>
      <c r="E138" s="195" t="s">
        <v>28</v>
      </c>
      <c r="F138" s="196" t="s">
        <v>241</v>
      </c>
      <c r="G138" s="194"/>
      <c r="H138" s="195" t="s">
        <v>28</v>
      </c>
      <c r="I138" s="197"/>
      <c r="J138" s="194"/>
      <c r="K138" s="194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125</v>
      </c>
      <c r="AU138" s="202" t="s">
        <v>83</v>
      </c>
      <c r="AV138" s="13" t="s">
        <v>81</v>
      </c>
      <c r="AW138" s="13" t="s">
        <v>34</v>
      </c>
      <c r="AX138" s="13" t="s">
        <v>73</v>
      </c>
      <c r="AY138" s="202" t="s">
        <v>114</v>
      </c>
    </row>
    <row r="139" spans="1:65" s="14" customFormat="1" ht="10.199999999999999">
      <c r="B139" s="203"/>
      <c r="C139" s="204"/>
      <c r="D139" s="188" t="s">
        <v>125</v>
      </c>
      <c r="E139" s="205" t="s">
        <v>28</v>
      </c>
      <c r="F139" s="206" t="s">
        <v>81</v>
      </c>
      <c r="G139" s="204"/>
      <c r="H139" s="207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125</v>
      </c>
      <c r="AU139" s="213" t="s">
        <v>83</v>
      </c>
      <c r="AV139" s="14" t="s">
        <v>83</v>
      </c>
      <c r="AW139" s="14" t="s">
        <v>34</v>
      </c>
      <c r="AX139" s="14" t="s">
        <v>81</v>
      </c>
      <c r="AY139" s="213" t="s">
        <v>114</v>
      </c>
    </row>
    <row r="140" spans="1:65" s="2" customFormat="1" ht="16.5" customHeight="1">
      <c r="A140" s="35"/>
      <c r="B140" s="36"/>
      <c r="C140" s="175" t="s">
        <v>242</v>
      </c>
      <c r="D140" s="175" t="s">
        <v>116</v>
      </c>
      <c r="E140" s="176" t="s">
        <v>243</v>
      </c>
      <c r="F140" s="177" t="s">
        <v>244</v>
      </c>
      <c r="G140" s="178" t="s">
        <v>182</v>
      </c>
      <c r="H140" s="179">
        <v>1</v>
      </c>
      <c r="I140" s="180"/>
      <c r="J140" s="181">
        <f>ROUND(I140*H140,2)</f>
        <v>0</v>
      </c>
      <c r="K140" s="177" t="s">
        <v>28</v>
      </c>
      <c r="L140" s="40"/>
      <c r="M140" s="182" t="s">
        <v>28</v>
      </c>
      <c r="N140" s="183" t="s">
        <v>46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209</v>
      </c>
      <c r="AT140" s="186" t="s">
        <v>116</v>
      </c>
      <c r="AU140" s="186" t="s">
        <v>83</v>
      </c>
      <c r="AY140" s="18" t="s">
        <v>114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121</v>
      </c>
      <c r="BK140" s="187">
        <f>ROUND(I140*H140,2)</f>
        <v>0</v>
      </c>
      <c r="BL140" s="18" t="s">
        <v>209</v>
      </c>
      <c r="BM140" s="186" t="s">
        <v>245</v>
      </c>
    </row>
    <row r="141" spans="1:65" s="2" customFormat="1" ht="10.199999999999999">
      <c r="A141" s="35"/>
      <c r="B141" s="36"/>
      <c r="C141" s="37"/>
      <c r="D141" s="188" t="s">
        <v>123</v>
      </c>
      <c r="E141" s="37"/>
      <c r="F141" s="189" t="s">
        <v>244</v>
      </c>
      <c r="G141" s="37"/>
      <c r="H141" s="37"/>
      <c r="I141" s="190"/>
      <c r="J141" s="37"/>
      <c r="K141" s="37"/>
      <c r="L141" s="40"/>
      <c r="M141" s="191"/>
      <c r="N141" s="192"/>
      <c r="O141" s="66"/>
      <c r="P141" s="66"/>
      <c r="Q141" s="66"/>
      <c r="R141" s="66"/>
      <c r="S141" s="66"/>
      <c r="T141" s="6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123</v>
      </c>
      <c r="AU141" s="18" t="s">
        <v>83</v>
      </c>
    </row>
    <row r="142" spans="1:65" s="13" customFormat="1" ht="20.399999999999999">
      <c r="B142" s="193"/>
      <c r="C142" s="194"/>
      <c r="D142" s="188" t="s">
        <v>125</v>
      </c>
      <c r="E142" s="195" t="s">
        <v>28</v>
      </c>
      <c r="F142" s="196" t="s">
        <v>246</v>
      </c>
      <c r="G142" s="194"/>
      <c r="H142" s="195" t="s">
        <v>28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125</v>
      </c>
      <c r="AU142" s="202" t="s">
        <v>83</v>
      </c>
      <c r="AV142" s="13" t="s">
        <v>81</v>
      </c>
      <c r="AW142" s="13" t="s">
        <v>34</v>
      </c>
      <c r="AX142" s="13" t="s">
        <v>73</v>
      </c>
      <c r="AY142" s="202" t="s">
        <v>114</v>
      </c>
    </row>
    <row r="143" spans="1:65" s="14" customFormat="1" ht="10.199999999999999">
      <c r="B143" s="203"/>
      <c r="C143" s="204"/>
      <c r="D143" s="188" t="s">
        <v>125</v>
      </c>
      <c r="E143" s="205" t="s">
        <v>28</v>
      </c>
      <c r="F143" s="206" t="s">
        <v>81</v>
      </c>
      <c r="G143" s="204"/>
      <c r="H143" s="207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125</v>
      </c>
      <c r="AU143" s="213" t="s">
        <v>83</v>
      </c>
      <c r="AV143" s="14" t="s">
        <v>83</v>
      </c>
      <c r="AW143" s="14" t="s">
        <v>34</v>
      </c>
      <c r="AX143" s="14" t="s">
        <v>81</v>
      </c>
      <c r="AY143" s="213" t="s">
        <v>114</v>
      </c>
    </row>
    <row r="144" spans="1:65" s="12" customFormat="1" ht="25.95" customHeight="1">
      <c r="B144" s="159"/>
      <c r="C144" s="160"/>
      <c r="D144" s="161" t="s">
        <v>72</v>
      </c>
      <c r="E144" s="162" t="s">
        <v>247</v>
      </c>
      <c r="F144" s="162" t="s">
        <v>179</v>
      </c>
      <c r="G144" s="160"/>
      <c r="H144" s="160"/>
      <c r="I144" s="163"/>
      <c r="J144" s="164">
        <f>BK144</f>
        <v>0</v>
      </c>
      <c r="K144" s="160"/>
      <c r="L144" s="165"/>
      <c r="M144" s="166"/>
      <c r="N144" s="167"/>
      <c r="O144" s="167"/>
      <c r="P144" s="168">
        <f>P145</f>
        <v>0</v>
      </c>
      <c r="Q144" s="167"/>
      <c r="R144" s="168">
        <f>R145</f>
        <v>0</v>
      </c>
      <c r="S144" s="167"/>
      <c r="T144" s="169">
        <f>T145</f>
        <v>0</v>
      </c>
      <c r="AR144" s="170" t="s">
        <v>155</v>
      </c>
      <c r="AT144" s="171" t="s">
        <v>72</v>
      </c>
      <c r="AU144" s="171" t="s">
        <v>73</v>
      </c>
      <c r="AY144" s="170" t="s">
        <v>114</v>
      </c>
      <c r="BK144" s="172">
        <f>BK145</f>
        <v>0</v>
      </c>
    </row>
    <row r="145" spans="1:65" s="12" customFormat="1" ht="22.8" customHeight="1">
      <c r="B145" s="159"/>
      <c r="C145" s="160"/>
      <c r="D145" s="161" t="s">
        <v>72</v>
      </c>
      <c r="E145" s="173" t="s">
        <v>248</v>
      </c>
      <c r="F145" s="173" t="s">
        <v>249</v>
      </c>
      <c r="G145" s="160"/>
      <c r="H145" s="160"/>
      <c r="I145" s="163"/>
      <c r="J145" s="174">
        <f>BK145</f>
        <v>0</v>
      </c>
      <c r="K145" s="160"/>
      <c r="L145" s="165"/>
      <c r="M145" s="166"/>
      <c r="N145" s="167"/>
      <c r="O145" s="167"/>
      <c r="P145" s="168">
        <f>SUM(P146:P149)</f>
        <v>0</v>
      </c>
      <c r="Q145" s="167"/>
      <c r="R145" s="168">
        <f>SUM(R146:R149)</f>
        <v>0</v>
      </c>
      <c r="S145" s="167"/>
      <c r="T145" s="169">
        <f>SUM(T146:T149)</f>
        <v>0</v>
      </c>
      <c r="AR145" s="170" t="s">
        <v>155</v>
      </c>
      <c r="AT145" s="171" t="s">
        <v>72</v>
      </c>
      <c r="AU145" s="171" t="s">
        <v>81</v>
      </c>
      <c r="AY145" s="170" t="s">
        <v>114</v>
      </c>
      <c r="BK145" s="172">
        <f>SUM(BK146:BK149)</f>
        <v>0</v>
      </c>
    </row>
    <row r="146" spans="1:65" s="2" customFormat="1" ht="16.5" customHeight="1">
      <c r="A146" s="35"/>
      <c r="B146" s="36"/>
      <c r="C146" s="175" t="s">
        <v>250</v>
      </c>
      <c r="D146" s="175" t="s">
        <v>116</v>
      </c>
      <c r="E146" s="176" t="s">
        <v>251</v>
      </c>
      <c r="F146" s="177" t="s">
        <v>252</v>
      </c>
      <c r="G146" s="178" t="s">
        <v>182</v>
      </c>
      <c r="H146" s="179">
        <v>1</v>
      </c>
      <c r="I146" s="180"/>
      <c r="J146" s="181">
        <f>ROUND(I146*H146,2)</f>
        <v>0</v>
      </c>
      <c r="K146" s="177" t="s">
        <v>253</v>
      </c>
      <c r="L146" s="40"/>
      <c r="M146" s="182" t="s">
        <v>28</v>
      </c>
      <c r="N146" s="183" t="s">
        <v>46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183</v>
      </c>
      <c r="AT146" s="186" t="s">
        <v>116</v>
      </c>
      <c r="AU146" s="186" t="s">
        <v>83</v>
      </c>
      <c r="AY146" s="18" t="s">
        <v>114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121</v>
      </c>
      <c r="BK146" s="187">
        <f>ROUND(I146*H146,2)</f>
        <v>0</v>
      </c>
      <c r="BL146" s="18" t="s">
        <v>183</v>
      </c>
      <c r="BM146" s="186" t="s">
        <v>254</v>
      </c>
    </row>
    <row r="147" spans="1:65" s="2" customFormat="1" ht="10.199999999999999">
      <c r="A147" s="35"/>
      <c r="B147" s="36"/>
      <c r="C147" s="37"/>
      <c r="D147" s="188" t="s">
        <v>123</v>
      </c>
      <c r="E147" s="37"/>
      <c r="F147" s="189" t="s">
        <v>252</v>
      </c>
      <c r="G147" s="37"/>
      <c r="H147" s="37"/>
      <c r="I147" s="190"/>
      <c r="J147" s="37"/>
      <c r="K147" s="37"/>
      <c r="L147" s="40"/>
      <c r="M147" s="191"/>
      <c r="N147" s="192"/>
      <c r="O147" s="66"/>
      <c r="P147" s="66"/>
      <c r="Q147" s="66"/>
      <c r="R147" s="66"/>
      <c r="S147" s="66"/>
      <c r="T147" s="6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123</v>
      </c>
      <c r="AU147" s="18" t="s">
        <v>83</v>
      </c>
    </row>
    <row r="148" spans="1:65" s="13" customFormat="1" ht="10.199999999999999">
      <c r="B148" s="193"/>
      <c r="C148" s="194"/>
      <c r="D148" s="188" t="s">
        <v>125</v>
      </c>
      <c r="E148" s="195" t="s">
        <v>28</v>
      </c>
      <c r="F148" s="196" t="s">
        <v>255</v>
      </c>
      <c r="G148" s="194"/>
      <c r="H148" s="195" t="s">
        <v>28</v>
      </c>
      <c r="I148" s="197"/>
      <c r="J148" s="194"/>
      <c r="K148" s="194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125</v>
      </c>
      <c r="AU148" s="202" t="s">
        <v>83</v>
      </c>
      <c r="AV148" s="13" t="s">
        <v>81</v>
      </c>
      <c r="AW148" s="13" t="s">
        <v>34</v>
      </c>
      <c r="AX148" s="13" t="s">
        <v>73</v>
      </c>
      <c r="AY148" s="202" t="s">
        <v>114</v>
      </c>
    </row>
    <row r="149" spans="1:65" s="14" customFormat="1" ht="10.199999999999999">
      <c r="B149" s="203"/>
      <c r="C149" s="204"/>
      <c r="D149" s="188" t="s">
        <v>125</v>
      </c>
      <c r="E149" s="205" t="s">
        <v>28</v>
      </c>
      <c r="F149" s="206" t="s">
        <v>81</v>
      </c>
      <c r="G149" s="204"/>
      <c r="H149" s="207">
        <v>1</v>
      </c>
      <c r="I149" s="208"/>
      <c r="J149" s="204"/>
      <c r="K149" s="204"/>
      <c r="L149" s="209"/>
      <c r="M149" s="239"/>
      <c r="N149" s="240"/>
      <c r="O149" s="240"/>
      <c r="P149" s="240"/>
      <c r="Q149" s="240"/>
      <c r="R149" s="240"/>
      <c r="S149" s="240"/>
      <c r="T149" s="241"/>
      <c r="AT149" s="213" t="s">
        <v>125</v>
      </c>
      <c r="AU149" s="213" t="s">
        <v>83</v>
      </c>
      <c r="AV149" s="14" t="s">
        <v>83</v>
      </c>
      <c r="AW149" s="14" t="s">
        <v>34</v>
      </c>
      <c r="AX149" s="14" t="s">
        <v>81</v>
      </c>
      <c r="AY149" s="213" t="s">
        <v>114</v>
      </c>
    </row>
    <row r="150" spans="1:65" s="2" customFormat="1" ht="6.9" customHeight="1">
      <c r="A150" s="35"/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li70hkFcYCZ/F2AUPXhwKdOsFwupKlaG5WeAgmdbLaq0KqZJMfpFl+PbzNHmVaIpamKfwuIkn52Aa0ZtFObUMA==" saltValue="Pz4EpOJ3oZD670xzd/FxVopyTDhfCO1zLbRSgGHjqP4K1ZY91/JZ1J1Tm9IE4FYCmU+PpDw0tSWFNvrYGRJPTg==" spinCount="100000" sheet="1" objects="1" scenarios="1" formatColumns="0" formatRows="0" autoFilter="0"/>
  <autoFilter ref="C85:K14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2" customWidth="1"/>
    <col min="2" max="2" width="1.7109375" style="242" customWidth="1"/>
    <col min="3" max="4" width="5" style="242" customWidth="1"/>
    <col min="5" max="5" width="11.7109375" style="242" customWidth="1"/>
    <col min="6" max="6" width="9.140625" style="242" customWidth="1"/>
    <col min="7" max="7" width="5" style="242" customWidth="1"/>
    <col min="8" max="8" width="77.85546875" style="242" customWidth="1"/>
    <col min="9" max="10" width="20" style="242" customWidth="1"/>
    <col min="11" max="11" width="1.710937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74" t="s">
        <v>256</v>
      </c>
      <c r="D3" s="374"/>
      <c r="E3" s="374"/>
      <c r="F3" s="374"/>
      <c r="G3" s="374"/>
      <c r="H3" s="374"/>
      <c r="I3" s="374"/>
      <c r="J3" s="374"/>
      <c r="K3" s="247"/>
    </row>
    <row r="4" spans="2:11" s="1" customFormat="1" ht="25.5" customHeight="1">
      <c r="B4" s="248"/>
      <c r="C4" s="379" t="s">
        <v>257</v>
      </c>
      <c r="D4" s="379"/>
      <c r="E4" s="379"/>
      <c r="F4" s="379"/>
      <c r="G4" s="379"/>
      <c r="H4" s="379"/>
      <c r="I4" s="379"/>
      <c r="J4" s="379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8" t="s">
        <v>258</v>
      </c>
      <c r="D6" s="378"/>
      <c r="E6" s="378"/>
      <c r="F6" s="378"/>
      <c r="G6" s="378"/>
      <c r="H6" s="378"/>
      <c r="I6" s="378"/>
      <c r="J6" s="378"/>
      <c r="K6" s="249"/>
    </row>
    <row r="7" spans="2:11" s="1" customFormat="1" ht="15" customHeight="1">
      <c r="B7" s="252"/>
      <c r="C7" s="378" t="s">
        <v>259</v>
      </c>
      <c r="D7" s="378"/>
      <c r="E7" s="378"/>
      <c r="F7" s="378"/>
      <c r="G7" s="378"/>
      <c r="H7" s="378"/>
      <c r="I7" s="378"/>
      <c r="J7" s="378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8" t="s">
        <v>260</v>
      </c>
      <c r="D9" s="378"/>
      <c r="E9" s="378"/>
      <c r="F9" s="378"/>
      <c r="G9" s="378"/>
      <c r="H9" s="378"/>
      <c r="I9" s="378"/>
      <c r="J9" s="378"/>
      <c r="K9" s="249"/>
    </row>
    <row r="10" spans="2:11" s="1" customFormat="1" ht="15" customHeight="1">
      <c r="B10" s="252"/>
      <c r="C10" s="251"/>
      <c r="D10" s="378" t="s">
        <v>261</v>
      </c>
      <c r="E10" s="378"/>
      <c r="F10" s="378"/>
      <c r="G10" s="378"/>
      <c r="H10" s="378"/>
      <c r="I10" s="378"/>
      <c r="J10" s="378"/>
      <c r="K10" s="249"/>
    </row>
    <row r="11" spans="2:11" s="1" customFormat="1" ht="15" customHeight="1">
      <c r="B11" s="252"/>
      <c r="C11" s="253"/>
      <c r="D11" s="378" t="s">
        <v>262</v>
      </c>
      <c r="E11" s="378"/>
      <c r="F11" s="378"/>
      <c r="G11" s="378"/>
      <c r="H11" s="378"/>
      <c r="I11" s="378"/>
      <c r="J11" s="378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263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8" t="s">
        <v>264</v>
      </c>
      <c r="E15" s="378"/>
      <c r="F15" s="378"/>
      <c r="G15" s="378"/>
      <c r="H15" s="378"/>
      <c r="I15" s="378"/>
      <c r="J15" s="378"/>
      <c r="K15" s="249"/>
    </row>
    <row r="16" spans="2:11" s="1" customFormat="1" ht="15" customHeight="1">
      <c r="B16" s="252"/>
      <c r="C16" s="253"/>
      <c r="D16" s="378" t="s">
        <v>265</v>
      </c>
      <c r="E16" s="378"/>
      <c r="F16" s="378"/>
      <c r="G16" s="378"/>
      <c r="H16" s="378"/>
      <c r="I16" s="378"/>
      <c r="J16" s="378"/>
      <c r="K16" s="249"/>
    </row>
    <row r="17" spans="2:11" s="1" customFormat="1" ht="15" customHeight="1">
      <c r="B17" s="252"/>
      <c r="C17" s="253"/>
      <c r="D17" s="378" t="s">
        <v>266</v>
      </c>
      <c r="E17" s="378"/>
      <c r="F17" s="378"/>
      <c r="G17" s="378"/>
      <c r="H17" s="378"/>
      <c r="I17" s="378"/>
      <c r="J17" s="378"/>
      <c r="K17" s="249"/>
    </row>
    <row r="18" spans="2:11" s="1" customFormat="1" ht="15" customHeight="1">
      <c r="B18" s="252"/>
      <c r="C18" s="253"/>
      <c r="D18" s="253"/>
      <c r="E18" s="255" t="s">
        <v>80</v>
      </c>
      <c r="F18" s="378" t="s">
        <v>267</v>
      </c>
      <c r="G18" s="378"/>
      <c r="H18" s="378"/>
      <c r="I18" s="378"/>
      <c r="J18" s="378"/>
      <c r="K18" s="249"/>
    </row>
    <row r="19" spans="2:11" s="1" customFormat="1" ht="15" customHeight="1">
      <c r="B19" s="252"/>
      <c r="C19" s="253"/>
      <c r="D19" s="253"/>
      <c r="E19" s="255" t="s">
        <v>268</v>
      </c>
      <c r="F19" s="378" t="s">
        <v>269</v>
      </c>
      <c r="G19" s="378"/>
      <c r="H19" s="378"/>
      <c r="I19" s="378"/>
      <c r="J19" s="378"/>
      <c r="K19" s="249"/>
    </row>
    <row r="20" spans="2:11" s="1" customFormat="1" ht="15" customHeight="1">
      <c r="B20" s="252"/>
      <c r="C20" s="253"/>
      <c r="D20" s="253"/>
      <c r="E20" s="255" t="s">
        <v>270</v>
      </c>
      <c r="F20" s="378" t="s">
        <v>271</v>
      </c>
      <c r="G20" s="378"/>
      <c r="H20" s="378"/>
      <c r="I20" s="378"/>
      <c r="J20" s="378"/>
      <c r="K20" s="249"/>
    </row>
    <row r="21" spans="2:11" s="1" customFormat="1" ht="15" customHeight="1">
      <c r="B21" s="252"/>
      <c r="C21" s="253"/>
      <c r="D21" s="253"/>
      <c r="E21" s="255" t="s">
        <v>84</v>
      </c>
      <c r="F21" s="378" t="s">
        <v>85</v>
      </c>
      <c r="G21" s="378"/>
      <c r="H21" s="378"/>
      <c r="I21" s="378"/>
      <c r="J21" s="378"/>
      <c r="K21" s="249"/>
    </row>
    <row r="22" spans="2:11" s="1" customFormat="1" ht="15" customHeight="1">
      <c r="B22" s="252"/>
      <c r="C22" s="253"/>
      <c r="D22" s="253"/>
      <c r="E22" s="255" t="s">
        <v>176</v>
      </c>
      <c r="F22" s="378" t="s">
        <v>272</v>
      </c>
      <c r="G22" s="378"/>
      <c r="H22" s="378"/>
      <c r="I22" s="378"/>
      <c r="J22" s="378"/>
      <c r="K22" s="249"/>
    </row>
    <row r="23" spans="2:11" s="1" customFormat="1" ht="15" customHeight="1">
      <c r="B23" s="252"/>
      <c r="C23" s="253"/>
      <c r="D23" s="253"/>
      <c r="E23" s="255" t="s">
        <v>273</v>
      </c>
      <c r="F23" s="378" t="s">
        <v>274</v>
      </c>
      <c r="G23" s="378"/>
      <c r="H23" s="378"/>
      <c r="I23" s="378"/>
      <c r="J23" s="378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8" t="s">
        <v>275</v>
      </c>
      <c r="D25" s="378"/>
      <c r="E25" s="378"/>
      <c r="F25" s="378"/>
      <c r="G25" s="378"/>
      <c r="H25" s="378"/>
      <c r="I25" s="378"/>
      <c r="J25" s="378"/>
      <c r="K25" s="249"/>
    </row>
    <row r="26" spans="2:11" s="1" customFormat="1" ht="15" customHeight="1">
      <c r="B26" s="252"/>
      <c r="C26" s="378" t="s">
        <v>276</v>
      </c>
      <c r="D26" s="378"/>
      <c r="E26" s="378"/>
      <c r="F26" s="378"/>
      <c r="G26" s="378"/>
      <c r="H26" s="378"/>
      <c r="I26" s="378"/>
      <c r="J26" s="378"/>
      <c r="K26" s="249"/>
    </row>
    <row r="27" spans="2:11" s="1" customFormat="1" ht="15" customHeight="1">
      <c r="B27" s="252"/>
      <c r="C27" s="251"/>
      <c r="D27" s="378" t="s">
        <v>277</v>
      </c>
      <c r="E27" s="378"/>
      <c r="F27" s="378"/>
      <c r="G27" s="378"/>
      <c r="H27" s="378"/>
      <c r="I27" s="378"/>
      <c r="J27" s="378"/>
      <c r="K27" s="249"/>
    </row>
    <row r="28" spans="2:11" s="1" customFormat="1" ht="15" customHeight="1">
      <c r="B28" s="252"/>
      <c r="C28" s="253"/>
      <c r="D28" s="378" t="s">
        <v>278</v>
      </c>
      <c r="E28" s="378"/>
      <c r="F28" s="378"/>
      <c r="G28" s="378"/>
      <c r="H28" s="378"/>
      <c r="I28" s="378"/>
      <c r="J28" s="378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8" t="s">
        <v>279</v>
      </c>
      <c r="E30" s="378"/>
      <c r="F30" s="378"/>
      <c r="G30" s="378"/>
      <c r="H30" s="378"/>
      <c r="I30" s="378"/>
      <c r="J30" s="378"/>
      <c r="K30" s="249"/>
    </row>
    <row r="31" spans="2:11" s="1" customFormat="1" ht="15" customHeight="1">
      <c r="B31" s="252"/>
      <c r="C31" s="253"/>
      <c r="D31" s="378" t="s">
        <v>280</v>
      </c>
      <c r="E31" s="378"/>
      <c r="F31" s="378"/>
      <c r="G31" s="378"/>
      <c r="H31" s="378"/>
      <c r="I31" s="378"/>
      <c r="J31" s="378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8" t="s">
        <v>281</v>
      </c>
      <c r="E33" s="378"/>
      <c r="F33" s="378"/>
      <c r="G33" s="378"/>
      <c r="H33" s="378"/>
      <c r="I33" s="378"/>
      <c r="J33" s="378"/>
      <c r="K33" s="249"/>
    </row>
    <row r="34" spans="2:11" s="1" customFormat="1" ht="15" customHeight="1">
      <c r="B34" s="252"/>
      <c r="C34" s="253"/>
      <c r="D34" s="378" t="s">
        <v>282</v>
      </c>
      <c r="E34" s="378"/>
      <c r="F34" s="378"/>
      <c r="G34" s="378"/>
      <c r="H34" s="378"/>
      <c r="I34" s="378"/>
      <c r="J34" s="378"/>
      <c r="K34" s="249"/>
    </row>
    <row r="35" spans="2:11" s="1" customFormat="1" ht="15" customHeight="1">
      <c r="B35" s="252"/>
      <c r="C35" s="253"/>
      <c r="D35" s="378" t="s">
        <v>283</v>
      </c>
      <c r="E35" s="378"/>
      <c r="F35" s="378"/>
      <c r="G35" s="378"/>
      <c r="H35" s="378"/>
      <c r="I35" s="378"/>
      <c r="J35" s="378"/>
      <c r="K35" s="249"/>
    </row>
    <row r="36" spans="2:11" s="1" customFormat="1" ht="15" customHeight="1">
      <c r="B36" s="252"/>
      <c r="C36" s="253"/>
      <c r="D36" s="251"/>
      <c r="E36" s="254" t="s">
        <v>100</v>
      </c>
      <c r="F36" s="251"/>
      <c r="G36" s="378" t="s">
        <v>284</v>
      </c>
      <c r="H36" s="378"/>
      <c r="I36" s="378"/>
      <c r="J36" s="378"/>
      <c r="K36" s="249"/>
    </row>
    <row r="37" spans="2:11" s="1" customFormat="1" ht="30.75" customHeight="1">
      <c r="B37" s="252"/>
      <c r="C37" s="253"/>
      <c r="D37" s="251"/>
      <c r="E37" s="254" t="s">
        <v>285</v>
      </c>
      <c r="F37" s="251"/>
      <c r="G37" s="378" t="s">
        <v>286</v>
      </c>
      <c r="H37" s="378"/>
      <c r="I37" s="378"/>
      <c r="J37" s="378"/>
      <c r="K37" s="249"/>
    </row>
    <row r="38" spans="2:11" s="1" customFormat="1" ht="15" customHeight="1">
      <c r="B38" s="252"/>
      <c r="C38" s="253"/>
      <c r="D38" s="251"/>
      <c r="E38" s="254" t="s">
        <v>54</v>
      </c>
      <c r="F38" s="251"/>
      <c r="G38" s="378" t="s">
        <v>287</v>
      </c>
      <c r="H38" s="378"/>
      <c r="I38" s="378"/>
      <c r="J38" s="378"/>
      <c r="K38" s="249"/>
    </row>
    <row r="39" spans="2:11" s="1" customFormat="1" ht="15" customHeight="1">
      <c r="B39" s="252"/>
      <c r="C39" s="253"/>
      <c r="D39" s="251"/>
      <c r="E39" s="254" t="s">
        <v>55</v>
      </c>
      <c r="F39" s="251"/>
      <c r="G39" s="378" t="s">
        <v>288</v>
      </c>
      <c r="H39" s="378"/>
      <c r="I39" s="378"/>
      <c r="J39" s="378"/>
      <c r="K39" s="249"/>
    </row>
    <row r="40" spans="2:11" s="1" customFormat="1" ht="15" customHeight="1">
      <c r="B40" s="252"/>
      <c r="C40" s="253"/>
      <c r="D40" s="251"/>
      <c r="E40" s="254" t="s">
        <v>101</v>
      </c>
      <c r="F40" s="251"/>
      <c r="G40" s="378" t="s">
        <v>289</v>
      </c>
      <c r="H40" s="378"/>
      <c r="I40" s="378"/>
      <c r="J40" s="378"/>
      <c r="K40" s="249"/>
    </row>
    <row r="41" spans="2:11" s="1" customFormat="1" ht="15" customHeight="1">
      <c r="B41" s="252"/>
      <c r="C41" s="253"/>
      <c r="D41" s="251"/>
      <c r="E41" s="254" t="s">
        <v>102</v>
      </c>
      <c r="F41" s="251"/>
      <c r="G41" s="378" t="s">
        <v>290</v>
      </c>
      <c r="H41" s="378"/>
      <c r="I41" s="378"/>
      <c r="J41" s="378"/>
      <c r="K41" s="249"/>
    </row>
    <row r="42" spans="2:11" s="1" customFormat="1" ht="15" customHeight="1">
      <c r="B42" s="252"/>
      <c r="C42" s="253"/>
      <c r="D42" s="251"/>
      <c r="E42" s="254" t="s">
        <v>291</v>
      </c>
      <c r="F42" s="251"/>
      <c r="G42" s="378" t="s">
        <v>292</v>
      </c>
      <c r="H42" s="378"/>
      <c r="I42" s="378"/>
      <c r="J42" s="378"/>
      <c r="K42" s="249"/>
    </row>
    <row r="43" spans="2:11" s="1" customFormat="1" ht="15" customHeight="1">
      <c r="B43" s="252"/>
      <c r="C43" s="253"/>
      <c r="D43" s="251"/>
      <c r="E43" s="254"/>
      <c r="F43" s="251"/>
      <c r="G43" s="378" t="s">
        <v>293</v>
      </c>
      <c r="H43" s="378"/>
      <c r="I43" s="378"/>
      <c r="J43" s="378"/>
      <c r="K43" s="249"/>
    </row>
    <row r="44" spans="2:11" s="1" customFormat="1" ht="15" customHeight="1">
      <c r="B44" s="252"/>
      <c r="C44" s="253"/>
      <c r="D44" s="251"/>
      <c r="E44" s="254" t="s">
        <v>294</v>
      </c>
      <c r="F44" s="251"/>
      <c r="G44" s="378" t="s">
        <v>295</v>
      </c>
      <c r="H44" s="378"/>
      <c r="I44" s="378"/>
      <c r="J44" s="378"/>
      <c r="K44" s="249"/>
    </row>
    <row r="45" spans="2:11" s="1" customFormat="1" ht="15" customHeight="1">
      <c r="B45" s="252"/>
      <c r="C45" s="253"/>
      <c r="D45" s="251"/>
      <c r="E45" s="254" t="s">
        <v>104</v>
      </c>
      <c r="F45" s="251"/>
      <c r="G45" s="378" t="s">
        <v>296</v>
      </c>
      <c r="H45" s="378"/>
      <c r="I45" s="378"/>
      <c r="J45" s="378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8" t="s">
        <v>297</v>
      </c>
      <c r="E47" s="378"/>
      <c r="F47" s="378"/>
      <c r="G47" s="378"/>
      <c r="H47" s="378"/>
      <c r="I47" s="378"/>
      <c r="J47" s="378"/>
      <c r="K47" s="249"/>
    </row>
    <row r="48" spans="2:11" s="1" customFormat="1" ht="15" customHeight="1">
      <c r="B48" s="252"/>
      <c r="C48" s="253"/>
      <c r="D48" s="253"/>
      <c r="E48" s="378" t="s">
        <v>298</v>
      </c>
      <c r="F48" s="378"/>
      <c r="G48" s="378"/>
      <c r="H48" s="378"/>
      <c r="I48" s="378"/>
      <c r="J48" s="378"/>
      <c r="K48" s="249"/>
    </row>
    <row r="49" spans="2:11" s="1" customFormat="1" ht="15" customHeight="1">
      <c r="B49" s="252"/>
      <c r="C49" s="253"/>
      <c r="D49" s="253"/>
      <c r="E49" s="378" t="s">
        <v>299</v>
      </c>
      <c r="F49" s="378"/>
      <c r="G49" s="378"/>
      <c r="H49" s="378"/>
      <c r="I49" s="378"/>
      <c r="J49" s="378"/>
      <c r="K49" s="249"/>
    </row>
    <row r="50" spans="2:11" s="1" customFormat="1" ht="15" customHeight="1">
      <c r="B50" s="252"/>
      <c r="C50" s="253"/>
      <c r="D50" s="253"/>
      <c r="E50" s="378" t="s">
        <v>300</v>
      </c>
      <c r="F50" s="378"/>
      <c r="G50" s="378"/>
      <c r="H50" s="378"/>
      <c r="I50" s="378"/>
      <c r="J50" s="378"/>
      <c r="K50" s="249"/>
    </row>
    <row r="51" spans="2:11" s="1" customFormat="1" ht="15" customHeight="1">
      <c r="B51" s="252"/>
      <c r="C51" s="253"/>
      <c r="D51" s="378" t="s">
        <v>301</v>
      </c>
      <c r="E51" s="378"/>
      <c r="F51" s="378"/>
      <c r="G51" s="378"/>
      <c r="H51" s="378"/>
      <c r="I51" s="378"/>
      <c r="J51" s="378"/>
      <c r="K51" s="249"/>
    </row>
    <row r="52" spans="2:11" s="1" customFormat="1" ht="25.5" customHeight="1">
      <c r="B52" s="248"/>
      <c r="C52" s="379" t="s">
        <v>302</v>
      </c>
      <c r="D52" s="379"/>
      <c r="E52" s="379"/>
      <c r="F52" s="379"/>
      <c r="G52" s="379"/>
      <c r="H52" s="379"/>
      <c r="I52" s="379"/>
      <c r="J52" s="379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8" t="s">
        <v>303</v>
      </c>
      <c r="D54" s="378"/>
      <c r="E54" s="378"/>
      <c r="F54" s="378"/>
      <c r="G54" s="378"/>
      <c r="H54" s="378"/>
      <c r="I54" s="378"/>
      <c r="J54" s="378"/>
      <c r="K54" s="249"/>
    </row>
    <row r="55" spans="2:11" s="1" customFormat="1" ht="15" customHeight="1">
      <c r="B55" s="248"/>
      <c r="C55" s="378" t="s">
        <v>304</v>
      </c>
      <c r="D55" s="378"/>
      <c r="E55" s="378"/>
      <c r="F55" s="378"/>
      <c r="G55" s="378"/>
      <c r="H55" s="378"/>
      <c r="I55" s="378"/>
      <c r="J55" s="378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8" t="s">
        <v>305</v>
      </c>
      <c r="D57" s="378"/>
      <c r="E57" s="378"/>
      <c r="F57" s="378"/>
      <c r="G57" s="378"/>
      <c r="H57" s="378"/>
      <c r="I57" s="378"/>
      <c r="J57" s="378"/>
      <c r="K57" s="249"/>
    </row>
    <row r="58" spans="2:11" s="1" customFormat="1" ht="15" customHeight="1">
      <c r="B58" s="248"/>
      <c r="C58" s="253"/>
      <c r="D58" s="378" t="s">
        <v>306</v>
      </c>
      <c r="E58" s="378"/>
      <c r="F58" s="378"/>
      <c r="G58" s="378"/>
      <c r="H58" s="378"/>
      <c r="I58" s="378"/>
      <c r="J58" s="378"/>
      <c r="K58" s="249"/>
    </row>
    <row r="59" spans="2:11" s="1" customFormat="1" ht="15" customHeight="1">
      <c r="B59" s="248"/>
      <c r="C59" s="253"/>
      <c r="D59" s="378" t="s">
        <v>307</v>
      </c>
      <c r="E59" s="378"/>
      <c r="F59" s="378"/>
      <c r="G59" s="378"/>
      <c r="H59" s="378"/>
      <c r="I59" s="378"/>
      <c r="J59" s="378"/>
      <c r="K59" s="249"/>
    </row>
    <row r="60" spans="2:11" s="1" customFormat="1" ht="15" customHeight="1">
      <c r="B60" s="248"/>
      <c r="C60" s="253"/>
      <c r="D60" s="378" t="s">
        <v>308</v>
      </c>
      <c r="E60" s="378"/>
      <c r="F60" s="378"/>
      <c r="G60" s="378"/>
      <c r="H60" s="378"/>
      <c r="I60" s="378"/>
      <c r="J60" s="378"/>
      <c r="K60" s="249"/>
    </row>
    <row r="61" spans="2:11" s="1" customFormat="1" ht="15" customHeight="1">
      <c r="B61" s="248"/>
      <c r="C61" s="253"/>
      <c r="D61" s="378" t="s">
        <v>309</v>
      </c>
      <c r="E61" s="378"/>
      <c r="F61" s="378"/>
      <c r="G61" s="378"/>
      <c r="H61" s="378"/>
      <c r="I61" s="378"/>
      <c r="J61" s="378"/>
      <c r="K61" s="249"/>
    </row>
    <row r="62" spans="2:11" s="1" customFormat="1" ht="15" customHeight="1">
      <c r="B62" s="248"/>
      <c r="C62" s="253"/>
      <c r="D62" s="380" t="s">
        <v>310</v>
      </c>
      <c r="E62" s="380"/>
      <c r="F62" s="380"/>
      <c r="G62" s="380"/>
      <c r="H62" s="380"/>
      <c r="I62" s="380"/>
      <c r="J62" s="380"/>
      <c r="K62" s="249"/>
    </row>
    <row r="63" spans="2:11" s="1" customFormat="1" ht="15" customHeight="1">
      <c r="B63" s="248"/>
      <c r="C63" s="253"/>
      <c r="D63" s="378" t="s">
        <v>311</v>
      </c>
      <c r="E63" s="378"/>
      <c r="F63" s="378"/>
      <c r="G63" s="378"/>
      <c r="H63" s="378"/>
      <c r="I63" s="378"/>
      <c r="J63" s="378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8" t="s">
        <v>312</v>
      </c>
      <c r="E65" s="378"/>
      <c r="F65" s="378"/>
      <c r="G65" s="378"/>
      <c r="H65" s="378"/>
      <c r="I65" s="378"/>
      <c r="J65" s="378"/>
      <c r="K65" s="249"/>
    </row>
    <row r="66" spans="2:11" s="1" customFormat="1" ht="15" customHeight="1">
      <c r="B66" s="248"/>
      <c r="C66" s="253"/>
      <c r="D66" s="380" t="s">
        <v>313</v>
      </c>
      <c r="E66" s="380"/>
      <c r="F66" s="380"/>
      <c r="G66" s="380"/>
      <c r="H66" s="380"/>
      <c r="I66" s="380"/>
      <c r="J66" s="380"/>
      <c r="K66" s="249"/>
    </row>
    <row r="67" spans="2:11" s="1" customFormat="1" ht="15" customHeight="1">
      <c r="B67" s="248"/>
      <c r="C67" s="253"/>
      <c r="D67" s="378" t="s">
        <v>314</v>
      </c>
      <c r="E67" s="378"/>
      <c r="F67" s="378"/>
      <c r="G67" s="378"/>
      <c r="H67" s="378"/>
      <c r="I67" s="378"/>
      <c r="J67" s="378"/>
      <c r="K67" s="249"/>
    </row>
    <row r="68" spans="2:11" s="1" customFormat="1" ht="15" customHeight="1">
      <c r="B68" s="248"/>
      <c r="C68" s="253"/>
      <c r="D68" s="378" t="s">
        <v>315</v>
      </c>
      <c r="E68" s="378"/>
      <c r="F68" s="378"/>
      <c r="G68" s="378"/>
      <c r="H68" s="378"/>
      <c r="I68" s="378"/>
      <c r="J68" s="378"/>
      <c r="K68" s="249"/>
    </row>
    <row r="69" spans="2:11" s="1" customFormat="1" ht="15" customHeight="1">
      <c r="B69" s="248"/>
      <c r="C69" s="253"/>
      <c r="D69" s="378" t="s">
        <v>316</v>
      </c>
      <c r="E69" s="378"/>
      <c r="F69" s="378"/>
      <c r="G69" s="378"/>
      <c r="H69" s="378"/>
      <c r="I69" s="378"/>
      <c r="J69" s="378"/>
      <c r="K69" s="249"/>
    </row>
    <row r="70" spans="2:11" s="1" customFormat="1" ht="15" customHeight="1">
      <c r="B70" s="248"/>
      <c r="C70" s="253"/>
      <c r="D70" s="378" t="s">
        <v>317</v>
      </c>
      <c r="E70" s="378"/>
      <c r="F70" s="378"/>
      <c r="G70" s="378"/>
      <c r="H70" s="378"/>
      <c r="I70" s="378"/>
      <c r="J70" s="378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73" t="s">
        <v>318</v>
      </c>
      <c r="D75" s="373"/>
      <c r="E75" s="373"/>
      <c r="F75" s="373"/>
      <c r="G75" s="373"/>
      <c r="H75" s="373"/>
      <c r="I75" s="373"/>
      <c r="J75" s="373"/>
      <c r="K75" s="266"/>
    </row>
    <row r="76" spans="2:11" s="1" customFormat="1" ht="17.25" customHeight="1">
      <c r="B76" s="265"/>
      <c r="C76" s="267" t="s">
        <v>319</v>
      </c>
      <c r="D76" s="267"/>
      <c r="E76" s="267"/>
      <c r="F76" s="267" t="s">
        <v>320</v>
      </c>
      <c r="G76" s="268"/>
      <c r="H76" s="267" t="s">
        <v>55</v>
      </c>
      <c r="I76" s="267" t="s">
        <v>58</v>
      </c>
      <c r="J76" s="267" t="s">
        <v>321</v>
      </c>
      <c r="K76" s="266"/>
    </row>
    <row r="77" spans="2:11" s="1" customFormat="1" ht="17.25" customHeight="1">
      <c r="B77" s="265"/>
      <c r="C77" s="269" t="s">
        <v>322</v>
      </c>
      <c r="D77" s="269"/>
      <c r="E77" s="269"/>
      <c r="F77" s="270" t="s">
        <v>323</v>
      </c>
      <c r="G77" s="271"/>
      <c r="H77" s="269"/>
      <c r="I77" s="269"/>
      <c r="J77" s="269" t="s">
        <v>324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54</v>
      </c>
      <c r="D79" s="274"/>
      <c r="E79" s="274"/>
      <c r="F79" s="275" t="s">
        <v>325</v>
      </c>
      <c r="G79" s="276"/>
      <c r="H79" s="254" t="s">
        <v>326</v>
      </c>
      <c r="I79" s="254" t="s">
        <v>327</v>
      </c>
      <c r="J79" s="254">
        <v>20</v>
      </c>
      <c r="K79" s="266"/>
    </row>
    <row r="80" spans="2:11" s="1" customFormat="1" ht="15" customHeight="1">
      <c r="B80" s="265"/>
      <c r="C80" s="254" t="s">
        <v>328</v>
      </c>
      <c r="D80" s="254"/>
      <c r="E80" s="254"/>
      <c r="F80" s="275" t="s">
        <v>325</v>
      </c>
      <c r="G80" s="276"/>
      <c r="H80" s="254" t="s">
        <v>329</v>
      </c>
      <c r="I80" s="254" t="s">
        <v>327</v>
      </c>
      <c r="J80" s="254">
        <v>120</v>
      </c>
      <c r="K80" s="266"/>
    </row>
    <row r="81" spans="2:11" s="1" customFormat="1" ht="15" customHeight="1">
      <c r="B81" s="277"/>
      <c r="C81" s="254" t="s">
        <v>330</v>
      </c>
      <c r="D81" s="254"/>
      <c r="E81" s="254"/>
      <c r="F81" s="275" t="s">
        <v>331</v>
      </c>
      <c r="G81" s="276"/>
      <c r="H81" s="254" t="s">
        <v>332</v>
      </c>
      <c r="I81" s="254" t="s">
        <v>327</v>
      </c>
      <c r="J81" s="254">
        <v>50</v>
      </c>
      <c r="K81" s="266"/>
    </row>
    <row r="82" spans="2:11" s="1" customFormat="1" ht="15" customHeight="1">
      <c r="B82" s="277"/>
      <c r="C82" s="254" t="s">
        <v>333</v>
      </c>
      <c r="D82" s="254"/>
      <c r="E82" s="254"/>
      <c r="F82" s="275" t="s">
        <v>325</v>
      </c>
      <c r="G82" s="276"/>
      <c r="H82" s="254" t="s">
        <v>334</v>
      </c>
      <c r="I82" s="254" t="s">
        <v>335</v>
      </c>
      <c r="J82" s="254"/>
      <c r="K82" s="266"/>
    </row>
    <row r="83" spans="2:11" s="1" customFormat="1" ht="15" customHeight="1">
      <c r="B83" s="277"/>
      <c r="C83" s="278" t="s">
        <v>336</v>
      </c>
      <c r="D83" s="278"/>
      <c r="E83" s="278"/>
      <c r="F83" s="279" t="s">
        <v>331</v>
      </c>
      <c r="G83" s="278"/>
      <c r="H83" s="278" t="s">
        <v>337</v>
      </c>
      <c r="I83" s="278" t="s">
        <v>327</v>
      </c>
      <c r="J83" s="278">
        <v>15</v>
      </c>
      <c r="K83" s="266"/>
    </row>
    <row r="84" spans="2:11" s="1" customFormat="1" ht="15" customHeight="1">
      <c r="B84" s="277"/>
      <c r="C84" s="278" t="s">
        <v>338</v>
      </c>
      <c r="D84" s="278"/>
      <c r="E84" s="278"/>
      <c r="F84" s="279" t="s">
        <v>331</v>
      </c>
      <c r="G84" s="278"/>
      <c r="H84" s="278" t="s">
        <v>339</v>
      </c>
      <c r="I84" s="278" t="s">
        <v>327</v>
      </c>
      <c r="J84" s="278">
        <v>15</v>
      </c>
      <c r="K84" s="266"/>
    </row>
    <row r="85" spans="2:11" s="1" customFormat="1" ht="15" customHeight="1">
      <c r="B85" s="277"/>
      <c r="C85" s="278" t="s">
        <v>340</v>
      </c>
      <c r="D85" s="278"/>
      <c r="E85" s="278"/>
      <c r="F85" s="279" t="s">
        <v>331</v>
      </c>
      <c r="G85" s="278"/>
      <c r="H85" s="278" t="s">
        <v>341</v>
      </c>
      <c r="I85" s="278" t="s">
        <v>327</v>
      </c>
      <c r="J85" s="278">
        <v>20</v>
      </c>
      <c r="K85" s="266"/>
    </row>
    <row r="86" spans="2:11" s="1" customFormat="1" ht="15" customHeight="1">
      <c r="B86" s="277"/>
      <c r="C86" s="278" t="s">
        <v>342</v>
      </c>
      <c r="D86" s="278"/>
      <c r="E86" s="278"/>
      <c r="F86" s="279" t="s">
        <v>331</v>
      </c>
      <c r="G86" s="278"/>
      <c r="H86" s="278" t="s">
        <v>343</v>
      </c>
      <c r="I86" s="278" t="s">
        <v>327</v>
      </c>
      <c r="J86" s="278">
        <v>20</v>
      </c>
      <c r="K86" s="266"/>
    </row>
    <row r="87" spans="2:11" s="1" customFormat="1" ht="15" customHeight="1">
      <c r="B87" s="277"/>
      <c r="C87" s="254" t="s">
        <v>344</v>
      </c>
      <c r="D87" s="254"/>
      <c r="E87" s="254"/>
      <c r="F87" s="275" t="s">
        <v>331</v>
      </c>
      <c r="G87" s="276"/>
      <c r="H87" s="254" t="s">
        <v>345</v>
      </c>
      <c r="I87" s="254" t="s">
        <v>327</v>
      </c>
      <c r="J87" s="254">
        <v>50</v>
      </c>
      <c r="K87" s="266"/>
    </row>
    <row r="88" spans="2:11" s="1" customFormat="1" ht="15" customHeight="1">
      <c r="B88" s="277"/>
      <c r="C88" s="254" t="s">
        <v>346</v>
      </c>
      <c r="D88" s="254"/>
      <c r="E88" s="254"/>
      <c r="F88" s="275" t="s">
        <v>331</v>
      </c>
      <c r="G88" s="276"/>
      <c r="H88" s="254" t="s">
        <v>347</v>
      </c>
      <c r="I88" s="254" t="s">
        <v>327</v>
      </c>
      <c r="J88" s="254">
        <v>20</v>
      </c>
      <c r="K88" s="266"/>
    </row>
    <row r="89" spans="2:11" s="1" customFormat="1" ht="15" customHeight="1">
      <c r="B89" s="277"/>
      <c r="C89" s="254" t="s">
        <v>348</v>
      </c>
      <c r="D89" s="254"/>
      <c r="E89" s="254"/>
      <c r="F89" s="275" t="s">
        <v>331</v>
      </c>
      <c r="G89" s="276"/>
      <c r="H89" s="254" t="s">
        <v>349</v>
      </c>
      <c r="I89" s="254" t="s">
        <v>327</v>
      </c>
      <c r="J89" s="254">
        <v>20</v>
      </c>
      <c r="K89" s="266"/>
    </row>
    <row r="90" spans="2:11" s="1" customFormat="1" ht="15" customHeight="1">
      <c r="B90" s="277"/>
      <c r="C90" s="254" t="s">
        <v>350</v>
      </c>
      <c r="D90" s="254"/>
      <c r="E90" s="254"/>
      <c r="F90" s="275" t="s">
        <v>331</v>
      </c>
      <c r="G90" s="276"/>
      <c r="H90" s="254" t="s">
        <v>351</v>
      </c>
      <c r="I90" s="254" t="s">
        <v>327</v>
      </c>
      <c r="J90" s="254">
        <v>50</v>
      </c>
      <c r="K90" s="266"/>
    </row>
    <row r="91" spans="2:11" s="1" customFormat="1" ht="15" customHeight="1">
      <c r="B91" s="277"/>
      <c r="C91" s="254" t="s">
        <v>352</v>
      </c>
      <c r="D91" s="254"/>
      <c r="E91" s="254"/>
      <c r="F91" s="275" t="s">
        <v>331</v>
      </c>
      <c r="G91" s="276"/>
      <c r="H91" s="254" t="s">
        <v>352</v>
      </c>
      <c r="I91" s="254" t="s">
        <v>327</v>
      </c>
      <c r="J91" s="254">
        <v>50</v>
      </c>
      <c r="K91" s="266"/>
    </row>
    <row r="92" spans="2:11" s="1" customFormat="1" ht="15" customHeight="1">
      <c r="B92" s="277"/>
      <c r="C92" s="254" t="s">
        <v>353</v>
      </c>
      <c r="D92" s="254"/>
      <c r="E92" s="254"/>
      <c r="F92" s="275" t="s">
        <v>331</v>
      </c>
      <c r="G92" s="276"/>
      <c r="H92" s="254" t="s">
        <v>354</v>
      </c>
      <c r="I92" s="254" t="s">
        <v>327</v>
      </c>
      <c r="J92" s="254">
        <v>255</v>
      </c>
      <c r="K92" s="266"/>
    </row>
    <row r="93" spans="2:11" s="1" customFormat="1" ht="15" customHeight="1">
      <c r="B93" s="277"/>
      <c r="C93" s="254" t="s">
        <v>355</v>
      </c>
      <c r="D93" s="254"/>
      <c r="E93" s="254"/>
      <c r="F93" s="275" t="s">
        <v>325</v>
      </c>
      <c r="G93" s="276"/>
      <c r="H93" s="254" t="s">
        <v>356</v>
      </c>
      <c r="I93" s="254" t="s">
        <v>357</v>
      </c>
      <c r="J93" s="254"/>
      <c r="K93" s="266"/>
    </row>
    <row r="94" spans="2:11" s="1" customFormat="1" ht="15" customHeight="1">
      <c r="B94" s="277"/>
      <c r="C94" s="254" t="s">
        <v>358</v>
      </c>
      <c r="D94" s="254"/>
      <c r="E94" s="254"/>
      <c r="F94" s="275" t="s">
        <v>325</v>
      </c>
      <c r="G94" s="276"/>
      <c r="H94" s="254" t="s">
        <v>359</v>
      </c>
      <c r="I94" s="254" t="s">
        <v>360</v>
      </c>
      <c r="J94" s="254"/>
      <c r="K94" s="266"/>
    </row>
    <row r="95" spans="2:11" s="1" customFormat="1" ht="15" customHeight="1">
      <c r="B95" s="277"/>
      <c r="C95" s="254" t="s">
        <v>361</v>
      </c>
      <c r="D95" s="254"/>
      <c r="E95" s="254"/>
      <c r="F95" s="275" t="s">
        <v>325</v>
      </c>
      <c r="G95" s="276"/>
      <c r="H95" s="254" t="s">
        <v>361</v>
      </c>
      <c r="I95" s="254" t="s">
        <v>360</v>
      </c>
      <c r="J95" s="254"/>
      <c r="K95" s="266"/>
    </row>
    <row r="96" spans="2:11" s="1" customFormat="1" ht="15" customHeight="1">
      <c r="B96" s="277"/>
      <c r="C96" s="254" t="s">
        <v>39</v>
      </c>
      <c r="D96" s="254"/>
      <c r="E96" s="254"/>
      <c r="F96" s="275" t="s">
        <v>325</v>
      </c>
      <c r="G96" s="276"/>
      <c r="H96" s="254" t="s">
        <v>362</v>
      </c>
      <c r="I96" s="254" t="s">
        <v>360</v>
      </c>
      <c r="J96" s="254"/>
      <c r="K96" s="266"/>
    </row>
    <row r="97" spans="2:11" s="1" customFormat="1" ht="15" customHeight="1">
      <c r="B97" s="277"/>
      <c r="C97" s="254" t="s">
        <v>49</v>
      </c>
      <c r="D97" s="254"/>
      <c r="E97" s="254"/>
      <c r="F97" s="275" t="s">
        <v>325</v>
      </c>
      <c r="G97" s="276"/>
      <c r="H97" s="254" t="s">
        <v>363</v>
      </c>
      <c r="I97" s="254" t="s">
        <v>360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73" t="s">
        <v>364</v>
      </c>
      <c r="D102" s="373"/>
      <c r="E102" s="373"/>
      <c r="F102" s="373"/>
      <c r="G102" s="373"/>
      <c r="H102" s="373"/>
      <c r="I102" s="373"/>
      <c r="J102" s="373"/>
      <c r="K102" s="266"/>
    </row>
    <row r="103" spans="2:11" s="1" customFormat="1" ht="17.25" customHeight="1">
      <c r="B103" s="265"/>
      <c r="C103" s="267" t="s">
        <v>319</v>
      </c>
      <c r="D103" s="267"/>
      <c r="E103" s="267"/>
      <c r="F103" s="267" t="s">
        <v>320</v>
      </c>
      <c r="G103" s="268"/>
      <c r="H103" s="267" t="s">
        <v>55</v>
      </c>
      <c r="I103" s="267" t="s">
        <v>58</v>
      </c>
      <c r="J103" s="267" t="s">
        <v>321</v>
      </c>
      <c r="K103" s="266"/>
    </row>
    <row r="104" spans="2:11" s="1" customFormat="1" ht="17.25" customHeight="1">
      <c r="B104" s="265"/>
      <c r="C104" s="269" t="s">
        <v>322</v>
      </c>
      <c r="D104" s="269"/>
      <c r="E104" s="269"/>
      <c r="F104" s="270" t="s">
        <v>323</v>
      </c>
      <c r="G104" s="271"/>
      <c r="H104" s="269"/>
      <c r="I104" s="269"/>
      <c r="J104" s="269" t="s">
        <v>324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54</v>
      </c>
      <c r="D106" s="274"/>
      <c r="E106" s="274"/>
      <c r="F106" s="275" t="s">
        <v>325</v>
      </c>
      <c r="G106" s="254"/>
      <c r="H106" s="254" t="s">
        <v>365</v>
      </c>
      <c r="I106" s="254" t="s">
        <v>327</v>
      </c>
      <c r="J106" s="254">
        <v>20</v>
      </c>
      <c r="K106" s="266"/>
    </row>
    <row r="107" spans="2:11" s="1" customFormat="1" ht="15" customHeight="1">
      <c r="B107" s="265"/>
      <c r="C107" s="254" t="s">
        <v>328</v>
      </c>
      <c r="D107" s="254"/>
      <c r="E107" s="254"/>
      <c r="F107" s="275" t="s">
        <v>325</v>
      </c>
      <c r="G107" s="254"/>
      <c r="H107" s="254" t="s">
        <v>365</v>
      </c>
      <c r="I107" s="254" t="s">
        <v>327</v>
      </c>
      <c r="J107" s="254">
        <v>120</v>
      </c>
      <c r="K107" s="266"/>
    </row>
    <row r="108" spans="2:11" s="1" customFormat="1" ht="15" customHeight="1">
      <c r="B108" s="277"/>
      <c r="C108" s="254" t="s">
        <v>330</v>
      </c>
      <c r="D108" s="254"/>
      <c r="E108" s="254"/>
      <c r="F108" s="275" t="s">
        <v>331</v>
      </c>
      <c r="G108" s="254"/>
      <c r="H108" s="254" t="s">
        <v>365</v>
      </c>
      <c r="I108" s="254" t="s">
        <v>327</v>
      </c>
      <c r="J108" s="254">
        <v>50</v>
      </c>
      <c r="K108" s="266"/>
    </row>
    <row r="109" spans="2:11" s="1" customFormat="1" ht="15" customHeight="1">
      <c r="B109" s="277"/>
      <c r="C109" s="254" t="s">
        <v>333</v>
      </c>
      <c r="D109" s="254"/>
      <c r="E109" s="254"/>
      <c r="F109" s="275" t="s">
        <v>325</v>
      </c>
      <c r="G109" s="254"/>
      <c r="H109" s="254" t="s">
        <v>365</v>
      </c>
      <c r="I109" s="254" t="s">
        <v>335</v>
      </c>
      <c r="J109" s="254"/>
      <c r="K109" s="266"/>
    </row>
    <row r="110" spans="2:11" s="1" customFormat="1" ht="15" customHeight="1">
      <c r="B110" s="277"/>
      <c r="C110" s="254" t="s">
        <v>344</v>
      </c>
      <c r="D110" s="254"/>
      <c r="E110" s="254"/>
      <c r="F110" s="275" t="s">
        <v>331</v>
      </c>
      <c r="G110" s="254"/>
      <c r="H110" s="254" t="s">
        <v>365</v>
      </c>
      <c r="I110" s="254" t="s">
        <v>327</v>
      </c>
      <c r="J110" s="254">
        <v>50</v>
      </c>
      <c r="K110" s="266"/>
    </row>
    <row r="111" spans="2:11" s="1" customFormat="1" ht="15" customHeight="1">
      <c r="B111" s="277"/>
      <c r="C111" s="254" t="s">
        <v>352</v>
      </c>
      <c r="D111" s="254"/>
      <c r="E111" s="254"/>
      <c r="F111" s="275" t="s">
        <v>331</v>
      </c>
      <c r="G111" s="254"/>
      <c r="H111" s="254" t="s">
        <v>365</v>
      </c>
      <c r="I111" s="254" t="s">
        <v>327</v>
      </c>
      <c r="J111" s="254">
        <v>50</v>
      </c>
      <c r="K111" s="266"/>
    </row>
    <row r="112" spans="2:11" s="1" customFormat="1" ht="15" customHeight="1">
      <c r="B112" s="277"/>
      <c r="C112" s="254" t="s">
        <v>350</v>
      </c>
      <c r="D112" s="254"/>
      <c r="E112" s="254"/>
      <c r="F112" s="275" t="s">
        <v>331</v>
      </c>
      <c r="G112" s="254"/>
      <c r="H112" s="254" t="s">
        <v>365</v>
      </c>
      <c r="I112" s="254" t="s">
        <v>327</v>
      </c>
      <c r="J112" s="254">
        <v>50</v>
      </c>
      <c r="K112" s="266"/>
    </row>
    <row r="113" spans="2:11" s="1" customFormat="1" ht="15" customHeight="1">
      <c r="B113" s="277"/>
      <c r="C113" s="254" t="s">
        <v>54</v>
      </c>
      <c r="D113" s="254"/>
      <c r="E113" s="254"/>
      <c r="F113" s="275" t="s">
        <v>325</v>
      </c>
      <c r="G113" s="254"/>
      <c r="H113" s="254" t="s">
        <v>366</v>
      </c>
      <c r="I113" s="254" t="s">
        <v>327</v>
      </c>
      <c r="J113" s="254">
        <v>20</v>
      </c>
      <c r="K113" s="266"/>
    </row>
    <row r="114" spans="2:11" s="1" customFormat="1" ht="15" customHeight="1">
      <c r="B114" s="277"/>
      <c r="C114" s="254" t="s">
        <v>367</v>
      </c>
      <c r="D114" s="254"/>
      <c r="E114" s="254"/>
      <c r="F114" s="275" t="s">
        <v>325</v>
      </c>
      <c r="G114" s="254"/>
      <c r="H114" s="254" t="s">
        <v>368</v>
      </c>
      <c r="I114" s="254" t="s">
        <v>327</v>
      </c>
      <c r="J114" s="254">
        <v>120</v>
      </c>
      <c r="K114" s="266"/>
    </row>
    <row r="115" spans="2:11" s="1" customFormat="1" ht="15" customHeight="1">
      <c r="B115" s="277"/>
      <c r="C115" s="254" t="s">
        <v>39</v>
      </c>
      <c r="D115" s="254"/>
      <c r="E115" s="254"/>
      <c r="F115" s="275" t="s">
        <v>325</v>
      </c>
      <c r="G115" s="254"/>
      <c r="H115" s="254" t="s">
        <v>369</v>
      </c>
      <c r="I115" s="254" t="s">
        <v>360</v>
      </c>
      <c r="J115" s="254"/>
      <c r="K115" s="266"/>
    </row>
    <row r="116" spans="2:11" s="1" customFormat="1" ht="15" customHeight="1">
      <c r="B116" s="277"/>
      <c r="C116" s="254" t="s">
        <v>49</v>
      </c>
      <c r="D116" s="254"/>
      <c r="E116" s="254"/>
      <c r="F116" s="275" t="s">
        <v>325</v>
      </c>
      <c r="G116" s="254"/>
      <c r="H116" s="254" t="s">
        <v>370</v>
      </c>
      <c r="I116" s="254" t="s">
        <v>360</v>
      </c>
      <c r="J116" s="254"/>
      <c r="K116" s="266"/>
    </row>
    <row r="117" spans="2:11" s="1" customFormat="1" ht="15" customHeight="1">
      <c r="B117" s="277"/>
      <c r="C117" s="254" t="s">
        <v>58</v>
      </c>
      <c r="D117" s="254"/>
      <c r="E117" s="254"/>
      <c r="F117" s="275" t="s">
        <v>325</v>
      </c>
      <c r="G117" s="254"/>
      <c r="H117" s="254" t="s">
        <v>371</v>
      </c>
      <c r="I117" s="254" t="s">
        <v>372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74" t="s">
        <v>373</v>
      </c>
      <c r="D122" s="374"/>
      <c r="E122" s="374"/>
      <c r="F122" s="374"/>
      <c r="G122" s="374"/>
      <c r="H122" s="374"/>
      <c r="I122" s="374"/>
      <c r="J122" s="374"/>
      <c r="K122" s="294"/>
    </row>
    <row r="123" spans="2:11" s="1" customFormat="1" ht="17.25" customHeight="1">
      <c r="B123" s="295"/>
      <c r="C123" s="267" t="s">
        <v>319</v>
      </c>
      <c r="D123" s="267"/>
      <c r="E123" s="267"/>
      <c r="F123" s="267" t="s">
        <v>320</v>
      </c>
      <c r="G123" s="268"/>
      <c r="H123" s="267" t="s">
        <v>55</v>
      </c>
      <c r="I123" s="267" t="s">
        <v>58</v>
      </c>
      <c r="J123" s="267" t="s">
        <v>321</v>
      </c>
      <c r="K123" s="296"/>
    </row>
    <row r="124" spans="2:11" s="1" customFormat="1" ht="17.25" customHeight="1">
      <c r="B124" s="295"/>
      <c r="C124" s="269" t="s">
        <v>322</v>
      </c>
      <c r="D124" s="269"/>
      <c r="E124" s="269"/>
      <c r="F124" s="270" t="s">
        <v>323</v>
      </c>
      <c r="G124" s="271"/>
      <c r="H124" s="269"/>
      <c r="I124" s="269"/>
      <c r="J124" s="269" t="s">
        <v>324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328</v>
      </c>
      <c r="D126" s="274"/>
      <c r="E126" s="274"/>
      <c r="F126" s="275" t="s">
        <v>325</v>
      </c>
      <c r="G126" s="254"/>
      <c r="H126" s="254" t="s">
        <v>365</v>
      </c>
      <c r="I126" s="254" t="s">
        <v>327</v>
      </c>
      <c r="J126" s="254">
        <v>120</v>
      </c>
      <c r="K126" s="300"/>
    </row>
    <row r="127" spans="2:11" s="1" customFormat="1" ht="15" customHeight="1">
      <c r="B127" s="297"/>
      <c r="C127" s="254" t="s">
        <v>374</v>
      </c>
      <c r="D127" s="254"/>
      <c r="E127" s="254"/>
      <c r="F127" s="275" t="s">
        <v>325</v>
      </c>
      <c r="G127" s="254"/>
      <c r="H127" s="254" t="s">
        <v>375</v>
      </c>
      <c r="I127" s="254" t="s">
        <v>327</v>
      </c>
      <c r="J127" s="254" t="s">
        <v>376</v>
      </c>
      <c r="K127" s="300"/>
    </row>
    <row r="128" spans="2:11" s="1" customFormat="1" ht="15" customHeight="1">
      <c r="B128" s="297"/>
      <c r="C128" s="254" t="s">
        <v>273</v>
      </c>
      <c r="D128" s="254"/>
      <c r="E128" s="254"/>
      <c r="F128" s="275" t="s">
        <v>325</v>
      </c>
      <c r="G128" s="254"/>
      <c r="H128" s="254" t="s">
        <v>377</v>
      </c>
      <c r="I128" s="254" t="s">
        <v>327</v>
      </c>
      <c r="J128" s="254" t="s">
        <v>376</v>
      </c>
      <c r="K128" s="300"/>
    </row>
    <row r="129" spans="2:11" s="1" customFormat="1" ht="15" customHeight="1">
      <c r="B129" s="297"/>
      <c r="C129" s="254" t="s">
        <v>336</v>
      </c>
      <c r="D129" s="254"/>
      <c r="E129" s="254"/>
      <c r="F129" s="275" t="s">
        <v>331</v>
      </c>
      <c r="G129" s="254"/>
      <c r="H129" s="254" t="s">
        <v>337</v>
      </c>
      <c r="I129" s="254" t="s">
        <v>327</v>
      </c>
      <c r="J129" s="254">
        <v>15</v>
      </c>
      <c r="K129" s="300"/>
    </row>
    <row r="130" spans="2:11" s="1" customFormat="1" ht="15" customHeight="1">
      <c r="B130" s="297"/>
      <c r="C130" s="278" t="s">
        <v>338</v>
      </c>
      <c r="D130" s="278"/>
      <c r="E130" s="278"/>
      <c r="F130" s="279" t="s">
        <v>331</v>
      </c>
      <c r="G130" s="278"/>
      <c r="H130" s="278" t="s">
        <v>339</v>
      </c>
      <c r="I130" s="278" t="s">
        <v>327</v>
      </c>
      <c r="J130" s="278">
        <v>15</v>
      </c>
      <c r="K130" s="300"/>
    </row>
    <row r="131" spans="2:11" s="1" customFormat="1" ht="15" customHeight="1">
      <c r="B131" s="297"/>
      <c r="C131" s="278" t="s">
        <v>340</v>
      </c>
      <c r="D131" s="278"/>
      <c r="E131" s="278"/>
      <c r="F131" s="279" t="s">
        <v>331</v>
      </c>
      <c r="G131" s="278"/>
      <c r="H131" s="278" t="s">
        <v>341</v>
      </c>
      <c r="I131" s="278" t="s">
        <v>327</v>
      </c>
      <c r="J131" s="278">
        <v>20</v>
      </c>
      <c r="K131" s="300"/>
    </row>
    <row r="132" spans="2:11" s="1" customFormat="1" ht="15" customHeight="1">
      <c r="B132" s="297"/>
      <c r="C132" s="278" t="s">
        <v>342</v>
      </c>
      <c r="D132" s="278"/>
      <c r="E132" s="278"/>
      <c r="F132" s="279" t="s">
        <v>331</v>
      </c>
      <c r="G132" s="278"/>
      <c r="H132" s="278" t="s">
        <v>343</v>
      </c>
      <c r="I132" s="278" t="s">
        <v>327</v>
      </c>
      <c r="J132" s="278">
        <v>20</v>
      </c>
      <c r="K132" s="300"/>
    </row>
    <row r="133" spans="2:11" s="1" customFormat="1" ht="15" customHeight="1">
      <c r="B133" s="297"/>
      <c r="C133" s="254" t="s">
        <v>330</v>
      </c>
      <c r="D133" s="254"/>
      <c r="E133" s="254"/>
      <c r="F133" s="275" t="s">
        <v>331</v>
      </c>
      <c r="G133" s="254"/>
      <c r="H133" s="254" t="s">
        <v>365</v>
      </c>
      <c r="I133" s="254" t="s">
        <v>327</v>
      </c>
      <c r="J133" s="254">
        <v>50</v>
      </c>
      <c r="K133" s="300"/>
    </row>
    <row r="134" spans="2:11" s="1" customFormat="1" ht="15" customHeight="1">
      <c r="B134" s="297"/>
      <c r="C134" s="254" t="s">
        <v>344</v>
      </c>
      <c r="D134" s="254"/>
      <c r="E134" s="254"/>
      <c r="F134" s="275" t="s">
        <v>331</v>
      </c>
      <c r="G134" s="254"/>
      <c r="H134" s="254" t="s">
        <v>365</v>
      </c>
      <c r="I134" s="254" t="s">
        <v>327</v>
      </c>
      <c r="J134" s="254">
        <v>50</v>
      </c>
      <c r="K134" s="300"/>
    </row>
    <row r="135" spans="2:11" s="1" customFormat="1" ht="15" customHeight="1">
      <c r="B135" s="297"/>
      <c r="C135" s="254" t="s">
        <v>350</v>
      </c>
      <c r="D135" s="254"/>
      <c r="E135" s="254"/>
      <c r="F135" s="275" t="s">
        <v>331</v>
      </c>
      <c r="G135" s="254"/>
      <c r="H135" s="254" t="s">
        <v>365</v>
      </c>
      <c r="I135" s="254" t="s">
        <v>327</v>
      </c>
      <c r="J135" s="254">
        <v>50</v>
      </c>
      <c r="K135" s="300"/>
    </row>
    <row r="136" spans="2:11" s="1" customFormat="1" ht="15" customHeight="1">
      <c r="B136" s="297"/>
      <c r="C136" s="254" t="s">
        <v>352</v>
      </c>
      <c r="D136" s="254"/>
      <c r="E136" s="254"/>
      <c r="F136" s="275" t="s">
        <v>331</v>
      </c>
      <c r="G136" s="254"/>
      <c r="H136" s="254" t="s">
        <v>365</v>
      </c>
      <c r="I136" s="254" t="s">
        <v>327</v>
      </c>
      <c r="J136" s="254">
        <v>50</v>
      </c>
      <c r="K136" s="300"/>
    </row>
    <row r="137" spans="2:11" s="1" customFormat="1" ht="15" customHeight="1">
      <c r="B137" s="297"/>
      <c r="C137" s="254" t="s">
        <v>353</v>
      </c>
      <c r="D137" s="254"/>
      <c r="E137" s="254"/>
      <c r="F137" s="275" t="s">
        <v>331</v>
      </c>
      <c r="G137" s="254"/>
      <c r="H137" s="254" t="s">
        <v>378</v>
      </c>
      <c r="I137" s="254" t="s">
        <v>327</v>
      </c>
      <c r="J137" s="254">
        <v>255</v>
      </c>
      <c r="K137" s="300"/>
    </row>
    <row r="138" spans="2:11" s="1" customFormat="1" ht="15" customHeight="1">
      <c r="B138" s="297"/>
      <c r="C138" s="254" t="s">
        <v>355</v>
      </c>
      <c r="D138" s="254"/>
      <c r="E138" s="254"/>
      <c r="F138" s="275" t="s">
        <v>325</v>
      </c>
      <c r="G138" s="254"/>
      <c r="H138" s="254" t="s">
        <v>379</v>
      </c>
      <c r="I138" s="254" t="s">
        <v>357</v>
      </c>
      <c r="J138" s="254"/>
      <c r="K138" s="300"/>
    </row>
    <row r="139" spans="2:11" s="1" customFormat="1" ht="15" customHeight="1">
      <c r="B139" s="297"/>
      <c r="C139" s="254" t="s">
        <v>358</v>
      </c>
      <c r="D139" s="254"/>
      <c r="E139" s="254"/>
      <c r="F139" s="275" t="s">
        <v>325</v>
      </c>
      <c r="G139" s="254"/>
      <c r="H139" s="254" t="s">
        <v>380</v>
      </c>
      <c r="I139" s="254" t="s">
        <v>360</v>
      </c>
      <c r="J139" s="254"/>
      <c r="K139" s="300"/>
    </row>
    <row r="140" spans="2:11" s="1" customFormat="1" ht="15" customHeight="1">
      <c r="B140" s="297"/>
      <c r="C140" s="254" t="s">
        <v>361</v>
      </c>
      <c r="D140" s="254"/>
      <c r="E140" s="254"/>
      <c r="F140" s="275" t="s">
        <v>325</v>
      </c>
      <c r="G140" s="254"/>
      <c r="H140" s="254" t="s">
        <v>361</v>
      </c>
      <c r="I140" s="254" t="s">
        <v>360</v>
      </c>
      <c r="J140" s="254"/>
      <c r="K140" s="300"/>
    </row>
    <row r="141" spans="2:11" s="1" customFormat="1" ht="15" customHeight="1">
      <c r="B141" s="297"/>
      <c r="C141" s="254" t="s">
        <v>39</v>
      </c>
      <c r="D141" s="254"/>
      <c r="E141" s="254"/>
      <c r="F141" s="275" t="s">
        <v>325</v>
      </c>
      <c r="G141" s="254"/>
      <c r="H141" s="254" t="s">
        <v>381</v>
      </c>
      <c r="I141" s="254" t="s">
        <v>360</v>
      </c>
      <c r="J141" s="254"/>
      <c r="K141" s="300"/>
    </row>
    <row r="142" spans="2:11" s="1" customFormat="1" ht="15" customHeight="1">
      <c r="B142" s="297"/>
      <c r="C142" s="254" t="s">
        <v>382</v>
      </c>
      <c r="D142" s="254"/>
      <c r="E142" s="254"/>
      <c r="F142" s="275" t="s">
        <v>325</v>
      </c>
      <c r="G142" s="254"/>
      <c r="H142" s="254" t="s">
        <v>383</v>
      </c>
      <c r="I142" s="254" t="s">
        <v>360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73" t="s">
        <v>384</v>
      </c>
      <c r="D147" s="373"/>
      <c r="E147" s="373"/>
      <c r="F147" s="373"/>
      <c r="G147" s="373"/>
      <c r="H147" s="373"/>
      <c r="I147" s="373"/>
      <c r="J147" s="373"/>
      <c r="K147" s="266"/>
    </row>
    <row r="148" spans="2:11" s="1" customFormat="1" ht="17.25" customHeight="1">
      <c r="B148" s="265"/>
      <c r="C148" s="267" t="s">
        <v>319</v>
      </c>
      <c r="D148" s="267"/>
      <c r="E148" s="267"/>
      <c r="F148" s="267" t="s">
        <v>320</v>
      </c>
      <c r="G148" s="268"/>
      <c r="H148" s="267" t="s">
        <v>55</v>
      </c>
      <c r="I148" s="267" t="s">
        <v>58</v>
      </c>
      <c r="J148" s="267" t="s">
        <v>321</v>
      </c>
      <c r="K148" s="266"/>
    </row>
    <row r="149" spans="2:11" s="1" customFormat="1" ht="17.25" customHeight="1">
      <c r="B149" s="265"/>
      <c r="C149" s="269" t="s">
        <v>322</v>
      </c>
      <c r="D149" s="269"/>
      <c r="E149" s="269"/>
      <c r="F149" s="270" t="s">
        <v>323</v>
      </c>
      <c r="G149" s="271"/>
      <c r="H149" s="269"/>
      <c r="I149" s="269"/>
      <c r="J149" s="269" t="s">
        <v>324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328</v>
      </c>
      <c r="D151" s="254"/>
      <c r="E151" s="254"/>
      <c r="F151" s="305" t="s">
        <v>325</v>
      </c>
      <c r="G151" s="254"/>
      <c r="H151" s="304" t="s">
        <v>365</v>
      </c>
      <c r="I151" s="304" t="s">
        <v>327</v>
      </c>
      <c r="J151" s="304">
        <v>120</v>
      </c>
      <c r="K151" s="300"/>
    </row>
    <row r="152" spans="2:11" s="1" customFormat="1" ht="15" customHeight="1">
      <c r="B152" s="277"/>
      <c r="C152" s="304" t="s">
        <v>374</v>
      </c>
      <c r="D152" s="254"/>
      <c r="E152" s="254"/>
      <c r="F152" s="305" t="s">
        <v>325</v>
      </c>
      <c r="G152" s="254"/>
      <c r="H152" s="304" t="s">
        <v>385</v>
      </c>
      <c r="I152" s="304" t="s">
        <v>327</v>
      </c>
      <c r="J152" s="304" t="s">
        <v>376</v>
      </c>
      <c r="K152" s="300"/>
    </row>
    <row r="153" spans="2:11" s="1" customFormat="1" ht="15" customHeight="1">
      <c r="B153" s="277"/>
      <c r="C153" s="304" t="s">
        <v>273</v>
      </c>
      <c r="D153" s="254"/>
      <c r="E153" s="254"/>
      <c r="F153" s="305" t="s">
        <v>325</v>
      </c>
      <c r="G153" s="254"/>
      <c r="H153" s="304" t="s">
        <v>386</v>
      </c>
      <c r="I153" s="304" t="s">
        <v>327</v>
      </c>
      <c r="J153" s="304" t="s">
        <v>376</v>
      </c>
      <c r="K153" s="300"/>
    </row>
    <row r="154" spans="2:11" s="1" customFormat="1" ht="15" customHeight="1">
      <c r="B154" s="277"/>
      <c r="C154" s="304" t="s">
        <v>330</v>
      </c>
      <c r="D154" s="254"/>
      <c r="E154" s="254"/>
      <c r="F154" s="305" t="s">
        <v>331</v>
      </c>
      <c r="G154" s="254"/>
      <c r="H154" s="304" t="s">
        <v>365</v>
      </c>
      <c r="I154" s="304" t="s">
        <v>327</v>
      </c>
      <c r="J154" s="304">
        <v>50</v>
      </c>
      <c r="K154" s="300"/>
    </row>
    <row r="155" spans="2:11" s="1" customFormat="1" ht="15" customHeight="1">
      <c r="B155" s="277"/>
      <c r="C155" s="304" t="s">
        <v>333</v>
      </c>
      <c r="D155" s="254"/>
      <c r="E155" s="254"/>
      <c r="F155" s="305" t="s">
        <v>325</v>
      </c>
      <c r="G155" s="254"/>
      <c r="H155" s="304" t="s">
        <v>365</v>
      </c>
      <c r="I155" s="304" t="s">
        <v>335</v>
      </c>
      <c r="J155" s="304"/>
      <c r="K155" s="300"/>
    </row>
    <row r="156" spans="2:11" s="1" customFormat="1" ht="15" customHeight="1">
      <c r="B156" s="277"/>
      <c r="C156" s="304" t="s">
        <v>344</v>
      </c>
      <c r="D156" s="254"/>
      <c r="E156" s="254"/>
      <c r="F156" s="305" t="s">
        <v>331</v>
      </c>
      <c r="G156" s="254"/>
      <c r="H156" s="304" t="s">
        <v>365</v>
      </c>
      <c r="I156" s="304" t="s">
        <v>327</v>
      </c>
      <c r="J156" s="304">
        <v>50</v>
      </c>
      <c r="K156" s="300"/>
    </row>
    <row r="157" spans="2:11" s="1" customFormat="1" ht="15" customHeight="1">
      <c r="B157" s="277"/>
      <c r="C157" s="304" t="s">
        <v>352</v>
      </c>
      <c r="D157" s="254"/>
      <c r="E157" s="254"/>
      <c r="F157" s="305" t="s">
        <v>331</v>
      </c>
      <c r="G157" s="254"/>
      <c r="H157" s="304" t="s">
        <v>365</v>
      </c>
      <c r="I157" s="304" t="s">
        <v>327</v>
      </c>
      <c r="J157" s="304">
        <v>50</v>
      </c>
      <c r="K157" s="300"/>
    </row>
    <row r="158" spans="2:11" s="1" customFormat="1" ht="15" customHeight="1">
      <c r="B158" s="277"/>
      <c r="C158" s="304" t="s">
        <v>350</v>
      </c>
      <c r="D158" s="254"/>
      <c r="E158" s="254"/>
      <c r="F158" s="305" t="s">
        <v>331</v>
      </c>
      <c r="G158" s="254"/>
      <c r="H158" s="304" t="s">
        <v>365</v>
      </c>
      <c r="I158" s="304" t="s">
        <v>327</v>
      </c>
      <c r="J158" s="304">
        <v>50</v>
      </c>
      <c r="K158" s="300"/>
    </row>
    <row r="159" spans="2:11" s="1" customFormat="1" ht="15" customHeight="1">
      <c r="B159" s="277"/>
      <c r="C159" s="304" t="s">
        <v>92</v>
      </c>
      <c r="D159" s="254"/>
      <c r="E159" s="254"/>
      <c r="F159" s="305" t="s">
        <v>325</v>
      </c>
      <c r="G159" s="254"/>
      <c r="H159" s="304" t="s">
        <v>387</v>
      </c>
      <c r="I159" s="304" t="s">
        <v>327</v>
      </c>
      <c r="J159" s="304" t="s">
        <v>388</v>
      </c>
      <c r="K159" s="300"/>
    </row>
    <row r="160" spans="2:11" s="1" customFormat="1" ht="15" customHeight="1">
      <c r="B160" s="277"/>
      <c r="C160" s="304" t="s">
        <v>389</v>
      </c>
      <c r="D160" s="254"/>
      <c r="E160" s="254"/>
      <c r="F160" s="305" t="s">
        <v>325</v>
      </c>
      <c r="G160" s="254"/>
      <c r="H160" s="304" t="s">
        <v>390</v>
      </c>
      <c r="I160" s="304" t="s">
        <v>360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74" t="s">
        <v>391</v>
      </c>
      <c r="D165" s="374"/>
      <c r="E165" s="374"/>
      <c r="F165" s="374"/>
      <c r="G165" s="374"/>
      <c r="H165" s="374"/>
      <c r="I165" s="374"/>
      <c r="J165" s="374"/>
      <c r="K165" s="247"/>
    </row>
    <row r="166" spans="2:11" s="1" customFormat="1" ht="17.25" customHeight="1">
      <c r="B166" s="246"/>
      <c r="C166" s="267" t="s">
        <v>319</v>
      </c>
      <c r="D166" s="267"/>
      <c r="E166" s="267"/>
      <c r="F166" s="267" t="s">
        <v>320</v>
      </c>
      <c r="G166" s="309"/>
      <c r="H166" s="310" t="s">
        <v>55</v>
      </c>
      <c r="I166" s="310" t="s">
        <v>58</v>
      </c>
      <c r="J166" s="267" t="s">
        <v>321</v>
      </c>
      <c r="K166" s="247"/>
    </row>
    <row r="167" spans="2:11" s="1" customFormat="1" ht="17.25" customHeight="1">
      <c r="B167" s="248"/>
      <c r="C167" s="269" t="s">
        <v>322</v>
      </c>
      <c r="D167" s="269"/>
      <c r="E167" s="269"/>
      <c r="F167" s="270" t="s">
        <v>323</v>
      </c>
      <c r="G167" s="311"/>
      <c r="H167" s="312"/>
      <c r="I167" s="312"/>
      <c r="J167" s="269" t="s">
        <v>324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328</v>
      </c>
      <c r="D169" s="254"/>
      <c r="E169" s="254"/>
      <c r="F169" s="275" t="s">
        <v>325</v>
      </c>
      <c r="G169" s="254"/>
      <c r="H169" s="254" t="s">
        <v>365</v>
      </c>
      <c r="I169" s="254" t="s">
        <v>327</v>
      </c>
      <c r="J169" s="254">
        <v>120</v>
      </c>
      <c r="K169" s="300"/>
    </row>
    <row r="170" spans="2:11" s="1" customFormat="1" ht="15" customHeight="1">
      <c r="B170" s="277"/>
      <c r="C170" s="254" t="s">
        <v>374</v>
      </c>
      <c r="D170" s="254"/>
      <c r="E170" s="254"/>
      <c r="F170" s="275" t="s">
        <v>325</v>
      </c>
      <c r="G170" s="254"/>
      <c r="H170" s="254" t="s">
        <v>375</v>
      </c>
      <c r="I170" s="254" t="s">
        <v>327</v>
      </c>
      <c r="J170" s="254" t="s">
        <v>376</v>
      </c>
      <c r="K170" s="300"/>
    </row>
    <row r="171" spans="2:11" s="1" customFormat="1" ht="15" customHeight="1">
      <c r="B171" s="277"/>
      <c r="C171" s="254" t="s">
        <v>273</v>
      </c>
      <c r="D171" s="254"/>
      <c r="E171" s="254"/>
      <c r="F171" s="275" t="s">
        <v>325</v>
      </c>
      <c r="G171" s="254"/>
      <c r="H171" s="254" t="s">
        <v>392</v>
      </c>
      <c r="I171" s="254" t="s">
        <v>327</v>
      </c>
      <c r="J171" s="254" t="s">
        <v>376</v>
      </c>
      <c r="K171" s="300"/>
    </row>
    <row r="172" spans="2:11" s="1" customFormat="1" ht="15" customHeight="1">
      <c r="B172" s="277"/>
      <c r="C172" s="254" t="s">
        <v>330</v>
      </c>
      <c r="D172" s="254"/>
      <c r="E172" s="254"/>
      <c r="F172" s="275" t="s">
        <v>331</v>
      </c>
      <c r="G172" s="254"/>
      <c r="H172" s="254" t="s">
        <v>392</v>
      </c>
      <c r="I172" s="254" t="s">
        <v>327</v>
      </c>
      <c r="J172" s="254">
        <v>50</v>
      </c>
      <c r="K172" s="300"/>
    </row>
    <row r="173" spans="2:11" s="1" customFormat="1" ht="15" customHeight="1">
      <c r="B173" s="277"/>
      <c r="C173" s="254" t="s">
        <v>333</v>
      </c>
      <c r="D173" s="254"/>
      <c r="E173" s="254"/>
      <c r="F173" s="275" t="s">
        <v>325</v>
      </c>
      <c r="G173" s="254"/>
      <c r="H173" s="254" t="s">
        <v>392</v>
      </c>
      <c r="I173" s="254" t="s">
        <v>335</v>
      </c>
      <c r="J173" s="254"/>
      <c r="K173" s="300"/>
    </row>
    <row r="174" spans="2:11" s="1" customFormat="1" ht="15" customHeight="1">
      <c r="B174" s="277"/>
      <c r="C174" s="254" t="s">
        <v>344</v>
      </c>
      <c r="D174" s="254"/>
      <c r="E174" s="254"/>
      <c r="F174" s="275" t="s">
        <v>331</v>
      </c>
      <c r="G174" s="254"/>
      <c r="H174" s="254" t="s">
        <v>392</v>
      </c>
      <c r="I174" s="254" t="s">
        <v>327</v>
      </c>
      <c r="J174" s="254">
        <v>50</v>
      </c>
      <c r="K174" s="300"/>
    </row>
    <row r="175" spans="2:11" s="1" customFormat="1" ht="15" customHeight="1">
      <c r="B175" s="277"/>
      <c r="C175" s="254" t="s">
        <v>352</v>
      </c>
      <c r="D175" s="254"/>
      <c r="E175" s="254"/>
      <c r="F175" s="275" t="s">
        <v>331</v>
      </c>
      <c r="G175" s="254"/>
      <c r="H175" s="254" t="s">
        <v>392</v>
      </c>
      <c r="I175" s="254" t="s">
        <v>327</v>
      </c>
      <c r="J175" s="254">
        <v>50</v>
      </c>
      <c r="K175" s="300"/>
    </row>
    <row r="176" spans="2:11" s="1" customFormat="1" ht="15" customHeight="1">
      <c r="B176" s="277"/>
      <c r="C176" s="254" t="s">
        <v>350</v>
      </c>
      <c r="D176" s="254"/>
      <c r="E176" s="254"/>
      <c r="F176" s="275" t="s">
        <v>331</v>
      </c>
      <c r="G176" s="254"/>
      <c r="H176" s="254" t="s">
        <v>392</v>
      </c>
      <c r="I176" s="254" t="s">
        <v>327</v>
      </c>
      <c r="J176" s="254">
        <v>50</v>
      </c>
      <c r="K176" s="300"/>
    </row>
    <row r="177" spans="2:11" s="1" customFormat="1" ht="15" customHeight="1">
      <c r="B177" s="277"/>
      <c r="C177" s="254" t="s">
        <v>100</v>
      </c>
      <c r="D177" s="254"/>
      <c r="E177" s="254"/>
      <c r="F177" s="275" t="s">
        <v>325</v>
      </c>
      <c r="G177" s="254"/>
      <c r="H177" s="254" t="s">
        <v>393</v>
      </c>
      <c r="I177" s="254" t="s">
        <v>394</v>
      </c>
      <c r="J177" s="254"/>
      <c r="K177" s="300"/>
    </row>
    <row r="178" spans="2:11" s="1" customFormat="1" ht="15" customHeight="1">
      <c r="B178" s="277"/>
      <c r="C178" s="254" t="s">
        <v>58</v>
      </c>
      <c r="D178" s="254"/>
      <c r="E178" s="254"/>
      <c r="F178" s="275" t="s">
        <v>325</v>
      </c>
      <c r="G178" s="254"/>
      <c r="H178" s="254" t="s">
        <v>395</v>
      </c>
      <c r="I178" s="254" t="s">
        <v>396</v>
      </c>
      <c r="J178" s="254">
        <v>1</v>
      </c>
      <c r="K178" s="300"/>
    </row>
    <row r="179" spans="2:11" s="1" customFormat="1" ht="15" customHeight="1">
      <c r="B179" s="277"/>
      <c r="C179" s="254" t="s">
        <v>54</v>
      </c>
      <c r="D179" s="254"/>
      <c r="E179" s="254"/>
      <c r="F179" s="275" t="s">
        <v>325</v>
      </c>
      <c r="G179" s="254"/>
      <c r="H179" s="254" t="s">
        <v>397</v>
      </c>
      <c r="I179" s="254" t="s">
        <v>327</v>
      </c>
      <c r="J179" s="254">
        <v>20</v>
      </c>
      <c r="K179" s="300"/>
    </row>
    <row r="180" spans="2:11" s="1" customFormat="1" ht="15" customHeight="1">
      <c r="B180" s="277"/>
      <c r="C180" s="254" t="s">
        <v>55</v>
      </c>
      <c r="D180" s="254"/>
      <c r="E180" s="254"/>
      <c r="F180" s="275" t="s">
        <v>325</v>
      </c>
      <c r="G180" s="254"/>
      <c r="H180" s="254" t="s">
        <v>398</v>
      </c>
      <c r="I180" s="254" t="s">
        <v>327</v>
      </c>
      <c r="J180" s="254">
        <v>255</v>
      </c>
      <c r="K180" s="300"/>
    </row>
    <row r="181" spans="2:11" s="1" customFormat="1" ht="15" customHeight="1">
      <c r="B181" s="277"/>
      <c r="C181" s="254" t="s">
        <v>101</v>
      </c>
      <c r="D181" s="254"/>
      <c r="E181" s="254"/>
      <c r="F181" s="275" t="s">
        <v>325</v>
      </c>
      <c r="G181" s="254"/>
      <c r="H181" s="254" t="s">
        <v>289</v>
      </c>
      <c r="I181" s="254" t="s">
        <v>327</v>
      </c>
      <c r="J181" s="254">
        <v>10</v>
      </c>
      <c r="K181" s="300"/>
    </row>
    <row r="182" spans="2:11" s="1" customFormat="1" ht="15" customHeight="1">
      <c r="B182" s="277"/>
      <c r="C182" s="254" t="s">
        <v>102</v>
      </c>
      <c r="D182" s="254"/>
      <c r="E182" s="254"/>
      <c r="F182" s="275" t="s">
        <v>325</v>
      </c>
      <c r="G182" s="254"/>
      <c r="H182" s="254" t="s">
        <v>399</v>
      </c>
      <c r="I182" s="254" t="s">
        <v>360</v>
      </c>
      <c r="J182" s="254"/>
      <c r="K182" s="300"/>
    </row>
    <row r="183" spans="2:11" s="1" customFormat="1" ht="15" customHeight="1">
      <c r="B183" s="277"/>
      <c r="C183" s="254" t="s">
        <v>400</v>
      </c>
      <c r="D183" s="254"/>
      <c r="E183" s="254"/>
      <c r="F183" s="275" t="s">
        <v>325</v>
      </c>
      <c r="G183" s="254"/>
      <c r="H183" s="254" t="s">
        <v>401</v>
      </c>
      <c r="I183" s="254" t="s">
        <v>360</v>
      </c>
      <c r="J183" s="254"/>
      <c r="K183" s="300"/>
    </row>
    <row r="184" spans="2:11" s="1" customFormat="1" ht="15" customHeight="1">
      <c r="B184" s="277"/>
      <c r="C184" s="254" t="s">
        <v>389</v>
      </c>
      <c r="D184" s="254"/>
      <c r="E184" s="254"/>
      <c r="F184" s="275" t="s">
        <v>325</v>
      </c>
      <c r="G184" s="254"/>
      <c r="H184" s="254" t="s">
        <v>402</v>
      </c>
      <c r="I184" s="254" t="s">
        <v>360</v>
      </c>
      <c r="J184" s="254"/>
      <c r="K184" s="300"/>
    </row>
    <row r="185" spans="2:11" s="1" customFormat="1" ht="15" customHeight="1">
      <c r="B185" s="277"/>
      <c r="C185" s="254" t="s">
        <v>104</v>
      </c>
      <c r="D185" s="254"/>
      <c r="E185" s="254"/>
      <c r="F185" s="275" t="s">
        <v>331</v>
      </c>
      <c r="G185" s="254"/>
      <c r="H185" s="254" t="s">
        <v>403</v>
      </c>
      <c r="I185" s="254" t="s">
        <v>327</v>
      </c>
      <c r="J185" s="254">
        <v>50</v>
      </c>
      <c r="K185" s="300"/>
    </row>
    <row r="186" spans="2:11" s="1" customFormat="1" ht="15" customHeight="1">
      <c r="B186" s="277"/>
      <c r="C186" s="254" t="s">
        <v>404</v>
      </c>
      <c r="D186" s="254"/>
      <c r="E186" s="254"/>
      <c r="F186" s="275" t="s">
        <v>331</v>
      </c>
      <c r="G186" s="254"/>
      <c r="H186" s="254" t="s">
        <v>405</v>
      </c>
      <c r="I186" s="254" t="s">
        <v>406</v>
      </c>
      <c r="J186" s="254"/>
      <c r="K186" s="300"/>
    </row>
    <row r="187" spans="2:11" s="1" customFormat="1" ht="15" customHeight="1">
      <c r="B187" s="277"/>
      <c r="C187" s="254" t="s">
        <v>407</v>
      </c>
      <c r="D187" s="254"/>
      <c r="E187" s="254"/>
      <c r="F187" s="275" t="s">
        <v>331</v>
      </c>
      <c r="G187" s="254"/>
      <c r="H187" s="254" t="s">
        <v>408</v>
      </c>
      <c r="I187" s="254" t="s">
        <v>406</v>
      </c>
      <c r="J187" s="254"/>
      <c r="K187" s="300"/>
    </row>
    <row r="188" spans="2:11" s="1" customFormat="1" ht="15" customHeight="1">
      <c r="B188" s="277"/>
      <c r="C188" s="254" t="s">
        <v>409</v>
      </c>
      <c r="D188" s="254"/>
      <c r="E188" s="254"/>
      <c r="F188" s="275" t="s">
        <v>331</v>
      </c>
      <c r="G188" s="254"/>
      <c r="H188" s="254" t="s">
        <v>410</v>
      </c>
      <c r="I188" s="254" t="s">
        <v>406</v>
      </c>
      <c r="J188" s="254"/>
      <c r="K188" s="300"/>
    </row>
    <row r="189" spans="2:11" s="1" customFormat="1" ht="15" customHeight="1">
      <c r="B189" s="277"/>
      <c r="C189" s="313" t="s">
        <v>411</v>
      </c>
      <c r="D189" s="254"/>
      <c r="E189" s="254"/>
      <c r="F189" s="275" t="s">
        <v>331</v>
      </c>
      <c r="G189" s="254"/>
      <c r="H189" s="254" t="s">
        <v>412</v>
      </c>
      <c r="I189" s="254" t="s">
        <v>413</v>
      </c>
      <c r="J189" s="314" t="s">
        <v>414</v>
      </c>
      <c r="K189" s="300"/>
    </row>
    <row r="190" spans="2:11" s="1" customFormat="1" ht="15" customHeight="1">
      <c r="B190" s="277"/>
      <c r="C190" s="313" t="s">
        <v>43</v>
      </c>
      <c r="D190" s="254"/>
      <c r="E190" s="254"/>
      <c r="F190" s="275" t="s">
        <v>325</v>
      </c>
      <c r="G190" s="254"/>
      <c r="H190" s="251" t="s">
        <v>415</v>
      </c>
      <c r="I190" s="254" t="s">
        <v>416</v>
      </c>
      <c r="J190" s="254"/>
      <c r="K190" s="300"/>
    </row>
    <row r="191" spans="2:11" s="1" customFormat="1" ht="15" customHeight="1">
      <c r="B191" s="277"/>
      <c r="C191" s="313" t="s">
        <v>417</v>
      </c>
      <c r="D191" s="254"/>
      <c r="E191" s="254"/>
      <c r="F191" s="275" t="s">
        <v>325</v>
      </c>
      <c r="G191" s="254"/>
      <c r="H191" s="254" t="s">
        <v>418</v>
      </c>
      <c r="I191" s="254" t="s">
        <v>360</v>
      </c>
      <c r="J191" s="254"/>
      <c r="K191" s="300"/>
    </row>
    <row r="192" spans="2:11" s="1" customFormat="1" ht="15" customHeight="1">
      <c r="B192" s="277"/>
      <c r="C192" s="313" t="s">
        <v>419</v>
      </c>
      <c r="D192" s="254"/>
      <c r="E192" s="254"/>
      <c r="F192" s="275" t="s">
        <v>325</v>
      </c>
      <c r="G192" s="254"/>
      <c r="H192" s="254" t="s">
        <v>420</v>
      </c>
      <c r="I192" s="254" t="s">
        <v>360</v>
      </c>
      <c r="J192" s="254"/>
      <c r="K192" s="300"/>
    </row>
    <row r="193" spans="2:11" s="1" customFormat="1" ht="15" customHeight="1">
      <c r="B193" s="277"/>
      <c r="C193" s="313" t="s">
        <v>421</v>
      </c>
      <c r="D193" s="254"/>
      <c r="E193" s="254"/>
      <c r="F193" s="275" t="s">
        <v>331</v>
      </c>
      <c r="G193" s="254"/>
      <c r="H193" s="254" t="s">
        <v>422</v>
      </c>
      <c r="I193" s="254" t="s">
        <v>360</v>
      </c>
      <c r="J193" s="254"/>
      <c r="K193" s="300"/>
    </row>
    <row r="194" spans="2:11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pans="2:11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2:11" s="1" customFormat="1" ht="12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pans="2:11" s="1" customFormat="1" ht="22.2">
      <c r="B199" s="246"/>
      <c r="C199" s="374" t="s">
        <v>423</v>
      </c>
      <c r="D199" s="374"/>
      <c r="E199" s="374"/>
      <c r="F199" s="374"/>
      <c r="G199" s="374"/>
      <c r="H199" s="374"/>
      <c r="I199" s="374"/>
      <c r="J199" s="374"/>
      <c r="K199" s="247"/>
    </row>
    <row r="200" spans="2:11" s="1" customFormat="1" ht="25.5" customHeight="1">
      <c r="B200" s="246"/>
      <c r="C200" s="316" t="s">
        <v>424</v>
      </c>
      <c r="D200" s="316"/>
      <c r="E200" s="316"/>
      <c r="F200" s="316" t="s">
        <v>425</v>
      </c>
      <c r="G200" s="317"/>
      <c r="H200" s="375" t="s">
        <v>426</v>
      </c>
      <c r="I200" s="375"/>
      <c r="J200" s="375"/>
      <c r="K200" s="247"/>
    </row>
    <row r="201" spans="2:1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pans="2:11" s="1" customFormat="1" ht="15" customHeight="1">
      <c r="B202" s="277"/>
      <c r="C202" s="254" t="s">
        <v>416</v>
      </c>
      <c r="D202" s="254"/>
      <c r="E202" s="254"/>
      <c r="F202" s="275" t="s">
        <v>44</v>
      </c>
      <c r="G202" s="254"/>
      <c r="H202" s="376" t="s">
        <v>427</v>
      </c>
      <c r="I202" s="376"/>
      <c r="J202" s="376"/>
      <c r="K202" s="300"/>
    </row>
    <row r="203" spans="2:11" s="1" customFormat="1" ht="15" customHeight="1">
      <c r="B203" s="277"/>
      <c r="C203" s="254"/>
      <c r="D203" s="254"/>
      <c r="E203" s="254"/>
      <c r="F203" s="275" t="s">
        <v>45</v>
      </c>
      <c r="G203" s="254"/>
      <c r="H203" s="376" t="s">
        <v>428</v>
      </c>
      <c r="I203" s="376"/>
      <c r="J203" s="376"/>
      <c r="K203" s="300"/>
    </row>
    <row r="204" spans="2:11" s="1" customFormat="1" ht="15" customHeight="1">
      <c r="B204" s="277"/>
      <c r="C204" s="254"/>
      <c r="D204" s="254"/>
      <c r="E204" s="254"/>
      <c r="F204" s="275" t="s">
        <v>48</v>
      </c>
      <c r="G204" s="254"/>
      <c r="H204" s="376" t="s">
        <v>429</v>
      </c>
      <c r="I204" s="376"/>
      <c r="J204" s="376"/>
      <c r="K204" s="300"/>
    </row>
    <row r="205" spans="2:11" s="1" customFormat="1" ht="15" customHeight="1">
      <c r="B205" s="277"/>
      <c r="C205" s="254"/>
      <c r="D205" s="254"/>
      <c r="E205" s="254"/>
      <c r="F205" s="275" t="s">
        <v>46</v>
      </c>
      <c r="G205" s="254"/>
      <c r="H205" s="376" t="s">
        <v>430</v>
      </c>
      <c r="I205" s="376"/>
      <c r="J205" s="376"/>
      <c r="K205" s="300"/>
    </row>
    <row r="206" spans="2:11" s="1" customFormat="1" ht="15" customHeight="1">
      <c r="B206" s="277"/>
      <c r="C206" s="254"/>
      <c r="D206" s="254"/>
      <c r="E206" s="254"/>
      <c r="F206" s="275" t="s">
        <v>47</v>
      </c>
      <c r="G206" s="254"/>
      <c r="H206" s="376" t="s">
        <v>431</v>
      </c>
      <c r="I206" s="376"/>
      <c r="J206" s="376"/>
      <c r="K206" s="300"/>
    </row>
    <row r="207" spans="2:11" s="1" customFormat="1" ht="15" customHeight="1">
      <c r="B207" s="277"/>
      <c r="C207" s="254"/>
      <c r="D207" s="254"/>
      <c r="E207" s="254"/>
      <c r="F207" s="275"/>
      <c r="G207" s="254"/>
      <c r="H207" s="254"/>
      <c r="I207" s="254"/>
      <c r="J207" s="254"/>
      <c r="K207" s="300"/>
    </row>
    <row r="208" spans="2:11" s="1" customFormat="1" ht="15" customHeight="1">
      <c r="B208" s="277"/>
      <c r="C208" s="254" t="s">
        <v>372</v>
      </c>
      <c r="D208" s="254"/>
      <c r="E208" s="254"/>
      <c r="F208" s="275" t="s">
        <v>80</v>
      </c>
      <c r="G208" s="254"/>
      <c r="H208" s="376" t="s">
        <v>432</v>
      </c>
      <c r="I208" s="376"/>
      <c r="J208" s="376"/>
      <c r="K208" s="300"/>
    </row>
    <row r="209" spans="2:11" s="1" customFormat="1" ht="15" customHeight="1">
      <c r="B209" s="277"/>
      <c r="C209" s="254"/>
      <c r="D209" s="254"/>
      <c r="E209" s="254"/>
      <c r="F209" s="275" t="s">
        <v>270</v>
      </c>
      <c r="G209" s="254"/>
      <c r="H209" s="376" t="s">
        <v>271</v>
      </c>
      <c r="I209" s="376"/>
      <c r="J209" s="376"/>
      <c r="K209" s="300"/>
    </row>
    <row r="210" spans="2:11" s="1" customFormat="1" ht="15" customHeight="1">
      <c r="B210" s="277"/>
      <c r="C210" s="254"/>
      <c r="D210" s="254"/>
      <c r="E210" s="254"/>
      <c r="F210" s="275" t="s">
        <v>268</v>
      </c>
      <c r="G210" s="254"/>
      <c r="H210" s="376" t="s">
        <v>433</v>
      </c>
      <c r="I210" s="376"/>
      <c r="J210" s="376"/>
      <c r="K210" s="300"/>
    </row>
    <row r="211" spans="2:11" s="1" customFormat="1" ht="15" customHeight="1">
      <c r="B211" s="318"/>
      <c r="C211" s="254"/>
      <c r="D211" s="254"/>
      <c r="E211" s="254"/>
      <c r="F211" s="275" t="s">
        <v>84</v>
      </c>
      <c r="G211" s="313"/>
      <c r="H211" s="377" t="s">
        <v>85</v>
      </c>
      <c r="I211" s="377"/>
      <c r="J211" s="377"/>
      <c r="K211" s="319"/>
    </row>
    <row r="212" spans="2:11" s="1" customFormat="1" ht="15" customHeight="1">
      <c r="B212" s="318"/>
      <c r="C212" s="254"/>
      <c r="D212" s="254"/>
      <c r="E212" s="254"/>
      <c r="F212" s="275" t="s">
        <v>176</v>
      </c>
      <c r="G212" s="313"/>
      <c r="H212" s="377" t="s">
        <v>217</v>
      </c>
      <c r="I212" s="377"/>
      <c r="J212" s="377"/>
      <c r="K212" s="319"/>
    </row>
    <row r="213" spans="2:11" s="1" customFormat="1" ht="15" customHeight="1">
      <c r="B213" s="318"/>
      <c r="C213" s="254"/>
      <c r="D213" s="254"/>
      <c r="E213" s="254"/>
      <c r="F213" s="275"/>
      <c r="G213" s="313"/>
      <c r="H213" s="304"/>
      <c r="I213" s="304"/>
      <c r="J213" s="304"/>
      <c r="K213" s="319"/>
    </row>
    <row r="214" spans="2:11" s="1" customFormat="1" ht="15" customHeight="1">
      <c r="B214" s="318"/>
      <c r="C214" s="254" t="s">
        <v>396</v>
      </c>
      <c r="D214" s="254"/>
      <c r="E214" s="254"/>
      <c r="F214" s="275">
        <v>1</v>
      </c>
      <c r="G214" s="313"/>
      <c r="H214" s="377" t="s">
        <v>434</v>
      </c>
      <c r="I214" s="377"/>
      <c r="J214" s="377"/>
      <c r="K214" s="319"/>
    </row>
    <row r="215" spans="2:11" s="1" customFormat="1" ht="15" customHeight="1">
      <c r="B215" s="318"/>
      <c r="C215" s="254"/>
      <c r="D215" s="254"/>
      <c r="E215" s="254"/>
      <c r="F215" s="275">
        <v>2</v>
      </c>
      <c r="G215" s="313"/>
      <c r="H215" s="377" t="s">
        <v>435</v>
      </c>
      <c r="I215" s="377"/>
      <c r="J215" s="377"/>
      <c r="K215" s="319"/>
    </row>
    <row r="216" spans="2:11" s="1" customFormat="1" ht="15" customHeight="1">
      <c r="B216" s="318"/>
      <c r="C216" s="254"/>
      <c r="D216" s="254"/>
      <c r="E216" s="254"/>
      <c r="F216" s="275">
        <v>3</v>
      </c>
      <c r="G216" s="313"/>
      <c r="H216" s="377" t="s">
        <v>436</v>
      </c>
      <c r="I216" s="377"/>
      <c r="J216" s="377"/>
      <c r="K216" s="319"/>
    </row>
    <row r="217" spans="2:11" s="1" customFormat="1" ht="15" customHeight="1">
      <c r="B217" s="318"/>
      <c r="C217" s="254"/>
      <c r="D217" s="254"/>
      <c r="E217" s="254"/>
      <c r="F217" s="275">
        <v>4</v>
      </c>
      <c r="G217" s="313"/>
      <c r="H217" s="377" t="s">
        <v>437</v>
      </c>
      <c r="I217" s="377"/>
      <c r="J217" s="377"/>
      <c r="K217" s="319"/>
    </row>
    <row r="218" spans="2:11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 Sanace dna nad...</vt:lpstr>
      <vt:lpstr>VON - Vedlejší a ostatní ...</vt:lpstr>
      <vt:lpstr>Pokyny pro vyplnění</vt:lpstr>
      <vt:lpstr>'1. - SO 01 Sanace dna nad...'!Názvy_tisku</vt:lpstr>
      <vt:lpstr>'Rekapitulace stavby'!Názvy_tisku</vt:lpstr>
      <vt:lpstr>'VON - Vedlejší a ostatní ...'!Názvy_tisku</vt:lpstr>
      <vt:lpstr>'1. - SO 01 Sanace dna nad...'!Oblast_tisku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2021-05-05T09:21:20Z</dcterms:created>
  <dcterms:modified xsi:type="dcterms:W3CDTF">2021-05-05T09:23:16Z</dcterms:modified>
</cp:coreProperties>
</file>