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1 (ř. km 55,075 - ..." sheetId="2" r:id="rId2"/>
    <sheet name="2 - SO 2 (ř. km 57,110 - ..." sheetId="3" r:id="rId3"/>
    <sheet name="3 - SO 3 (ř. km 57,600 - ..." sheetId="4" r:id="rId4"/>
    <sheet name="4 - VON Vedlejší a ostatn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'1 - SO 1 (ř. km 55,075 - ...'!$C$82:$K$131</definedName>
    <definedName name="_xlnm.Print_Area" localSheetId="1">'1 - SO 1 (ř. km 55,075 - ...'!$C$4:$J$39,'1 - SO 1 (ř. km 55,075 - ...'!$C$45:$J$64,'1 - SO 1 (ř. km 55,075 - ...'!$C$70:$K$131</definedName>
    <definedName name="_xlnm._FilterDatabase" localSheetId="2" hidden="1">'2 - SO 2 (ř. km 57,110 - ...'!$C$83:$K$137</definedName>
    <definedName name="_xlnm.Print_Area" localSheetId="2">'2 - SO 2 (ř. km 57,110 - ...'!$C$4:$J$39,'2 - SO 2 (ř. km 57,110 - ...'!$C$45:$J$65,'2 - SO 2 (ř. km 57,110 - ...'!$C$71:$K$137</definedName>
    <definedName name="_xlnm._FilterDatabase" localSheetId="3" hidden="1">'3 - SO 3 (ř. km 57,600 - ...'!$C$84:$K$192</definedName>
    <definedName name="_xlnm.Print_Area" localSheetId="3">'3 - SO 3 (ř. km 57,600 - ...'!$C$4:$J$39,'3 - SO 3 (ř. km 57,600 - ...'!$C$45:$J$66,'3 - SO 3 (ř. km 57,600 - ...'!$C$72:$K$192</definedName>
    <definedName name="_xlnm._FilterDatabase" localSheetId="4" hidden="1">'4 - VON Vedlejší a ostatn...'!$C$86:$K$156</definedName>
    <definedName name="_xlnm.Print_Area" localSheetId="4">'4 - VON Vedlejší a ostatn...'!$C$4:$J$39,'4 - VON Vedlejší a ostatn...'!$C$45:$J$68,'4 - VON Vedlejší a ostatn...'!$C$74:$K$156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4">'4 - VON Vedlejší a ostatn...'!$86:$86</definedName>
  </definedNames>
  <calcPr fullCalcOnLoad="1"/>
</workbook>
</file>

<file path=xl/sharedStrings.xml><?xml version="1.0" encoding="utf-8"?>
<sst xmlns="http://schemas.openxmlformats.org/spreadsheetml/2006/main" count="4048" uniqueCount="735">
  <si>
    <t>Export Komplet</t>
  </si>
  <si>
    <t>VZ</t>
  </si>
  <si>
    <t>2.0</t>
  </si>
  <si>
    <t>ZAMOK</t>
  </si>
  <si>
    <t>False</t>
  </si>
  <si>
    <t>{2fc8a380-e129-4b28-8ae3-235e048ac851}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</si>
  <si>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</si>
  <si>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</si>
  <si>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</si>
  <si>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</si>
  <si>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</si>
  <si>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</si>
  <si>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</si>
  <si>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</si>
  <si>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M20/023Z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</si>
  <si>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</si>
  <si>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</si>
  <si>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Úpa, Mladé Buky, odstranění nánosů v obci, ř.km 55,000 - 58,000 - DSJ</t>
  </si>
  <si>
    <t>KSO:</t>
  </si>
  <si>
    <t>833 21 29</t>
  </si>
  <si>
    <t>CC-CZ:</t>
  </si>
  <si>
    <t>24208</t>
  </si>
  <si>
    <t>Místo:</t>
  </si>
  <si>
    <t>k.ú. Mladé Buky</t>
  </si>
  <si>
    <t>Datum:</t>
  </si>
  <si>
    <t>16. 2. 2021</t>
  </si>
  <si>
    <t>Zadavatel:</t>
  </si>
  <si>
    <t>IČ:</t>
  </si>
  <si>
    <t/>
  </si>
  <si>
    <t>Povodí Labe, státní podnik,Víta Nejedlého 951, HK3</t>
  </si>
  <si>
    <t>DIČ:</t>
  </si>
  <si>
    <t>Uchazeč:</t>
  </si>
  <si>
    <t>Vyplň údaj</t>
  </si>
  <si>
    <t>Projektant:</t>
  </si>
  <si>
    <t>Multiaqua s.r.o., Veverkova 1343, Hradec Králové 2</t>
  </si>
  <si>
    <t>True</t>
  </si>
  <si>
    <t>Zpracovatel:</t>
  </si>
  <si>
    <t>Ing. Šárka Volfová</t>
  </si>
  <si>
    <t>Poznámka:</t>
  </si>
  <si>
    <t>Předpokládaná cena projektovaného objektu stavby byla stanovena pomocí položkového rozpočtu z aktuální databáze cenové soustavy od firmy ÚRS Praha, a.s., pomocí programu KROS 4 CÚ 2021/ I.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</si>
  <si>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</si>
  <si>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</si>
  <si>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</si>
  <si>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</si>
  <si>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</si>
  <si>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</si>
  <si>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</si>
  <si>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</si>
  <si>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</si>
  <si>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</si>
  <si>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</si>
  <si>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</si>
  <si>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</si>
  <si>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</si>
  <si>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</si>
  <si>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</si>
  <si>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</si>
  <si>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</si>
  <si>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</si>
  <si>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</si>
  <si>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</si>
  <si>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</si>
  <si>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</si>
  <si>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</si>
  <si>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</si>
  <si>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</si>
  <si>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</si>
  <si>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</si>
  <si>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</si>
  <si>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</si>
  <si>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</si>
  <si>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</si>
  <si>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</si>
  <si>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</si>
  <si>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</si>
  <si>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</si>
  <si>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</si>
  <si>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</si>
  <si>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</si>
  <si>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</si>
  <si>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 (ř. km 55,075 - 55,175)</t>
  </si>
  <si>
    <t>STA</t>
  </si>
  <si>
    <t>{cf6d7f5a-c853-4fac-8241-14910ff7969b}</t>
  </si>
  <si>
    <t>2</t>
  </si>
  <si>
    <t>SO 2 (ř. km 57,110 - 57,240)</t>
  </si>
  <si>
    <t>{ae40a18c-0716-4ee2-a598-c616fc497822}</t>
  </si>
  <si>
    <t>3</t>
  </si>
  <si>
    <t>SO 3 (ř. km 57,600 - 57,820)</t>
  </si>
  <si>
    <t>{5b191c0f-23fd-4369-84ea-4c1f7674ed1a}</t>
  </si>
  <si>
    <t>4</t>
  </si>
  <si>
    <t>VON Vedlejší a ostatní náklady</t>
  </si>
  <si>
    <t>{4ef03049-fefd-48a5-bf25-4c2e194d1883}</t>
  </si>
  <si>
    <t>KRYCÍ LIST SOUPISU PRACÍ</t>
  </si>
  <si>
    <t>Objekt:</t>
  </si>
  <si>
    <t>1 - SO 1 (ř. km 55,075 - 55,175)</t>
  </si>
  <si>
    <t>Předpokládaná cena projektovaného objektu stavby byla stanovena pomocí položkového rozpočtu z aktuální databáze cenové soustavy od firmy ÚRS Praha, a.s., pomocí programu KROS 4 CÚ 2021/ 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</si>
  <si>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</si>
  <si>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</si>
  <si>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</si>
  <si>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</si>
  <si>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</si>
  <si>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</si>
  <si>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</si>
  <si>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</si>
  <si>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</si>
  <si>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</si>
  <si>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</si>
  <si>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</si>
  <si>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</si>
  <si>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</si>
  <si>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</si>
  <si>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</si>
  <si>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</si>
  <si>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</si>
  <si>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</si>
  <si>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</si>
  <si>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</si>
  <si>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</si>
  <si>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</si>
  <si>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</si>
  <si>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</si>
  <si>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</si>
  <si>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111151101</t>
  </si>
  <si>
    <t>Odstranění travin z celkové plochy do 100 m2 strojně</t>
  </si>
  <si>
    <t>m2</t>
  </si>
  <si>
    <t>CS ÚRS 2021 01</t>
  </si>
  <si>
    <t>1449262338</t>
  </si>
  <si>
    <t>VV</t>
  </si>
  <si>
    <t>30,0 "změřeno v terénu</t>
  </si>
  <si>
    <t>124253101</t>
  </si>
  <si>
    <t>Vykopávky pro koryta vodotečí v hornině třídy těžitelnosti I, skupiny 3 objem do 1000 m3 strojně</t>
  </si>
  <si>
    <t>m3</t>
  </si>
  <si>
    <t>17405388</t>
  </si>
  <si>
    <t>438,82 "příloha D.1.1.a</t>
  </si>
  <si>
    <t>-438,82*0,2 "odečet 20% pro třídu těžitelnosti 4 (balvany)</t>
  </si>
  <si>
    <t>Součet</t>
  </si>
  <si>
    <t>124353101</t>
  </si>
  <si>
    <t>Vykopávky pro koryta vodotečí v hornině třídy těžitelnosti II, skupiny 4 objem do 1000 m3 strojně</t>
  </si>
  <si>
    <t>-443923974</t>
  </si>
  <si>
    <t>438,82*0,2 "z pol. vykopávky tř. těžitelnosti 3 (20%)</t>
  </si>
  <si>
    <t>129001101</t>
  </si>
  <si>
    <t>Příplatek za ztížení odkopávky nebo prokopávky v blízkosti inženýrských sítí</t>
  </si>
  <si>
    <t>-1810304487</t>
  </si>
  <si>
    <t xml:space="preserve">2,0*1,0*0,3"výustění kanalizace </t>
  </si>
  <si>
    <t>5</t>
  </si>
  <si>
    <t>162251101</t>
  </si>
  <si>
    <t>Vodorovné přemístění do 20 m výkopku/sypaniny z horniny třídy těžitelnosti I, skupiny 1 až 3</t>
  </si>
  <si>
    <t>1725292288</t>
  </si>
  <si>
    <t xml:space="preserve">351,056 "přemístění sedimentu k místu nakládání </t>
  </si>
  <si>
    <t>6</t>
  </si>
  <si>
    <t>162251121</t>
  </si>
  <si>
    <t>Vodorovné přemístění do 20 m výkopku/sypaniny z horniny třídy těžitelnosti II, skupiny 4 a 5</t>
  </si>
  <si>
    <t>1475313422</t>
  </si>
  <si>
    <t xml:space="preserve">87,754 "přemístění sedimentu k místu nakládání </t>
  </si>
  <si>
    <t>23</t>
  </si>
  <si>
    <t>162550000R</t>
  </si>
  <si>
    <t>Likvidace vysbíraných nevhodných předmětů podle platné legislativy,( přemístění, uložení a poplatek za skládku)</t>
  </si>
  <si>
    <t>-971169106</t>
  </si>
  <si>
    <t>1,0 "sesbírané předměty (odpadky)</t>
  </si>
  <si>
    <t>24</t>
  </si>
  <si>
    <t>162750000R</t>
  </si>
  <si>
    <t>Likvidace sedimentů podle platné legislativy, položka obsahuje přemístění, konečné uložení a případný poplatek</t>
  </si>
  <si>
    <t>-661322530</t>
  </si>
  <si>
    <t xml:space="preserve">351,056 "sedimenty tř. 1 až 4 </t>
  </si>
  <si>
    <t xml:space="preserve">87,754 "sedimenty tř. 4 a 5 </t>
  </si>
  <si>
    <t>1,0 " větve</t>
  </si>
  <si>
    <t>12</t>
  </si>
  <si>
    <t>167151111</t>
  </si>
  <si>
    <t>Nakládání výkopku z hornin třídy těžitelnosti I, skupiny 1 až 3 přes 100 m3</t>
  </si>
  <si>
    <t>-1238189451</t>
  </si>
  <si>
    <t>351,056 " z mezideponie</t>
  </si>
  <si>
    <t>13</t>
  </si>
  <si>
    <t>167151112</t>
  </si>
  <si>
    <t>Nakládání výkopku z hornin třídy těžitelnosti II, skupiny 4 a 5 přes 100 m3</t>
  </si>
  <si>
    <t>363049165</t>
  </si>
  <si>
    <t>87,764 " z mezideponie</t>
  </si>
  <si>
    <t>181114000R</t>
  </si>
  <si>
    <t>Odstrnění předmětů sesbíráním a naložením na dopravní prostředek</t>
  </si>
  <si>
    <t>522365151</t>
  </si>
  <si>
    <t>1,0 "příloha D.1.1.a (mrtvé dřevo)</t>
  </si>
  <si>
    <t>1,0 "příloha D.1.1.a (odpadky)</t>
  </si>
  <si>
    <t>16</t>
  </si>
  <si>
    <t>181111111</t>
  </si>
  <si>
    <t>Plošná úprava terénu do 500 m2 zemina tř 1 až 4 nerovnosti do 100 mm v rovinně a svahu do 1:5</t>
  </si>
  <si>
    <t>1364106343</t>
  </si>
  <si>
    <t>100,0 "urovnání manipulačních ploch</t>
  </si>
  <si>
    <t>17</t>
  </si>
  <si>
    <t>181411121</t>
  </si>
  <si>
    <t>Založení lučního trávníku výsevem plochy do 1000 m2 v rovině a ve svahu do 1:5</t>
  </si>
  <si>
    <t>-1657214178</t>
  </si>
  <si>
    <t>100,0 "manipulační plocha</t>
  </si>
  <si>
    <t>18</t>
  </si>
  <si>
    <t>M</t>
  </si>
  <si>
    <t>00572470</t>
  </si>
  <si>
    <t>osivo směs travní univerzál</t>
  </si>
  <si>
    <t>kg</t>
  </si>
  <si>
    <t>8</t>
  </si>
  <si>
    <t>-1806101627</t>
  </si>
  <si>
    <t>100*0,015 "Přepočtené koeficientem množství</t>
  </si>
  <si>
    <t>19</t>
  </si>
  <si>
    <t>184818232</t>
  </si>
  <si>
    <t>Ochrana kmene průměru přes 300 do 500 mm bedněním výšky do 2 m</t>
  </si>
  <si>
    <t>kus</t>
  </si>
  <si>
    <t>890045032</t>
  </si>
  <si>
    <t>1 "příl. D.1.1.a (bříza na PB)</t>
  </si>
  <si>
    <t>Komunikace pozemní</t>
  </si>
  <si>
    <t>20</t>
  </si>
  <si>
    <t>572211111</t>
  </si>
  <si>
    <t>Vyspravení výtluků na krajnicích a komunikacích kamenivem hrubým drceným</t>
  </si>
  <si>
    <t>1745032111</t>
  </si>
  <si>
    <t>1300,0*3,0*0,02*0,1</t>
  </si>
  <si>
    <t>913110000R</t>
  </si>
  <si>
    <t>Dopravní značení</t>
  </si>
  <si>
    <t>soubor</t>
  </si>
  <si>
    <t>521473624</t>
  </si>
  <si>
    <t>P</t>
  </si>
  <si>
    <t>Poznámka k položce:
Montáž a demontáž dopravních značek</t>
  </si>
  <si>
    <t>dopravní značení - dočasný záboz komunikace</t>
  </si>
  <si>
    <t>998</t>
  </si>
  <si>
    <t>Přesun hmot</t>
  </si>
  <si>
    <t>25</t>
  </si>
  <si>
    <t>998332011</t>
  </si>
  <si>
    <t>Přesun hmot pro úpravy vodních toků a kanály</t>
  </si>
  <si>
    <t>t</t>
  </si>
  <si>
    <t>-613633726</t>
  </si>
  <si>
    <t>2 - SO 2 (ř. km 57,110 - 57,240)</t>
  </si>
  <si>
    <t xml:space="preserve">    997 - Přesun sutě</t>
  </si>
  <si>
    <t>1707085959</t>
  </si>
  <si>
    <t>20,0 "změřeno v terénu</t>
  </si>
  <si>
    <t>113106191</t>
  </si>
  <si>
    <t>Rozebrání vozovek ze silničních dílců se spárami zalitými živicí strojně pl do 50 m2</t>
  </si>
  <si>
    <t>-1906638839</t>
  </si>
  <si>
    <t>3,0*3,0 " panely ochranné opatření,  D.1.1. a</t>
  </si>
  <si>
    <t>113107152</t>
  </si>
  <si>
    <t>Odstranění podkladu z kameniva těženého tl 200 mm strojně pl přes 50 do 200 m2</t>
  </si>
  <si>
    <t>314372491</t>
  </si>
  <si>
    <t>3,0*3,0 "pod panely ochranného opatření D.1.1. a</t>
  </si>
  <si>
    <t>-1963964712</t>
  </si>
  <si>
    <t>371,69 "příloha D.1.1.a</t>
  </si>
  <si>
    <t>-371,69*0,2 "odečet 20% pro třídu těžitelnosti 4 (balvany)</t>
  </si>
  <si>
    <t>-1739062466</t>
  </si>
  <si>
    <t>371,69*0,2 "z pol. vykopávky tř. těžitelnosti 3, (20%)</t>
  </si>
  <si>
    <t>162351103</t>
  </si>
  <si>
    <t>Vodorovné přemístění do 500 m výkopku/sypaniny z horniny třídy těžitelnosti I, skupiny 1 až 3</t>
  </si>
  <si>
    <t>1534207297</t>
  </si>
  <si>
    <t>297,352 "přemístění sedimentu k místu nakládání ( přesun v korytě)</t>
  </si>
  <si>
    <t>7</t>
  </si>
  <si>
    <t>162351123</t>
  </si>
  <si>
    <t>Vodorovné přemístění do 500 m výkopku/sypaniny z hornin třídy těžitelnosti II, skupiny 4 a 5</t>
  </si>
  <si>
    <t>1828835141</t>
  </si>
  <si>
    <t>74,338 "přemístění sedimentu k místu nakládání (přesun v korytě)</t>
  </si>
  <si>
    <t>27</t>
  </si>
  <si>
    <t>985014106</t>
  </si>
  <si>
    <t>28</t>
  </si>
  <si>
    <t>-800064399</t>
  </si>
  <si>
    <t>297,352  "sedimenty tř. 1 až 4</t>
  </si>
  <si>
    <t>74,338 "sedimenty tř. 4 a 5</t>
  </si>
  <si>
    <t>2050411845</t>
  </si>
  <si>
    <t>297,352 " z mezideponie</t>
  </si>
  <si>
    <t>14</t>
  </si>
  <si>
    <t>1161349740</t>
  </si>
  <si>
    <t>74,338" z mezideponie</t>
  </si>
  <si>
    <t>31</t>
  </si>
  <si>
    <t>171200000R</t>
  </si>
  <si>
    <t>Zřízení a odstranění dočasného sjezdu do koryta</t>
  </si>
  <si>
    <t>kpl</t>
  </si>
  <si>
    <t>-141225155</t>
  </si>
  <si>
    <t>1 "zřízení a odstr. dočasného sjezdu z dovezené zeminy</t>
  </si>
  <si>
    <t>-1118810268</t>
  </si>
  <si>
    <t>Plošná úprava terénu do 500 m2 zemina skupiny 1 až 4 nerovnosti do 100 mm v rovinně a svahu do 1:5</t>
  </si>
  <si>
    <t>1601622515</t>
  </si>
  <si>
    <t>8,0*4,0 "urovnání přístupové plochy</t>
  </si>
  <si>
    <t>1980427777</t>
  </si>
  <si>
    <t>32,0</t>
  </si>
  <si>
    <t>-497763631</t>
  </si>
  <si>
    <t>32*0,015 "Přepočtené koeficientem množství</t>
  </si>
  <si>
    <t>-843130709</t>
  </si>
  <si>
    <t>200,0*3,0*0,02*0,1</t>
  </si>
  <si>
    <t>584121112</t>
  </si>
  <si>
    <t>Osazení silničních dílců z ŽB do lože z kameniva těženého tl 40 mm plochy přes 200 m2</t>
  </si>
  <si>
    <t>871754354</t>
  </si>
  <si>
    <t>3,0*3,0 "ochranné opatření (kabel), příl. D.1.1.a</t>
  </si>
  <si>
    <t>22</t>
  </si>
  <si>
    <t>59381000R</t>
  </si>
  <si>
    <t>panel silniční 3,00x1,00x0,15m</t>
  </si>
  <si>
    <t>675219102</t>
  </si>
  <si>
    <t>Poznámka k položce:
předpokládá se využití pou žitých panelů (trojnásobná obratovost), ceníková cena byla upravena)</t>
  </si>
  <si>
    <t>9,0/3,0 "trojnásobná obratovost, cena byla upravena</t>
  </si>
  <si>
    <t>997</t>
  </si>
  <si>
    <t>Přesun sutě</t>
  </si>
  <si>
    <t>29</t>
  </si>
  <si>
    <t>997220000R</t>
  </si>
  <si>
    <t>Přemístění ochranného opatření k dalšímu využití (panely)</t>
  </si>
  <si>
    <t>1938641311</t>
  </si>
  <si>
    <t>30</t>
  </si>
  <si>
    <t>1457396493</t>
  </si>
  <si>
    <t>3 - SO 3 (ř. km 57,600 - 57,820)</t>
  </si>
  <si>
    <t xml:space="preserve">    2 - Zakládání</t>
  </si>
  <si>
    <t xml:space="preserve">    3 - Svislé a kompletní konstrukce</t>
  </si>
  <si>
    <t xml:space="preserve">    9 - Ostatní konstrukce a práce, bourání</t>
  </si>
  <si>
    <t>113311171</t>
  </si>
  <si>
    <t>Odstranění geotextilií ze základové spáry</t>
  </si>
  <si>
    <t>-1888252092</t>
  </si>
  <si>
    <t>96,0 "podle položky zřízení (separace hrázek)</t>
  </si>
  <si>
    <t>122251102</t>
  </si>
  <si>
    <t>Odkopávky a prokopávky nezapažené v hornině třídy těžitelnosti I, skupiny 3 objem do 50 m3 strojně</t>
  </si>
  <si>
    <t>-2005338562</t>
  </si>
  <si>
    <t>38,25+3,36 "odstranění hrázek a přísypu</t>
  </si>
  <si>
    <t>-948609478</t>
  </si>
  <si>
    <t>294,42 "příloha D.1.1.a</t>
  </si>
  <si>
    <t>-294,42*0,2 "odečet 20% pro třídu těžitelnosti 4 (balvany)</t>
  </si>
  <si>
    <t>-846250883</t>
  </si>
  <si>
    <t>294,43*0,2 "z pol. vykopávky tř. těžitelnosti 3</t>
  </si>
  <si>
    <t>-1724769165</t>
  </si>
  <si>
    <t>235,536 "přemístění sedimentu k místu uložení do břehů</t>
  </si>
  <si>
    <t>1720563515</t>
  </si>
  <si>
    <t>58,886"přemístění sedimentu k místu uložení do břehů</t>
  </si>
  <si>
    <t>38</t>
  </si>
  <si>
    <t>-103424055</t>
  </si>
  <si>
    <t>1,0 "sesbírané  větve</t>
  </si>
  <si>
    <t>10</t>
  </si>
  <si>
    <t>166151101</t>
  </si>
  <si>
    <t>Přehození neulehlého výkopku z horniny třídy těžitelnosti I, skupiny 1 až 3 strojně</t>
  </si>
  <si>
    <t>-2092042559</t>
  </si>
  <si>
    <t>50,592/2 " dle požadavku KRNAP</t>
  </si>
  <si>
    <t>11</t>
  </si>
  <si>
    <t>166151111</t>
  </si>
  <si>
    <t>Přehození neulehlého výkopku z horniny třídy těžitelnosti II, skupiny 4 a 5 strojně</t>
  </si>
  <si>
    <t>-897685722</t>
  </si>
  <si>
    <t>202,368/2 " dle požadavku KRNAP</t>
  </si>
  <si>
    <t>171151131</t>
  </si>
  <si>
    <t>Uložení sypaniny z hornin nesoudržných a soudržných střídavě do násypů zhutněných strojně</t>
  </si>
  <si>
    <t>-729582097</t>
  </si>
  <si>
    <t>252,96 " příloha D.1.1.a doplnění profilu koryta</t>
  </si>
  <si>
    <t>294,43-252,96 "přebytek do břehových nátrží</t>
  </si>
  <si>
    <t>171153101</t>
  </si>
  <si>
    <t>Zemní hrázky melioračních kanálů z horniny třídy těžitelnosti I a II, skupiny 1 až 4</t>
  </si>
  <si>
    <t>-1440198815</t>
  </si>
  <si>
    <t>vhodný (štěrkokamenný) materiál z nánosů</t>
  </si>
  <si>
    <t>2*9,0*(1,8+0,3)/2*0,5</t>
  </si>
  <si>
    <t>2*12,0*(2,7+0,3)/2*0,8</t>
  </si>
  <si>
    <t>42</t>
  </si>
  <si>
    <t>-216752852</t>
  </si>
  <si>
    <t>1 "zřízení a odstranění dočasného sjezdu do koryta, materiál z výskytu</t>
  </si>
  <si>
    <t>175253101</t>
  </si>
  <si>
    <t>Přísyp vodních staveb těsnící fólií nebo geotextílií materiálem bez zhutnění v rovině a svahu do 1:5</t>
  </si>
  <si>
    <t>-1276167870</t>
  </si>
  <si>
    <t>zajištění geotextilie na hrázkách</t>
  </si>
  <si>
    <t>2*9,0*0,04</t>
  </si>
  <si>
    <t>2*12,0*0,04</t>
  </si>
  <si>
    <t>zajištění paty sítí</t>
  </si>
  <si>
    <t>1079882683</t>
  </si>
  <si>
    <t>65,0*4,0"urovnání přístupového pruhu</t>
  </si>
  <si>
    <t>1532676302</t>
  </si>
  <si>
    <t>260,0</t>
  </si>
  <si>
    <t>-551512819</t>
  </si>
  <si>
    <t>260*0,015 "Přepočtené koeficientem množství</t>
  </si>
  <si>
    <t>183101213</t>
  </si>
  <si>
    <t>Jamky pro výsadbu s výměnou 50 % půdy zeminy tř 1 až 4 objem do 0,05 m3 v rovině a svahu do 1:5</t>
  </si>
  <si>
    <t>168447879</t>
  </si>
  <si>
    <t>10371500</t>
  </si>
  <si>
    <t>substrát pro trávníky VL</t>
  </si>
  <si>
    <t>464132162</t>
  </si>
  <si>
    <t>7*0,05*0,5</t>
  </si>
  <si>
    <t>0,175*0,025 "Přepočtené koeficientem množství</t>
  </si>
  <si>
    <t>184201111</t>
  </si>
  <si>
    <t>Výsadba stromu bez balu do jamky výška kmene do 1,8 m v rovině a svahu do 1:5</t>
  </si>
  <si>
    <t>-1894150945</t>
  </si>
  <si>
    <t>2 "bříza bělokorá</t>
  </si>
  <si>
    <t>3 "olše šedá</t>
  </si>
  <si>
    <t>2 "vrba</t>
  </si>
  <si>
    <t>41</t>
  </si>
  <si>
    <t>026400000R</t>
  </si>
  <si>
    <t>odrostek stromku v.1,5-2,0 m, obvod kmínku 8 - 12 cm</t>
  </si>
  <si>
    <t>-1291784902</t>
  </si>
  <si>
    <t>60591253</t>
  </si>
  <si>
    <t>kůl vyvazovací dřevěný impregnovaný D 8cm dl 2m</t>
  </si>
  <si>
    <t>-110855100</t>
  </si>
  <si>
    <t>184215411</t>
  </si>
  <si>
    <t>Zhotovení závlahové mísy dřevin D do 0,5 m v rovině nebo na svahu do 1:5</t>
  </si>
  <si>
    <t>-1145812062</t>
  </si>
  <si>
    <t>10391100</t>
  </si>
  <si>
    <t>kůra mulčovací VL</t>
  </si>
  <si>
    <t>-1752168187</t>
  </si>
  <si>
    <t>206*0,001 "Přepočtené koeficientem množství</t>
  </si>
  <si>
    <t>39</t>
  </si>
  <si>
    <t>184813112</t>
  </si>
  <si>
    <t>Ochrana lesních kultur proti škodám způsobených zvěří ovázáním rákosem</t>
  </si>
  <si>
    <t>1979927641</t>
  </si>
  <si>
    <t xml:space="preserve">7 </t>
  </si>
  <si>
    <t>40</t>
  </si>
  <si>
    <t>61894002</t>
  </si>
  <si>
    <t>rákos ohradový neloupaný 60x140cm</t>
  </si>
  <si>
    <t>-1172347182</t>
  </si>
  <si>
    <t>7*3,14*0,15</t>
  </si>
  <si>
    <t>184801121</t>
  </si>
  <si>
    <t>Ošetřování vysazených dřevin soliterních v rovině a svahu do 1:5</t>
  </si>
  <si>
    <t>1458602888</t>
  </si>
  <si>
    <t>2*7*3 "po dobu 3 let,2x za rok</t>
  </si>
  <si>
    <t>176615929</t>
  </si>
  <si>
    <t>1 "příl. D.1.1.a (olše na LB)</t>
  </si>
  <si>
    <t>26</t>
  </si>
  <si>
    <t>185804311</t>
  </si>
  <si>
    <t>Zalití rostlin vodou plocha do 20 m2</t>
  </si>
  <si>
    <t>-2093015709</t>
  </si>
  <si>
    <t>7*3*4*0,020 "zalití v době přísušku po dobu 3 let</t>
  </si>
  <si>
    <t>Zakládání</t>
  </si>
  <si>
    <t>213141121</t>
  </si>
  <si>
    <t>Zřízení vrstvy z geotextilie ve sklonu do 1:2 š do 3 m</t>
  </si>
  <si>
    <t>-1826304178</t>
  </si>
  <si>
    <t>separace hrázek</t>
  </si>
  <si>
    <t>2*9,0*2,0</t>
  </si>
  <si>
    <t>2*12,0*2,5</t>
  </si>
  <si>
    <t>69311031</t>
  </si>
  <si>
    <t>geotextilie tkaná separační, filtrační, výztužná PP pevnost v tahu 10kN/m</t>
  </si>
  <si>
    <t>1902150062</t>
  </si>
  <si>
    <t>96*1,15 "Přepočtené koeficientem množství</t>
  </si>
  <si>
    <t>232211111</t>
  </si>
  <si>
    <t>Úprava ocelových jehel z válcovaných tyčí hmotnosti do 15 kg/m</t>
  </si>
  <si>
    <t>-2099212886</t>
  </si>
  <si>
    <t>(2*9,0+2*12,0)/0,5*1,6*0,00631</t>
  </si>
  <si>
    <t>232221111</t>
  </si>
  <si>
    <t>Zaražení ocelových jehel svisle hmotnosti do 15 kg/m hl do 2 m</t>
  </si>
  <si>
    <t>m</t>
  </si>
  <si>
    <t>-1549327138</t>
  </si>
  <si>
    <t>(2*9,0+2*12,0)/0,5*0,8</t>
  </si>
  <si>
    <t>13021041R</t>
  </si>
  <si>
    <t>tyč ocelová žebírková jakost BSt 500S (10 505) výztuž do betonu D 32mm</t>
  </si>
  <si>
    <t>1353107600</t>
  </si>
  <si>
    <t>Poznámka k položce:
Hmotnost: 6,31 kg/m</t>
  </si>
  <si>
    <t>dvojnásobná obratovost, ceníková cena byla upravena</t>
  </si>
  <si>
    <t>32</t>
  </si>
  <si>
    <t>232231111</t>
  </si>
  <si>
    <t>Vytažení ocelových jehel svislých hmotnosti 15 kg/m hl do 2 m</t>
  </si>
  <si>
    <t>-311142167</t>
  </si>
  <si>
    <t>67,20 "dle pol. zaražení</t>
  </si>
  <si>
    <t>Svislé a kompletní konstrukce</t>
  </si>
  <si>
    <t>33</t>
  </si>
  <si>
    <t>348400000R</t>
  </si>
  <si>
    <t xml:space="preserve">Montáž oplocení ze síťoviny </t>
  </si>
  <si>
    <t>1557217702</t>
  </si>
  <si>
    <t>montáž ochranné sítě</t>
  </si>
  <si>
    <t>2*9,0+2*12,0</t>
  </si>
  <si>
    <t>34</t>
  </si>
  <si>
    <t>693 000 000R</t>
  </si>
  <si>
    <t>Polyamidová síťovina, oka 10x10 mm</t>
  </si>
  <si>
    <t>205754399</t>
  </si>
  <si>
    <t>(2*9,0+2*12,0)*1,4*1,10 "ztratní 10%</t>
  </si>
  <si>
    <t>9</t>
  </si>
  <si>
    <t>Ostatní konstrukce a práce, bourání</t>
  </si>
  <si>
    <t>35</t>
  </si>
  <si>
    <t>966607100R</t>
  </si>
  <si>
    <t>Rozebrání oplocení ze síťoviny</t>
  </si>
  <si>
    <t>1854604673</t>
  </si>
  <si>
    <t>rozebrání ochranné sítě</t>
  </si>
  <si>
    <t>44</t>
  </si>
  <si>
    <t>449181175</t>
  </si>
  <si>
    <t>4 -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</si>
  <si>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</si>
  <si>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</si>
  <si>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</si>
  <si>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</si>
  <si>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</si>
  <si>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 xml:space="preserve">    VRN4 - Inženýrská činnost</t>
  </si>
  <si>
    <t>938909311</t>
  </si>
  <si>
    <t>Čištění vozovek metením strojně podkladu nebo krytu betonového nebo živičného</t>
  </si>
  <si>
    <t>863156501</t>
  </si>
  <si>
    <t>2*200,0*2,5*10" dle potřeby (v závislosti na počasí)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</si>
  <si>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</si>
  <si>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</si>
  <si>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</si>
  <si>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</si>
  <si>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</si>
  <si>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</si>
  <si>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1024</t>
  </si>
  <si>
    <t>1123051061</t>
  </si>
  <si>
    <t>Zajištění kompletního zařízení staveniště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</si>
  <si>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</si>
  <si>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</si>
  <si>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</si>
  <si>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</si>
  <si>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</si>
  <si>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</si>
  <si>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</si>
  <si>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</si>
  <si>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</si>
  <si>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</si>
  <si>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</si>
  <si>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 xml:space="preserve">-zajištění čisticích stanovišť při výjezdu ze staveniště </t>
  </si>
  <si>
    <t>VRN2</t>
  </si>
  <si>
    <t>Projektová dokumentace - ostatní náklady</t>
  </si>
  <si>
    <t>0210</t>
  </si>
  <si>
    <t>Vypracování Plánu opatření pro případ havárie</t>
  </si>
  <si>
    <t>2058400788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</si>
  <si>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</si>
  <si>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</si>
  <si>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</si>
  <si>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</si>
  <si>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638881120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</si>
  <si>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</si>
  <si>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</si>
  <si>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</si>
  <si>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projektu skutečného provedení díla</t>
  </si>
  <si>
    <t>-2012193191</t>
  </si>
  <si>
    <t>Vypracování  projektu skutečného provedení díla</t>
  </si>
  <si>
    <t>VRN3</t>
  </si>
  <si>
    <t>Geodetické práce a vytýčení - ostatní náklady</t>
  </si>
  <si>
    <t>031</t>
  </si>
  <si>
    <t>Vypracování geodetického zaměření skutečného stavu</t>
  </si>
  <si>
    <t>490912917</t>
  </si>
  <si>
    <t>Vypracování  geodetického zaměření skutečného stavu</t>
  </si>
  <si>
    <t>035</t>
  </si>
  <si>
    <t>Zajištění veškerých geodetických prací souvisejících s realizací díla</t>
  </si>
  <si>
    <t>-514484549</t>
  </si>
  <si>
    <t>Vytýčení stavby</t>
  </si>
  <si>
    <t>VRN9</t>
  </si>
  <si>
    <t>Ostatní náklady</t>
  </si>
  <si>
    <t>0931</t>
  </si>
  <si>
    <t>Provedení pasportizace stávajících nemovitostí</t>
  </si>
  <si>
    <t>692030141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</si>
  <si>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</si>
  <si>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</si>
  <si>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</si>
  <si>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</si>
  <si>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</si>
  <si>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</si>
  <si>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1477785571</t>
  </si>
  <si>
    <t>0992.1</t>
  </si>
  <si>
    <t xml:space="preserve">Zajištění průzkumu staveniště zaměřeného na výskyt zvláště chráněných živočichů a rostlin k tomu oprávněnou osobou a jejich transferu </t>
  </si>
  <si>
    <t>-1589958755</t>
  </si>
  <si>
    <t>Průzkum staveniště zaměřený na výskyt zvláště chráněných živočichů a rostlin vč. jejich transferu</t>
  </si>
  <si>
    <t>pořízení protokolu o výskytu a transferu zvl. chráněných druhů</t>
  </si>
  <si>
    <t>po dokončení stavby předat bezodkladně protokol příslušnému KÚ</t>
  </si>
  <si>
    <t>pro SO 03</t>
  </si>
  <si>
    <t xml:space="preserve">-zřetelné vyznačení staveniště </t>
  </si>
  <si>
    <t xml:space="preserve">-jasné vyznačení úrovně (nivelety) odtěžení sedimentu </t>
  </si>
  <si>
    <t>požadavky KÚ KHK pro lokality SO 0 1 a SO 02:</t>
  </si>
  <si>
    <t xml:space="preserve">-odlovení vranky obecné odborně způsobilou osobou, </t>
  </si>
  <si>
    <t xml:space="preserve">-transfer odlovené vranky obecné do vhodné lokality (proti proudu) </t>
  </si>
  <si>
    <t>0993</t>
  </si>
  <si>
    <t>Zajištění písemných vyjádření</t>
  </si>
  <si>
    <t>-1457681567</t>
  </si>
  <si>
    <t>např. předávací protokoly</t>
  </si>
  <si>
    <t>VRN4</t>
  </si>
  <si>
    <t>Inženýrská činnost</t>
  </si>
  <si>
    <t>043203003</t>
  </si>
  <si>
    <t>Zajištění veškerých rozborů sedimentů dle platné legislativy</t>
  </si>
  <si>
    <t>1635653920</t>
  </si>
  <si>
    <t>PSC</t>
  </si>
  <si>
    <t xml:space="preserve">Poznámka k souboru cen:
1. Více informací o volbě, obsahu a způsobu ocenění jednotlivých titulů viz Příloha 04 Inženýrská činnost.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</si>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</sst>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28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28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28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28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28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35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M20/023Z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Úpa, Mladé Buky, odstranění nánosů v obci, ř.km 55,000 - 58,000 - DSJ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k.ú. Mladé Buky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16. 2. 2021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Povodí Labe, státní podnik,Víta Nejedlého 951, HK3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Multiaqua s.r.o., Veverkova 1343, Hradec Králové 2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Ing. Šárka Volfová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 1 (ř. km 55,075 -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SO 1 (ř. km 55,075 - ...'!P83</f>
        <v>0</v>
      </c>
      <c r="AV55" s="121">
        <f>'1 - SO 1 (ř. km 55,075 - ...'!J33</f>
        <v>0</v>
      </c>
      <c r="AW55" s="121">
        <f>'1 - SO 1 (ř. km 55,075 - ...'!J34</f>
        <v>0</v>
      </c>
      <c r="AX55" s="121">
        <f>'1 - SO 1 (ř. km 55,075 - ...'!J35</f>
        <v>0</v>
      </c>
      <c r="AY55" s="121">
        <f>'1 - SO 1 (ř. km 55,075 - ...'!J36</f>
        <v>0</v>
      </c>
      <c r="AZ55" s="121">
        <f>'1 - SO 1 (ř. km 55,075 - ...'!F33</f>
        <v>0</v>
      </c>
      <c r="BA55" s="121">
        <f>'1 - SO 1 (ř. km 55,075 - ...'!F34</f>
        <v>0</v>
      </c>
      <c r="BB55" s="121">
        <f>'1 - SO 1 (ř. km 55,075 - ...'!F35</f>
        <v>0</v>
      </c>
      <c r="BC55" s="121">
        <f>'1 - SO 1 (ř. km 55,075 - ...'!F36</f>
        <v>0</v>
      </c>
      <c r="BD55" s="123">
        <f>'1 - SO 1 (ř. km 55,075 - ...'!F37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78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SO 2 (ř. km 57,110 - 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0">
        <v>0</v>
      </c>
      <c r="AT56" s="121">
        <f>ROUND(SUM(AV56:AW56),2)</f>
        <v>0</v>
      </c>
      <c r="AU56" s="122">
        <f>'2 - SO 2 (ř. km 57,110 - ...'!P84</f>
        <v>0</v>
      </c>
      <c r="AV56" s="121">
        <f>'2 - SO 2 (ř. km 57,110 - ...'!J33</f>
        <v>0</v>
      </c>
      <c r="AW56" s="121">
        <f>'2 - SO 2 (ř. km 57,110 - ...'!J34</f>
        <v>0</v>
      </c>
      <c r="AX56" s="121">
        <f>'2 - SO 2 (ř. km 57,110 - ...'!J35</f>
        <v>0</v>
      </c>
      <c r="AY56" s="121">
        <f>'2 - SO 2 (ř. km 57,110 - ...'!J36</f>
        <v>0</v>
      </c>
      <c r="AZ56" s="121">
        <f>'2 - SO 2 (ř. km 57,110 - ...'!F33</f>
        <v>0</v>
      </c>
      <c r="BA56" s="121">
        <f>'2 - SO 2 (ř. km 57,110 - ...'!F34</f>
        <v>0</v>
      </c>
      <c r="BB56" s="121">
        <f>'2 - SO 2 (ř. km 57,110 - ...'!F35</f>
        <v>0</v>
      </c>
      <c r="BC56" s="121">
        <f>'2 - SO 2 (ř. km 57,110 - ...'!F36</f>
        <v>0</v>
      </c>
      <c r="BD56" s="123">
        <f>'2 - SO 2 (ř. km 57,110 - ...'!F37</f>
        <v>0</v>
      </c>
      <c r="BE56" s="7"/>
      <c r="BT56" s="124" t="s">
        <v>79</v>
      </c>
      <c r="BV56" s="124" t="s">
        <v>76</v>
      </c>
      <c r="BW56" s="124" t="s">
        <v>85</v>
      </c>
      <c r="BX56" s="124" t="s">
        <v>5</v>
      </c>
      <c r="CL56" s="124" t="s">
        <v>19</v>
      </c>
      <c r="CM56" s="124" t="s">
        <v>83</v>
      </c>
    </row>
    <row r="57" spans="1:91" s="7" customFormat="1" ht="16.5" customHeight="1">
      <c r="A57" s="112" t="s">
        <v>78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'3 - SO 3 (ř. km 57,600 -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81</v>
      </c>
      <c r="AR57" s="119"/>
      <c r="AS57" s="120">
        <v>0</v>
      </c>
      <c r="AT57" s="121">
        <f>ROUND(SUM(AV57:AW57),2)</f>
        <v>0</v>
      </c>
      <c r="AU57" s="122">
        <f>'3 - SO 3 (ř. km 57,600 - ...'!P85</f>
        <v>0</v>
      </c>
      <c r="AV57" s="121">
        <f>'3 - SO 3 (ř. km 57,600 - ...'!J33</f>
        <v>0</v>
      </c>
      <c r="AW57" s="121">
        <f>'3 - SO 3 (ř. km 57,600 - ...'!J34</f>
        <v>0</v>
      </c>
      <c r="AX57" s="121">
        <f>'3 - SO 3 (ř. km 57,600 - ...'!J35</f>
        <v>0</v>
      </c>
      <c r="AY57" s="121">
        <f>'3 - SO 3 (ř. km 57,600 - ...'!J36</f>
        <v>0</v>
      </c>
      <c r="AZ57" s="121">
        <f>'3 - SO 3 (ř. km 57,600 - ...'!F33</f>
        <v>0</v>
      </c>
      <c r="BA57" s="121">
        <f>'3 - SO 3 (ř. km 57,600 - ...'!F34</f>
        <v>0</v>
      </c>
      <c r="BB57" s="121">
        <f>'3 - SO 3 (ř. km 57,600 - ...'!F35</f>
        <v>0</v>
      </c>
      <c r="BC57" s="121">
        <f>'3 - SO 3 (ř. km 57,600 - ...'!F36</f>
        <v>0</v>
      </c>
      <c r="BD57" s="123">
        <f>'3 - SO 3 (ř. km 57,600 - ...'!F37</f>
        <v>0</v>
      </c>
      <c r="BE57" s="7"/>
      <c r="BT57" s="124" t="s">
        <v>79</v>
      </c>
      <c r="BV57" s="124" t="s">
        <v>76</v>
      </c>
      <c r="BW57" s="124" t="s">
        <v>88</v>
      </c>
      <c r="BX57" s="124" t="s">
        <v>5</v>
      </c>
      <c r="CL57" s="124" t="s">
        <v>19</v>
      </c>
      <c r="CM57" s="124" t="s">
        <v>83</v>
      </c>
    </row>
    <row r="58" spans="1:91" s="7" customFormat="1" ht="16.5" customHeight="1">
      <c r="A58" s="112" t="s">
        <v>78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'4 - VON Vedlejší a ostatn...'!J30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81</v>
      </c>
      <c r="AR58" s="119"/>
      <c r="AS58" s="125">
        <v>0</v>
      </c>
      <c r="AT58" s="126">
        <f>ROUND(SUM(AV58:AW58),2)</f>
        <v>0</v>
      </c>
      <c r="AU58" s="127">
        <f>'4 - VON Vedlejší a ostatn...'!P87</f>
        <v>0</v>
      </c>
      <c r="AV58" s="126">
        <f>'4 - VON Vedlejší a ostatn...'!J33</f>
        <v>0</v>
      </c>
      <c r="AW58" s="126">
        <f>'4 - VON Vedlejší a ostatn...'!J34</f>
        <v>0</v>
      </c>
      <c r="AX58" s="126">
        <f>'4 - VON Vedlejší a ostatn...'!J35</f>
        <v>0</v>
      </c>
      <c r="AY58" s="126">
        <f>'4 - VON Vedlejší a ostatn...'!J36</f>
        <v>0</v>
      </c>
      <c r="AZ58" s="126">
        <f>'4 - VON Vedlejší a ostatn...'!F33</f>
        <v>0</v>
      </c>
      <c r="BA58" s="126">
        <f>'4 - VON Vedlejší a ostatn...'!F34</f>
        <v>0</v>
      </c>
      <c r="BB58" s="126">
        <f>'4 - VON Vedlejší a ostatn...'!F35</f>
        <v>0</v>
      </c>
      <c r="BC58" s="126">
        <f>'4 - VON Vedlejší a ostatn...'!F36</f>
        <v>0</v>
      </c>
      <c r="BD58" s="128">
        <f>'4 - VON Vedlejší a ostatn...'!F37</f>
        <v>0</v>
      </c>
      <c r="BE58" s="7"/>
      <c r="BT58" s="124" t="s">
        <v>79</v>
      </c>
      <c r="BV58" s="124" t="s">
        <v>76</v>
      </c>
      <c r="BW58" s="124" t="s">
        <v>91</v>
      </c>
      <c r="BX58" s="124" t="s">
        <v>5</v>
      </c>
      <c r="CL58" s="124" t="s">
        <v>19</v>
      </c>
      <c r="CM58" s="124" t="s">
        <v>83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 - SO 1 (ř. km 55,075 - ...'!C2" display="/"/>
    <hyperlink ref="A56" location="'2 - SO 2 (ř. km 57,110 - ...'!C2" display="/"/>
    <hyperlink ref="A57" location="'3 - SO 3 (ř. km 57,600 - ...'!C2" display="/"/>
    <hyperlink ref="A58" location="'4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35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Úpa, Mladé Buky, odstranění nánosů v obci, ř.km 55,000 - 58,000 - DSJ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16. 2. 2021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30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30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5.25" customHeight="1">
      <c r="A27" s="139"/>
      <c r="B27" s="140"/>
      <c r="C27" s="139"/>
      <c r="D27" s="139"/>
      <c r="E27" s="141" t="s">
        <v>95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ROUND((SUM(BE83:BE131)),2)</f>
        <v>0</v>
      </c>
      <c r="G33" s="39"/>
      <c r="H33" s="39"/>
      <c r="I33" s="149">
        <v>0.21</v>
      </c>
      <c r="J33" s="148">
        <f>ROUND(((SUM(BE83:BE131))*I33),2)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ROUND((SUM(BF83:BF131)),2)</f>
        <v>0</v>
      </c>
      <c r="G34" s="39"/>
      <c r="H34" s="39"/>
      <c r="I34" s="149">
        <v>0.15</v>
      </c>
      <c r="J34" s="148">
        <f>ROUND(((SUM(BF83:BF131))*I34),2)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ROUND((SUM(BG83:BG131)),2)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ROUND((SUM(BH83:BH131)),2)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ROUND((SUM(BI83:BI131)),2)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Úpa, Mladé Buky, odstranění nánosů v obci, ř.km 55,000 - 58,000 - DSJ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1 - SO 1 (ř. km 55,075 - 55,175)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k.ú. Mladé Buky</v>
      </c>
      <c r="G52" s="41"/>
      <c r="H52" s="41"/>
      <c r="I52" s="33" t="s">
        <v>24</v>
      </c>
      <c r="J52" s="73" t="str">
        <f>IF(J12="","",J12)</f>
        <v>16. 2. 2021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41"/>
      <c r="E54" s="41"/>
      <c r="F54" s="28" t="str">
        <f>E15</f>
        <v>Povodí Labe, státní podnik,Víta Nejedlého 951, HK3</v>
      </c>
      <c r="G54" s="41"/>
      <c r="H54" s="41"/>
      <c r="I54" s="33" t="s">
        <v>33</v>
      </c>
      <c r="J54" s="37" t="str">
        <f>E21</f>
        <v>Multiaqua s.r.o., Veverkova 1343, Hradec Králové 2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Šárka Volfová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J123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103</v>
      </c>
      <c r="E63" s="175"/>
      <c r="F63" s="175"/>
      <c r="G63" s="175"/>
      <c r="H63" s="175"/>
      <c r="I63" s="175"/>
      <c r="J63" s="176">
        <f>J130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104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Úpa, Mladé Buky, odstranění nánosů v obci, ř.km 55,000 - 58,000 - DSJ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93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1 - SO 1 (ř. km 55,075 - 55,175)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22</v>
      </c>
      <c r="D77" s="41"/>
      <c r="E77" s="41"/>
      <c r="F77" s="28" t="str">
        <f>F12</f>
        <v>k.ú. Mladé Buky</v>
      </c>
      <c r="G77" s="41"/>
      <c r="H77" s="41"/>
      <c r="I77" s="33" t="s">
        <v>24</v>
      </c>
      <c r="J77" s="73" t="str">
        <f>IF(J12="","",J12)</f>
        <v>16. 2. 2021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40.05" customHeight="1">
      <c r="A79" s="39"/>
      <c r="B79" s="40"/>
      <c r="C79" s="33" t="s">
        <v>26</v>
      </c>
      <c r="D79" s="41"/>
      <c r="E79" s="41"/>
      <c r="F79" s="28" t="str">
        <f>E15</f>
        <v>Povodí Labe, státní podnik,Víta Nejedlého 951, HK3</v>
      </c>
      <c r="G79" s="41"/>
      <c r="H79" s="41"/>
      <c r="I79" s="33" t="s">
        <v>33</v>
      </c>
      <c r="J79" s="37" t="str">
        <f>E21</f>
        <v>Multiaqua s.r.o., Veverkova 1343, Hradec Králové 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31</v>
      </c>
      <c r="D80" s="41"/>
      <c r="E80" s="41"/>
      <c r="F80" s="28" t="str">
        <f>IF(E18="","",E18)</f>
        <v>Vyplň údaj</v>
      </c>
      <c r="G80" s="41"/>
      <c r="H80" s="41"/>
      <c r="I80" s="33" t="s">
        <v>36</v>
      </c>
      <c r="J80" s="37" t="str">
        <f>E24</f>
        <v>Ing. Šárka Volfová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105</v>
      </c>
      <c r="D82" s="181" t="s">
        <v>59</v>
      </c>
      <c r="E82" s="181" t="s">
        <v>55</v>
      </c>
      <c r="F82" s="181" t="s">
        <v>56</v>
      </c>
      <c r="G82" s="181" t="s">
        <v>106</v>
      </c>
      <c r="H82" s="181" t="s">
        <v>107</v>
      </c>
      <c r="I82" s="181" t="s">
        <v>108</v>
      </c>
      <c r="J82" s="181" t="s">
        <v>98</v>
      </c>
      <c r="K82" s="182" t="s">
        <v>109</v>
      </c>
      <c r="L82" s="183"/>
      <c r="M82" s="93" t="s">
        <v>28</v>
      </c>
      <c r="N82" s="94" t="s">
        <v>44</v>
      </c>
      <c r="O82" s="94" t="s">
        <v>110</v>
      </c>
      <c r="P82" s="94" t="s">
        <v>111</v>
      </c>
      <c r="Q82" s="94" t="s">
        <v>112</v>
      </c>
      <c r="R82" s="94" t="s">
        <v>113</v>
      </c>
      <c r="S82" s="94" t="s">
        <v>114</v>
      </c>
      <c r="T82" s="95" t="s">
        <v>115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116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11.56685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73</v>
      </c>
      <c r="AU83" s="18" t="s">
        <v>99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73</v>
      </c>
      <c r="E84" s="192" t="s">
        <v>117</v>
      </c>
      <c r="F84" s="192" t="s">
        <v>118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P85+P123+P130</f>
        <v>0</v>
      </c>
      <c r="Q84" s="197"/>
      <c r="R84" s="198">
        <f>R85+R123+R130</f>
        <v>11.56685</v>
      </c>
      <c r="S84" s="197"/>
      <c r="T84" s="199">
        <f>T85+T123+T130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79</v>
      </c>
      <c r="AT84" s="201" t="s">
        <v>73</v>
      </c>
      <c r="AU84" s="201" t="s">
        <v>74</v>
      </c>
      <c r="AY84" s="200" t="s">
        <v>119</v>
      </c>
      <c r="BK84" s="202">
        <f>BK85+BK123+BK130</f>
        <v>0</v>
      </c>
    </row>
    <row r="85" spans="1:63" s="12" customFormat="1" ht="22.8" customHeight="1">
      <c r="A85" s="12"/>
      <c r="B85" s="189"/>
      <c r="C85" s="190"/>
      <c r="D85" s="191" t="s">
        <v>73</v>
      </c>
      <c r="E85" s="203" t="s">
        <v>79</v>
      </c>
      <c r="F85" s="203" t="s">
        <v>120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SUM(P86:P122)</f>
        <v>0</v>
      </c>
      <c r="Q85" s="197"/>
      <c r="R85" s="198">
        <f>SUM(R86:R122)</f>
        <v>0.022850000000000002</v>
      </c>
      <c r="S85" s="197"/>
      <c r="T85" s="199">
        <f>SUM(T86:T122)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73</v>
      </c>
      <c r="AU85" s="201" t="s">
        <v>79</v>
      </c>
      <c r="AY85" s="200" t="s">
        <v>119</v>
      </c>
      <c r="BK85" s="202">
        <f>SUM(BK86:BK122)</f>
        <v>0</v>
      </c>
    </row>
    <row r="86" spans="1:65" s="2" customFormat="1" ht="16.5" customHeight="1">
      <c r="A86" s="39"/>
      <c r="B86" s="40"/>
      <c r="C86" s="205" t="s">
        <v>79</v>
      </c>
      <c r="D86" s="205" t="s">
        <v>121</v>
      </c>
      <c r="E86" s="206" t="s">
        <v>122</v>
      </c>
      <c r="F86" s="207" t="s">
        <v>123</v>
      </c>
      <c r="G86" s="208" t="s">
        <v>124</v>
      </c>
      <c r="H86" s="209">
        <v>30</v>
      </c>
      <c r="I86" s="210"/>
      <c r="J86" s="211">
        <f>ROUND(I86*H86,2)</f>
        <v>0</v>
      </c>
      <c r="K86" s="207" t="s">
        <v>125</v>
      </c>
      <c r="L86" s="45"/>
      <c r="M86" s="212" t="s">
        <v>28</v>
      </c>
      <c r="N86" s="213" t="s">
        <v>47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89</v>
      </c>
      <c r="AT86" s="216" t="s">
        <v>121</v>
      </c>
      <c r="AU86" s="216" t="s">
        <v>83</v>
      </c>
      <c r="AY86" s="18" t="s">
        <v>119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89</v>
      </c>
      <c r="BK86" s="217">
        <f>ROUND(I86*H86,2)</f>
        <v>0</v>
      </c>
      <c r="BL86" s="18" t="s">
        <v>89</v>
      </c>
      <c r="BM86" s="216" t="s">
        <v>126</v>
      </c>
    </row>
    <row r="87" spans="1:51" s="13" customFormat="1" ht="12">
      <c r="A87" s="13"/>
      <c r="B87" s="218"/>
      <c r="C87" s="219"/>
      <c r="D87" s="220" t="s">
        <v>127</v>
      </c>
      <c r="E87" s="221" t="s">
        <v>28</v>
      </c>
      <c r="F87" s="222" t="s">
        <v>128</v>
      </c>
      <c r="G87" s="219"/>
      <c r="H87" s="223">
        <v>30</v>
      </c>
      <c r="I87" s="224"/>
      <c r="J87" s="219"/>
      <c r="K87" s="219"/>
      <c r="L87" s="225"/>
      <c r="M87" s="226"/>
      <c r="N87" s="227"/>
      <c r="O87" s="227"/>
      <c r="P87" s="227"/>
      <c r="Q87" s="227"/>
      <c r="R87" s="227"/>
      <c r="S87" s="227"/>
      <c r="T87" s="22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9" t="s">
        <v>127</v>
      </c>
      <c r="AU87" s="229" t="s">
        <v>83</v>
      </c>
      <c r="AV87" s="13" t="s">
        <v>83</v>
      </c>
      <c r="AW87" s="13" t="s">
        <v>35</v>
      </c>
      <c r="AX87" s="13" t="s">
        <v>79</v>
      </c>
      <c r="AY87" s="229" t="s">
        <v>119</v>
      </c>
    </row>
    <row r="88" spans="1:65" s="2" customFormat="1" ht="16.5" customHeight="1">
      <c r="A88" s="39"/>
      <c r="B88" s="40"/>
      <c r="C88" s="205" t="s">
        <v>83</v>
      </c>
      <c r="D88" s="205" t="s">
        <v>121</v>
      </c>
      <c r="E88" s="206" t="s">
        <v>129</v>
      </c>
      <c r="F88" s="207" t="s">
        <v>130</v>
      </c>
      <c r="G88" s="208" t="s">
        <v>131</v>
      </c>
      <c r="H88" s="209">
        <v>351.056</v>
      </c>
      <c r="I88" s="210"/>
      <c r="J88" s="211">
        <f>ROUND(I88*H88,2)</f>
        <v>0</v>
      </c>
      <c r="K88" s="207" t="s">
        <v>125</v>
      </c>
      <c r="L88" s="45"/>
      <c r="M88" s="212" t="s">
        <v>28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89</v>
      </c>
      <c r="AT88" s="216" t="s">
        <v>121</v>
      </c>
      <c r="AU88" s="216" t="s">
        <v>83</v>
      </c>
      <c r="AY88" s="18" t="s">
        <v>119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89</v>
      </c>
      <c r="BK88" s="217">
        <f>ROUND(I88*H88,2)</f>
        <v>0</v>
      </c>
      <c r="BL88" s="18" t="s">
        <v>89</v>
      </c>
      <c r="BM88" s="216" t="s">
        <v>132</v>
      </c>
    </row>
    <row r="89" spans="1:51" s="13" customFormat="1" ht="12">
      <c r="A89" s="13"/>
      <c r="B89" s="218"/>
      <c r="C89" s="219"/>
      <c r="D89" s="220" t="s">
        <v>127</v>
      </c>
      <c r="E89" s="221" t="s">
        <v>28</v>
      </c>
      <c r="F89" s="222" t="s">
        <v>133</v>
      </c>
      <c r="G89" s="219"/>
      <c r="H89" s="223">
        <v>438.82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9" t="s">
        <v>127</v>
      </c>
      <c r="AU89" s="229" t="s">
        <v>83</v>
      </c>
      <c r="AV89" s="13" t="s">
        <v>83</v>
      </c>
      <c r="AW89" s="13" t="s">
        <v>35</v>
      </c>
      <c r="AX89" s="13" t="s">
        <v>74</v>
      </c>
      <c r="AY89" s="229" t="s">
        <v>119</v>
      </c>
    </row>
    <row r="90" spans="1:51" s="13" customFormat="1" ht="12">
      <c r="A90" s="13"/>
      <c r="B90" s="218"/>
      <c r="C90" s="219"/>
      <c r="D90" s="220" t="s">
        <v>127</v>
      </c>
      <c r="E90" s="221" t="s">
        <v>28</v>
      </c>
      <c r="F90" s="222" t="s">
        <v>134</v>
      </c>
      <c r="G90" s="219"/>
      <c r="H90" s="223">
        <v>-87.764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127</v>
      </c>
      <c r="AU90" s="229" t="s">
        <v>83</v>
      </c>
      <c r="AV90" s="13" t="s">
        <v>83</v>
      </c>
      <c r="AW90" s="13" t="s">
        <v>35</v>
      </c>
      <c r="AX90" s="13" t="s">
        <v>74</v>
      </c>
      <c r="AY90" s="229" t="s">
        <v>119</v>
      </c>
    </row>
    <row r="91" spans="1:51" s="14" customFormat="1" ht="12">
      <c r="A91" s="14"/>
      <c r="B91" s="230"/>
      <c r="C91" s="231"/>
      <c r="D91" s="220" t="s">
        <v>127</v>
      </c>
      <c r="E91" s="232" t="s">
        <v>28</v>
      </c>
      <c r="F91" s="233" t="s">
        <v>135</v>
      </c>
      <c r="G91" s="231"/>
      <c r="H91" s="234">
        <v>351.056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0" t="s">
        <v>127</v>
      </c>
      <c r="AU91" s="240" t="s">
        <v>83</v>
      </c>
      <c r="AV91" s="14" t="s">
        <v>89</v>
      </c>
      <c r="AW91" s="14" t="s">
        <v>35</v>
      </c>
      <c r="AX91" s="14" t="s">
        <v>79</v>
      </c>
      <c r="AY91" s="240" t="s">
        <v>119</v>
      </c>
    </row>
    <row r="92" spans="1:65" s="2" customFormat="1" ht="21.75" customHeight="1">
      <c r="A92" s="39"/>
      <c r="B92" s="40"/>
      <c r="C92" s="205" t="s">
        <v>86</v>
      </c>
      <c r="D92" s="205" t="s">
        <v>121</v>
      </c>
      <c r="E92" s="206" t="s">
        <v>136</v>
      </c>
      <c r="F92" s="207" t="s">
        <v>137</v>
      </c>
      <c r="G92" s="208" t="s">
        <v>131</v>
      </c>
      <c r="H92" s="209">
        <v>87.764</v>
      </c>
      <c r="I92" s="210"/>
      <c r="J92" s="211">
        <f>ROUND(I92*H92,2)</f>
        <v>0</v>
      </c>
      <c r="K92" s="207" t="s">
        <v>125</v>
      </c>
      <c r="L92" s="45"/>
      <c r="M92" s="212" t="s">
        <v>28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89</v>
      </c>
      <c r="AT92" s="216" t="s">
        <v>121</v>
      </c>
      <c r="AU92" s="216" t="s">
        <v>83</v>
      </c>
      <c r="AY92" s="18" t="s">
        <v>119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89</v>
      </c>
      <c r="BK92" s="217">
        <f>ROUND(I92*H92,2)</f>
        <v>0</v>
      </c>
      <c r="BL92" s="18" t="s">
        <v>89</v>
      </c>
      <c r="BM92" s="216" t="s">
        <v>138</v>
      </c>
    </row>
    <row r="93" spans="1:51" s="13" customFormat="1" ht="12">
      <c r="A93" s="13"/>
      <c r="B93" s="218"/>
      <c r="C93" s="219"/>
      <c r="D93" s="220" t="s">
        <v>127</v>
      </c>
      <c r="E93" s="221" t="s">
        <v>28</v>
      </c>
      <c r="F93" s="222" t="s">
        <v>139</v>
      </c>
      <c r="G93" s="219"/>
      <c r="H93" s="223">
        <v>87.764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127</v>
      </c>
      <c r="AU93" s="229" t="s">
        <v>83</v>
      </c>
      <c r="AV93" s="13" t="s">
        <v>83</v>
      </c>
      <c r="AW93" s="13" t="s">
        <v>35</v>
      </c>
      <c r="AX93" s="13" t="s">
        <v>79</v>
      </c>
      <c r="AY93" s="229" t="s">
        <v>119</v>
      </c>
    </row>
    <row r="94" spans="1:65" s="2" customFormat="1" ht="16.5" customHeight="1">
      <c r="A94" s="39"/>
      <c r="B94" s="40"/>
      <c r="C94" s="205" t="s">
        <v>89</v>
      </c>
      <c r="D94" s="205" t="s">
        <v>121</v>
      </c>
      <c r="E94" s="206" t="s">
        <v>140</v>
      </c>
      <c r="F94" s="207" t="s">
        <v>141</v>
      </c>
      <c r="G94" s="208" t="s">
        <v>131</v>
      </c>
      <c r="H94" s="209">
        <v>0.6</v>
      </c>
      <c r="I94" s="210"/>
      <c r="J94" s="211">
        <f>ROUND(I94*H94,2)</f>
        <v>0</v>
      </c>
      <c r="K94" s="207" t="s">
        <v>125</v>
      </c>
      <c r="L94" s="45"/>
      <c r="M94" s="212" t="s">
        <v>28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89</v>
      </c>
      <c r="AT94" s="216" t="s">
        <v>121</v>
      </c>
      <c r="AU94" s="216" t="s">
        <v>83</v>
      </c>
      <c r="AY94" s="18" t="s">
        <v>119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89</v>
      </c>
      <c r="BK94" s="217">
        <f>ROUND(I94*H94,2)</f>
        <v>0</v>
      </c>
      <c r="BL94" s="18" t="s">
        <v>89</v>
      </c>
      <c r="BM94" s="216" t="s">
        <v>142</v>
      </c>
    </row>
    <row r="95" spans="1:51" s="13" customFormat="1" ht="12">
      <c r="A95" s="13"/>
      <c r="B95" s="218"/>
      <c r="C95" s="219"/>
      <c r="D95" s="220" t="s">
        <v>127</v>
      </c>
      <c r="E95" s="221" t="s">
        <v>28</v>
      </c>
      <c r="F95" s="222" t="s">
        <v>143</v>
      </c>
      <c r="G95" s="219"/>
      <c r="H95" s="223">
        <v>0.6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127</v>
      </c>
      <c r="AU95" s="229" t="s">
        <v>83</v>
      </c>
      <c r="AV95" s="13" t="s">
        <v>83</v>
      </c>
      <c r="AW95" s="13" t="s">
        <v>35</v>
      </c>
      <c r="AX95" s="13" t="s">
        <v>79</v>
      </c>
      <c r="AY95" s="229" t="s">
        <v>119</v>
      </c>
    </row>
    <row r="96" spans="1:65" s="2" customFormat="1" ht="16.5" customHeight="1">
      <c r="A96" s="39"/>
      <c r="B96" s="40"/>
      <c r="C96" s="205" t="s">
        <v>144</v>
      </c>
      <c r="D96" s="205" t="s">
        <v>121</v>
      </c>
      <c r="E96" s="206" t="s">
        <v>145</v>
      </c>
      <c r="F96" s="207" t="s">
        <v>146</v>
      </c>
      <c r="G96" s="208" t="s">
        <v>131</v>
      </c>
      <c r="H96" s="209">
        <v>351.056</v>
      </c>
      <c r="I96" s="210"/>
      <c r="J96" s="211">
        <f>ROUND(I96*H96,2)</f>
        <v>0</v>
      </c>
      <c r="K96" s="207" t="s">
        <v>125</v>
      </c>
      <c r="L96" s="45"/>
      <c r="M96" s="212" t="s">
        <v>28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89</v>
      </c>
      <c r="AT96" s="216" t="s">
        <v>121</v>
      </c>
      <c r="AU96" s="216" t="s">
        <v>83</v>
      </c>
      <c r="AY96" s="18" t="s">
        <v>119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89</v>
      </c>
      <c r="BK96" s="217">
        <f>ROUND(I96*H96,2)</f>
        <v>0</v>
      </c>
      <c r="BL96" s="18" t="s">
        <v>89</v>
      </c>
      <c r="BM96" s="216" t="s">
        <v>147</v>
      </c>
    </row>
    <row r="97" spans="1:51" s="13" customFormat="1" ht="12">
      <c r="A97" s="13"/>
      <c r="B97" s="218"/>
      <c r="C97" s="219"/>
      <c r="D97" s="220" t="s">
        <v>127</v>
      </c>
      <c r="E97" s="221" t="s">
        <v>28</v>
      </c>
      <c r="F97" s="222" t="s">
        <v>148</v>
      </c>
      <c r="G97" s="219"/>
      <c r="H97" s="223">
        <v>351.056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127</v>
      </c>
      <c r="AU97" s="229" t="s">
        <v>83</v>
      </c>
      <c r="AV97" s="13" t="s">
        <v>83</v>
      </c>
      <c r="AW97" s="13" t="s">
        <v>35</v>
      </c>
      <c r="AX97" s="13" t="s">
        <v>79</v>
      </c>
      <c r="AY97" s="229" t="s">
        <v>119</v>
      </c>
    </row>
    <row r="98" spans="1:65" s="2" customFormat="1" ht="16.5" customHeight="1">
      <c r="A98" s="39"/>
      <c r="B98" s="40"/>
      <c r="C98" s="205" t="s">
        <v>149</v>
      </c>
      <c r="D98" s="205" t="s">
        <v>121</v>
      </c>
      <c r="E98" s="206" t="s">
        <v>150</v>
      </c>
      <c r="F98" s="207" t="s">
        <v>151</v>
      </c>
      <c r="G98" s="208" t="s">
        <v>131</v>
      </c>
      <c r="H98" s="209">
        <v>87.754</v>
      </c>
      <c r="I98" s="210"/>
      <c r="J98" s="211">
        <f>ROUND(I98*H98,2)</f>
        <v>0</v>
      </c>
      <c r="K98" s="207" t="s">
        <v>125</v>
      </c>
      <c r="L98" s="45"/>
      <c r="M98" s="212" t="s">
        <v>28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89</v>
      </c>
      <c r="AT98" s="216" t="s">
        <v>121</v>
      </c>
      <c r="AU98" s="216" t="s">
        <v>83</v>
      </c>
      <c r="AY98" s="18" t="s">
        <v>119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89</v>
      </c>
      <c r="BK98" s="217">
        <f>ROUND(I98*H98,2)</f>
        <v>0</v>
      </c>
      <c r="BL98" s="18" t="s">
        <v>89</v>
      </c>
      <c r="BM98" s="216" t="s">
        <v>152</v>
      </c>
    </row>
    <row r="99" spans="1:51" s="13" customFormat="1" ht="12">
      <c r="A99" s="13"/>
      <c r="B99" s="218"/>
      <c r="C99" s="219"/>
      <c r="D99" s="220" t="s">
        <v>127</v>
      </c>
      <c r="E99" s="221" t="s">
        <v>28</v>
      </c>
      <c r="F99" s="222" t="s">
        <v>153</v>
      </c>
      <c r="G99" s="219"/>
      <c r="H99" s="223">
        <v>87.754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127</v>
      </c>
      <c r="AU99" s="229" t="s">
        <v>83</v>
      </c>
      <c r="AV99" s="13" t="s">
        <v>83</v>
      </c>
      <c r="AW99" s="13" t="s">
        <v>35</v>
      </c>
      <c r="AX99" s="13" t="s">
        <v>79</v>
      </c>
      <c r="AY99" s="229" t="s">
        <v>119</v>
      </c>
    </row>
    <row r="100" spans="1:65" s="2" customFormat="1" ht="12">
      <c r="A100" s="39"/>
      <c r="B100" s="40"/>
      <c r="C100" s="205" t="s">
        <v>154</v>
      </c>
      <c r="D100" s="205" t="s">
        <v>121</v>
      </c>
      <c r="E100" s="206" t="s">
        <v>155</v>
      </c>
      <c r="F100" s="207" t="s">
        <v>156</v>
      </c>
      <c r="G100" s="208" t="s">
        <v>131</v>
      </c>
      <c r="H100" s="209">
        <v>1</v>
      </c>
      <c r="I100" s="210"/>
      <c r="J100" s="211">
        <f>ROUND(I100*H100,2)</f>
        <v>0</v>
      </c>
      <c r="K100" s="207" t="s">
        <v>125</v>
      </c>
      <c r="L100" s="45"/>
      <c r="M100" s="212" t="s">
        <v>28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89</v>
      </c>
      <c r="AT100" s="216" t="s">
        <v>121</v>
      </c>
      <c r="AU100" s="216" t="s">
        <v>83</v>
      </c>
      <c r="AY100" s="18" t="s">
        <v>119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89</v>
      </c>
      <c r="BK100" s="217">
        <f>ROUND(I100*H100,2)</f>
        <v>0</v>
      </c>
      <c r="BL100" s="18" t="s">
        <v>89</v>
      </c>
      <c r="BM100" s="216" t="s">
        <v>157</v>
      </c>
    </row>
    <row r="101" spans="1:51" s="13" customFormat="1" ht="12">
      <c r="A101" s="13"/>
      <c r="B101" s="218"/>
      <c r="C101" s="219"/>
      <c r="D101" s="220" t="s">
        <v>127</v>
      </c>
      <c r="E101" s="221" t="s">
        <v>28</v>
      </c>
      <c r="F101" s="222" t="s">
        <v>158</v>
      </c>
      <c r="G101" s="219"/>
      <c r="H101" s="223">
        <v>1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127</v>
      </c>
      <c r="AU101" s="229" t="s">
        <v>83</v>
      </c>
      <c r="AV101" s="13" t="s">
        <v>83</v>
      </c>
      <c r="AW101" s="13" t="s">
        <v>35</v>
      </c>
      <c r="AX101" s="13" t="s">
        <v>79</v>
      </c>
      <c r="AY101" s="229" t="s">
        <v>119</v>
      </c>
    </row>
    <row r="102" spans="1:65" s="2" customFormat="1" ht="12">
      <c r="A102" s="39"/>
      <c r="B102" s="40"/>
      <c r="C102" s="205" t="s">
        <v>159</v>
      </c>
      <c r="D102" s="205" t="s">
        <v>121</v>
      </c>
      <c r="E102" s="206" t="s">
        <v>160</v>
      </c>
      <c r="F102" s="207" t="s">
        <v>161</v>
      </c>
      <c r="G102" s="208" t="s">
        <v>131</v>
      </c>
      <c r="H102" s="209">
        <v>439.81</v>
      </c>
      <c r="I102" s="210"/>
      <c r="J102" s="211">
        <f>ROUND(I102*H102,2)</f>
        <v>0</v>
      </c>
      <c r="K102" s="207" t="s">
        <v>125</v>
      </c>
      <c r="L102" s="45"/>
      <c r="M102" s="212" t="s">
        <v>28</v>
      </c>
      <c r="N102" s="213" t="s">
        <v>47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89</v>
      </c>
      <c r="AT102" s="216" t="s">
        <v>121</v>
      </c>
      <c r="AU102" s="216" t="s">
        <v>83</v>
      </c>
      <c r="AY102" s="18" t="s">
        <v>119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89</v>
      </c>
      <c r="BK102" s="217">
        <f>ROUND(I102*H102,2)</f>
        <v>0</v>
      </c>
      <c r="BL102" s="18" t="s">
        <v>89</v>
      </c>
      <c r="BM102" s="216" t="s">
        <v>162</v>
      </c>
    </row>
    <row r="103" spans="1:51" s="13" customFormat="1" ht="12">
      <c r="A103" s="13"/>
      <c r="B103" s="218"/>
      <c r="C103" s="219"/>
      <c r="D103" s="220" t="s">
        <v>127</v>
      </c>
      <c r="E103" s="221" t="s">
        <v>28</v>
      </c>
      <c r="F103" s="222" t="s">
        <v>163</v>
      </c>
      <c r="G103" s="219"/>
      <c r="H103" s="223">
        <v>351.056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127</v>
      </c>
      <c r="AU103" s="229" t="s">
        <v>83</v>
      </c>
      <c r="AV103" s="13" t="s">
        <v>83</v>
      </c>
      <c r="AW103" s="13" t="s">
        <v>35</v>
      </c>
      <c r="AX103" s="13" t="s">
        <v>74</v>
      </c>
      <c r="AY103" s="229" t="s">
        <v>119</v>
      </c>
    </row>
    <row r="104" spans="1:51" s="13" customFormat="1" ht="12">
      <c r="A104" s="13"/>
      <c r="B104" s="218"/>
      <c r="C104" s="219"/>
      <c r="D104" s="220" t="s">
        <v>127</v>
      </c>
      <c r="E104" s="221" t="s">
        <v>28</v>
      </c>
      <c r="F104" s="222" t="s">
        <v>164</v>
      </c>
      <c r="G104" s="219"/>
      <c r="H104" s="223">
        <v>87.754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127</v>
      </c>
      <c r="AU104" s="229" t="s">
        <v>83</v>
      </c>
      <c r="AV104" s="13" t="s">
        <v>83</v>
      </c>
      <c r="AW104" s="13" t="s">
        <v>35</v>
      </c>
      <c r="AX104" s="13" t="s">
        <v>74</v>
      </c>
      <c r="AY104" s="229" t="s">
        <v>119</v>
      </c>
    </row>
    <row r="105" spans="1:51" s="13" customFormat="1" ht="12">
      <c r="A105" s="13"/>
      <c r="B105" s="218"/>
      <c r="C105" s="219"/>
      <c r="D105" s="220" t="s">
        <v>127</v>
      </c>
      <c r="E105" s="221" t="s">
        <v>28</v>
      </c>
      <c r="F105" s="222" t="s">
        <v>165</v>
      </c>
      <c r="G105" s="219"/>
      <c r="H105" s="223">
        <v>1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127</v>
      </c>
      <c r="AU105" s="229" t="s">
        <v>83</v>
      </c>
      <c r="AV105" s="13" t="s">
        <v>83</v>
      </c>
      <c r="AW105" s="13" t="s">
        <v>35</v>
      </c>
      <c r="AX105" s="13" t="s">
        <v>74</v>
      </c>
      <c r="AY105" s="229" t="s">
        <v>119</v>
      </c>
    </row>
    <row r="106" spans="1:51" s="14" customFormat="1" ht="12">
      <c r="A106" s="14"/>
      <c r="B106" s="230"/>
      <c r="C106" s="231"/>
      <c r="D106" s="220" t="s">
        <v>127</v>
      </c>
      <c r="E106" s="232" t="s">
        <v>28</v>
      </c>
      <c r="F106" s="233" t="s">
        <v>135</v>
      </c>
      <c r="G106" s="231"/>
      <c r="H106" s="234">
        <v>439.81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127</v>
      </c>
      <c r="AU106" s="240" t="s">
        <v>83</v>
      </c>
      <c r="AV106" s="14" t="s">
        <v>89</v>
      </c>
      <c r="AW106" s="14" t="s">
        <v>35</v>
      </c>
      <c r="AX106" s="14" t="s">
        <v>79</v>
      </c>
      <c r="AY106" s="240" t="s">
        <v>119</v>
      </c>
    </row>
    <row r="107" spans="1:65" s="2" customFormat="1" ht="16.5" customHeight="1">
      <c r="A107" s="39"/>
      <c r="B107" s="40"/>
      <c r="C107" s="205" t="s">
        <v>166</v>
      </c>
      <c r="D107" s="205" t="s">
        <v>121</v>
      </c>
      <c r="E107" s="206" t="s">
        <v>167</v>
      </c>
      <c r="F107" s="207" t="s">
        <v>168</v>
      </c>
      <c r="G107" s="208" t="s">
        <v>131</v>
      </c>
      <c r="H107" s="209">
        <v>351.056</v>
      </c>
      <c r="I107" s="210"/>
      <c r="J107" s="211">
        <f>ROUND(I107*H107,2)</f>
        <v>0</v>
      </c>
      <c r="K107" s="207" t="s">
        <v>125</v>
      </c>
      <c r="L107" s="45"/>
      <c r="M107" s="212" t="s">
        <v>28</v>
      </c>
      <c r="N107" s="213" t="s">
        <v>47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89</v>
      </c>
      <c r="AT107" s="216" t="s">
        <v>121</v>
      </c>
      <c r="AU107" s="216" t="s">
        <v>83</v>
      </c>
      <c r="AY107" s="18" t="s">
        <v>119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89</v>
      </c>
      <c r="BK107" s="217">
        <f>ROUND(I107*H107,2)</f>
        <v>0</v>
      </c>
      <c r="BL107" s="18" t="s">
        <v>89</v>
      </c>
      <c r="BM107" s="216" t="s">
        <v>169</v>
      </c>
    </row>
    <row r="108" spans="1:51" s="13" customFormat="1" ht="12">
      <c r="A108" s="13"/>
      <c r="B108" s="218"/>
      <c r="C108" s="219"/>
      <c r="D108" s="220" t="s">
        <v>127</v>
      </c>
      <c r="E108" s="221" t="s">
        <v>28</v>
      </c>
      <c r="F108" s="222" t="s">
        <v>170</v>
      </c>
      <c r="G108" s="219"/>
      <c r="H108" s="223">
        <v>351.056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127</v>
      </c>
      <c r="AU108" s="229" t="s">
        <v>83</v>
      </c>
      <c r="AV108" s="13" t="s">
        <v>83</v>
      </c>
      <c r="AW108" s="13" t="s">
        <v>35</v>
      </c>
      <c r="AX108" s="13" t="s">
        <v>79</v>
      </c>
      <c r="AY108" s="229" t="s">
        <v>119</v>
      </c>
    </row>
    <row r="109" spans="1:65" s="2" customFormat="1" ht="16.5" customHeight="1">
      <c r="A109" s="39"/>
      <c r="B109" s="40"/>
      <c r="C109" s="205" t="s">
        <v>171</v>
      </c>
      <c r="D109" s="205" t="s">
        <v>121</v>
      </c>
      <c r="E109" s="206" t="s">
        <v>172</v>
      </c>
      <c r="F109" s="207" t="s">
        <v>173</v>
      </c>
      <c r="G109" s="208" t="s">
        <v>131</v>
      </c>
      <c r="H109" s="209">
        <v>87.764</v>
      </c>
      <c r="I109" s="210"/>
      <c r="J109" s="211">
        <f>ROUND(I109*H109,2)</f>
        <v>0</v>
      </c>
      <c r="K109" s="207" t="s">
        <v>125</v>
      </c>
      <c r="L109" s="45"/>
      <c r="M109" s="212" t="s">
        <v>28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89</v>
      </c>
      <c r="AT109" s="216" t="s">
        <v>121</v>
      </c>
      <c r="AU109" s="216" t="s">
        <v>83</v>
      </c>
      <c r="AY109" s="18" t="s">
        <v>119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89</v>
      </c>
      <c r="BK109" s="217">
        <f>ROUND(I109*H109,2)</f>
        <v>0</v>
      </c>
      <c r="BL109" s="18" t="s">
        <v>89</v>
      </c>
      <c r="BM109" s="216" t="s">
        <v>174</v>
      </c>
    </row>
    <row r="110" spans="1:51" s="13" customFormat="1" ht="12">
      <c r="A110" s="13"/>
      <c r="B110" s="218"/>
      <c r="C110" s="219"/>
      <c r="D110" s="220" t="s">
        <v>127</v>
      </c>
      <c r="E110" s="221" t="s">
        <v>28</v>
      </c>
      <c r="F110" s="222" t="s">
        <v>175</v>
      </c>
      <c r="G110" s="219"/>
      <c r="H110" s="223">
        <v>87.764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127</v>
      </c>
      <c r="AU110" s="229" t="s">
        <v>83</v>
      </c>
      <c r="AV110" s="13" t="s">
        <v>83</v>
      </c>
      <c r="AW110" s="13" t="s">
        <v>35</v>
      </c>
      <c r="AX110" s="13" t="s">
        <v>79</v>
      </c>
      <c r="AY110" s="229" t="s">
        <v>119</v>
      </c>
    </row>
    <row r="111" spans="1:65" s="2" customFormat="1" ht="16.5" customHeight="1">
      <c r="A111" s="39"/>
      <c r="B111" s="40"/>
      <c r="C111" s="205" t="s">
        <v>8</v>
      </c>
      <c r="D111" s="205" t="s">
        <v>121</v>
      </c>
      <c r="E111" s="206" t="s">
        <v>176</v>
      </c>
      <c r="F111" s="207" t="s">
        <v>177</v>
      </c>
      <c r="G111" s="208" t="s">
        <v>131</v>
      </c>
      <c r="H111" s="209">
        <v>2</v>
      </c>
      <c r="I111" s="210"/>
      <c r="J111" s="211">
        <f>ROUND(I111*H111,2)</f>
        <v>0</v>
      </c>
      <c r="K111" s="207" t="s">
        <v>125</v>
      </c>
      <c r="L111" s="45"/>
      <c r="M111" s="212" t="s">
        <v>28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89</v>
      </c>
      <c r="AT111" s="216" t="s">
        <v>121</v>
      </c>
      <c r="AU111" s="216" t="s">
        <v>83</v>
      </c>
      <c r="AY111" s="18" t="s">
        <v>119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89</v>
      </c>
      <c r="BK111" s="217">
        <f>ROUND(I111*H111,2)</f>
        <v>0</v>
      </c>
      <c r="BL111" s="18" t="s">
        <v>89</v>
      </c>
      <c r="BM111" s="216" t="s">
        <v>178</v>
      </c>
    </row>
    <row r="112" spans="1:51" s="13" customFormat="1" ht="12">
      <c r="A112" s="13"/>
      <c r="B112" s="218"/>
      <c r="C112" s="219"/>
      <c r="D112" s="220" t="s">
        <v>127</v>
      </c>
      <c r="E112" s="221" t="s">
        <v>28</v>
      </c>
      <c r="F112" s="222" t="s">
        <v>179</v>
      </c>
      <c r="G112" s="219"/>
      <c r="H112" s="223">
        <v>1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127</v>
      </c>
      <c r="AU112" s="229" t="s">
        <v>83</v>
      </c>
      <c r="AV112" s="13" t="s">
        <v>83</v>
      </c>
      <c r="AW112" s="13" t="s">
        <v>35</v>
      </c>
      <c r="AX112" s="13" t="s">
        <v>74</v>
      </c>
      <c r="AY112" s="229" t="s">
        <v>119</v>
      </c>
    </row>
    <row r="113" spans="1:51" s="13" customFormat="1" ht="12">
      <c r="A113" s="13"/>
      <c r="B113" s="218"/>
      <c r="C113" s="219"/>
      <c r="D113" s="220" t="s">
        <v>127</v>
      </c>
      <c r="E113" s="221" t="s">
        <v>28</v>
      </c>
      <c r="F113" s="222" t="s">
        <v>180</v>
      </c>
      <c r="G113" s="219"/>
      <c r="H113" s="223">
        <v>1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127</v>
      </c>
      <c r="AU113" s="229" t="s">
        <v>83</v>
      </c>
      <c r="AV113" s="13" t="s">
        <v>83</v>
      </c>
      <c r="AW113" s="13" t="s">
        <v>35</v>
      </c>
      <c r="AX113" s="13" t="s">
        <v>74</v>
      </c>
      <c r="AY113" s="229" t="s">
        <v>119</v>
      </c>
    </row>
    <row r="114" spans="1:51" s="14" customFormat="1" ht="12">
      <c r="A114" s="14"/>
      <c r="B114" s="230"/>
      <c r="C114" s="231"/>
      <c r="D114" s="220" t="s">
        <v>127</v>
      </c>
      <c r="E114" s="232" t="s">
        <v>28</v>
      </c>
      <c r="F114" s="233" t="s">
        <v>135</v>
      </c>
      <c r="G114" s="231"/>
      <c r="H114" s="234">
        <v>2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127</v>
      </c>
      <c r="AU114" s="240" t="s">
        <v>83</v>
      </c>
      <c r="AV114" s="14" t="s">
        <v>89</v>
      </c>
      <c r="AW114" s="14" t="s">
        <v>35</v>
      </c>
      <c r="AX114" s="14" t="s">
        <v>79</v>
      </c>
      <c r="AY114" s="240" t="s">
        <v>119</v>
      </c>
    </row>
    <row r="115" spans="1:65" s="2" customFormat="1" ht="21.75" customHeight="1">
      <c r="A115" s="39"/>
      <c r="B115" s="40"/>
      <c r="C115" s="205" t="s">
        <v>181</v>
      </c>
      <c r="D115" s="205" t="s">
        <v>121</v>
      </c>
      <c r="E115" s="206" t="s">
        <v>182</v>
      </c>
      <c r="F115" s="207" t="s">
        <v>183</v>
      </c>
      <c r="G115" s="208" t="s">
        <v>124</v>
      </c>
      <c r="H115" s="209">
        <v>100</v>
      </c>
      <c r="I115" s="210"/>
      <c r="J115" s="211">
        <f>ROUND(I115*H115,2)</f>
        <v>0</v>
      </c>
      <c r="K115" s="207" t="s">
        <v>125</v>
      </c>
      <c r="L115" s="45"/>
      <c r="M115" s="212" t="s">
        <v>28</v>
      </c>
      <c r="N115" s="213" t="s">
        <v>47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89</v>
      </c>
      <c r="AT115" s="216" t="s">
        <v>121</v>
      </c>
      <c r="AU115" s="216" t="s">
        <v>83</v>
      </c>
      <c r="AY115" s="18" t="s">
        <v>119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89</v>
      </c>
      <c r="BK115" s="217">
        <f>ROUND(I115*H115,2)</f>
        <v>0</v>
      </c>
      <c r="BL115" s="18" t="s">
        <v>89</v>
      </c>
      <c r="BM115" s="216" t="s">
        <v>184</v>
      </c>
    </row>
    <row r="116" spans="1:51" s="13" customFormat="1" ht="12">
      <c r="A116" s="13"/>
      <c r="B116" s="218"/>
      <c r="C116" s="219"/>
      <c r="D116" s="220" t="s">
        <v>127</v>
      </c>
      <c r="E116" s="221" t="s">
        <v>28</v>
      </c>
      <c r="F116" s="222" t="s">
        <v>185</v>
      </c>
      <c r="G116" s="219"/>
      <c r="H116" s="223">
        <v>100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127</v>
      </c>
      <c r="AU116" s="229" t="s">
        <v>83</v>
      </c>
      <c r="AV116" s="13" t="s">
        <v>83</v>
      </c>
      <c r="AW116" s="13" t="s">
        <v>35</v>
      </c>
      <c r="AX116" s="13" t="s">
        <v>79</v>
      </c>
      <c r="AY116" s="229" t="s">
        <v>119</v>
      </c>
    </row>
    <row r="117" spans="1:65" s="2" customFormat="1" ht="16.5" customHeight="1">
      <c r="A117" s="39"/>
      <c r="B117" s="40"/>
      <c r="C117" s="205" t="s">
        <v>186</v>
      </c>
      <c r="D117" s="205" t="s">
        <v>121</v>
      </c>
      <c r="E117" s="206" t="s">
        <v>187</v>
      </c>
      <c r="F117" s="207" t="s">
        <v>188</v>
      </c>
      <c r="G117" s="208" t="s">
        <v>124</v>
      </c>
      <c r="H117" s="209">
        <v>100</v>
      </c>
      <c r="I117" s="210"/>
      <c r="J117" s="211">
        <f>ROUND(I117*H117,2)</f>
        <v>0</v>
      </c>
      <c r="K117" s="207" t="s">
        <v>125</v>
      </c>
      <c r="L117" s="45"/>
      <c r="M117" s="212" t="s">
        <v>28</v>
      </c>
      <c r="N117" s="213" t="s">
        <v>47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89</v>
      </c>
      <c r="AT117" s="216" t="s">
        <v>121</v>
      </c>
      <c r="AU117" s="216" t="s">
        <v>83</v>
      </c>
      <c r="AY117" s="18" t="s">
        <v>119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89</v>
      </c>
      <c r="BK117" s="217">
        <f>ROUND(I117*H117,2)</f>
        <v>0</v>
      </c>
      <c r="BL117" s="18" t="s">
        <v>89</v>
      </c>
      <c r="BM117" s="216" t="s">
        <v>189</v>
      </c>
    </row>
    <row r="118" spans="1:51" s="13" customFormat="1" ht="12">
      <c r="A118" s="13"/>
      <c r="B118" s="218"/>
      <c r="C118" s="219"/>
      <c r="D118" s="220" t="s">
        <v>127</v>
      </c>
      <c r="E118" s="221" t="s">
        <v>28</v>
      </c>
      <c r="F118" s="222" t="s">
        <v>190</v>
      </c>
      <c r="G118" s="219"/>
      <c r="H118" s="223">
        <v>100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127</v>
      </c>
      <c r="AU118" s="229" t="s">
        <v>83</v>
      </c>
      <c r="AV118" s="13" t="s">
        <v>83</v>
      </c>
      <c r="AW118" s="13" t="s">
        <v>35</v>
      </c>
      <c r="AX118" s="13" t="s">
        <v>79</v>
      </c>
      <c r="AY118" s="229" t="s">
        <v>119</v>
      </c>
    </row>
    <row r="119" spans="1:65" s="2" customFormat="1" ht="16.5" customHeight="1">
      <c r="A119" s="39"/>
      <c r="B119" s="40"/>
      <c r="C119" s="241" t="s">
        <v>191</v>
      </c>
      <c r="D119" s="241" t="s">
        <v>192</v>
      </c>
      <c r="E119" s="242" t="s">
        <v>193</v>
      </c>
      <c r="F119" s="243" t="s">
        <v>194</v>
      </c>
      <c r="G119" s="244" t="s">
        <v>195</v>
      </c>
      <c r="H119" s="245">
        <v>1.5</v>
      </c>
      <c r="I119" s="246"/>
      <c r="J119" s="247">
        <f>ROUND(I119*H119,2)</f>
        <v>0</v>
      </c>
      <c r="K119" s="243" t="s">
        <v>125</v>
      </c>
      <c r="L119" s="248"/>
      <c r="M119" s="249" t="s">
        <v>28</v>
      </c>
      <c r="N119" s="250" t="s">
        <v>47</v>
      </c>
      <c r="O119" s="85"/>
      <c r="P119" s="214">
        <f>O119*H119</f>
        <v>0</v>
      </c>
      <c r="Q119" s="214">
        <v>0.001</v>
      </c>
      <c r="R119" s="214">
        <f>Q119*H119</f>
        <v>0.0015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196</v>
      </c>
      <c r="AT119" s="216" t="s">
        <v>192</v>
      </c>
      <c r="AU119" s="216" t="s">
        <v>83</v>
      </c>
      <c r="AY119" s="18" t="s">
        <v>119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89</v>
      </c>
      <c r="BK119" s="217">
        <f>ROUND(I119*H119,2)</f>
        <v>0</v>
      </c>
      <c r="BL119" s="18" t="s">
        <v>89</v>
      </c>
      <c r="BM119" s="216" t="s">
        <v>197</v>
      </c>
    </row>
    <row r="120" spans="1:51" s="13" customFormat="1" ht="12">
      <c r="A120" s="13"/>
      <c r="B120" s="218"/>
      <c r="C120" s="219"/>
      <c r="D120" s="220" t="s">
        <v>127</v>
      </c>
      <c r="E120" s="221" t="s">
        <v>28</v>
      </c>
      <c r="F120" s="222" t="s">
        <v>198</v>
      </c>
      <c r="G120" s="219"/>
      <c r="H120" s="223">
        <v>1.5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127</v>
      </c>
      <c r="AU120" s="229" t="s">
        <v>83</v>
      </c>
      <c r="AV120" s="13" t="s">
        <v>83</v>
      </c>
      <c r="AW120" s="13" t="s">
        <v>35</v>
      </c>
      <c r="AX120" s="13" t="s">
        <v>79</v>
      </c>
      <c r="AY120" s="229" t="s">
        <v>119</v>
      </c>
    </row>
    <row r="121" spans="1:65" s="2" customFormat="1" ht="16.5" customHeight="1">
      <c r="A121" s="39"/>
      <c r="B121" s="40"/>
      <c r="C121" s="205" t="s">
        <v>199</v>
      </c>
      <c r="D121" s="205" t="s">
        <v>121</v>
      </c>
      <c r="E121" s="206" t="s">
        <v>200</v>
      </c>
      <c r="F121" s="207" t="s">
        <v>201</v>
      </c>
      <c r="G121" s="208" t="s">
        <v>202</v>
      </c>
      <c r="H121" s="209">
        <v>1</v>
      </c>
      <c r="I121" s="210"/>
      <c r="J121" s="211">
        <f>ROUND(I121*H121,2)</f>
        <v>0</v>
      </c>
      <c r="K121" s="207" t="s">
        <v>125</v>
      </c>
      <c r="L121" s="45"/>
      <c r="M121" s="212" t="s">
        <v>28</v>
      </c>
      <c r="N121" s="213" t="s">
        <v>47</v>
      </c>
      <c r="O121" s="85"/>
      <c r="P121" s="214">
        <f>O121*H121</f>
        <v>0</v>
      </c>
      <c r="Q121" s="214">
        <v>0.02135</v>
      </c>
      <c r="R121" s="214">
        <f>Q121*H121</f>
        <v>0.02135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89</v>
      </c>
      <c r="AT121" s="216" t="s">
        <v>121</v>
      </c>
      <c r="AU121" s="216" t="s">
        <v>83</v>
      </c>
      <c r="AY121" s="18" t="s">
        <v>119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89</v>
      </c>
      <c r="BK121" s="217">
        <f>ROUND(I121*H121,2)</f>
        <v>0</v>
      </c>
      <c r="BL121" s="18" t="s">
        <v>89</v>
      </c>
      <c r="BM121" s="216" t="s">
        <v>203</v>
      </c>
    </row>
    <row r="122" spans="1:51" s="13" customFormat="1" ht="12">
      <c r="A122" s="13"/>
      <c r="B122" s="218"/>
      <c r="C122" s="219"/>
      <c r="D122" s="220" t="s">
        <v>127</v>
      </c>
      <c r="E122" s="221" t="s">
        <v>28</v>
      </c>
      <c r="F122" s="222" t="s">
        <v>204</v>
      </c>
      <c r="G122" s="219"/>
      <c r="H122" s="223">
        <v>1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127</v>
      </c>
      <c r="AU122" s="229" t="s">
        <v>83</v>
      </c>
      <c r="AV122" s="13" t="s">
        <v>83</v>
      </c>
      <c r="AW122" s="13" t="s">
        <v>35</v>
      </c>
      <c r="AX122" s="13" t="s">
        <v>79</v>
      </c>
      <c r="AY122" s="229" t="s">
        <v>119</v>
      </c>
    </row>
    <row r="123" spans="1:63" s="12" customFormat="1" ht="22.8" customHeight="1">
      <c r="A123" s="12"/>
      <c r="B123" s="189"/>
      <c r="C123" s="190"/>
      <c r="D123" s="191" t="s">
        <v>73</v>
      </c>
      <c r="E123" s="203" t="s">
        <v>144</v>
      </c>
      <c r="F123" s="203" t="s">
        <v>205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SUM(P124:P129)</f>
        <v>0</v>
      </c>
      <c r="Q123" s="197"/>
      <c r="R123" s="198">
        <f>SUM(R124:R129)</f>
        <v>11.544</v>
      </c>
      <c r="S123" s="197"/>
      <c r="T123" s="199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0" t="s">
        <v>79</v>
      </c>
      <c r="AT123" s="201" t="s">
        <v>73</v>
      </c>
      <c r="AU123" s="201" t="s">
        <v>79</v>
      </c>
      <c r="AY123" s="200" t="s">
        <v>119</v>
      </c>
      <c r="BK123" s="202">
        <f>SUM(BK124:BK129)</f>
        <v>0</v>
      </c>
    </row>
    <row r="124" spans="1:65" s="2" customFormat="1" ht="16.5" customHeight="1">
      <c r="A124" s="39"/>
      <c r="B124" s="40"/>
      <c r="C124" s="205" t="s">
        <v>206</v>
      </c>
      <c r="D124" s="205" t="s">
        <v>121</v>
      </c>
      <c r="E124" s="206" t="s">
        <v>207</v>
      </c>
      <c r="F124" s="207" t="s">
        <v>208</v>
      </c>
      <c r="G124" s="208" t="s">
        <v>131</v>
      </c>
      <c r="H124" s="209">
        <v>7.8</v>
      </c>
      <c r="I124" s="210"/>
      <c r="J124" s="211">
        <f>ROUND(I124*H124,2)</f>
        <v>0</v>
      </c>
      <c r="K124" s="207" t="s">
        <v>125</v>
      </c>
      <c r="L124" s="45"/>
      <c r="M124" s="212" t="s">
        <v>28</v>
      </c>
      <c r="N124" s="213" t="s">
        <v>47</v>
      </c>
      <c r="O124" s="85"/>
      <c r="P124" s="214">
        <f>O124*H124</f>
        <v>0</v>
      </c>
      <c r="Q124" s="214">
        <v>1.48</v>
      </c>
      <c r="R124" s="214">
        <f>Q124*H124</f>
        <v>11.544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89</v>
      </c>
      <c r="AT124" s="216" t="s">
        <v>121</v>
      </c>
      <c r="AU124" s="216" t="s">
        <v>83</v>
      </c>
      <c r="AY124" s="18" t="s">
        <v>119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89</v>
      </c>
      <c r="BK124" s="217">
        <f>ROUND(I124*H124,2)</f>
        <v>0</v>
      </c>
      <c r="BL124" s="18" t="s">
        <v>89</v>
      </c>
      <c r="BM124" s="216" t="s">
        <v>209</v>
      </c>
    </row>
    <row r="125" spans="1:51" s="13" customFormat="1" ht="12">
      <c r="A125" s="13"/>
      <c r="B125" s="218"/>
      <c r="C125" s="219"/>
      <c r="D125" s="220" t="s">
        <v>127</v>
      </c>
      <c r="E125" s="221" t="s">
        <v>28</v>
      </c>
      <c r="F125" s="222" t="s">
        <v>210</v>
      </c>
      <c r="G125" s="219"/>
      <c r="H125" s="223">
        <v>7.8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127</v>
      </c>
      <c r="AU125" s="229" t="s">
        <v>83</v>
      </c>
      <c r="AV125" s="13" t="s">
        <v>83</v>
      </c>
      <c r="AW125" s="13" t="s">
        <v>35</v>
      </c>
      <c r="AX125" s="13" t="s">
        <v>79</v>
      </c>
      <c r="AY125" s="229" t="s">
        <v>119</v>
      </c>
    </row>
    <row r="126" spans="1:65" s="2" customFormat="1" ht="16.5" customHeight="1">
      <c r="A126" s="39"/>
      <c r="B126" s="40"/>
      <c r="C126" s="205" t="s">
        <v>154</v>
      </c>
      <c r="D126" s="205" t="s">
        <v>121</v>
      </c>
      <c r="E126" s="206" t="s">
        <v>211</v>
      </c>
      <c r="F126" s="207" t="s">
        <v>212</v>
      </c>
      <c r="G126" s="208" t="s">
        <v>213</v>
      </c>
      <c r="H126" s="209">
        <v>1</v>
      </c>
      <c r="I126" s="210"/>
      <c r="J126" s="211">
        <f>ROUND(I126*H126,2)</f>
        <v>0</v>
      </c>
      <c r="K126" s="207" t="s">
        <v>28</v>
      </c>
      <c r="L126" s="45"/>
      <c r="M126" s="212" t="s">
        <v>28</v>
      </c>
      <c r="N126" s="213" t="s">
        <v>47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89</v>
      </c>
      <c r="AT126" s="216" t="s">
        <v>121</v>
      </c>
      <c r="AU126" s="216" t="s">
        <v>83</v>
      </c>
      <c r="AY126" s="18" t="s">
        <v>119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89</v>
      </c>
      <c r="BK126" s="217">
        <f>ROUND(I126*H126,2)</f>
        <v>0</v>
      </c>
      <c r="BL126" s="18" t="s">
        <v>89</v>
      </c>
      <c r="BM126" s="216" t="s">
        <v>214</v>
      </c>
    </row>
    <row r="127" spans="1:47" s="2" customFormat="1" ht="12">
      <c r="A127" s="39"/>
      <c r="B127" s="40"/>
      <c r="C127" s="41"/>
      <c r="D127" s="220" t="s">
        <v>215</v>
      </c>
      <c r="E127" s="41"/>
      <c r="F127" s="251" t="s">
        <v>216</v>
      </c>
      <c r="G127" s="41"/>
      <c r="H127" s="41"/>
      <c r="I127" s="252"/>
      <c r="J127" s="41"/>
      <c r="K127" s="41"/>
      <c r="L127" s="45"/>
      <c r="M127" s="253"/>
      <c r="N127" s="254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215</v>
      </c>
      <c r="AU127" s="18" t="s">
        <v>83</v>
      </c>
    </row>
    <row r="128" spans="1:51" s="15" customFormat="1" ht="12">
      <c r="A128" s="15"/>
      <c r="B128" s="255"/>
      <c r="C128" s="256"/>
      <c r="D128" s="220" t="s">
        <v>127</v>
      </c>
      <c r="E128" s="257" t="s">
        <v>28</v>
      </c>
      <c r="F128" s="258" t="s">
        <v>217</v>
      </c>
      <c r="G128" s="256"/>
      <c r="H128" s="257" t="s">
        <v>28</v>
      </c>
      <c r="I128" s="259"/>
      <c r="J128" s="256"/>
      <c r="K128" s="256"/>
      <c r="L128" s="260"/>
      <c r="M128" s="261"/>
      <c r="N128" s="262"/>
      <c r="O128" s="262"/>
      <c r="P128" s="262"/>
      <c r="Q128" s="262"/>
      <c r="R128" s="262"/>
      <c r="S128" s="262"/>
      <c r="T128" s="26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4" t="s">
        <v>127</v>
      </c>
      <c r="AU128" s="264" t="s">
        <v>83</v>
      </c>
      <c r="AV128" s="15" t="s">
        <v>79</v>
      </c>
      <c r="AW128" s="15" t="s">
        <v>35</v>
      </c>
      <c r="AX128" s="15" t="s">
        <v>74</v>
      </c>
      <c r="AY128" s="264" t="s">
        <v>119</v>
      </c>
    </row>
    <row r="129" spans="1:51" s="13" customFormat="1" ht="12">
      <c r="A129" s="13"/>
      <c r="B129" s="218"/>
      <c r="C129" s="219"/>
      <c r="D129" s="220" t="s">
        <v>127</v>
      </c>
      <c r="E129" s="221" t="s">
        <v>28</v>
      </c>
      <c r="F129" s="222" t="s">
        <v>79</v>
      </c>
      <c r="G129" s="219"/>
      <c r="H129" s="223">
        <v>1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127</v>
      </c>
      <c r="AU129" s="229" t="s">
        <v>83</v>
      </c>
      <c r="AV129" s="13" t="s">
        <v>83</v>
      </c>
      <c r="AW129" s="13" t="s">
        <v>35</v>
      </c>
      <c r="AX129" s="13" t="s">
        <v>79</v>
      </c>
      <c r="AY129" s="229" t="s">
        <v>119</v>
      </c>
    </row>
    <row r="130" spans="1:63" s="12" customFormat="1" ht="22.8" customHeight="1">
      <c r="A130" s="12"/>
      <c r="B130" s="189"/>
      <c r="C130" s="190"/>
      <c r="D130" s="191" t="s">
        <v>73</v>
      </c>
      <c r="E130" s="203" t="s">
        <v>218</v>
      </c>
      <c r="F130" s="203" t="s">
        <v>219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P131</f>
        <v>0</v>
      </c>
      <c r="Q130" s="197"/>
      <c r="R130" s="198">
        <f>R131</f>
        <v>0</v>
      </c>
      <c r="S130" s="197"/>
      <c r="T130" s="199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0" t="s">
        <v>79</v>
      </c>
      <c r="AT130" s="201" t="s">
        <v>73</v>
      </c>
      <c r="AU130" s="201" t="s">
        <v>79</v>
      </c>
      <c r="AY130" s="200" t="s">
        <v>119</v>
      </c>
      <c r="BK130" s="202">
        <f>BK131</f>
        <v>0</v>
      </c>
    </row>
    <row r="131" spans="1:65" s="2" customFormat="1" ht="16.5" customHeight="1">
      <c r="A131" s="39"/>
      <c r="B131" s="40"/>
      <c r="C131" s="205" t="s">
        <v>220</v>
      </c>
      <c r="D131" s="205" t="s">
        <v>121</v>
      </c>
      <c r="E131" s="206" t="s">
        <v>221</v>
      </c>
      <c r="F131" s="207" t="s">
        <v>222</v>
      </c>
      <c r="G131" s="208" t="s">
        <v>223</v>
      </c>
      <c r="H131" s="209">
        <v>11.567</v>
      </c>
      <c r="I131" s="210"/>
      <c r="J131" s="211">
        <f>ROUND(I131*H131,2)</f>
        <v>0</v>
      </c>
      <c r="K131" s="207" t="s">
        <v>125</v>
      </c>
      <c r="L131" s="45"/>
      <c r="M131" s="265" t="s">
        <v>28</v>
      </c>
      <c r="N131" s="266" t="s">
        <v>47</v>
      </c>
      <c r="O131" s="267"/>
      <c r="P131" s="268">
        <f>O131*H131</f>
        <v>0</v>
      </c>
      <c r="Q131" s="268">
        <v>0</v>
      </c>
      <c r="R131" s="268">
        <f>Q131*H131</f>
        <v>0</v>
      </c>
      <c r="S131" s="268">
        <v>0</v>
      </c>
      <c r="T131" s="26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89</v>
      </c>
      <c r="AT131" s="216" t="s">
        <v>121</v>
      </c>
      <c r="AU131" s="216" t="s">
        <v>83</v>
      </c>
      <c r="AY131" s="18" t="s">
        <v>119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89</v>
      </c>
      <c r="BK131" s="217">
        <f>ROUND(I131*H131,2)</f>
        <v>0</v>
      </c>
      <c r="BL131" s="18" t="s">
        <v>89</v>
      </c>
      <c r="BM131" s="216" t="s">
        <v>224</v>
      </c>
    </row>
    <row r="132" spans="1:31" s="2" customFormat="1" ht="6.95" customHeight="1">
      <c r="A132" s="39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82:K13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35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Úpa, Mladé Buky, odstranění nánosů v obci, ř.km 55,000 - 58,000 - DSJ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225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16. 2. 2021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30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30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5.25" customHeight="1">
      <c r="A27" s="139"/>
      <c r="B27" s="140"/>
      <c r="C27" s="139"/>
      <c r="D27" s="139"/>
      <c r="E27" s="141" t="s">
        <v>95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ROUND((SUM(BE84:BE137)),2)</f>
        <v>0</v>
      </c>
      <c r="G33" s="39"/>
      <c r="H33" s="39"/>
      <c r="I33" s="149">
        <v>0.21</v>
      </c>
      <c r="J33" s="148">
        <f>ROUND(((SUM(BE84:BE137))*I33),2)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ROUND((SUM(BF84:BF137)),2)</f>
        <v>0</v>
      </c>
      <c r="G34" s="39"/>
      <c r="H34" s="39"/>
      <c r="I34" s="149">
        <v>0.15</v>
      </c>
      <c r="J34" s="148">
        <f>ROUND(((SUM(BF84:BF137))*I34),2)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ROUND((SUM(BG84:BG137)),2)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ROUND((SUM(BH84:BH137)),2)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ROUND((SUM(BI84:BI137)),2)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Úpa, Mladé Buky, odstranění nánosů v obci, ř.km 55,000 - 58,000 - DSJ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2 - SO 2 (ř. km 57,110 - 57,240)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k.ú. Mladé Buky</v>
      </c>
      <c r="G52" s="41"/>
      <c r="H52" s="41"/>
      <c r="I52" s="33" t="s">
        <v>24</v>
      </c>
      <c r="J52" s="73" t="str">
        <f>IF(J12="","",J12)</f>
        <v>16. 2. 2021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41"/>
      <c r="E54" s="41"/>
      <c r="F54" s="28" t="str">
        <f>E15</f>
        <v>Povodí Labe, státní podnik,Víta Nejedlého 951, HK3</v>
      </c>
      <c r="G54" s="41"/>
      <c r="H54" s="41"/>
      <c r="I54" s="33" t="s">
        <v>33</v>
      </c>
      <c r="J54" s="37" t="str">
        <f>E21</f>
        <v>Multiaqua s.r.o., Veverkova 1343, Hradec Králové 2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Šárka Volfová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J126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226</v>
      </c>
      <c r="E63" s="175"/>
      <c r="F63" s="175"/>
      <c r="G63" s="175"/>
      <c r="H63" s="175"/>
      <c r="I63" s="175"/>
      <c r="J63" s="176">
        <f>J134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J136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104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Úpa, Mladé Buky, odstranění nánosů v obci, ř.km 55,000 - 58,000 - DSJ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93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2 - SO 2 (ř. km 57,110 - 57,240)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22</v>
      </c>
      <c r="D78" s="41"/>
      <c r="E78" s="41"/>
      <c r="F78" s="28" t="str">
        <f>F12</f>
        <v>k.ú. Mladé Buky</v>
      </c>
      <c r="G78" s="41"/>
      <c r="H78" s="41"/>
      <c r="I78" s="33" t="s">
        <v>24</v>
      </c>
      <c r="J78" s="73" t="str">
        <f>IF(J12="","",J12)</f>
        <v>16. 2. 2021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40.05" customHeight="1">
      <c r="A80" s="39"/>
      <c r="B80" s="40"/>
      <c r="C80" s="33" t="s">
        <v>26</v>
      </c>
      <c r="D80" s="41"/>
      <c r="E80" s="41"/>
      <c r="F80" s="28" t="str">
        <f>E15</f>
        <v>Povodí Labe, státní podnik,Víta Nejedlého 951, HK3</v>
      </c>
      <c r="G80" s="41"/>
      <c r="H80" s="41"/>
      <c r="I80" s="33" t="s">
        <v>33</v>
      </c>
      <c r="J80" s="37" t="str">
        <f>E21</f>
        <v>Multiaqua s.r.o., Veverkova 1343, Hradec Králové 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31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>Ing. Šárka Volfová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105</v>
      </c>
      <c r="D83" s="181" t="s">
        <v>59</v>
      </c>
      <c r="E83" s="181" t="s">
        <v>55</v>
      </c>
      <c r="F83" s="181" t="s">
        <v>56</v>
      </c>
      <c r="G83" s="181" t="s">
        <v>106</v>
      </c>
      <c r="H83" s="181" t="s">
        <v>107</v>
      </c>
      <c r="I83" s="181" t="s">
        <v>108</v>
      </c>
      <c r="J83" s="181" t="s">
        <v>98</v>
      </c>
      <c r="K83" s="182" t="s">
        <v>109</v>
      </c>
      <c r="L83" s="183"/>
      <c r="M83" s="93" t="s">
        <v>28</v>
      </c>
      <c r="N83" s="94" t="s">
        <v>44</v>
      </c>
      <c r="O83" s="94" t="s">
        <v>110</v>
      </c>
      <c r="P83" s="94" t="s">
        <v>111</v>
      </c>
      <c r="Q83" s="94" t="s">
        <v>112</v>
      </c>
      <c r="R83" s="94" t="s">
        <v>113</v>
      </c>
      <c r="S83" s="94" t="s">
        <v>114</v>
      </c>
      <c r="T83" s="95" t="s">
        <v>115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116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5.88798</v>
      </c>
      <c r="S84" s="97"/>
      <c r="T84" s="187">
        <f>T85</f>
        <v>6.372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99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73</v>
      </c>
      <c r="E85" s="192" t="s">
        <v>117</v>
      </c>
      <c r="F85" s="192" t="s">
        <v>118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P86+P126+P134+P136</f>
        <v>0</v>
      </c>
      <c r="Q85" s="197"/>
      <c r="R85" s="198">
        <f>R86+R126+R134+R136</f>
        <v>5.88798</v>
      </c>
      <c r="S85" s="197"/>
      <c r="T85" s="199">
        <f>T86+T126+T134+T136</f>
        <v>6.372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73</v>
      </c>
      <c r="AU85" s="201" t="s">
        <v>74</v>
      </c>
      <c r="AY85" s="200" t="s">
        <v>119</v>
      </c>
      <c r="BK85" s="202">
        <f>BK86+BK126+BK134+BK136</f>
        <v>0</v>
      </c>
    </row>
    <row r="86" spans="1:63" s="12" customFormat="1" ht="22.8" customHeight="1">
      <c r="A86" s="12"/>
      <c r="B86" s="189"/>
      <c r="C86" s="190"/>
      <c r="D86" s="191" t="s">
        <v>73</v>
      </c>
      <c r="E86" s="203" t="s">
        <v>79</v>
      </c>
      <c r="F86" s="203" t="s">
        <v>120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SUM(P87:P125)</f>
        <v>0</v>
      </c>
      <c r="Q86" s="197"/>
      <c r="R86" s="198">
        <f>SUM(R87:R125)</f>
        <v>0.00048</v>
      </c>
      <c r="S86" s="197"/>
      <c r="T86" s="199">
        <f>SUM(T87:T125)</f>
        <v>6.372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73</v>
      </c>
      <c r="AU86" s="201" t="s">
        <v>79</v>
      </c>
      <c r="AY86" s="200" t="s">
        <v>119</v>
      </c>
      <c r="BK86" s="202">
        <f>SUM(BK87:BK125)</f>
        <v>0</v>
      </c>
    </row>
    <row r="87" spans="1:65" s="2" customFormat="1" ht="16.5" customHeight="1">
      <c r="A87" s="39"/>
      <c r="B87" s="40"/>
      <c r="C87" s="205" t="s">
        <v>79</v>
      </c>
      <c r="D87" s="205" t="s">
        <v>121</v>
      </c>
      <c r="E87" s="206" t="s">
        <v>122</v>
      </c>
      <c r="F87" s="207" t="s">
        <v>123</v>
      </c>
      <c r="G87" s="208" t="s">
        <v>124</v>
      </c>
      <c r="H87" s="209">
        <v>20</v>
      </c>
      <c r="I87" s="210"/>
      <c r="J87" s="211">
        <f>ROUND(I87*H87,2)</f>
        <v>0</v>
      </c>
      <c r="K87" s="207" t="s">
        <v>125</v>
      </c>
      <c r="L87" s="45"/>
      <c r="M87" s="212" t="s">
        <v>28</v>
      </c>
      <c r="N87" s="213" t="s">
        <v>47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89</v>
      </c>
      <c r="AT87" s="216" t="s">
        <v>121</v>
      </c>
      <c r="AU87" s="216" t="s">
        <v>83</v>
      </c>
      <c r="AY87" s="18" t="s">
        <v>119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89</v>
      </c>
      <c r="BK87" s="217">
        <f>ROUND(I87*H87,2)</f>
        <v>0</v>
      </c>
      <c r="BL87" s="18" t="s">
        <v>89</v>
      </c>
      <c r="BM87" s="216" t="s">
        <v>227</v>
      </c>
    </row>
    <row r="88" spans="1:51" s="13" customFormat="1" ht="12">
      <c r="A88" s="13"/>
      <c r="B88" s="218"/>
      <c r="C88" s="219"/>
      <c r="D88" s="220" t="s">
        <v>127</v>
      </c>
      <c r="E88" s="221" t="s">
        <v>28</v>
      </c>
      <c r="F88" s="222" t="s">
        <v>228</v>
      </c>
      <c r="G88" s="219"/>
      <c r="H88" s="223">
        <v>20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9" t="s">
        <v>127</v>
      </c>
      <c r="AU88" s="229" t="s">
        <v>83</v>
      </c>
      <c r="AV88" s="13" t="s">
        <v>83</v>
      </c>
      <c r="AW88" s="13" t="s">
        <v>35</v>
      </c>
      <c r="AX88" s="13" t="s">
        <v>79</v>
      </c>
      <c r="AY88" s="229" t="s">
        <v>119</v>
      </c>
    </row>
    <row r="89" spans="1:65" s="2" customFormat="1" ht="16.5" customHeight="1">
      <c r="A89" s="39"/>
      <c r="B89" s="40"/>
      <c r="C89" s="205" t="s">
        <v>83</v>
      </c>
      <c r="D89" s="205" t="s">
        <v>121</v>
      </c>
      <c r="E89" s="206" t="s">
        <v>229</v>
      </c>
      <c r="F89" s="207" t="s">
        <v>230</v>
      </c>
      <c r="G89" s="208" t="s">
        <v>124</v>
      </c>
      <c r="H89" s="209">
        <v>9</v>
      </c>
      <c r="I89" s="210"/>
      <c r="J89" s="211">
        <f>ROUND(I89*H89,2)</f>
        <v>0</v>
      </c>
      <c r="K89" s="207" t="s">
        <v>125</v>
      </c>
      <c r="L89" s="45"/>
      <c r="M89" s="212" t="s">
        <v>28</v>
      </c>
      <c r="N89" s="213" t="s">
        <v>47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0.408</v>
      </c>
      <c r="T89" s="215">
        <f>S89*H89</f>
        <v>3.6719999999999997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89</v>
      </c>
      <c r="AT89" s="216" t="s">
        <v>121</v>
      </c>
      <c r="AU89" s="216" t="s">
        <v>83</v>
      </c>
      <c r="AY89" s="18" t="s">
        <v>119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89</v>
      </c>
      <c r="BK89" s="217">
        <f>ROUND(I89*H89,2)</f>
        <v>0</v>
      </c>
      <c r="BL89" s="18" t="s">
        <v>89</v>
      </c>
      <c r="BM89" s="216" t="s">
        <v>231</v>
      </c>
    </row>
    <row r="90" spans="1:51" s="13" customFormat="1" ht="12">
      <c r="A90" s="13"/>
      <c r="B90" s="218"/>
      <c r="C90" s="219"/>
      <c r="D90" s="220" t="s">
        <v>127</v>
      </c>
      <c r="E90" s="221" t="s">
        <v>28</v>
      </c>
      <c r="F90" s="222" t="s">
        <v>232</v>
      </c>
      <c r="G90" s="219"/>
      <c r="H90" s="223">
        <v>9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127</v>
      </c>
      <c r="AU90" s="229" t="s">
        <v>83</v>
      </c>
      <c r="AV90" s="13" t="s">
        <v>83</v>
      </c>
      <c r="AW90" s="13" t="s">
        <v>35</v>
      </c>
      <c r="AX90" s="13" t="s">
        <v>79</v>
      </c>
      <c r="AY90" s="229" t="s">
        <v>119</v>
      </c>
    </row>
    <row r="91" spans="1:65" s="2" customFormat="1" ht="16.5" customHeight="1">
      <c r="A91" s="39"/>
      <c r="B91" s="40"/>
      <c r="C91" s="205" t="s">
        <v>86</v>
      </c>
      <c r="D91" s="205" t="s">
        <v>121</v>
      </c>
      <c r="E91" s="206" t="s">
        <v>233</v>
      </c>
      <c r="F91" s="207" t="s">
        <v>234</v>
      </c>
      <c r="G91" s="208" t="s">
        <v>124</v>
      </c>
      <c r="H91" s="209">
        <v>9</v>
      </c>
      <c r="I91" s="210"/>
      <c r="J91" s="211">
        <f>ROUND(I91*H91,2)</f>
        <v>0</v>
      </c>
      <c r="K91" s="207" t="s">
        <v>125</v>
      </c>
      <c r="L91" s="45"/>
      <c r="M91" s="212" t="s">
        <v>28</v>
      </c>
      <c r="N91" s="213" t="s">
        <v>47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0.3</v>
      </c>
      <c r="T91" s="215">
        <f>S91*H91</f>
        <v>2.6999999999999997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89</v>
      </c>
      <c r="AT91" s="216" t="s">
        <v>121</v>
      </c>
      <c r="AU91" s="216" t="s">
        <v>83</v>
      </c>
      <c r="AY91" s="18" t="s">
        <v>119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89</v>
      </c>
      <c r="BK91" s="217">
        <f>ROUND(I91*H91,2)</f>
        <v>0</v>
      </c>
      <c r="BL91" s="18" t="s">
        <v>89</v>
      </c>
      <c r="BM91" s="216" t="s">
        <v>235</v>
      </c>
    </row>
    <row r="92" spans="1:51" s="13" customFormat="1" ht="12">
      <c r="A92" s="13"/>
      <c r="B92" s="218"/>
      <c r="C92" s="219"/>
      <c r="D92" s="220" t="s">
        <v>127</v>
      </c>
      <c r="E92" s="221" t="s">
        <v>28</v>
      </c>
      <c r="F92" s="222" t="s">
        <v>236</v>
      </c>
      <c r="G92" s="219"/>
      <c r="H92" s="223">
        <v>9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127</v>
      </c>
      <c r="AU92" s="229" t="s">
        <v>83</v>
      </c>
      <c r="AV92" s="13" t="s">
        <v>83</v>
      </c>
      <c r="AW92" s="13" t="s">
        <v>35</v>
      </c>
      <c r="AX92" s="13" t="s">
        <v>79</v>
      </c>
      <c r="AY92" s="229" t="s">
        <v>119</v>
      </c>
    </row>
    <row r="93" spans="1:65" s="2" customFormat="1" ht="16.5" customHeight="1">
      <c r="A93" s="39"/>
      <c r="B93" s="40"/>
      <c r="C93" s="205" t="s">
        <v>89</v>
      </c>
      <c r="D93" s="205" t="s">
        <v>121</v>
      </c>
      <c r="E93" s="206" t="s">
        <v>129</v>
      </c>
      <c r="F93" s="207" t="s">
        <v>130</v>
      </c>
      <c r="G93" s="208" t="s">
        <v>131</v>
      </c>
      <c r="H93" s="209">
        <v>297.352</v>
      </c>
      <c r="I93" s="210"/>
      <c r="J93" s="211">
        <f>ROUND(I93*H93,2)</f>
        <v>0</v>
      </c>
      <c r="K93" s="207" t="s">
        <v>125</v>
      </c>
      <c r="L93" s="45"/>
      <c r="M93" s="212" t="s">
        <v>28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89</v>
      </c>
      <c r="AT93" s="216" t="s">
        <v>121</v>
      </c>
      <c r="AU93" s="216" t="s">
        <v>83</v>
      </c>
      <c r="AY93" s="18" t="s">
        <v>119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89</v>
      </c>
      <c r="BK93" s="217">
        <f>ROUND(I93*H93,2)</f>
        <v>0</v>
      </c>
      <c r="BL93" s="18" t="s">
        <v>89</v>
      </c>
      <c r="BM93" s="216" t="s">
        <v>237</v>
      </c>
    </row>
    <row r="94" spans="1:51" s="13" customFormat="1" ht="12">
      <c r="A94" s="13"/>
      <c r="B94" s="218"/>
      <c r="C94" s="219"/>
      <c r="D94" s="220" t="s">
        <v>127</v>
      </c>
      <c r="E94" s="221" t="s">
        <v>28</v>
      </c>
      <c r="F94" s="222" t="s">
        <v>238</v>
      </c>
      <c r="G94" s="219"/>
      <c r="H94" s="223">
        <v>371.69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127</v>
      </c>
      <c r="AU94" s="229" t="s">
        <v>83</v>
      </c>
      <c r="AV94" s="13" t="s">
        <v>83</v>
      </c>
      <c r="AW94" s="13" t="s">
        <v>35</v>
      </c>
      <c r="AX94" s="13" t="s">
        <v>74</v>
      </c>
      <c r="AY94" s="229" t="s">
        <v>119</v>
      </c>
    </row>
    <row r="95" spans="1:51" s="13" customFormat="1" ht="12">
      <c r="A95" s="13"/>
      <c r="B95" s="218"/>
      <c r="C95" s="219"/>
      <c r="D95" s="220" t="s">
        <v>127</v>
      </c>
      <c r="E95" s="221" t="s">
        <v>28</v>
      </c>
      <c r="F95" s="222" t="s">
        <v>239</v>
      </c>
      <c r="G95" s="219"/>
      <c r="H95" s="223">
        <v>-74.338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127</v>
      </c>
      <c r="AU95" s="229" t="s">
        <v>83</v>
      </c>
      <c r="AV95" s="13" t="s">
        <v>83</v>
      </c>
      <c r="AW95" s="13" t="s">
        <v>35</v>
      </c>
      <c r="AX95" s="13" t="s">
        <v>74</v>
      </c>
      <c r="AY95" s="229" t="s">
        <v>119</v>
      </c>
    </row>
    <row r="96" spans="1:51" s="14" customFormat="1" ht="12">
      <c r="A96" s="14"/>
      <c r="B96" s="230"/>
      <c r="C96" s="231"/>
      <c r="D96" s="220" t="s">
        <v>127</v>
      </c>
      <c r="E96" s="232" t="s">
        <v>28</v>
      </c>
      <c r="F96" s="233" t="s">
        <v>135</v>
      </c>
      <c r="G96" s="231"/>
      <c r="H96" s="234">
        <v>297.352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0" t="s">
        <v>127</v>
      </c>
      <c r="AU96" s="240" t="s">
        <v>83</v>
      </c>
      <c r="AV96" s="14" t="s">
        <v>89</v>
      </c>
      <c r="AW96" s="14" t="s">
        <v>35</v>
      </c>
      <c r="AX96" s="14" t="s">
        <v>79</v>
      </c>
      <c r="AY96" s="240" t="s">
        <v>119</v>
      </c>
    </row>
    <row r="97" spans="1:65" s="2" customFormat="1" ht="21.75" customHeight="1">
      <c r="A97" s="39"/>
      <c r="B97" s="40"/>
      <c r="C97" s="205" t="s">
        <v>144</v>
      </c>
      <c r="D97" s="205" t="s">
        <v>121</v>
      </c>
      <c r="E97" s="206" t="s">
        <v>136</v>
      </c>
      <c r="F97" s="207" t="s">
        <v>137</v>
      </c>
      <c r="G97" s="208" t="s">
        <v>131</v>
      </c>
      <c r="H97" s="209">
        <v>74.338</v>
      </c>
      <c r="I97" s="210"/>
      <c r="J97" s="211">
        <f>ROUND(I97*H97,2)</f>
        <v>0</v>
      </c>
      <c r="K97" s="207" t="s">
        <v>125</v>
      </c>
      <c r="L97" s="45"/>
      <c r="M97" s="212" t="s">
        <v>28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89</v>
      </c>
      <c r="AT97" s="216" t="s">
        <v>121</v>
      </c>
      <c r="AU97" s="216" t="s">
        <v>83</v>
      </c>
      <c r="AY97" s="18" t="s">
        <v>119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89</v>
      </c>
      <c r="BK97" s="217">
        <f>ROUND(I97*H97,2)</f>
        <v>0</v>
      </c>
      <c r="BL97" s="18" t="s">
        <v>89</v>
      </c>
      <c r="BM97" s="216" t="s">
        <v>240</v>
      </c>
    </row>
    <row r="98" spans="1:51" s="13" customFormat="1" ht="12">
      <c r="A98" s="13"/>
      <c r="B98" s="218"/>
      <c r="C98" s="219"/>
      <c r="D98" s="220" t="s">
        <v>127</v>
      </c>
      <c r="E98" s="221" t="s">
        <v>28</v>
      </c>
      <c r="F98" s="222" t="s">
        <v>241</v>
      </c>
      <c r="G98" s="219"/>
      <c r="H98" s="223">
        <v>74.338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127</v>
      </c>
      <c r="AU98" s="229" t="s">
        <v>83</v>
      </c>
      <c r="AV98" s="13" t="s">
        <v>83</v>
      </c>
      <c r="AW98" s="13" t="s">
        <v>35</v>
      </c>
      <c r="AX98" s="13" t="s">
        <v>79</v>
      </c>
      <c r="AY98" s="229" t="s">
        <v>119</v>
      </c>
    </row>
    <row r="99" spans="1:65" s="2" customFormat="1" ht="16.5" customHeight="1">
      <c r="A99" s="39"/>
      <c r="B99" s="40"/>
      <c r="C99" s="205" t="s">
        <v>149</v>
      </c>
      <c r="D99" s="205" t="s">
        <v>121</v>
      </c>
      <c r="E99" s="206" t="s">
        <v>242</v>
      </c>
      <c r="F99" s="207" t="s">
        <v>243</v>
      </c>
      <c r="G99" s="208" t="s">
        <v>131</v>
      </c>
      <c r="H99" s="209">
        <v>297.352</v>
      </c>
      <c r="I99" s="210"/>
      <c r="J99" s="211">
        <f>ROUND(I99*H99,2)</f>
        <v>0</v>
      </c>
      <c r="K99" s="207" t="s">
        <v>125</v>
      </c>
      <c r="L99" s="45"/>
      <c r="M99" s="212" t="s">
        <v>28</v>
      </c>
      <c r="N99" s="213" t="s">
        <v>47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89</v>
      </c>
      <c r="AT99" s="216" t="s">
        <v>121</v>
      </c>
      <c r="AU99" s="216" t="s">
        <v>83</v>
      </c>
      <c r="AY99" s="18" t="s">
        <v>119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89</v>
      </c>
      <c r="BK99" s="217">
        <f>ROUND(I99*H99,2)</f>
        <v>0</v>
      </c>
      <c r="BL99" s="18" t="s">
        <v>89</v>
      </c>
      <c r="BM99" s="216" t="s">
        <v>244</v>
      </c>
    </row>
    <row r="100" spans="1:51" s="13" customFormat="1" ht="12">
      <c r="A100" s="13"/>
      <c r="B100" s="218"/>
      <c r="C100" s="219"/>
      <c r="D100" s="220" t="s">
        <v>127</v>
      </c>
      <c r="E100" s="221" t="s">
        <v>28</v>
      </c>
      <c r="F100" s="222" t="s">
        <v>245</v>
      </c>
      <c r="G100" s="219"/>
      <c r="H100" s="223">
        <v>297.352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127</v>
      </c>
      <c r="AU100" s="229" t="s">
        <v>83</v>
      </c>
      <c r="AV100" s="13" t="s">
        <v>83</v>
      </c>
      <c r="AW100" s="13" t="s">
        <v>35</v>
      </c>
      <c r="AX100" s="13" t="s">
        <v>79</v>
      </c>
      <c r="AY100" s="229" t="s">
        <v>119</v>
      </c>
    </row>
    <row r="101" spans="1:65" s="2" customFormat="1" ht="16.5" customHeight="1">
      <c r="A101" s="39"/>
      <c r="B101" s="40"/>
      <c r="C101" s="205" t="s">
        <v>246</v>
      </c>
      <c r="D101" s="205" t="s">
        <v>121</v>
      </c>
      <c r="E101" s="206" t="s">
        <v>247</v>
      </c>
      <c r="F101" s="207" t="s">
        <v>248</v>
      </c>
      <c r="G101" s="208" t="s">
        <v>131</v>
      </c>
      <c r="H101" s="209">
        <v>74.338</v>
      </c>
      <c r="I101" s="210"/>
      <c r="J101" s="211">
        <f>ROUND(I101*H101,2)</f>
        <v>0</v>
      </c>
      <c r="K101" s="207" t="s">
        <v>125</v>
      </c>
      <c r="L101" s="45"/>
      <c r="M101" s="212" t="s">
        <v>28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89</v>
      </c>
      <c r="AT101" s="216" t="s">
        <v>121</v>
      </c>
      <c r="AU101" s="216" t="s">
        <v>83</v>
      </c>
      <c r="AY101" s="18" t="s">
        <v>119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89</v>
      </c>
      <c r="BK101" s="217">
        <f>ROUND(I101*H101,2)</f>
        <v>0</v>
      </c>
      <c r="BL101" s="18" t="s">
        <v>89</v>
      </c>
      <c r="BM101" s="216" t="s">
        <v>249</v>
      </c>
    </row>
    <row r="102" spans="1:51" s="13" customFormat="1" ht="12">
      <c r="A102" s="13"/>
      <c r="B102" s="218"/>
      <c r="C102" s="219"/>
      <c r="D102" s="220" t="s">
        <v>127</v>
      </c>
      <c r="E102" s="221" t="s">
        <v>28</v>
      </c>
      <c r="F102" s="222" t="s">
        <v>250</v>
      </c>
      <c r="G102" s="219"/>
      <c r="H102" s="223">
        <v>74.338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127</v>
      </c>
      <c r="AU102" s="229" t="s">
        <v>83</v>
      </c>
      <c r="AV102" s="13" t="s">
        <v>83</v>
      </c>
      <c r="AW102" s="13" t="s">
        <v>35</v>
      </c>
      <c r="AX102" s="13" t="s">
        <v>79</v>
      </c>
      <c r="AY102" s="229" t="s">
        <v>119</v>
      </c>
    </row>
    <row r="103" spans="1:65" s="2" customFormat="1" ht="12">
      <c r="A103" s="39"/>
      <c r="B103" s="40"/>
      <c r="C103" s="205" t="s">
        <v>251</v>
      </c>
      <c r="D103" s="205" t="s">
        <v>121</v>
      </c>
      <c r="E103" s="206" t="s">
        <v>155</v>
      </c>
      <c r="F103" s="207" t="s">
        <v>156</v>
      </c>
      <c r="G103" s="208" t="s">
        <v>131</v>
      </c>
      <c r="H103" s="209">
        <v>1</v>
      </c>
      <c r="I103" s="210"/>
      <c r="J103" s="211">
        <f>ROUND(I103*H103,2)</f>
        <v>0</v>
      </c>
      <c r="K103" s="207" t="s">
        <v>28</v>
      </c>
      <c r="L103" s="45"/>
      <c r="M103" s="212" t="s">
        <v>28</v>
      </c>
      <c r="N103" s="213" t="s">
        <v>47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89</v>
      </c>
      <c r="AT103" s="216" t="s">
        <v>121</v>
      </c>
      <c r="AU103" s="216" t="s">
        <v>83</v>
      </c>
      <c r="AY103" s="18" t="s">
        <v>119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89</v>
      </c>
      <c r="BK103" s="217">
        <f>ROUND(I103*H103,2)</f>
        <v>0</v>
      </c>
      <c r="BL103" s="18" t="s">
        <v>89</v>
      </c>
      <c r="BM103" s="216" t="s">
        <v>252</v>
      </c>
    </row>
    <row r="104" spans="1:51" s="13" customFormat="1" ht="12">
      <c r="A104" s="13"/>
      <c r="B104" s="218"/>
      <c r="C104" s="219"/>
      <c r="D104" s="220" t="s">
        <v>127</v>
      </c>
      <c r="E104" s="221" t="s">
        <v>28</v>
      </c>
      <c r="F104" s="222" t="s">
        <v>158</v>
      </c>
      <c r="G104" s="219"/>
      <c r="H104" s="223">
        <v>1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127</v>
      </c>
      <c r="AU104" s="229" t="s">
        <v>83</v>
      </c>
      <c r="AV104" s="13" t="s">
        <v>83</v>
      </c>
      <c r="AW104" s="13" t="s">
        <v>35</v>
      </c>
      <c r="AX104" s="13" t="s">
        <v>79</v>
      </c>
      <c r="AY104" s="229" t="s">
        <v>119</v>
      </c>
    </row>
    <row r="105" spans="1:65" s="2" customFormat="1" ht="12">
      <c r="A105" s="39"/>
      <c r="B105" s="40"/>
      <c r="C105" s="205" t="s">
        <v>253</v>
      </c>
      <c r="D105" s="205" t="s">
        <v>121</v>
      </c>
      <c r="E105" s="206" t="s">
        <v>160</v>
      </c>
      <c r="F105" s="207" t="s">
        <v>161</v>
      </c>
      <c r="G105" s="208" t="s">
        <v>131</v>
      </c>
      <c r="H105" s="209">
        <v>372.69</v>
      </c>
      <c r="I105" s="210"/>
      <c r="J105" s="211">
        <f>ROUND(I105*H105,2)</f>
        <v>0</v>
      </c>
      <c r="K105" s="207" t="s">
        <v>28</v>
      </c>
      <c r="L105" s="45"/>
      <c r="M105" s="212" t="s">
        <v>28</v>
      </c>
      <c r="N105" s="213" t="s">
        <v>47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89</v>
      </c>
      <c r="AT105" s="216" t="s">
        <v>121</v>
      </c>
      <c r="AU105" s="216" t="s">
        <v>83</v>
      </c>
      <c r="AY105" s="18" t="s">
        <v>119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89</v>
      </c>
      <c r="BK105" s="217">
        <f>ROUND(I105*H105,2)</f>
        <v>0</v>
      </c>
      <c r="BL105" s="18" t="s">
        <v>89</v>
      </c>
      <c r="BM105" s="216" t="s">
        <v>254</v>
      </c>
    </row>
    <row r="106" spans="1:51" s="13" customFormat="1" ht="12">
      <c r="A106" s="13"/>
      <c r="B106" s="218"/>
      <c r="C106" s="219"/>
      <c r="D106" s="220" t="s">
        <v>127</v>
      </c>
      <c r="E106" s="221" t="s">
        <v>28</v>
      </c>
      <c r="F106" s="222" t="s">
        <v>255</v>
      </c>
      <c r="G106" s="219"/>
      <c r="H106" s="223">
        <v>297.352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127</v>
      </c>
      <c r="AU106" s="229" t="s">
        <v>83</v>
      </c>
      <c r="AV106" s="13" t="s">
        <v>83</v>
      </c>
      <c r="AW106" s="13" t="s">
        <v>35</v>
      </c>
      <c r="AX106" s="13" t="s">
        <v>74</v>
      </c>
      <c r="AY106" s="229" t="s">
        <v>119</v>
      </c>
    </row>
    <row r="107" spans="1:51" s="13" customFormat="1" ht="12">
      <c r="A107" s="13"/>
      <c r="B107" s="218"/>
      <c r="C107" s="219"/>
      <c r="D107" s="220" t="s">
        <v>127</v>
      </c>
      <c r="E107" s="221" t="s">
        <v>28</v>
      </c>
      <c r="F107" s="222" t="s">
        <v>256</v>
      </c>
      <c r="G107" s="219"/>
      <c r="H107" s="223">
        <v>74.338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127</v>
      </c>
      <c r="AU107" s="229" t="s">
        <v>83</v>
      </c>
      <c r="AV107" s="13" t="s">
        <v>83</v>
      </c>
      <c r="AW107" s="13" t="s">
        <v>35</v>
      </c>
      <c r="AX107" s="13" t="s">
        <v>74</v>
      </c>
      <c r="AY107" s="229" t="s">
        <v>119</v>
      </c>
    </row>
    <row r="108" spans="1:51" s="13" customFormat="1" ht="12">
      <c r="A108" s="13"/>
      <c r="B108" s="218"/>
      <c r="C108" s="219"/>
      <c r="D108" s="220" t="s">
        <v>127</v>
      </c>
      <c r="E108" s="221" t="s">
        <v>28</v>
      </c>
      <c r="F108" s="222" t="s">
        <v>165</v>
      </c>
      <c r="G108" s="219"/>
      <c r="H108" s="223">
        <v>1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127</v>
      </c>
      <c r="AU108" s="229" t="s">
        <v>83</v>
      </c>
      <c r="AV108" s="13" t="s">
        <v>83</v>
      </c>
      <c r="AW108" s="13" t="s">
        <v>35</v>
      </c>
      <c r="AX108" s="13" t="s">
        <v>74</v>
      </c>
      <c r="AY108" s="229" t="s">
        <v>119</v>
      </c>
    </row>
    <row r="109" spans="1:51" s="14" customFormat="1" ht="12">
      <c r="A109" s="14"/>
      <c r="B109" s="230"/>
      <c r="C109" s="231"/>
      <c r="D109" s="220" t="s">
        <v>127</v>
      </c>
      <c r="E109" s="232" t="s">
        <v>28</v>
      </c>
      <c r="F109" s="233" t="s">
        <v>135</v>
      </c>
      <c r="G109" s="231"/>
      <c r="H109" s="234">
        <v>372.68999999999994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127</v>
      </c>
      <c r="AU109" s="240" t="s">
        <v>83</v>
      </c>
      <c r="AV109" s="14" t="s">
        <v>89</v>
      </c>
      <c r="AW109" s="14" t="s">
        <v>35</v>
      </c>
      <c r="AX109" s="14" t="s">
        <v>79</v>
      </c>
      <c r="AY109" s="240" t="s">
        <v>119</v>
      </c>
    </row>
    <row r="110" spans="1:65" s="2" customFormat="1" ht="16.5" customHeight="1">
      <c r="A110" s="39"/>
      <c r="B110" s="40"/>
      <c r="C110" s="205" t="s">
        <v>171</v>
      </c>
      <c r="D110" s="205" t="s">
        <v>121</v>
      </c>
      <c r="E110" s="206" t="s">
        <v>167</v>
      </c>
      <c r="F110" s="207" t="s">
        <v>168</v>
      </c>
      <c r="G110" s="208" t="s">
        <v>131</v>
      </c>
      <c r="H110" s="209">
        <v>297.352</v>
      </c>
      <c r="I110" s="210"/>
      <c r="J110" s="211">
        <f>ROUND(I110*H110,2)</f>
        <v>0</v>
      </c>
      <c r="K110" s="207" t="s">
        <v>125</v>
      </c>
      <c r="L110" s="45"/>
      <c r="M110" s="212" t="s">
        <v>28</v>
      </c>
      <c r="N110" s="213" t="s">
        <v>47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89</v>
      </c>
      <c r="AT110" s="216" t="s">
        <v>121</v>
      </c>
      <c r="AU110" s="216" t="s">
        <v>83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89</v>
      </c>
      <c r="BK110" s="217">
        <f>ROUND(I110*H110,2)</f>
        <v>0</v>
      </c>
      <c r="BL110" s="18" t="s">
        <v>89</v>
      </c>
      <c r="BM110" s="216" t="s">
        <v>257</v>
      </c>
    </row>
    <row r="111" spans="1:51" s="13" customFormat="1" ht="12">
      <c r="A111" s="13"/>
      <c r="B111" s="218"/>
      <c r="C111" s="219"/>
      <c r="D111" s="220" t="s">
        <v>127</v>
      </c>
      <c r="E111" s="221" t="s">
        <v>28</v>
      </c>
      <c r="F111" s="222" t="s">
        <v>258</v>
      </c>
      <c r="G111" s="219"/>
      <c r="H111" s="223">
        <v>297.352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127</v>
      </c>
      <c r="AU111" s="229" t="s">
        <v>83</v>
      </c>
      <c r="AV111" s="13" t="s">
        <v>83</v>
      </c>
      <c r="AW111" s="13" t="s">
        <v>35</v>
      </c>
      <c r="AX111" s="13" t="s">
        <v>79</v>
      </c>
      <c r="AY111" s="229" t="s">
        <v>119</v>
      </c>
    </row>
    <row r="112" spans="1:65" s="2" customFormat="1" ht="16.5" customHeight="1">
      <c r="A112" s="39"/>
      <c r="B112" s="40"/>
      <c r="C112" s="205" t="s">
        <v>259</v>
      </c>
      <c r="D112" s="205" t="s">
        <v>121</v>
      </c>
      <c r="E112" s="206" t="s">
        <v>172</v>
      </c>
      <c r="F112" s="207" t="s">
        <v>173</v>
      </c>
      <c r="G112" s="208" t="s">
        <v>131</v>
      </c>
      <c r="H112" s="209">
        <v>74.338</v>
      </c>
      <c r="I112" s="210"/>
      <c r="J112" s="211">
        <f>ROUND(I112*H112,2)</f>
        <v>0</v>
      </c>
      <c r="K112" s="207" t="s">
        <v>125</v>
      </c>
      <c r="L112" s="45"/>
      <c r="M112" s="212" t="s">
        <v>28</v>
      </c>
      <c r="N112" s="213" t="s">
        <v>47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89</v>
      </c>
      <c r="AT112" s="216" t="s">
        <v>121</v>
      </c>
      <c r="AU112" s="216" t="s">
        <v>83</v>
      </c>
      <c r="AY112" s="18" t="s">
        <v>119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89</v>
      </c>
      <c r="BK112" s="217">
        <f>ROUND(I112*H112,2)</f>
        <v>0</v>
      </c>
      <c r="BL112" s="18" t="s">
        <v>89</v>
      </c>
      <c r="BM112" s="216" t="s">
        <v>260</v>
      </c>
    </row>
    <row r="113" spans="1:51" s="13" customFormat="1" ht="12">
      <c r="A113" s="13"/>
      <c r="B113" s="218"/>
      <c r="C113" s="219"/>
      <c r="D113" s="220" t="s">
        <v>127</v>
      </c>
      <c r="E113" s="221" t="s">
        <v>28</v>
      </c>
      <c r="F113" s="222" t="s">
        <v>261</v>
      </c>
      <c r="G113" s="219"/>
      <c r="H113" s="223">
        <v>74.338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127</v>
      </c>
      <c r="AU113" s="229" t="s">
        <v>83</v>
      </c>
      <c r="AV113" s="13" t="s">
        <v>83</v>
      </c>
      <c r="AW113" s="13" t="s">
        <v>35</v>
      </c>
      <c r="AX113" s="13" t="s">
        <v>79</v>
      </c>
      <c r="AY113" s="229" t="s">
        <v>119</v>
      </c>
    </row>
    <row r="114" spans="1:65" s="2" customFormat="1" ht="16.5" customHeight="1">
      <c r="A114" s="39"/>
      <c r="B114" s="40"/>
      <c r="C114" s="205" t="s">
        <v>262</v>
      </c>
      <c r="D114" s="205" t="s">
        <v>121</v>
      </c>
      <c r="E114" s="206" t="s">
        <v>263</v>
      </c>
      <c r="F114" s="207" t="s">
        <v>264</v>
      </c>
      <c r="G114" s="208" t="s">
        <v>265</v>
      </c>
      <c r="H114" s="209">
        <v>1</v>
      </c>
      <c r="I114" s="210"/>
      <c r="J114" s="211">
        <f>ROUND(I114*H114,2)</f>
        <v>0</v>
      </c>
      <c r="K114" s="207" t="s">
        <v>28</v>
      </c>
      <c r="L114" s="45"/>
      <c r="M114" s="212" t="s">
        <v>28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89</v>
      </c>
      <c r="AT114" s="216" t="s">
        <v>121</v>
      </c>
      <c r="AU114" s="216" t="s">
        <v>83</v>
      </c>
      <c r="AY114" s="18" t="s">
        <v>119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89</v>
      </c>
      <c r="BK114" s="217">
        <f>ROUND(I114*H114,2)</f>
        <v>0</v>
      </c>
      <c r="BL114" s="18" t="s">
        <v>89</v>
      </c>
      <c r="BM114" s="216" t="s">
        <v>266</v>
      </c>
    </row>
    <row r="115" spans="1:51" s="13" customFormat="1" ht="12">
      <c r="A115" s="13"/>
      <c r="B115" s="218"/>
      <c r="C115" s="219"/>
      <c r="D115" s="220" t="s">
        <v>127</v>
      </c>
      <c r="E115" s="221" t="s">
        <v>28</v>
      </c>
      <c r="F115" s="222" t="s">
        <v>267</v>
      </c>
      <c r="G115" s="219"/>
      <c r="H115" s="223">
        <v>1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127</v>
      </c>
      <c r="AU115" s="229" t="s">
        <v>83</v>
      </c>
      <c r="AV115" s="13" t="s">
        <v>83</v>
      </c>
      <c r="AW115" s="13" t="s">
        <v>35</v>
      </c>
      <c r="AX115" s="13" t="s">
        <v>79</v>
      </c>
      <c r="AY115" s="229" t="s">
        <v>119</v>
      </c>
    </row>
    <row r="116" spans="1:65" s="2" customFormat="1" ht="16.5" customHeight="1">
      <c r="A116" s="39"/>
      <c r="B116" s="40"/>
      <c r="C116" s="205" t="s">
        <v>181</v>
      </c>
      <c r="D116" s="205" t="s">
        <v>121</v>
      </c>
      <c r="E116" s="206" t="s">
        <v>176</v>
      </c>
      <c r="F116" s="207" t="s">
        <v>177</v>
      </c>
      <c r="G116" s="208" t="s">
        <v>131</v>
      </c>
      <c r="H116" s="209">
        <v>2</v>
      </c>
      <c r="I116" s="210"/>
      <c r="J116" s="211">
        <f>ROUND(I116*H116,2)</f>
        <v>0</v>
      </c>
      <c r="K116" s="207" t="s">
        <v>28</v>
      </c>
      <c r="L116" s="45"/>
      <c r="M116" s="212" t="s">
        <v>28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89</v>
      </c>
      <c r="AT116" s="216" t="s">
        <v>121</v>
      </c>
      <c r="AU116" s="216" t="s">
        <v>83</v>
      </c>
      <c r="AY116" s="18" t="s">
        <v>119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89</v>
      </c>
      <c r="BK116" s="217">
        <f>ROUND(I116*H116,2)</f>
        <v>0</v>
      </c>
      <c r="BL116" s="18" t="s">
        <v>89</v>
      </c>
      <c r="BM116" s="216" t="s">
        <v>268</v>
      </c>
    </row>
    <row r="117" spans="1:51" s="13" customFormat="1" ht="12">
      <c r="A117" s="13"/>
      <c r="B117" s="218"/>
      <c r="C117" s="219"/>
      <c r="D117" s="220" t="s">
        <v>127</v>
      </c>
      <c r="E117" s="221" t="s">
        <v>28</v>
      </c>
      <c r="F117" s="222" t="s">
        <v>179</v>
      </c>
      <c r="G117" s="219"/>
      <c r="H117" s="223">
        <v>1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127</v>
      </c>
      <c r="AU117" s="229" t="s">
        <v>83</v>
      </c>
      <c r="AV117" s="13" t="s">
        <v>83</v>
      </c>
      <c r="AW117" s="13" t="s">
        <v>35</v>
      </c>
      <c r="AX117" s="13" t="s">
        <v>74</v>
      </c>
      <c r="AY117" s="229" t="s">
        <v>119</v>
      </c>
    </row>
    <row r="118" spans="1:51" s="13" customFormat="1" ht="12">
      <c r="A118" s="13"/>
      <c r="B118" s="218"/>
      <c r="C118" s="219"/>
      <c r="D118" s="220" t="s">
        <v>127</v>
      </c>
      <c r="E118" s="221" t="s">
        <v>28</v>
      </c>
      <c r="F118" s="222" t="s">
        <v>180</v>
      </c>
      <c r="G118" s="219"/>
      <c r="H118" s="223">
        <v>1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127</v>
      </c>
      <c r="AU118" s="229" t="s">
        <v>83</v>
      </c>
      <c r="AV118" s="13" t="s">
        <v>83</v>
      </c>
      <c r="AW118" s="13" t="s">
        <v>35</v>
      </c>
      <c r="AX118" s="13" t="s">
        <v>74</v>
      </c>
      <c r="AY118" s="229" t="s">
        <v>119</v>
      </c>
    </row>
    <row r="119" spans="1:51" s="14" customFormat="1" ht="12">
      <c r="A119" s="14"/>
      <c r="B119" s="230"/>
      <c r="C119" s="231"/>
      <c r="D119" s="220" t="s">
        <v>127</v>
      </c>
      <c r="E119" s="232" t="s">
        <v>28</v>
      </c>
      <c r="F119" s="233" t="s">
        <v>135</v>
      </c>
      <c r="G119" s="231"/>
      <c r="H119" s="234">
        <v>2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127</v>
      </c>
      <c r="AU119" s="240" t="s">
        <v>83</v>
      </c>
      <c r="AV119" s="14" t="s">
        <v>89</v>
      </c>
      <c r="AW119" s="14" t="s">
        <v>35</v>
      </c>
      <c r="AX119" s="14" t="s">
        <v>79</v>
      </c>
      <c r="AY119" s="240" t="s">
        <v>119</v>
      </c>
    </row>
    <row r="120" spans="1:65" s="2" customFormat="1" ht="21.75" customHeight="1">
      <c r="A120" s="39"/>
      <c r="B120" s="40"/>
      <c r="C120" s="205" t="s">
        <v>186</v>
      </c>
      <c r="D120" s="205" t="s">
        <v>121</v>
      </c>
      <c r="E120" s="206" t="s">
        <v>182</v>
      </c>
      <c r="F120" s="207" t="s">
        <v>269</v>
      </c>
      <c r="G120" s="208" t="s">
        <v>124</v>
      </c>
      <c r="H120" s="209">
        <v>32</v>
      </c>
      <c r="I120" s="210"/>
      <c r="J120" s="211">
        <f>ROUND(I120*H120,2)</f>
        <v>0</v>
      </c>
      <c r="K120" s="207" t="s">
        <v>125</v>
      </c>
      <c r="L120" s="45"/>
      <c r="M120" s="212" t="s">
        <v>28</v>
      </c>
      <c r="N120" s="213" t="s">
        <v>47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89</v>
      </c>
      <c r="AT120" s="216" t="s">
        <v>121</v>
      </c>
      <c r="AU120" s="216" t="s">
        <v>83</v>
      </c>
      <c r="AY120" s="18" t="s">
        <v>119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89</v>
      </c>
      <c r="BK120" s="217">
        <f>ROUND(I120*H120,2)</f>
        <v>0</v>
      </c>
      <c r="BL120" s="18" t="s">
        <v>89</v>
      </c>
      <c r="BM120" s="216" t="s">
        <v>270</v>
      </c>
    </row>
    <row r="121" spans="1:51" s="13" customFormat="1" ht="12">
      <c r="A121" s="13"/>
      <c r="B121" s="218"/>
      <c r="C121" s="219"/>
      <c r="D121" s="220" t="s">
        <v>127</v>
      </c>
      <c r="E121" s="221" t="s">
        <v>28</v>
      </c>
      <c r="F121" s="222" t="s">
        <v>271</v>
      </c>
      <c r="G121" s="219"/>
      <c r="H121" s="223">
        <v>32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127</v>
      </c>
      <c r="AU121" s="229" t="s">
        <v>83</v>
      </c>
      <c r="AV121" s="13" t="s">
        <v>83</v>
      </c>
      <c r="AW121" s="13" t="s">
        <v>35</v>
      </c>
      <c r="AX121" s="13" t="s">
        <v>79</v>
      </c>
      <c r="AY121" s="229" t="s">
        <v>119</v>
      </c>
    </row>
    <row r="122" spans="1:65" s="2" customFormat="1" ht="16.5" customHeight="1">
      <c r="A122" s="39"/>
      <c r="B122" s="40"/>
      <c r="C122" s="205" t="s">
        <v>191</v>
      </c>
      <c r="D122" s="205" t="s">
        <v>121</v>
      </c>
      <c r="E122" s="206" t="s">
        <v>187</v>
      </c>
      <c r="F122" s="207" t="s">
        <v>188</v>
      </c>
      <c r="G122" s="208" t="s">
        <v>124</v>
      </c>
      <c r="H122" s="209">
        <v>32</v>
      </c>
      <c r="I122" s="210"/>
      <c r="J122" s="211">
        <f>ROUND(I122*H122,2)</f>
        <v>0</v>
      </c>
      <c r="K122" s="207" t="s">
        <v>125</v>
      </c>
      <c r="L122" s="45"/>
      <c r="M122" s="212" t="s">
        <v>28</v>
      </c>
      <c r="N122" s="213" t="s">
        <v>47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89</v>
      </c>
      <c r="AT122" s="216" t="s">
        <v>121</v>
      </c>
      <c r="AU122" s="216" t="s">
        <v>83</v>
      </c>
      <c r="AY122" s="18" t="s">
        <v>119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89</v>
      </c>
      <c r="BK122" s="217">
        <f>ROUND(I122*H122,2)</f>
        <v>0</v>
      </c>
      <c r="BL122" s="18" t="s">
        <v>89</v>
      </c>
      <c r="BM122" s="216" t="s">
        <v>272</v>
      </c>
    </row>
    <row r="123" spans="1:51" s="13" customFormat="1" ht="12">
      <c r="A123" s="13"/>
      <c r="B123" s="218"/>
      <c r="C123" s="219"/>
      <c r="D123" s="220" t="s">
        <v>127</v>
      </c>
      <c r="E123" s="221" t="s">
        <v>28</v>
      </c>
      <c r="F123" s="222" t="s">
        <v>273</v>
      </c>
      <c r="G123" s="219"/>
      <c r="H123" s="223">
        <v>32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127</v>
      </c>
      <c r="AU123" s="229" t="s">
        <v>83</v>
      </c>
      <c r="AV123" s="13" t="s">
        <v>83</v>
      </c>
      <c r="AW123" s="13" t="s">
        <v>35</v>
      </c>
      <c r="AX123" s="13" t="s">
        <v>79</v>
      </c>
      <c r="AY123" s="229" t="s">
        <v>119</v>
      </c>
    </row>
    <row r="124" spans="1:65" s="2" customFormat="1" ht="16.5" customHeight="1">
      <c r="A124" s="39"/>
      <c r="B124" s="40"/>
      <c r="C124" s="241" t="s">
        <v>199</v>
      </c>
      <c r="D124" s="241" t="s">
        <v>192</v>
      </c>
      <c r="E124" s="242" t="s">
        <v>193</v>
      </c>
      <c r="F124" s="243" t="s">
        <v>194</v>
      </c>
      <c r="G124" s="244" t="s">
        <v>195</v>
      </c>
      <c r="H124" s="245">
        <v>0.48</v>
      </c>
      <c r="I124" s="246"/>
      <c r="J124" s="247">
        <f>ROUND(I124*H124,2)</f>
        <v>0</v>
      </c>
      <c r="K124" s="243" t="s">
        <v>125</v>
      </c>
      <c r="L124" s="248"/>
      <c r="M124" s="249" t="s">
        <v>28</v>
      </c>
      <c r="N124" s="250" t="s">
        <v>47</v>
      </c>
      <c r="O124" s="85"/>
      <c r="P124" s="214">
        <f>O124*H124</f>
        <v>0</v>
      </c>
      <c r="Q124" s="214">
        <v>0.001</v>
      </c>
      <c r="R124" s="214">
        <f>Q124*H124</f>
        <v>0.00048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196</v>
      </c>
      <c r="AT124" s="216" t="s">
        <v>192</v>
      </c>
      <c r="AU124" s="216" t="s">
        <v>83</v>
      </c>
      <c r="AY124" s="18" t="s">
        <v>119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89</v>
      </c>
      <c r="BK124" s="217">
        <f>ROUND(I124*H124,2)</f>
        <v>0</v>
      </c>
      <c r="BL124" s="18" t="s">
        <v>89</v>
      </c>
      <c r="BM124" s="216" t="s">
        <v>274</v>
      </c>
    </row>
    <row r="125" spans="1:51" s="13" customFormat="1" ht="12">
      <c r="A125" s="13"/>
      <c r="B125" s="218"/>
      <c r="C125" s="219"/>
      <c r="D125" s="220" t="s">
        <v>127</v>
      </c>
      <c r="E125" s="221" t="s">
        <v>28</v>
      </c>
      <c r="F125" s="222" t="s">
        <v>275</v>
      </c>
      <c r="G125" s="219"/>
      <c r="H125" s="223">
        <v>0.48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127</v>
      </c>
      <c r="AU125" s="229" t="s">
        <v>83</v>
      </c>
      <c r="AV125" s="13" t="s">
        <v>83</v>
      </c>
      <c r="AW125" s="13" t="s">
        <v>35</v>
      </c>
      <c r="AX125" s="13" t="s">
        <v>79</v>
      </c>
      <c r="AY125" s="229" t="s">
        <v>119</v>
      </c>
    </row>
    <row r="126" spans="1:63" s="12" customFormat="1" ht="22.8" customHeight="1">
      <c r="A126" s="12"/>
      <c r="B126" s="189"/>
      <c r="C126" s="190"/>
      <c r="D126" s="191" t="s">
        <v>73</v>
      </c>
      <c r="E126" s="203" t="s">
        <v>144</v>
      </c>
      <c r="F126" s="203" t="s">
        <v>205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SUM(P127:P133)</f>
        <v>0</v>
      </c>
      <c r="Q126" s="197"/>
      <c r="R126" s="198">
        <f>SUM(R127:R133)</f>
        <v>5.8875</v>
      </c>
      <c r="S126" s="197"/>
      <c r="T126" s="199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79</v>
      </c>
      <c r="AT126" s="201" t="s">
        <v>73</v>
      </c>
      <c r="AU126" s="201" t="s">
        <v>79</v>
      </c>
      <c r="AY126" s="200" t="s">
        <v>119</v>
      </c>
      <c r="BK126" s="202">
        <f>SUM(BK127:BK133)</f>
        <v>0</v>
      </c>
    </row>
    <row r="127" spans="1:65" s="2" customFormat="1" ht="16.5" customHeight="1">
      <c r="A127" s="39"/>
      <c r="B127" s="40"/>
      <c r="C127" s="205" t="s">
        <v>206</v>
      </c>
      <c r="D127" s="205" t="s">
        <v>121</v>
      </c>
      <c r="E127" s="206" t="s">
        <v>207</v>
      </c>
      <c r="F127" s="207" t="s">
        <v>208</v>
      </c>
      <c r="G127" s="208" t="s">
        <v>131</v>
      </c>
      <c r="H127" s="209">
        <v>1.2</v>
      </c>
      <c r="I127" s="210"/>
      <c r="J127" s="211">
        <f>ROUND(I127*H127,2)</f>
        <v>0</v>
      </c>
      <c r="K127" s="207" t="s">
        <v>125</v>
      </c>
      <c r="L127" s="45"/>
      <c r="M127" s="212" t="s">
        <v>28</v>
      </c>
      <c r="N127" s="213" t="s">
        <v>47</v>
      </c>
      <c r="O127" s="85"/>
      <c r="P127" s="214">
        <f>O127*H127</f>
        <v>0</v>
      </c>
      <c r="Q127" s="214">
        <v>1.48</v>
      </c>
      <c r="R127" s="214">
        <f>Q127*H127</f>
        <v>1.776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89</v>
      </c>
      <c r="AT127" s="216" t="s">
        <v>121</v>
      </c>
      <c r="AU127" s="216" t="s">
        <v>83</v>
      </c>
      <c r="AY127" s="18" t="s">
        <v>119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89</v>
      </c>
      <c r="BK127" s="217">
        <f>ROUND(I127*H127,2)</f>
        <v>0</v>
      </c>
      <c r="BL127" s="18" t="s">
        <v>89</v>
      </c>
      <c r="BM127" s="216" t="s">
        <v>276</v>
      </c>
    </row>
    <row r="128" spans="1:51" s="13" customFormat="1" ht="12">
      <c r="A128" s="13"/>
      <c r="B128" s="218"/>
      <c r="C128" s="219"/>
      <c r="D128" s="220" t="s">
        <v>127</v>
      </c>
      <c r="E128" s="221" t="s">
        <v>28</v>
      </c>
      <c r="F128" s="222" t="s">
        <v>277</v>
      </c>
      <c r="G128" s="219"/>
      <c r="H128" s="223">
        <v>1.2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127</v>
      </c>
      <c r="AU128" s="229" t="s">
        <v>83</v>
      </c>
      <c r="AV128" s="13" t="s">
        <v>83</v>
      </c>
      <c r="AW128" s="13" t="s">
        <v>35</v>
      </c>
      <c r="AX128" s="13" t="s">
        <v>79</v>
      </c>
      <c r="AY128" s="229" t="s">
        <v>119</v>
      </c>
    </row>
    <row r="129" spans="1:65" s="2" customFormat="1" ht="16.5" customHeight="1">
      <c r="A129" s="39"/>
      <c r="B129" s="40"/>
      <c r="C129" s="205" t="s">
        <v>7</v>
      </c>
      <c r="D129" s="205" t="s">
        <v>121</v>
      </c>
      <c r="E129" s="206" t="s">
        <v>278</v>
      </c>
      <c r="F129" s="207" t="s">
        <v>279</v>
      </c>
      <c r="G129" s="208" t="s">
        <v>124</v>
      </c>
      <c r="H129" s="209">
        <v>9</v>
      </c>
      <c r="I129" s="210"/>
      <c r="J129" s="211">
        <f>ROUND(I129*H129,2)</f>
        <v>0</v>
      </c>
      <c r="K129" s="207" t="s">
        <v>125</v>
      </c>
      <c r="L129" s="45"/>
      <c r="M129" s="212" t="s">
        <v>28</v>
      </c>
      <c r="N129" s="213" t="s">
        <v>47</v>
      </c>
      <c r="O129" s="85"/>
      <c r="P129" s="214">
        <f>O129*H129</f>
        <v>0</v>
      </c>
      <c r="Q129" s="214">
        <v>0.0835</v>
      </c>
      <c r="R129" s="214">
        <f>Q129*H129</f>
        <v>0.7515000000000001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89</v>
      </c>
      <c r="AT129" s="216" t="s">
        <v>121</v>
      </c>
      <c r="AU129" s="216" t="s">
        <v>83</v>
      </c>
      <c r="AY129" s="18" t="s">
        <v>119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89</v>
      </c>
      <c r="BK129" s="217">
        <f>ROUND(I129*H129,2)</f>
        <v>0</v>
      </c>
      <c r="BL129" s="18" t="s">
        <v>89</v>
      </c>
      <c r="BM129" s="216" t="s">
        <v>280</v>
      </c>
    </row>
    <row r="130" spans="1:51" s="13" customFormat="1" ht="12">
      <c r="A130" s="13"/>
      <c r="B130" s="218"/>
      <c r="C130" s="219"/>
      <c r="D130" s="220" t="s">
        <v>127</v>
      </c>
      <c r="E130" s="221" t="s">
        <v>28</v>
      </c>
      <c r="F130" s="222" t="s">
        <v>281</v>
      </c>
      <c r="G130" s="219"/>
      <c r="H130" s="223">
        <v>9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127</v>
      </c>
      <c r="AU130" s="229" t="s">
        <v>83</v>
      </c>
      <c r="AV130" s="13" t="s">
        <v>83</v>
      </c>
      <c r="AW130" s="13" t="s">
        <v>35</v>
      </c>
      <c r="AX130" s="13" t="s">
        <v>79</v>
      </c>
      <c r="AY130" s="229" t="s">
        <v>119</v>
      </c>
    </row>
    <row r="131" spans="1:65" s="2" customFormat="1" ht="16.5" customHeight="1">
      <c r="A131" s="39"/>
      <c r="B131" s="40"/>
      <c r="C131" s="241" t="s">
        <v>282</v>
      </c>
      <c r="D131" s="241" t="s">
        <v>192</v>
      </c>
      <c r="E131" s="242" t="s">
        <v>283</v>
      </c>
      <c r="F131" s="243" t="s">
        <v>284</v>
      </c>
      <c r="G131" s="244" t="s">
        <v>202</v>
      </c>
      <c r="H131" s="245">
        <v>3</v>
      </c>
      <c r="I131" s="246"/>
      <c r="J131" s="247">
        <f>ROUND(I131*H131,2)</f>
        <v>0</v>
      </c>
      <c r="K131" s="243" t="s">
        <v>125</v>
      </c>
      <c r="L131" s="248"/>
      <c r="M131" s="249" t="s">
        <v>28</v>
      </c>
      <c r="N131" s="250" t="s">
        <v>47</v>
      </c>
      <c r="O131" s="85"/>
      <c r="P131" s="214">
        <f>O131*H131</f>
        <v>0</v>
      </c>
      <c r="Q131" s="214">
        <v>1.12</v>
      </c>
      <c r="R131" s="214">
        <f>Q131*H131</f>
        <v>3.3600000000000003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196</v>
      </c>
      <c r="AT131" s="216" t="s">
        <v>192</v>
      </c>
      <c r="AU131" s="216" t="s">
        <v>83</v>
      </c>
      <c r="AY131" s="18" t="s">
        <v>119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89</v>
      </c>
      <c r="BK131" s="217">
        <f>ROUND(I131*H131,2)</f>
        <v>0</v>
      </c>
      <c r="BL131" s="18" t="s">
        <v>89</v>
      </c>
      <c r="BM131" s="216" t="s">
        <v>285</v>
      </c>
    </row>
    <row r="132" spans="1:47" s="2" customFormat="1" ht="12">
      <c r="A132" s="39"/>
      <c r="B132" s="40"/>
      <c r="C132" s="41"/>
      <c r="D132" s="220" t="s">
        <v>215</v>
      </c>
      <c r="E132" s="41"/>
      <c r="F132" s="251" t="s">
        <v>286</v>
      </c>
      <c r="G132" s="41"/>
      <c r="H132" s="41"/>
      <c r="I132" s="252"/>
      <c r="J132" s="41"/>
      <c r="K132" s="41"/>
      <c r="L132" s="45"/>
      <c r="M132" s="253"/>
      <c r="N132" s="25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215</v>
      </c>
      <c r="AU132" s="18" t="s">
        <v>83</v>
      </c>
    </row>
    <row r="133" spans="1:51" s="13" customFormat="1" ht="12">
      <c r="A133" s="13"/>
      <c r="B133" s="218"/>
      <c r="C133" s="219"/>
      <c r="D133" s="220" t="s">
        <v>127</v>
      </c>
      <c r="E133" s="221" t="s">
        <v>28</v>
      </c>
      <c r="F133" s="222" t="s">
        <v>287</v>
      </c>
      <c r="G133" s="219"/>
      <c r="H133" s="223">
        <v>3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127</v>
      </c>
      <c r="AU133" s="229" t="s">
        <v>83</v>
      </c>
      <c r="AV133" s="13" t="s">
        <v>83</v>
      </c>
      <c r="AW133" s="13" t="s">
        <v>35</v>
      </c>
      <c r="AX133" s="13" t="s">
        <v>79</v>
      </c>
      <c r="AY133" s="229" t="s">
        <v>119</v>
      </c>
    </row>
    <row r="134" spans="1:63" s="12" customFormat="1" ht="22.8" customHeight="1">
      <c r="A134" s="12"/>
      <c r="B134" s="189"/>
      <c r="C134" s="190"/>
      <c r="D134" s="191" t="s">
        <v>73</v>
      </c>
      <c r="E134" s="203" t="s">
        <v>288</v>
      </c>
      <c r="F134" s="203" t="s">
        <v>289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P135</f>
        <v>0</v>
      </c>
      <c r="Q134" s="197"/>
      <c r="R134" s="198">
        <f>R135</f>
        <v>0</v>
      </c>
      <c r="S134" s="197"/>
      <c r="T134" s="199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79</v>
      </c>
      <c r="AT134" s="201" t="s">
        <v>73</v>
      </c>
      <c r="AU134" s="201" t="s">
        <v>79</v>
      </c>
      <c r="AY134" s="200" t="s">
        <v>119</v>
      </c>
      <c r="BK134" s="202">
        <f>BK135</f>
        <v>0</v>
      </c>
    </row>
    <row r="135" spans="1:65" s="2" customFormat="1" ht="16.5" customHeight="1">
      <c r="A135" s="39"/>
      <c r="B135" s="40"/>
      <c r="C135" s="205" t="s">
        <v>290</v>
      </c>
      <c r="D135" s="205" t="s">
        <v>121</v>
      </c>
      <c r="E135" s="206" t="s">
        <v>291</v>
      </c>
      <c r="F135" s="207" t="s">
        <v>292</v>
      </c>
      <c r="G135" s="208" t="s">
        <v>223</v>
      </c>
      <c r="H135" s="209">
        <v>6.372</v>
      </c>
      <c r="I135" s="210"/>
      <c r="J135" s="211">
        <f>ROUND(I135*H135,2)</f>
        <v>0</v>
      </c>
      <c r="K135" s="207" t="s">
        <v>28</v>
      </c>
      <c r="L135" s="45"/>
      <c r="M135" s="212" t="s">
        <v>28</v>
      </c>
      <c r="N135" s="213" t="s">
        <v>47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89</v>
      </c>
      <c r="AT135" s="216" t="s">
        <v>121</v>
      </c>
      <c r="AU135" s="216" t="s">
        <v>83</v>
      </c>
      <c r="AY135" s="18" t="s">
        <v>119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89</v>
      </c>
      <c r="BK135" s="217">
        <f>ROUND(I135*H135,2)</f>
        <v>0</v>
      </c>
      <c r="BL135" s="18" t="s">
        <v>89</v>
      </c>
      <c r="BM135" s="216" t="s">
        <v>293</v>
      </c>
    </row>
    <row r="136" spans="1:63" s="12" customFormat="1" ht="22.8" customHeight="1">
      <c r="A136" s="12"/>
      <c r="B136" s="189"/>
      <c r="C136" s="190"/>
      <c r="D136" s="191" t="s">
        <v>73</v>
      </c>
      <c r="E136" s="203" t="s">
        <v>218</v>
      </c>
      <c r="F136" s="203" t="s">
        <v>219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P137</f>
        <v>0</v>
      </c>
      <c r="Q136" s="197"/>
      <c r="R136" s="198">
        <f>R137</f>
        <v>0</v>
      </c>
      <c r="S136" s="197"/>
      <c r="T136" s="19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0" t="s">
        <v>79</v>
      </c>
      <c r="AT136" s="201" t="s">
        <v>73</v>
      </c>
      <c r="AU136" s="201" t="s">
        <v>79</v>
      </c>
      <c r="AY136" s="200" t="s">
        <v>119</v>
      </c>
      <c r="BK136" s="202">
        <f>BK137</f>
        <v>0</v>
      </c>
    </row>
    <row r="137" spans="1:65" s="2" customFormat="1" ht="16.5" customHeight="1">
      <c r="A137" s="39"/>
      <c r="B137" s="40"/>
      <c r="C137" s="205" t="s">
        <v>294</v>
      </c>
      <c r="D137" s="205" t="s">
        <v>121</v>
      </c>
      <c r="E137" s="206" t="s">
        <v>221</v>
      </c>
      <c r="F137" s="207" t="s">
        <v>222</v>
      </c>
      <c r="G137" s="208" t="s">
        <v>223</v>
      </c>
      <c r="H137" s="209">
        <v>5.888</v>
      </c>
      <c r="I137" s="210"/>
      <c r="J137" s="211">
        <f>ROUND(I137*H137,2)</f>
        <v>0</v>
      </c>
      <c r="K137" s="207" t="s">
        <v>125</v>
      </c>
      <c r="L137" s="45"/>
      <c r="M137" s="265" t="s">
        <v>28</v>
      </c>
      <c r="N137" s="266" t="s">
        <v>47</v>
      </c>
      <c r="O137" s="267"/>
      <c r="P137" s="268">
        <f>O137*H137</f>
        <v>0</v>
      </c>
      <c r="Q137" s="268">
        <v>0</v>
      </c>
      <c r="R137" s="268">
        <f>Q137*H137</f>
        <v>0</v>
      </c>
      <c r="S137" s="268">
        <v>0</v>
      </c>
      <c r="T137" s="26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89</v>
      </c>
      <c r="AT137" s="216" t="s">
        <v>121</v>
      </c>
      <c r="AU137" s="216" t="s">
        <v>83</v>
      </c>
      <c r="AY137" s="18" t="s">
        <v>119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89</v>
      </c>
      <c r="BK137" s="217">
        <f>ROUND(I137*H137,2)</f>
        <v>0</v>
      </c>
      <c r="BL137" s="18" t="s">
        <v>89</v>
      </c>
      <c r="BM137" s="216" t="s">
        <v>295</v>
      </c>
    </row>
    <row r="138" spans="1:31" s="2" customFormat="1" ht="6.95" customHeight="1">
      <c r="A138" s="39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password="CC35" sheet="1" objects="1" scenarios="1" formatColumns="0" formatRows="0" autoFilter="0"/>
  <autoFilter ref="C83:K13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35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Úpa, Mladé Buky, odstranění nánosů v obci, ř.km 55,000 - 58,000 - DSJ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16. 2. 2021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30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30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5.25" customHeight="1">
      <c r="A27" s="139"/>
      <c r="B27" s="140"/>
      <c r="C27" s="139"/>
      <c r="D27" s="139"/>
      <c r="E27" s="141" t="s">
        <v>95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ROUND((SUM(BE85:BE192)),2)</f>
        <v>0</v>
      </c>
      <c r="G33" s="39"/>
      <c r="H33" s="39"/>
      <c r="I33" s="149">
        <v>0.21</v>
      </c>
      <c r="J33" s="148">
        <f>ROUND(((SUM(BE85:BE192))*I33),2)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ROUND((SUM(BF85:BF192)),2)</f>
        <v>0</v>
      </c>
      <c r="G34" s="39"/>
      <c r="H34" s="39"/>
      <c r="I34" s="149">
        <v>0.15</v>
      </c>
      <c r="J34" s="148">
        <f>ROUND(((SUM(BF85:BF192))*I34),2)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ROUND((SUM(BG85:BG192)),2)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ROUND((SUM(BH85:BH192)),2)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ROUND((SUM(BI85:BI192)),2)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Úpa, Mladé Buky, odstranění nánosů v obci, ř.km 55,000 - 58,000 - DSJ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3 - SO 3 (ř. km 57,600 - 57,820)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k.ú. Mladé Buky</v>
      </c>
      <c r="G52" s="41"/>
      <c r="H52" s="41"/>
      <c r="I52" s="33" t="s">
        <v>24</v>
      </c>
      <c r="J52" s="73" t="str">
        <f>IF(J12="","",J12)</f>
        <v>16. 2. 2021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41"/>
      <c r="E54" s="41"/>
      <c r="F54" s="28" t="str">
        <f>E15</f>
        <v>Povodí Labe, státní podnik,Víta Nejedlého 951, HK3</v>
      </c>
      <c r="G54" s="41"/>
      <c r="H54" s="41"/>
      <c r="I54" s="33" t="s">
        <v>33</v>
      </c>
      <c r="J54" s="37" t="str">
        <f>E21</f>
        <v>Multiaqua s.r.o., Veverkova 1343, Hradec Králové 2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Šárka Volfová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297</v>
      </c>
      <c r="E62" s="175"/>
      <c r="F62" s="175"/>
      <c r="G62" s="175"/>
      <c r="H62" s="175"/>
      <c r="I62" s="175"/>
      <c r="J62" s="176">
        <f>J163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298</v>
      </c>
      <c r="E63" s="175"/>
      <c r="F63" s="175"/>
      <c r="G63" s="175"/>
      <c r="H63" s="175"/>
      <c r="I63" s="175"/>
      <c r="J63" s="176">
        <f>J181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299</v>
      </c>
      <c r="E64" s="175"/>
      <c r="F64" s="175"/>
      <c r="G64" s="175"/>
      <c r="H64" s="175"/>
      <c r="I64" s="175"/>
      <c r="J64" s="176">
        <f>J187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103</v>
      </c>
      <c r="E65" s="175"/>
      <c r="F65" s="175"/>
      <c r="G65" s="175"/>
      <c r="H65" s="175"/>
      <c r="I65" s="175"/>
      <c r="J65" s="176">
        <f>J191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104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Úpa, Mladé Buky, odstranění nánosů v obci, ř.km 55,000 - 58,000 - DSJ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93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3 - SO 3 (ř. km 57,600 - 57,820)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22</v>
      </c>
      <c r="D79" s="41"/>
      <c r="E79" s="41"/>
      <c r="F79" s="28" t="str">
        <f>F12</f>
        <v>k.ú. Mladé Buky</v>
      </c>
      <c r="G79" s="41"/>
      <c r="H79" s="41"/>
      <c r="I79" s="33" t="s">
        <v>24</v>
      </c>
      <c r="J79" s="73" t="str">
        <f>IF(J12="","",J12)</f>
        <v>16. 2. 2021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40.05" customHeight="1">
      <c r="A81" s="39"/>
      <c r="B81" s="40"/>
      <c r="C81" s="33" t="s">
        <v>26</v>
      </c>
      <c r="D81" s="41"/>
      <c r="E81" s="41"/>
      <c r="F81" s="28" t="str">
        <f>E15</f>
        <v>Povodí Labe, státní podnik,Víta Nejedlého 951, HK3</v>
      </c>
      <c r="G81" s="41"/>
      <c r="H81" s="41"/>
      <c r="I81" s="33" t="s">
        <v>33</v>
      </c>
      <c r="J81" s="37" t="str">
        <f>E21</f>
        <v>Multiaqua s.r.o., Veverkova 1343, Hradec Králové 2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31</v>
      </c>
      <c r="D82" s="41"/>
      <c r="E82" s="41"/>
      <c r="F82" s="28" t="str">
        <f>IF(E18="","",E18)</f>
        <v>Vyplň údaj</v>
      </c>
      <c r="G82" s="41"/>
      <c r="H82" s="41"/>
      <c r="I82" s="33" t="s">
        <v>36</v>
      </c>
      <c r="J82" s="37" t="str">
        <f>E24</f>
        <v>Ing. Šárka Volfová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105</v>
      </c>
      <c r="D84" s="181" t="s">
        <v>59</v>
      </c>
      <c r="E84" s="181" t="s">
        <v>55</v>
      </c>
      <c r="F84" s="181" t="s">
        <v>56</v>
      </c>
      <c r="G84" s="181" t="s">
        <v>106</v>
      </c>
      <c r="H84" s="181" t="s">
        <v>107</v>
      </c>
      <c r="I84" s="181" t="s">
        <v>108</v>
      </c>
      <c r="J84" s="181" t="s">
        <v>98</v>
      </c>
      <c r="K84" s="182" t="s">
        <v>109</v>
      </c>
      <c r="L84" s="183"/>
      <c r="M84" s="93" t="s">
        <v>28</v>
      </c>
      <c r="N84" s="94" t="s">
        <v>44</v>
      </c>
      <c r="O84" s="94" t="s">
        <v>110</v>
      </c>
      <c r="P84" s="94" t="s">
        <v>111</v>
      </c>
      <c r="Q84" s="94" t="s">
        <v>112</v>
      </c>
      <c r="R84" s="94" t="s">
        <v>113</v>
      </c>
      <c r="S84" s="94" t="s">
        <v>114</v>
      </c>
      <c r="T84" s="95" t="s">
        <v>115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116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1.16044794</v>
      </c>
      <c r="S85" s="97"/>
      <c r="T85" s="187">
        <f>T86</f>
        <v>0.07680000000000001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99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73</v>
      </c>
      <c r="E86" s="192" t="s">
        <v>117</v>
      </c>
      <c r="F86" s="192" t="s">
        <v>118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P87+P163+P181+P187+P191</f>
        <v>0</v>
      </c>
      <c r="Q86" s="197"/>
      <c r="R86" s="198">
        <f>R87+R163+R181+R187+R191</f>
        <v>1.16044794</v>
      </c>
      <c r="S86" s="197"/>
      <c r="T86" s="199">
        <f>T87+T163+T181+T187+T191</f>
        <v>0.07680000000000001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73</v>
      </c>
      <c r="AU86" s="201" t="s">
        <v>74</v>
      </c>
      <c r="AY86" s="200" t="s">
        <v>119</v>
      </c>
      <c r="BK86" s="202">
        <f>BK87+BK163+BK181+BK187+BK191</f>
        <v>0</v>
      </c>
    </row>
    <row r="87" spans="1:63" s="12" customFormat="1" ht="22.8" customHeight="1">
      <c r="A87" s="12"/>
      <c r="B87" s="189"/>
      <c r="C87" s="190"/>
      <c r="D87" s="191" t="s">
        <v>73</v>
      </c>
      <c r="E87" s="203" t="s">
        <v>79</v>
      </c>
      <c r="F87" s="203" t="s">
        <v>120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SUM(P88:P162)</f>
        <v>0</v>
      </c>
      <c r="Q87" s="197"/>
      <c r="R87" s="198">
        <f>SUM(R88:R162)</f>
        <v>0.2909785</v>
      </c>
      <c r="S87" s="197"/>
      <c r="T87" s="199">
        <f>SUM(T88:T162)</f>
        <v>0.07680000000000001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79</v>
      </c>
      <c r="AT87" s="201" t="s">
        <v>73</v>
      </c>
      <c r="AU87" s="201" t="s">
        <v>79</v>
      </c>
      <c r="AY87" s="200" t="s">
        <v>119</v>
      </c>
      <c r="BK87" s="202">
        <f>SUM(BK88:BK162)</f>
        <v>0</v>
      </c>
    </row>
    <row r="88" spans="1:65" s="2" customFormat="1" ht="16.5" customHeight="1">
      <c r="A88" s="39"/>
      <c r="B88" s="40"/>
      <c r="C88" s="205" t="s">
        <v>79</v>
      </c>
      <c r="D88" s="205" t="s">
        <v>121</v>
      </c>
      <c r="E88" s="206" t="s">
        <v>300</v>
      </c>
      <c r="F88" s="207" t="s">
        <v>301</v>
      </c>
      <c r="G88" s="208" t="s">
        <v>124</v>
      </c>
      <c r="H88" s="209">
        <v>96</v>
      </c>
      <c r="I88" s="210"/>
      <c r="J88" s="211">
        <f>ROUND(I88*H88,2)</f>
        <v>0</v>
      </c>
      <c r="K88" s="207" t="s">
        <v>125</v>
      </c>
      <c r="L88" s="45"/>
      <c r="M88" s="212" t="s">
        <v>28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0.0008</v>
      </c>
      <c r="T88" s="215">
        <f>S88*H88</f>
        <v>0.07680000000000001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89</v>
      </c>
      <c r="AT88" s="216" t="s">
        <v>121</v>
      </c>
      <c r="AU88" s="216" t="s">
        <v>83</v>
      </c>
      <c r="AY88" s="18" t="s">
        <v>119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89</v>
      </c>
      <c r="BK88" s="217">
        <f>ROUND(I88*H88,2)</f>
        <v>0</v>
      </c>
      <c r="BL88" s="18" t="s">
        <v>89</v>
      </c>
      <c r="BM88" s="216" t="s">
        <v>302</v>
      </c>
    </row>
    <row r="89" spans="1:51" s="13" customFormat="1" ht="12">
      <c r="A89" s="13"/>
      <c r="B89" s="218"/>
      <c r="C89" s="219"/>
      <c r="D89" s="220" t="s">
        <v>127</v>
      </c>
      <c r="E89" s="221" t="s">
        <v>28</v>
      </c>
      <c r="F89" s="222" t="s">
        <v>303</v>
      </c>
      <c r="G89" s="219"/>
      <c r="H89" s="223">
        <v>96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9" t="s">
        <v>127</v>
      </c>
      <c r="AU89" s="229" t="s">
        <v>83</v>
      </c>
      <c r="AV89" s="13" t="s">
        <v>83</v>
      </c>
      <c r="AW89" s="13" t="s">
        <v>35</v>
      </c>
      <c r="AX89" s="13" t="s">
        <v>79</v>
      </c>
      <c r="AY89" s="229" t="s">
        <v>119</v>
      </c>
    </row>
    <row r="90" spans="1:65" s="2" customFormat="1" ht="21.75" customHeight="1">
      <c r="A90" s="39"/>
      <c r="B90" s="40"/>
      <c r="C90" s="205" t="s">
        <v>83</v>
      </c>
      <c r="D90" s="205" t="s">
        <v>121</v>
      </c>
      <c r="E90" s="206" t="s">
        <v>304</v>
      </c>
      <c r="F90" s="207" t="s">
        <v>305</v>
      </c>
      <c r="G90" s="208" t="s">
        <v>131</v>
      </c>
      <c r="H90" s="209">
        <v>41.61</v>
      </c>
      <c r="I90" s="210"/>
      <c r="J90" s="211">
        <f>ROUND(I90*H90,2)</f>
        <v>0</v>
      </c>
      <c r="K90" s="207" t="s">
        <v>125</v>
      </c>
      <c r="L90" s="45"/>
      <c r="M90" s="212" t="s">
        <v>28</v>
      </c>
      <c r="N90" s="213" t="s">
        <v>47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89</v>
      </c>
      <c r="AT90" s="216" t="s">
        <v>121</v>
      </c>
      <c r="AU90" s="216" t="s">
        <v>83</v>
      </c>
      <c r="AY90" s="18" t="s">
        <v>119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89</v>
      </c>
      <c r="BK90" s="217">
        <f>ROUND(I90*H90,2)</f>
        <v>0</v>
      </c>
      <c r="BL90" s="18" t="s">
        <v>89</v>
      </c>
      <c r="BM90" s="216" t="s">
        <v>306</v>
      </c>
    </row>
    <row r="91" spans="1:51" s="13" customFormat="1" ht="12">
      <c r="A91" s="13"/>
      <c r="B91" s="218"/>
      <c r="C91" s="219"/>
      <c r="D91" s="220" t="s">
        <v>127</v>
      </c>
      <c r="E91" s="221" t="s">
        <v>28</v>
      </c>
      <c r="F91" s="222" t="s">
        <v>307</v>
      </c>
      <c r="G91" s="219"/>
      <c r="H91" s="223">
        <v>41.61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127</v>
      </c>
      <c r="AU91" s="229" t="s">
        <v>83</v>
      </c>
      <c r="AV91" s="13" t="s">
        <v>83</v>
      </c>
      <c r="AW91" s="13" t="s">
        <v>35</v>
      </c>
      <c r="AX91" s="13" t="s">
        <v>79</v>
      </c>
      <c r="AY91" s="229" t="s">
        <v>119</v>
      </c>
    </row>
    <row r="92" spans="1:65" s="2" customFormat="1" ht="16.5" customHeight="1">
      <c r="A92" s="39"/>
      <c r="B92" s="40"/>
      <c r="C92" s="205" t="s">
        <v>86</v>
      </c>
      <c r="D92" s="205" t="s">
        <v>121</v>
      </c>
      <c r="E92" s="206" t="s">
        <v>129</v>
      </c>
      <c r="F92" s="207" t="s">
        <v>130</v>
      </c>
      <c r="G92" s="208" t="s">
        <v>131</v>
      </c>
      <c r="H92" s="209">
        <v>235.536</v>
      </c>
      <c r="I92" s="210"/>
      <c r="J92" s="211">
        <f>ROUND(I92*H92,2)</f>
        <v>0</v>
      </c>
      <c r="K92" s="207" t="s">
        <v>125</v>
      </c>
      <c r="L92" s="45"/>
      <c r="M92" s="212" t="s">
        <v>28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89</v>
      </c>
      <c r="AT92" s="216" t="s">
        <v>121</v>
      </c>
      <c r="AU92" s="216" t="s">
        <v>83</v>
      </c>
      <c r="AY92" s="18" t="s">
        <v>119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89</v>
      </c>
      <c r="BK92" s="217">
        <f>ROUND(I92*H92,2)</f>
        <v>0</v>
      </c>
      <c r="BL92" s="18" t="s">
        <v>89</v>
      </c>
      <c r="BM92" s="216" t="s">
        <v>308</v>
      </c>
    </row>
    <row r="93" spans="1:51" s="13" customFormat="1" ht="12">
      <c r="A93" s="13"/>
      <c r="B93" s="218"/>
      <c r="C93" s="219"/>
      <c r="D93" s="220" t="s">
        <v>127</v>
      </c>
      <c r="E93" s="221" t="s">
        <v>28</v>
      </c>
      <c r="F93" s="222" t="s">
        <v>309</v>
      </c>
      <c r="G93" s="219"/>
      <c r="H93" s="223">
        <v>294.42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127</v>
      </c>
      <c r="AU93" s="229" t="s">
        <v>83</v>
      </c>
      <c r="AV93" s="13" t="s">
        <v>83</v>
      </c>
      <c r="AW93" s="13" t="s">
        <v>35</v>
      </c>
      <c r="AX93" s="13" t="s">
        <v>74</v>
      </c>
      <c r="AY93" s="229" t="s">
        <v>119</v>
      </c>
    </row>
    <row r="94" spans="1:51" s="13" customFormat="1" ht="12">
      <c r="A94" s="13"/>
      <c r="B94" s="218"/>
      <c r="C94" s="219"/>
      <c r="D94" s="220" t="s">
        <v>127</v>
      </c>
      <c r="E94" s="221" t="s">
        <v>28</v>
      </c>
      <c r="F94" s="222" t="s">
        <v>310</v>
      </c>
      <c r="G94" s="219"/>
      <c r="H94" s="223">
        <v>-58.884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127</v>
      </c>
      <c r="AU94" s="229" t="s">
        <v>83</v>
      </c>
      <c r="AV94" s="13" t="s">
        <v>83</v>
      </c>
      <c r="AW94" s="13" t="s">
        <v>35</v>
      </c>
      <c r="AX94" s="13" t="s">
        <v>74</v>
      </c>
      <c r="AY94" s="229" t="s">
        <v>119</v>
      </c>
    </row>
    <row r="95" spans="1:51" s="14" customFormat="1" ht="12">
      <c r="A95" s="14"/>
      <c r="B95" s="230"/>
      <c r="C95" s="231"/>
      <c r="D95" s="220" t="s">
        <v>127</v>
      </c>
      <c r="E95" s="232" t="s">
        <v>28</v>
      </c>
      <c r="F95" s="233" t="s">
        <v>135</v>
      </c>
      <c r="G95" s="231"/>
      <c r="H95" s="234">
        <v>235.536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127</v>
      </c>
      <c r="AU95" s="240" t="s">
        <v>83</v>
      </c>
      <c r="AV95" s="14" t="s">
        <v>89</v>
      </c>
      <c r="AW95" s="14" t="s">
        <v>35</v>
      </c>
      <c r="AX95" s="14" t="s">
        <v>79</v>
      </c>
      <c r="AY95" s="240" t="s">
        <v>119</v>
      </c>
    </row>
    <row r="96" spans="1:65" s="2" customFormat="1" ht="21.75" customHeight="1">
      <c r="A96" s="39"/>
      <c r="B96" s="40"/>
      <c r="C96" s="205" t="s">
        <v>89</v>
      </c>
      <c r="D96" s="205" t="s">
        <v>121</v>
      </c>
      <c r="E96" s="206" t="s">
        <v>136</v>
      </c>
      <c r="F96" s="207" t="s">
        <v>137</v>
      </c>
      <c r="G96" s="208" t="s">
        <v>131</v>
      </c>
      <c r="H96" s="209">
        <v>58.886</v>
      </c>
      <c r="I96" s="210"/>
      <c r="J96" s="211">
        <f>ROUND(I96*H96,2)</f>
        <v>0</v>
      </c>
      <c r="K96" s="207" t="s">
        <v>125</v>
      </c>
      <c r="L96" s="45"/>
      <c r="M96" s="212" t="s">
        <v>28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89</v>
      </c>
      <c r="AT96" s="216" t="s">
        <v>121</v>
      </c>
      <c r="AU96" s="216" t="s">
        <v>83</v>
      </c>
      <c r="AY96" s="18" t="s">
        <v>119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89</v>
      </c>
      <c r="BK96" s="217">
        <f>ROUND(I96*H96,2)</f>
        <v>0</v>
      </c>
      <c r="BL96" s="18" t="s">
        <v>89</v>
      </c>
      <c r="BM96" s="216" t="s">
        <v>311</v>
      </c>
    </row>
    <row r="97" spans="1:51" s="13" customFormat="1" ht="12">
      <c r="A97" s="13"/>
      <c r="B97" s="218"/>
      <c r="C97" s="219"/>
      <c r="D97" s="220" t="s">
        <v>127</v>
      </c>
      <c r="E97" s="221" t="s">
        <v>28</v>
      </c>
      <c r="F97" s="222" t="s">
        <v>312</v>
      </c>
      <c r="G97" s="219"/>
      <c r="H97" s="223">
        <v>58.886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127</v>
      </c>
      <c r="AU97" s="229" t="s">
        <v>83</v>
      </c>
      <c r="AV97" s="13" t="s">
        <v>83</v>
      </c>
      <c r="AW97" s="13" t="s">
        <v>35</v>
      </c>
      <c r="AX97" s="13" t="s">
        <v>79</v>
      </c>
      <c r="AY97" s="229" t="s">
        <v>119</v>
      </c>
    </row>
    <row r="98" spans="1:65" s="2" customFormat="1" ht="16.5" customHeight="1">
      <c r="A98" s="39"/>
      <c r="B98" s="40"/>
      <c r="C98" s="205" t="s">
        <v>144</v>
      </c>
      <c r="D98" s="205" t="s">
        <v>121</v>
      </c>
      <c r="E98" s="206" t="s">
        <v>145</v>
      </c>
      <c r="F98" s="207" t="s">
        <v>146</v>
      </c>
      <c r="G98" s="208" t="s">
        <v>131</v>
      </c>
      <c r="H98" s="209">
        <v>235.536</v>
      </c>
      <c r="I98" s="210"/>
      <c r="J98" s="211">
        <f>ROUND(I98*H98,2)</f>
        <v>0</v>
      </c>
      <c r="K98" s="207" t="s">
        <v>125</v>
      </c>
      <c r="L98" s="45"/>
      <c r="M98" s="212" t="s">
        <v>28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89</v>
      </c>
      <c r="AT98" s="216" t="s">
        <v>121</v>
      </c>
      <c r="AU98" s="216" t="s">
        <v>83</v>
      </c>
      <c r="AY98" s="18" t="s">
        <v>119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89</v>
      </c>
      <c r="BK98" s="217">
        <f>ROUND(I98*H98,2)</f>
        <v>0</v>
      </c>
      <c r="BL98" s="18" t="s">
        <v>89</v>
      </c>
      <c r="BM98" s="216" t="s">
        <v>313</v>
      </c>
    </row>
    <row r="99" spans="1:51" s="13" customFormat="1" ht="12">
      <c r="A99" s="13"/>
      <c r="B99" s="218"/>
      <c r="C99" s="219"/>
      <c r="D99" s="220" t="s">
        <v>127</v>
      </c>
      <c r="E99" s="221" t="s">
        <v>28</v>
      </c>
      <c r="F99" s="222" t="s">
        <v>314</v>
      </c>
      <c r="G99" s="219"/>
      <c r="H99" s="223">
        <v>235.536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127</v>
      </c>
      <c r="AU99" s="229" t="s">
        <v>83</v>
      </c>
      <c r="AV99" s="13" t="s">
        <v>83</v>
      </c>
      <c r="AW99" s="13" t="s">
        <v>35</v>
      </c>
      <c r="AX99" s="13" t="s">
        <v>79</v>
      </c>
      <c r="AY99" s="229" t="s">
        <v>119</v>
      </c>
    </row>
    <row r="100" spans="1:65" s="2" customFormat="1" ht="16.5" customHeight="1">
      <c r="A100" s="39"/>
      <c r="B100" s="40"/>
      <c r="C100" s="205" t="s">
        <v>149</v>
      </c>
      <c r="D100" s="205" t="s">
        <v>121</v>
      </c>
      <c r="E100" s="206" t="s">
        <v>150</v>
      </c>
      <c r="F100" s="207" t="s">
        <v>151</v>
      </c>
      <c r="G100" s="208" t="s">
        <v>131</v>
      </c>
      <c r="H100" s="209">
        <v>58.886</v>
      </c>
      <c r="I100" s="210"/>
      <c r="J100" s="211">
        <f>ROUND(I100*H100,2)</f>
        <v>0</v>
      </c>
      <c r="K100" s="207" t="s">
        <v>125</v>
      </c>
      <c r="L100" s="45"/>
      <c r="M100" s="212" t="s">
        <v>28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89</v>
      </c>
      <c r="AT100" s="216" t="s">
        <v>121</v>
      </c>
      <c r="AU100" s="216" t="s">
        <v>83</v>
      </c>
      <c r="AY100" s="18" t="s">
        <v>119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89</v>
      </c>
      <c r="BK100" s="217">
        <f>ROUND(I100*H100,2)</f>
        <v>0</v>
      </c>
      <c r="BL100" s="18" t="s">
        <v>89</v>
      </c>
      <c r="BM100" s="216" t="s">
        <v>315</v>
      </c>
    </row>
    <row r="101" spans="1:51" s="13" customFormat="1" ht="12">
      <c r="A101" s="13"/>
      <c r="B101" s="218"/>
      <c r="C101" s="219"/>
      <c r="D101" s="220" t="s">
        <v>127</v>
      </c>
      <c r="E101" s="221" t="s">
        <v>28</v>
      </c>
      <c r="F101" s="222" t="s">
        <v>316</v>
      </c>
      <c r="G101" s="219"/>
      <c r="H101" s="223">
        <v>58.886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127</v>
      </c>
      <c r="AU101" s="229" t="s">
        <v>83</v>
      </c>
      <c r="AV101" s="13" t="s">
        <v>83</v>
      </c>
      <c r="AW101" s="13" t="s">
        <v>35</v>
      </c>
      <c r="AX101" s="13" t="s">
        <v>79</v>
      </c>
      <c r="AY101" s="229" t="s">
        <v>119</v>
      </c>
    </row>
    <row r="102" spans="1:65" s="2" customFormat="1" ht="12">
      <c r="A102" s="39"/>
      <c r="B102" s="40"/>
      <c r="C102" s="205" t="s">
        <v>317</v>
      </c>
      <c r="D102" s="205" t="s">
        <v>121</v>
      </c>
      <c r="E102" s="206" t="s">
        <v>155</v>
      </c>
      <c r="F102" s="207" t="s">
        <v>156</v>
      </c>
      <c r="G102" s="208" t="s">
        <v>131</v>
      </c>
      <c r="H102" s="209">
        <v>2</v>
      </c>
      <c r="I102" s="210"/>
      <c r="J102" s="211">
        <f>ROUND(I102*H102,2)</f>
        <v>0</v>
      </c>
      <c r="K102" s="207" t="s">
        <v>28</v>
      </c>
      <c r="L102" s="45"/>
      <c r="M102" s="212" t="s">
        <v>28</v>
      </c>
      <c r="N102" s="213" t="s">
        <v>47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89</v>
      </c>
      <c r="AT102" s="216" t="s">
        <v>121</v>
      </c>
      <c r="AU102" s="216" t="s">
        <v>83</v>
      </c>
      <c r="AY102" s="18" t="s">
        <v>119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89</v>
      </c>
      <c r="BK102" s="217">
        <f>ROUND(I102*H102,2)</f>
        <v>0</v>
      </c>
      <c r="BL102" s="18" t="s">
        <v>89</v>
      </c>
      <c r="BM102" s="216" t="s">
        <v>318</v>
      </c>
    </row>
    <row r="103" spans="1:51" s="13" customFormat="1" ht="12">
      <c r="A103" s="13"/>
      <c r="B103" s="218"/>
      <c r="C103" s="219"/>
      <c r="D103" s="220" t="s">
        <v>127</v>
      </c>
      <c r="E103" s="221" t="s">
        <v>28</v>
      </c>
      <c r="F103" s="222" t="s">
        <v>158</v>
      </c>
      <c r="G103" s="219"/>
      <c r="H103" s="223">
        <v>1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127</v>
      </c>
      <c r="AU103" s="229" t="s">
        <v>83</v>
      </c>
      <c r="AV103" s="13" t="s">
        <v>83</v>
      </c>
      <c r="AW103" s="13" t="s">
        <v>35</v>
      </c>
      <c r="AX103" s="13" t="s">
        <v>74</v>
      </c>
      <c r="AY103" s="229" t="s">
        <v>119</v>
      </c>
    </row>
    <row r="104" spans="1:51" s="13" customFormat="1" ht="12">
      <c r="A104" s="13"/>
      <c r="B104" s="218"/>
      <c r="C104" s="219"/>
      <c r="D104" s="220" t="s">
        <v>127</v>
      </c>
      <c r="E104" s="221" t="s">
        <v>28</v>
      </c>
      <c r="F104" s="222" t="s">
        <v>319</v>
      </c>
      <c r="G104" s="219"/>
      <c r="H104" s="223">
        <v>1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127</v>
      </c>
      <c r="AU104" s="229" t="s">
        <v>83</v>
      </c>
      <c r="AV104" s="13" t="s">
        <v>83</v>
      </c>
      <c r="AW104" s="13" t="s">
        <v>35</v>
      </c>
      <c r="AX104" s="13" t="s">
        <v>74</v>
      </c>
      <c r="AY104" s="229" t="s">
        <v>119</v>
      </c>
    </row>
    <row r="105" spans="1:51" s="14" customFormat="1" ht="12">
      <c r="A105" s="14"/>
      <c r="B105" s="230"/>
      <c r="C105" s="231"/>
      <c r="D105" s="220" t="s">
        <v>127</v>
      </c>
      <c r="E105" s="232" t="s">
        <v>28</v>
      </c>
      <c r="F105" s="233" t="s">
        <v>135</v>
      </c>
      <c r="G105" s="231"/>
      <c r="H105" s="234">
        <v>2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127</v>
      </c>
      <c r="AU105" s="240" t="s">
        <v>83</v>
      </c>
      <c r="AV105" s="14" t="s">
        <v>89</v>
      </c>
      <c r="AW105" s="14" t="s">
        <v>35</v>
      </c>
      <c r="AX105" s="14" t="s">
        <v>79</v>
      </c>
      <c r="AY105" s="240" t="s">
        <v>119</v>
      </c>
    </row>
    <row r="106" spans="1:65" s="2" customFormat="1" ht="16.5" customHeight="1">
      <c r="A106" s="39"/>
      <c r="B106" s="40"/>
      <c r="C106" s="205" t="s">
        <v>320</v>
      </c>
      <c r="D106" s="205" t="s">
        <v>121</v>
      </c>
      <c r="E106" s="206" t="s">
        <v>321</v>
      </c>
      <c r="F106" s="207" t="s">
        <v>322</v>
      </c>
      <c r="G106" s="208" t="s">
        <v>131</v>
      </c>
      <c r="H106" s="209">
        <v>25.296</v>
      </c>
      <c r="I106" s="210"/>
      <c r="J106" s="211">
        <f>ROUND(I106*H106,2)</f>
        <v>0</v>
      </c>
      <c r="K106" s="207" t="s">
        <v>125</v>
      </c>
      <c r="L106" s="45"/>
      <c r="M106" s="212" t="s">
        <v>28</v>
      </c>
      <c r="N106" s="213" t="s">
        <v>47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89</v>
      </c>
      <c r="AT106" s="216" t="s">
        <v>121</v>
      </c>
      <c r="AU106" s="216" t="s">
        <v>83</v>
      </c>
      <c r="AY106" s="18" t="s">
        <v>119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89</v>
      </c>
      <c r="BK106" s="217">
        <f>ROUND(I106*H106,2)</f>
        <v>0</v>
      </c>
      <c r="BL106" s="18" t="s">
        <v>89</v>
      </c>
      <c r="BM106" s="216" t="s">
        <v>323</v>
      </c>
    </row>
    <row r="107" spans="1:51" s="13" customFormat="1" ht="12">
      <c r="A107" s="13"/>
      <c r="B107" s="218"/>
      <c r="C107" s="219"/>
      <c r="D107" s="220" t="s">
        <v>127</v>
      </c>
      <c r="E107" s="221" t="s">
        <v>28</v>
      </c>
      <c r="F107" s="222" t="s">
        <v>324</v>
      </c>
      <c r="G107" s="219"/>
      <c r="H107" s="223">
        <v>25.296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127</v>
      </c>
      <c r="AU107" s="229" t="s">
        <v>83</v>
      </c>
      <c r="AV107" s="13" t="s">
        <v>83</v>
      </c>
      <c r="AW107" s="13" t="s">
        <v>35</v>
      </c>
      <c r="AX107" s="13" t="s">
        <v>79</v>
      </c>
      <c r="AY107" s="229" t="s">
        <v>119</v>
      </c>
    </row>
    <row r="108" spans="1:65" s="2" customFormat="1" ht="16.5" customHeight="1">
      <c r="A108" s="39"/>
      <c r="B108" s="40"/>
      <c r="C108" s="205" t="s">
        <v>325</v>
      </c>
      <c r="D108" s="205" t="s">
        <v>121</v>
      </c>
      <c r="E108" s="206" t="s">
        <v>326</v>
      </c>
      <c r="F108" s="207" t="s">
        <v>327</v>
      </c>
      <c r="G108" s="208" t="s">
        <v>131</v>
      </c>
      <c r="H108" s="209">
        <v>101.184</v>
      </c>
      <c r="I108" s="210"/>
      <c r="J108" s="211">
        <f>ROUND(I108*H108,2)</f>
        <v>0</v>
      </c>
      <c r="K108" s="207" t="s">
        <v>125</v>
      </c>
      <c r="L108" s="45"/>
      <c r="M108" s="212" t="s">
        <v>28</v>
      </c>
      <c r="N108" s="213" t="s">
        <v>47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89</v>
      </c>
      <c r="AT108" s="216" t="s">
        <v>121</v>
      </c>
      <c r="AU108" s="216" t="s">
        <v>83</v>
      </c>
      <c r="AY108" s="18" t="s">
        <v>119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89</v>
      </c>
      <c r="BK108" s="217">
        <f>ROUND(I108*H108,2)</f>
        <v>0</v>
      </c>
      <c r="BL108" s="18" t="s">
        <v>89</v>
      </c>
      <c r="BM108" s="216" t="s">
        <v>328</v>
      </c>
    </row>
    <row r="109" spans="1:51" s="13" customFormat="1" ht="12">
      <c r="A109" s="13"/>
      <c r="B109" s="218"/>
      <c r="C109" s="219"/>
      <c r="D109" s="220" t="s">
        <v>127</v>
      </c>
      <c r="E109" s="221" t="s">
        <v>28</v>
      </c>
      <c r="F109" s="222" t="s">
        <v>329</v>
      </c>
      <c r="G109" s="219"/>
      <c r="H109" s="223">
        <v>101.184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127</v>
      </c>
      <c r="AU109" s="229" t="s">
        <v>83</v>
      </c>
      <c r="AV109" s="13" t="s">
        <v>83</v>
      </c>
      <c r="AW109" s="13" t="s">
        <v>35</v>
      </c>
      <c r="AX109" s="13" t="s">
        <v>79</v>
      </c>
      <c r="AY109" s="229" t="s">
        <v>119</v>
      </c>
    </row>
    <row r="110" spans="1:65" s="2" customFormat="1" ht="16.5" customHeight="1">
      <c r="A110" s="39"/>
      <c r="B110" s="40"/>
      <c r="C110" s="205" t="s">
        <v>166</v>
      </c>
      <c r="D110" s="205" t="s">
        <v>121</v>
      </c>
      <c r="E110" s="206" t="s">
        <v>330</v>
      </c>
      <c r="F110" s="207" t="s">
        <v>331</v>
      </c>
      <c r="G110" s="208" t="s">
        <v>131</v>
      </c>
      <c r="H110" s="209">
        <v>294.43</v>
      </c>
      <c r="I110" s="210"/>
      <c r="J110" s="211">
        <f>ROUND(I110*H110,2)</f>
        <v>0</v>
      </c>
      <c r="K110" s="207" t="s">
        <v>125</v>
      </c>
      <c r="L110" s="45"/>
      <c r="M110" s="212" t="s">
        <v>28</v>
      </c>
      <c r="N110" s="213" t="s">
        <v>47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89</v>
      </c>
      <c r="AT110" s="216" t="s">
        <v>121</v>
      </c>
      <c r="AU110" s="216" t="s">
        <v>83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89</v>
      </c>
      <c r="BK110" s="217">
        <f>ROUND(I110*H110,2)</f>
        <v>0</v>
      </c>
      <c r="BL110" s="18" t="s">
        <v>89</v>
      </c>
      <c r="BM110" s="216" t="s">
        <v>332</v>
      </c>
    </row>
    <row r="111" spans="1:51" s="13" customFormat="1" ht="12">
      <c r="A111" s="13"/>
      <c r="B111" s="218"/>
      <c r="C111" s="219"/>
      <c r="D111" s="220" t="s">
        <v>127</v>
      </c>
      <c r="E111" s="221" t="s">
        <v>28</v>
      </c>
      <c r="F111" s="222" t="s">
        <v>333</v>
      </c>
      <c r="G111" s="219"/>
      <c r="H111" s="223">
        <v>252.96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127</v>
      </c>
      <c r="AU111" s="229" t="s">
        <v>83</v>
      </c>
      <c r="AV111" s="13" t="s">
        <v>83</v>
      </c>
      <c r="AW111" s="13" t="s">
        <v>35</v>
      </c>
      <c r="AX111" s="13" t="s">
        <v>74</v>
      </c>
      <c r="AY111" s="229" t="s">
        <v>119</v>
      </c>
    </row>
    <row r="112" spans="1:51" s="13" customFormat="1" ht="12">
      <c r="A112" s="13"/>
      <c r="B112" s="218"/>
      <c r="C112" s="219"/>
      <c r="D112" s="220" t="s">
        <v>127</v>
      </c>
      <c r="E112" s="221" t="s">
        <v>28</v>
      </c>
      <c r="F112" s="222" t="s">
        <v>334</v>
      </c>
      <c r="G112" s="219"/>
      <c r="H112" s="223">
        <v>41.47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127</v>
      </c>
      <c r="AU112" s="229" t="s">
        <v>83</v>
      </c>
      <c r="AV112" s="13" t="s">
        <v>83</v>
      </c>
      <c r="AW112" s="13" t="s">
        <v>35</v>
      </c>
      <c r="AX112" s="13" t="s">
        <v>74</v>
      </c>
      <c r="AY112" s="229" t="s">
        <v>119</v>
      </c>
    </row>
    <row r="113" spans="1:51" s="14" customFormat="1" ht="12">
      <c r="A113" s="14"/>
      <c r="B113" s="230"/>
      <c r="C113" s="231"/>
      <c r="D113" s="220" t="s">
        <v>127</v>
      </c>
      <c r="E113" s="232" t="s">
        <v>28</v>
      </c>
      <c r="F113" s="233" t="s">
        <v>135</v>
      </c>
      <c r="G113" s="231"/>
      <c r="H113" s="234">
        <v>294.43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0" t="s">
        <v>127</v>
      </c>
      <c r="AU113" s="240" t="s">
        <v>83</v>
      </c>
      <c r="AV113" s="14" t="s">
        <v>89</v>
      </c>
      <c r="AW113" s="14" t="s">
        <v>35</v>
      </c>
      <c r="AX113" s="14" t="s">
        <v>79</v>
      </c>
      <c r="AY113" s="240" t="s">
        <v>119</v>
      </c>
    </row>
    <row r="114" spans="1:65" s="2" customFormat="1" ht="16.5" customHeight="1">
      <c r="A114" s="39"/>
      <c r="B114" s="40"/>
      <c r="C114" s="205" t="s">
        <v>171</v>
      </c>
      <c r="D114" s="205" t="s">
        <v>121</v>
      </c>
      <c r="E114" s="206" t="s">
        <v>335</v>
      </c>
      <c r="F114" s="207" t="s">
        <v>336</v>
      </c>
      <c r="G114" s="208" t="s">
        <v>131</v>
      </c>
      <c r="H114" s="209">
        <v>38.25</v>
      </c>
      <c r="I114" s="210"/>
      <c r="J114" s="211">
        <f>ROUND(I114*H114,2)</f>
        <v>0</v>
      </c>
      <c r="K114" s="207" t="s">
        <v>125</v>
      </c>
      <c r="L114" s="45"/>
      <c r="M114" s="212" t="s">
        <v>28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89</v>
      </c>
      <c r="AT114" s="216" t="s">
        <v>121</v>
      </c>
      <c r="AU114" s="216" t="s">
        <v>83</v>
      </c>
      <c r="AY114" s="18" t="s">
        <v>119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89</v>
      </c>
      <c r="BK114" s="217">
        <f>ROUND(I114*H114,2)</f>
        <v>0</v>
      </c>
      <c r="BL114" s="18" t="s">
        <v>89</v>
      </c>
      <c r="BM114" s="216" t="s">
        <v>337</v>
      </c>
    </row>
    <row r="115" spans="1:51" s="15" customFormat="1" ht="12">
      <c r="A115" s="15"/>
      <c r="B115" s="255"/>
      <c r="C115" s="256"/>
      <c r="D115" s="220" t="s">
        <v>127</v>
      </c>
      <c r="E115" s="257" t="s">
        <v>28</v>
      </c>
      <c r="F115" s="258" t="s">
        <v>338</v>
      </c>
      <c r="G115" s="256"/>
      <c r="H115" s="257" t="s">
        <v>28</v>
      </c>
      <c r="I115" s="259"/>
      <c r="J115" s="256"/>
      <c r="K115" s="256"/>
      <c r="L115" s="260"/>
      <c r="M115" s="261"/>
      <c r="N115" s="262"/>
      <c r="O115" s="262"/>
      <c r="P115" s="262"/>
      <c r="Q115" s="262"/>
      <c r="R115" s="262"/>
      <c r="S115" s="262"/>
      <c r="T115" s="26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4" t="s">
        <v>127</v>
      </c>
      <c r="AU115" s="264" t="s">
        <v>83</v>
      </c>
      <c r="AV115" s="15" t="s">
        <v>79</v>
      </c>
      <c r="AW115" s="15" t="s">
        <v>35</v>
      </c>
      <c r="AX115" s="15" t="s">
        <v>74</v>
      </c>
      <c r="AY115" s="264" t="s">
        <v>119</v>
      </c>
    </row>
    <row r="116" spans="1:51" s="13" customFormat="1" ht="12">
      <c r="A116" s="13"/>
      <c r="B116" s="218"/>
      <c r="C116" s="219"/>
      <c r="D116" s="220" t="s">
        <v>127</v>
      </c>
      <c r="E116" s="221" t="s">
        <v>28</v>
      </c>
      <c r="F116" s="222" t="s">
        <v>339</v>
      </c>
      <c r="G116" s="219"/>
      <c r="H116" s="223">
        <v>9.45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127</v>
      </c>
      <c r="AU116" s="229" t="s">
        <v>83</v>
      </c>
      <c r="AV116" s="13" t="s">
        <v>83</v>
      </c>
      <c r="AW116" s="13" t="s">
        <v>35</v>
      </c>
      <c r="AX116" s="13" t="s">
        <v>74</v>
      </c>
      <c r="AY116" s="229" t="s">
        <v>119</v>
      </c>
    </row>
    <row r="117" spans="1:51" s="13" customFormat="1" ht="12">
      <c r="A117" s="13"/>
      <c r="B117" s="218"/>
      <c r="C117" s="219"/>
      <c r="D117" s="220" t="s">
        <v>127</v>
      </c>
      <c r="E117" s="221" t="s">
        <v>28</v>
      </c>
      <c r="F117" s="222" t="s">
        <v>340</v>
      </c>
      <c r="G117" s="219"/>
      <c r="H117" s="223">
        <v>28.8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127</v>
      </c>
      <c r="AU117" s="229" t="s">
        <v>83</v>
      </c>
      <c r="AV117" s="13" t="s">
        <v>83</v>
      </c>
      <c r="AW117" s="13" t="s">
        <v>35</v>
      </c>
      <c r="AX117" s="13" t="s">
        <v>74</v>
      </c>
      <c r="AY117" s="229" t="s">
        <v>119</v>
      </c>
    </row>
    <row r="118" spans="1:51" s="14" customFormat="1" ht="12">
      <c r="A118" s="14"/>
      <c r="B118" s="230"/>
      <c r="C118" s="231"/>
      <c r="D118" s="220" t="s">
        <v>127</v>
      </c>
      <c r="E118" s="232" t="s">
        <v>28</v>
      </c>
      <c r="F118" s="233" t="s">
        <v>135</v>
      </c>
      <c r="G118" s="231"/>
      <c r="H118" s="234">
        <v>38.25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127</v>
      </c>
      <c r="AU118" s="240" t="s">
        <v>83</v>
      </c>
      <c r="AV118" s="14" t="s">
        <v>89</v>
      </c>
      <c r="AW118" s="14" t="s">
        <v>35</v>
      </c>
      <c r="AX118" s="14" t="s">
        <v>79</v>
      </c>
      <c r="AY118" s="240" t="s">
        <v>119</v>
      </c>
    </row>
    <row r="119" spans="1:65" s="2" customFormat="1" ht="16.5" customHeight="1">
      <c r="A119" s="39"/>
      <c r="B119" s="40"/>
      <c r="C119" s="205" t="s">
        <v>341</v>
      </c>
      <c r="D119" s="205" t="s">
        <v>121</v>
      </c>
      <c r="E119" s="206" t="s">
        <v>263</v>
      </c>
      <c r="F119" s="207" t="s">
        <v>264</v>
      </c>
      <c r="G119" s="208" t="s">
        <v>265</v>
      </c>
      <c r="H119" s="209">
        <v>1</v>
      </c>
      <c r="I119" s="210"/>
      <c r="J119" s="211">
        <f>ROUND(I119*H119,2)</f>
        <v>0</v>
      </c>
      <c r="K119" s="207" t="s">
        <v>28</v>
      </c>
      <c r="L119" s="45"/>
      <c r="M119" s="212" t="s">
        <v>28</v>
      </c>
      <c r="N119" s="213" t="s">
        <v>47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89</v>
      </c>
      <c r="AT119" s="216" t="s">
        <v>121</v>
      </c>
      <c r="AU119" s="216" t="s">
        <v>83</v>
      </c>
      <c r="AY119" s="18" t="s">
        <v>119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89</v>
      </c>
      <c r="BK119" s="217">
        <f>ROUND(I119*H119,2)</f>
        <v>0</v>
      </c>
      <c r="BL119" s="18" t="s">
        <v>89</v>
      </c>
      <c r="BM119" s="216" t="s">
        <v>342</v>
      </c>
    </row>
    <row r="120" spans="1:51" s="13" customFormat="1" ht="12">
      <c r="A120" s="13"/>
      <c r="B120" s="218"/>
      <c r="C120" s="219"/>
      <c r="D120" s="220" t="s">
        <v>127</v>
      </c>
      <c r="E120" s="221" t="s">
        <v>28</v>
      </c>
      <c r="F120" s="222" t="s">
        <v>343</v>
      </c>
      <c r="G120" s="219"/>
      <c r="H120" s="223">
        <v>1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127</v>
      </c>
      <c r="AU120" s="229" t="s">
        <v>83</v>
      </c>
      <c r="AV120" s="13" t="s">
        <v>83</v>
      </c>
      <c r="AW120" s="13" t="s">
        <v>35</v>
      </c>
      <c r="AX120" s="13" t="s">
        <v>79</v>
      </c>
      <c r="AY120" s="229" t="s">
        <v>119</v>
      </c>
    </row>
    <row r="121" spans="1:65" s="2" customFormat="1" ht="21.75" customHeight="1">
      <c r="A121" s="39"/>
      <c r="B121" s="40"/>
      <c r="C121" s="205" t="s">
        <v>259</v>
      </c>
      <c r="D121" s="205" t="s">
        <v>121</v>
      </c>
      <c r="E121" s="206" t="s">
        <v>344</v>
      </c>
      <c r="F121" s="207" t="s">
        <v>345</v>
      </c>
      <c r="G121" s="208" t="s">
        <v>131</v>
      </c>
      <c r="H121" s="209">
        <v>3.36</v>
      </c>
      <c r="I121" s="210"/>
      <c r="J121" s="211">
        <f>ROUND(I121*H121,2)</f>
        <v>0</v>
      </c>
      <c r="K121" s="207" t="s">
        <v>125</v>
      </c>
      <c r="L121" s="45"/>
      <c r="M121" s="212" t="s">
        <v>28</v>
      </c>
      <c r="N121" s="213" t="s">
        <v>47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89</v>
      </c>
      <c r="AT121" s="216" t="s">
        <v>121</v>
      </c>
      <c r="AU121" s="216" t="s">
        <v>83</v>
      </c>
      <c r="AY121" s="18" t="s">
        <v>119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89</v>
      </c>
      <c r="BK121" s="217">
        <f>ROUND(I121*H121,2)</f>
        <v>0</v>
      </c>
      <c r="BL121" s="18" t="s">
        <v>89</v>
      </c>
      <c r="BM121" s="216" t="s">
        <v>346</v>
      </c>
    </row>
    <row r="122" spans="1:51" s="15" customFormat="1" ht="12">
      <c r="A122" s="15"/>
      <c r="B122" s="255"/>
      <c r="C122" s="256"/>
      <c r="D122" s="220" t="s">
        <v>127</v>
      </c>
      <c r="E122" s="257" t="s">
        <v>28</v>
      </c>
      <c r="F122" s="258" t="s">
        <v>347</v>
      </c>
      <c r="G122" s="256"/>
      <c r="H122" s="257" t="s">
        <v>28</v>
      </c>
      <c r="I122" s="259"/>
      <c r="J122" s="256"/>
      <c r="K122" s="256"/>
      <c r="L122" s="260"/>
      <c r="M122" s="261"/>
      <c r="N122" s="262"/>
      <c r="O122" s="262"/>
      <c r="P122" s="262"/>
      <c r="Q122" s="262"/>
      <c r="R122" s="262"/>
      <c r="S122" s="262"/>
      <c r="T122" s="263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4" t="s">
        <v>127</v>
      </c>
      <c r="AU122" s="264" t="s">
        <v>83</v>
      </c>
      <c r="AV122" s="15" t="s">
        <v>79</v>
      </c>
      <c r="AW122" s="15" t="s">
        <v>35</v>
      </c>
      <c r="AX122" s="15" t="s">
        <v>74</v>
      </c>
      <c r="AY122" s="264" t="s">
        <v>119</v>
      </c>
    </row>
    <row r="123" spans="1:51" s="13" customFormat="1" ht="12">
      <c r="A123" s="13"/>
      <c r="B123" s="218"/>
      <c r="C123" s="219"/>
      <c r="D123" s="220" t="s">
        <v>127</v>
      </c>
      <c r="E123" s="221" t="s">
        <v>28</v>
      </c>
      <c r="F123" s="222" t="s">
        <v>348</v>
      </c>
      <c r="G123" s="219"/>
      <c r="H123" s="223">
        <v>0.72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127</v>
      </c>
      <c r="AU123" s="229" t="s">
        <v>83</v>
      </c>
      <c r="AV123" s="13" t="s">
        <v>83</v>
      </c>
      <c r="AW123" s="13" t="s">
        <v>35</v>
      </c>
      <c r="AX123" s="13" t="s">
        <v>74</v>
      </c>
      <c r="AY123" s="229" t="s">
        <v>119</v>
      </c>
    </row>
    <row r="124" spans="1:51" s="13" customFormat="1" ht="12">
      <c r="A124" s="13"/>
      <c r="B124" s="218"/>
      <c r="C124" s="219"/>
      <c r="D124" s="220" t="s">
        <v>127</v>
      </c>
      <c r="E124" s="221" t="s">
        <v>28</v>
      </c>
      <c r="F124" s="222" t="s">
        <v>349</v>
      </c>
      <c r="G124" s="219"/>
      <c r="H124" s="223">
        <v>0.96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127</v>
      </c>
      <c r="AU124" s="229" t="s">
        <v>83</v>
      </c>
      <c r="AV124" s="13" t="s">
        <v>83</v>
      </c>
      <c r="AW124" s="13" t="s">
        <v>35</v>
      </c>
      <c r="AX124" s="13" t="s">
        <v>74</v>
      </c>
      <c r="AY124" s="229" t="s">
        <v>119</v>
      </c>
    </row>
    <row r="125" spans="1:51" s="15" customFormat="1" ht="12">
      <c r="A125" s="15"/>
      <c r="B125" s="255"/>
      <c r="C125" s="256"/>
      <c r="D125" s="220" t="s">
        <v>127</v>
      </c>
      <c r="E125" s="257" t="s">
        <v>28</v>
      </c>
      <c r="F125" s="258" t="s">
        <v>350</v>
      </c>
      <c r="G125" s="256"/>
      <c r="H125" s="257" t="s">
        <v>28</v>
      </c>
      <c r="I125" s="259"/>
      <c r="J125" s="256"/>
      <c r="K125" s="256"/>
      <c r="L125" s="260"/>
      <c r="M125" s="261"/>
      <c r="N125" s="262"/>
      <c r="O125" s="262"/>
      <c r="P125" s="262"/>
      <c r="Q125" s="262"/>
      <c r="R125" s="262"/>
      <c r="S125" s="262"/>
      <c r="T125" s="26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4" t="s">
        <v>127</v>
      </c>
      <c r="AU125" s="264" t="s">
        <v>83</v>
      </c>
      <c r="AV125" s="15" t="s">
        <v>79</v>
      </c>
      <c r="AW125" s="15" t="s">
        <v>35</v>
      </c>
      <c r="AX125" s="15" t="s">
        <v>74</v>
      </c>
      <c r="AY125" s="264" t="s">
        <v>119</v>
      </c>
    </row>
    <row r="126" spans="1:51" s="13" customFormat="1" ht="12">
      <c r="A126" s="13"/>
      <c r="B126" s="218"/>
      <c r="C126" s="219"/>
      <c r="D126" s="220" t="s">
        <v>127</v>
      </c>
      <c r="E126" s="221" t="s">
        <v>28</v>
      </c>
      <c r="F126" s="222" t="s">
        <v>348</v>
      </c>
      <c r="G126" s="219"/>
      <c r="H126" s="223">
        <v>0.72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127</v>
      </c>
      <c r="AU126" s="229" t="s">
        <v>83</v>
      </c>
      <c r="AV126" s="13" t="s">
        <v>83</v>
      </c>
      <c r="AW126" s="13" t="s">
        <v>35</v>
      </c>
      <c r="AX126" s="13" t="s">
        <v>74</v>
      </c>
      <c r="AY126" s="229" t="s">
        <v>119</v>
      </c>
    </row>
    <row r="127" spans="1:51" s="13" customFormat="1" ht="12">
      <c r="A127" s="13"/>
      <c r="B127" s="218"/>
      <c r="C127" s="219"/>
      <c r="D127" s="220" t="s">
        <v>127</v>
      </c>
      <c r="E127" s="221" t="s">
        <v>28</v>
      </c>
      <c r="F127" s="222" t="s">
        <v>349</v>
      </c>
      <c r="G127" s="219"/>
      <c r="H127" s="223">
        <v>0.96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127</v>
      </c>
      <c r="AU127" s="229" t="s">
        <v>83</v>
      </c>
      <c r="AV127" s="13" t="s">
        <v>83</v>
      </c>
      <c r="AW127" s="13" t="s">
        <v>35</v>
      </c>
      <c r="AX127" s="13" t="s">
        <v>74</v>
      </c>
      <c r="AY127" s="229" t="s">
        <v>119</v>
      </c>
    </row>
    <row r="128" spans="1:51" s="14" customFormat="1" ht="12">
      <c r="A128" s="14"/>
      <c r="B128" s="230"/>
      <c r="C128" s="231"/>
      <c r="D128" s="220" t="s">
        <v>127</v>
      </c>
      <c r="E128" s="232" t="s">
        <v>28</v>
      </c>
      <c r="F128" s="233" t="s">
        <v>135</v>
      </c>
      <c r="G128" s="231"/>
      <c r="H128" s="234">
        <v>3.36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127</v>
      </c>
      <c r="AU128" s="240" t="s">
        <v>83</v>
      </c>
      <c r="AV128" s="14" t="s">
        <v>89</v>
      </c>
      <c r="AW128" s="14" t="s">
        <v>35</v>
      </c>
      <c r="AX128" s="14" t="s">
        <v>79</v>
      </c>
      <c r="AY128" s="240" t="s">
        <v>119</v>
      </c>
    </row>
    <row r="129" spans="1:65" s="2" customFormat="1" ht="21.75" customHeight="1">
      <c r="A129" s="39"/>
      <c r="B129" s="40"/>
      <c r="C129" s="205" t="s">
        <v>8</v>
      </c>
      <c r="D129" s="205" t="s">
        <v>121</v>
      </c>
      <c r="E129" s="206" t="s">
        <v>182</v>
      </c>
      <c r="F129" s="207" t="s">
        <v>269</v>
      </c>
      <c r="G129" s="208" t="s">
        <v>124</v>
      </c>
      <c r="H129" s="209">
        <v>260</v>
      </c>
      <c r="I129" s="210"/>
      <c r="J129" s="211">
        <f>ROUND(I129*H129,2)</f>
        <v>0</v>
      </c>
      <c r="K129" s="207" t="s">
        <v>125</v>
      </c>
      <c r="L129" s="45"/>
      <c r="M129" s="212" t="s">
        <v>28</v>
      </c>
      <c r="N129" s="213" t="s">
        <v>47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89</v>
      </c>
      <c r="AT129" s="216" t="s">
        <v>121</v>
      </c>
      <c r="AU129" s="216" t="s">
        <v>83</v>
      </c>
      <c r="AY129" s="18" t="s">
        <v>119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89</v>
      </c>
      <c r="BK129" s="217">
        <f>ROUND(I129*H129,2)</f>
        <v>0</v>
      </c>
      <c r="BL129" s="18" t="s">
        <v>89</v>
      </c>
      <c r="BM129" s="216" t="s">
        <v>351</v>
      </c>
    </row>
    <row r="130" spans="1:51" s="13" customFormat="1" ht="12">
      <c r="A130" s="13"/>
      <c r="B130" s="218"/>
      <c r="C130" s="219"/>
      <c r="D130" s="220" t="s">
        <v>127</v>
      </c>
      <c r="E130" s="221" t="s">
        <v>28</v>
      </c>
      <c r="F130" s="222" t="s">
        <v>352</v>
      </c>
      <c r="G130" s="219"/>
      <c r="H130" s="223">
        <v>260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127</v>
      </c>
      <c r="AU130" s="229" t="s">
        <v>83</v>
      </c>
      <c r="AV130" s="13" t="s">
        <v>83</v>
      </c>
      <c r="AW130" s="13" t="s">
        <v>35</v>
      </c>
      <c r="AX130" s="13" t="s">
        <v>79</v>
      </c>
      <c r="AY130" s="229" t="s">
        <v>119</v>
      </c>
    </row>
    <row r="131" spans="1:65" s="2" customFormat="1" ht="16.5" customHeight="1">
      <c r="A131" s="39"/>
      <c r="B131" s="40"/>
      <c r="C131" s="205" t="s">
        <v>181</v>
      </c>
      <c r="D131" s="205" t="s">
        <v>121</v>
      </c>
      <c r="E131" s="206" t="s">
        <v>187</v>
      </c>
      <c r="F131" s="207" t="s">
        <v>188</v>
      </c>
      <c r="G131" s="208" t="s">
        <v>124</v>
      </c>
      <c r="H131" s="209">
        <v>260</v>
      </c>
      <c r="I131" s="210"/>
      <c r="J131" s="211">
        <f>ROUND(I131*H131,2)</f>
        <v>0</v>
      </c>
      <c r="K131" s="207" t="s">
        <v>125</v>
      </c>
      <c r="L131" s="45"/>
      <c r="M131" s="212" t="s">
        <v>28</v>
      </c>
      <c r="N131" s="213" t="s">
        <v>47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89</v>
      </c>
      <c r="AT131" s="216" t="s">
        <v>121</v>
      </c>
      <c r="AU131" s="216" t="s">
        <v>83</v>
      </c>
      <c r="AY131" s="18" t="s">
        <v>119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89</v>
      </c>
      <c r="BK131" s="217">
        <f>ROUND(I131*H131,2)</f>
        <v>0</v>
      </c>
      <c r="BL131" s="18" t="s">
        <v>89</v>
      </c>
      <c r="BM131" s="216" t="s">
        <v>353</v>
      </c>
    </row>
    <row r="132" spans="1:51" s="13" customFormat="1" ht="12">
      <c r="A132" s="13"/>
      <c r="B132" s="218"/>
      <c r="C132" s="219"/>
      <c r="D132" s="220" t="s">
        <v>127</v>
      </c>
      <c r="E132" s="221" t="s">
        <v>28</v>
      </c>
      <c r="F132" s="222" t="s">
        <v>354</v>
      </c>
      <c r="G132" s="219"/>
      <c r="H132" s="223">
        <v>260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127</v>
      </c>
      <c r="AU132" s="229" t="s">
        <v>83</v>
      </c>
      <c r="AV132" s="13" t="s">
        <v>83</v>
      </c>
      <c r="AW132" s="13" t="s">
        <v>35</v>
      </c>
      <c r="AX132" s="13" t="s">
        <v>79</v>
      </c>
      <c r="AY132" s="229" t="s">
        <v>119</v>
      </c>
    </row>
    <row r="133" spans="1:65" s="2" customFormat="1" ht="16.5" customHeight="1">
      <c r="A133" s="39"/>
      <c r="B133" s="40"/>
      <c r="C133" s="241" t="s">
        <v>186</v>
      </c>
      <c r="D133" s="241" t="s">
        <v>192</v>
      </c>
      <c r="E133" s="242" t="s">
        <v>193</v>
      </c>
      <c r="F133" s="243" t="s">
        <v>194</v>
      </c>
      <c r="G133" s="244" t="s">
        <v>195</v>
      </c>
      <c r="H133" s="245">
        <v>3.9</v>
      </c>
      <c r="I133" s="246"/>
      <c r="J133" s="247">
        <f>ROUND(I133*H133,2)</f>
        <v>0</v>
      </c>
      <c r="K133" s="243" t="s">
        <v>125</v>
      </c>
      <c r="L133" s="248"/>
      <c r="M133" s="249" t="s">
        <v>28</v>
      </c>
      <c r="N133" s="250" t="s">
        <v>47</v>
      </c>
      <c r="O133" s="85"/>
      <c r="P133" s="214">
        <f>O133*H133</f>
        <v>0</v>
      </c>
      <c r="Q133" s="214">
        <v>0.001</v>
      </c>
      <c r="R133" s="214">
        <f>Q133*H133</f>
        <v>0.0039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196</v>
      </c>
      <c r="AT133" s="216" t="s">
        <v>192</v>
      </c>
      <c r="AU133" s="216" t="s">
        <v>83</v>
      </c>
      <c r="AY133" s="18" t="s">
        <v>119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89</v>
      </c>
      <c r="BK133" s="217">
        <f>ROUND(I133*H133,2)</f>
        <v>0</v>
      </c>
      <c r="BL133" s="18" t="s">
        <v>89</v>
      </c>
      <c r="BM133" s="216" t="s">
        <v>355</v>
      </c>
    </row>
    <row r="134" spans="1:51" s="13" customFormat="1" ht="12">
      <c r="A134" s="13"/>
      <c r="B134" s="218"/>
      <c r="C134" s="219"/>
      <c r="D134" s="220" t="s">
        <v>127</v>
      </c>
      <c r="E134" s="221" t="s">
        <v>28</v>
      </c>
      <c r="F134" s="222" t="s">
        <v>356</v>
      </c>
      <c r="G134" s="219"/>
      <c r="H134" s="223">
        <v>3.9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127</v>
      </c>
      <c r="AU134" s="229" t="s">
        <v>83</v>
      </c>
      <c r="AV134" s="13" t="s">
        <v>83</v>
      </c>
      <c r="AW134" s="13" t="s">
        <v>35</v>
      </c>
      <c r="AX134" s="13" t="s">
        <v>79</v>
      </c>
      <c r="AY134" s="229" t="s">
        <v>119</v>
      </c>
    </row>
    <row r="135" spans="1:65" s="2" customFormat="1" ht="21.75" customHeight="1">
      <c r="A135" s="39"/>
      <c r="B135" s="40"/>
      <c r="C135" s="205" t="s">
        <v>191</v>
      </c>
      <c r="D135" s="205" t="s">
        <v>121</v>
      </c>
      <c r="E135" s="206" t="s">
        <v>357</v>
      </c>
      <c r="F135" s="207" t="s">
        <v>358</v>
      </c>
      <c r="G135" s="208" t="s">
        <v>202</v>
      </c>
      <c r="H135" s="209">
        <v>7</v>
      </c>
      <c r="I135" s="210"/>
      <c r="J135" s="211">
        <f>ROUND(I135*H135,2)</f>
        <v>0</v>
      </c>
      <c r="K135" s="207" t="s">
        <v>125</v>
      </c>
      <c r="L135" s="45"/>
      <c r="M135" s="212" t="s">
        <v>28</v>
      </c>
      <c r="N135" s="213" t="s">
        <v>47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89</v>
      </c>
      <c r="AT135" s="216" t="s">
        <v>121</v>
      </c>
      <c r="AU135" s="216" t="s">
        <v>83</v>
      </c>
      <c r="AY135" s="18" t="s">
        <v>119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89</v>
      </c>
      <c r="BK135" s="217">
        <f>ROUND(I135*H135,2)</f>
        <v>0</v>
      </c>
      <c r="BL135" s="18" t="s">
        <v>89</v>
      </c>
      <c r="BM135" s="216" t="s">
        <v>359</v>
      </c>
    </row>
    <row r="136" spans="1:65" s="2" customFormat="1" ht="16.5" customHeight="1">
      <c r="A136" s="39"/>
      <c r="B136" s="40"/>
      <c r="C136" s="241" t="s">
        <v>199</v>
      </c>
      <c r="D136" s="241" t="s">
        <v>192</v>
      </c>
      <c r="E136" s="242" t="s">
        <v>360</v>
      </c>
      <c r="F136" s="243" t="s">
        <v>361</v>
      </c>
      <c r="G136" s="244" t="s">
        <v>131</v>
      </c>
      <c r="H136" s="245">
        <v>0.004</v>
      </c>
      <c r="I136" s="246"/>
      <c r="J136" s="247">
        <f>ROUND(I136*H136,2)</f>
        <v>0</v>
      </c>
      <c r="K136" s="243" t="s">
        <v>125</v>
      </c>
      <c r="L136" s="248"/>
      <c r="M136" s="249" t="s">
        <v>28</v>
      </c>
      <c r="N136" s="250" t="s">
        <v>47</v>
      </c>
      <c r="O136" s="85"/>
      <c r="P136" s="214">
        <f>O136*H136</f>
        <v>0</v>
      </c>
      <c r="Q136" s="214">
        <v>0.21</v>
      </c>
      <c r="R136" s="214">
        <f>Q136*H136</f>
        <v>0.00084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196</v>
      </c>
      <c r="AT136" s="216" t="s">
        <v>192</v>
      </c>
      <c r="AU136" s="216" t="s">
        <v>83</v>
      </c>
      <c r="AY136" s="18" t="s">
        <v>119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89</v>
      </c>
      <c r="BK136" s="217">
        <f>ROUND(I136*H136,2)</f>
        <v>0</v>
      </c>
      <c r="BL136" s="18" t="s">
        <v>89</v>
      </c>
      <c r="BM136" s="216" t="s">
        <v>362</v>
      </c>
    </row>
    <row r="137" spans="1:51" s="13" customFormat="1" ht="12">
      <c r="A137" s="13"/>
      <c r="B137" s="218"/>
      <c r="C137" s="219"/>
      <c r="D137" s="220" t="s">
        <v>127</v>
      </c>
      <c r="E137" s="221" t="s">
        <v>28</v>
      </c>
      <c r="F137" s="222" t="s">
        <v>363</v>
      </c>
      <c r="G137" s="219"/>
      <c r="H137" s="223">
        <v>0.175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127</v>
      </c>
      <c r="AU137" s="229" t="s">
        <v>83</v>
      </c>
      <c r="AV137" s="13" t="s">
        <v>83</v>
      </c>
      <c r="AW137" s="13" t="s">
        <v>35</v>
      </c>
      <c r="AX137" s="13" t="s">
        <v>74</v>
      </c>
      <c r="AY137" s="229" t="s">
        <v>119</v>
      </c>
    </row>
    <row r="138" spans="1:51" s="13" customFormat="1" ht="12">
      <c r="A138" s="13"/>
      <c r="B138" s="218"/>
      <c r="C138" s="219"/>
      <c r="D138" s="220" t="s">
        <v>127</v>
      </c>
      <c r="E138" s="221" t="s">
        <v>28</v>
      </c>
      <c r="F138" s="222" t="s">
        <v>364</v>
      </c>
      <c r="G138" s="219"/>
      <c r="H138" s="223">
        <v>0.004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127</v>
      </c>
      <c r="AU138" s="229" t="s">
        <v>83</v>
      </c>
      <c r="AV138" s="13" t="s">
        <v>83</v>
      </c>
      <c r="AW138" s="13" t="s">
        <v>35</v>
      </c>
      <c r="AX138" s="13" t="s">
        <v>79</v>
      </c>
      <c r="AY138" s="229" t="s">
        <v>119</v>
      </c>
    </row>
    <row r="139" spans="1:65" s="2" customFormat="1" ht="16.5" customHeight="1">
      <c r="A139" s="39"/>
      <c r="B139" s="40"/>
      <c r="C139" s="205" t="s">
        <v>206</v>
      </c>
      <c r="D139" s="205" t="s">
        <v>121</v>
      </c>
      <c r="E139" s="206" t="s">
        <v>365</v>
      </c>
      <c r="F139" s="207" t="s">
        <v>366</v>
      </c>
      <c r="G139" s="208" t="s">
        <v>202</v>
      </c>
      <c r="H139" s="209">
        <v>7</v>
      </c>
      <c r="I139" s="210"/>
      <c r="J139" s="211">
        <f>ROUND(I139*H139,2)</f>
        <v>0</v>
      </c>
      <c r="K139" s="207" t="s">
        <v>125</v>
      </c>
      <c r="L139" s="45"/>
      <c r="M139" s="212" t="s">
        <v>28</v>
      </c>
      <c r="N139" s="213" t="s">
        <v>47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89</v>
      </c>
      <c r="AT139" s="216" t="s">
        <v>121</v>
      </c>
      <c r="AU139" s="216" t="s">
        <v>83</v>
      </c>
      <c r="AY139" s="18" t="s">
        <v>119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89</v>
      </c>
      <c r="BK139" s="217">
        <f>ROUND(I139*H139,2)</f>
        <v>0</v>
      </c>
      <c r="BL139" s="18" t="s">
        <v>89</v>
      </c>
      <c r="BM139" s="216" t="s">
        <v>367</v>
      </c>
    </row>
    <row r="140" spans="1:51" s="13" customFormat="1" ht="12">
      <c r="A140" s="13"/>
      <c r="B140" s="218"/>
      <c r="C140" s="219"/>
      <c r="D140" s="220" t="s">
        <v>127</v>
      </c>
      <c r="E140" s="221" t="s">
        <v>28</v>
      </c>
      <c r="F140" s="222" t="s">
        <v>368</v>
      </c>
      <c r="G140" s="219"/>
      <c r="H140" s="223">
        <v>2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127</v>
      </c>
      <c r="AU140" s="229" t="s">
        <v>83</v>
      </c>
      <c r="AV140" s="13" t="s">
        <v>83</v>
      </c>
      <c r="AW140" s="13" t="s">
        <v>35</v>
      </c>
      <c r="AX140" s="13" t="s">
        <v>74</v>
      </c>
      <c r="AY140" s="229" t="s">
        <v>119</v>
      </c>
    </row>
    <row r="141" spans="1:51" s="13" customFormat="1" ht="12">
      <c r="A141" s="13"/>
      <c r="B141" s="218"/>
      <c r="C141" s="219"/>
      <c r="D141" s="220" t="s">
        <v>127</v>
      </c>
      <c r="E141" s="221" t="s">
        <v>28</v>
      </c>
      <c r="F141" s="222" t="s">
        <v>369</v>
      </c>
      <c r="G141" s="219"/>
      <c r="H141" s="223">
        <v>3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127</v>
      </c>
      <c r="AU141" s="229" t="s">
        <v>83</v>
      </c>
      <c r="AV141" s="13" t="s">
        <v>83</v>
      </c>
      <c r="AW141" s="13" t="s">
        <v>35</v>
      </c>
      <c r="AX141" s="13" t="s">
        <v>74</v>
      </c>
      <c r="AY141" s="229" t="s">
        <v>119</v>
      </c>
    </row>
    <row r="142" spans="1:51" s="13" customFormat="1" ht="12">
      <c r="A142" s="13"/>
      <c r="B142" s="218"/>
      <c r="C142" s="219"/>
      <c r="D142" s="220" t="s">
        <v>127</v>
      </c>
      <c r="E142" s="221" t="s">
        <v>28</v>
      </c>
      <c r="F142" s="222" t="s">
        <v>370</v>
      </c>
      <c r="G142" s="219"/>
      <c r="H142" s="223">
        <v>2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127</v>
      </c>
      <c r="AU142" s="229" t="s">
        <v>83</v>
      </c>
      <c r="AV142" s="13" t="s">
        <v>83</v>
      </c>
      <c r="AW142" s="13" t="s">
        <v>35</v>
      </c>
      <c r="AX142" s="13" t="s">
        <v>74</v>
      </c>
      <c r="AY142" s="229" t="s">
        <v>119</v>
      </c>
    </row>
    <row r="143" spans="1:51" s="14" customFormat="1" ht="12">
      <c r="A143" s="14"/>
      <c r="B143" s="230"/>
      <c r="C143" s="231"/>
      <c r="D143" s="220" t="s">
        <v>127</v>
      </c>
      <c r="E143" s="232" t="s">
        <v>28</v>
      </c>
      <c r="F143" s="233" t="s">
        <v>135</v>
      </c>
      <c r="G143" s="231"/>
      <c r="H143" s="234">
        <v>7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127</v>
      </c>
      <c r="AU143" s="240" t="s">
        <v>83</v>
      </c>
      <c r="AV143" s="14" t="s">
        <v>89</v>
      </c>
      <c r="AW143" s="14" t="s">
        <v>35</v>
      </c>
      <c r="AX143" s="14" t="s">
        <v>79</v>
      </c>
      <c r="AY143" s="240" t="s">
        <v>119</v>
      </c>
    </row>
    <row r="144" spans="1:65" s="2" customFormat="1" ht="16.5" customHeight="1">
      <c r="A144" s="39"/>
      <c r="B144" s="40"/>
      <c r="C144" s="241" t="s">
        <v>371</v>
      </c>
      <c r="D144" s="241" t="s">
        <v>192</v>
      </c>
      <c r="E144" s="242" t="s">
        <v>372</v>
      </c>
      <c r="F144" s="243" t="s">
        <v>373</v>
      </c>
      <c r="G144" s="244" t="s">
        <v>202</v>
      </c>
      <c r="H144" s="245">
        <v>7</v>
      </c>
      <c r="I144" s="246"/>
      <c r="J144" s="247">
        <f>ROUND(I144*H144,2)</f>
        <v>0</v>
      </c>
      <c r="K144" s="243" t="s">
        <v>28</v>
      </c>
      <c r="L144" s="248"/>
      <c r="M144" s="249" t="s">
        <v>28</v>
      </c>
      <c r="N144" s="250" t="s">
        <v>47</v>
      </c>
      <c r="O144" s="85"/>
      <c r="P144" s="214">
        <f>O144*H144</f>
        <v>0</v>
      </c>
      <c r="Q144" s="214">
        <v>0.027</v>
      </c>
      <c r="R144" s="214">
        <f>Q144*H144</f>
        <v>0.189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196</v>
      </c>
      <c r="AT144" s="216" t="s">
        <v>192</v>
      </c>
      <c r="AU144" s="216" t="s">
        <v>83</v>
      </c>
      <c r="AY144" s="18" t="s">
        <v>119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89</v>
      </c>
      <c r="BK144" s="217">
        <f>ROUND(I144*H144,2)</f>
        <v>0</v>
      </c>
      <c r="BL144" s="18" t="s">
        <v>89</v>
      </c>
      <c r="BM144" s="216" t="s">
        <v>374</v>
      </c>
    </row>
    <row r="145" spans="1:51" s="13" customFormat="1" ht="12">
      <c r="A145" s="13"/>
      <c r="B145" s="218"/>
      <c r="C145" s="219"/>
      <c r="D145" s="220" t="s">
        <v>127</v>
      </c>
      <c r="E145" s="221" t="s">
        <v>28</v>
      </c>
      <c r="F145" s="222" t="s">
        <v>368</v>
      </c>
      <c r="G145" s="219"/>
      <c r="H145" s="223">
        <v>2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127</v>
      </c>
      <c r="AU145" s="229" t="s">
        <v>83</v>
      </c>
      <c r="AV145" s="13" t="s">
        <v>83</v>
      </c>
      <c r="AW145" s="13" t="s">
        <v>35</v>
      </c>
      <c r="AX145" s="13" t="s">
        <v>74</v>
      </c>
      <c r="AY145" s="229" t="s">
        <v>119</v>
      </c>
    </row>
    <row r="146" spans="1:51" s="13" customFormat="1" ht="12">
      <c r="A146" s="13"/>
      <c r="B146" s="218"/>
      <c r="C146" s="219"/>
      <c r="D146" s="220" t="s">
        <v>127</v>
      </c>
      <c r="E146" s="221" t="s">
        <v>28</v>
      </c>
      <c r="F146" s="222" t="s">
        <v>369</v>
      </c>
      <c r="G146" s="219"/>
      <c r="H146" s="223">
        <v>3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127</v>
      </c>
      <c r="AU146" s="229" t="s">
        <v>83</v>
      </c>
      <c r="AV146" s="13" t="s">
        <v>83</v>
      </c>
      <c r="AW146" s="13" t="s">
        <v>35</v>
      </c>
      <c r="AX146" s="13" t="s">
        <v>74</v>
      </c>
      <c r="AY146" s="229" t="s">
        <v>119</v>
      </c>
    </row>
    <row r="147" spans="1:51" s="13" customFormat="1" ht="12">
      <c r="A147" s="13"/>
      <c r="B147" s="218"/>
      <c r="C147" s="219"/>
      <c r="D147" s="220" t="s">
        <v>127</v>
      </c>
      <c r="E147" s="221" t="s">
        <v>28</v>
      </c>
      <c r="F147" s="222" t="s">
        <v>370</v>
      </c>
      <c r="G147" s="219"/>
      <c r="H147" s="223">
        <v>2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127</v>
      </c>
      <c r="AU147" s="229" t="s">
        <v>83</v>
      </c>
      <c r="AV147" s="13" t="s">
        <v>83</v>
      </c>
      <c r="AW147" s="13" t="s">
        <v>35</v>
      </c>
      <c r="AX147" s="13" t="s">
        <v>74</v>
      </c>
      <c r="AY147" s="229" t="s">
        <v>119</v>
      </c>
    </row>
    <row r="148" spans="1:51" s="14" customFormat="1" ht="12">
      <c r="A148" s="14"/>
      <c r="B148" s="230"/>
      <c r="C148" s="231"/>
      <c r="D148" s="220" t="s">
        <v>127</v>
      </c>
      <c r="E148" s="232" t="s">
        <v>28</v>
      </c>
      <c r="F148" s="233" t="s">
        <v>135</v>
      </c>
      <c r="G148" s="231"/>
      <c r="H148" s="234">
        <v>7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0" t="s">
        <v>127</v>
      </c>
      <c r="AU148" s="240" t="s">
        <v>83</v>
      </c>
      <c r="AV148" s="14" t="s">
        <v>89</v>
      </c>
      <c r="AW148" s="14" t="s">
        <v>35</v>
      </c>
      <c r="AX148" s="14" t="s">
        <v>79</v>
      </c>
      <c r="AY148" s="240" t="s">
        <v>119</v>
      </c>
    </row>
    <row r="149" spans="1:65" s="2" customFormat="1" ht="16.5" customHeight="1">
      <c r="A149" s="39"/>
      <c r="B149" s="40"/>
      <c r="C149" s="241" t="s">
        <v>7</v>
      </c>
      <c r="D149" s="241" t="s">
        <v>192</v>
      </c>
      <c r="E149" s="242" t="s">
        <v>375</v>
      </c>
      <c r="F149" s="243" t="s">
        <v>376</v>
      </c>
      <c r="G149" s="244" t="s">
        <v>202</v>
      </c>
      <c r="H149" s="245">
        <v>7</v>
      </c>
      <c r="I149" s="246"/>
      <c r="J149" s="247">
        <f>ROUND(I149*H149,2)</f>
        <v>0</v>
      </c>
      <c r="K149" s="243" t="s">
        <v>125</v>
      </c>
      <c r="L149" s="248"/>
      <c r="M149" s="249" t="s">
        <v>28</v>
      </c>
      <c r="N149" s="250" t="s">
        <v>47</v>
      </c>
      <c r="O149" s="85"/>
      <c r="P149" s="214">
        <f>O149*H149</f>
        <v>0</v>
      </c>
      <c r="Q149" s="214">
        <v>0.00472</v>
      </c>
      <c r="R149" s="214">
        <f>Q149*H149</f>
        <v>0.03304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196</v>
      </c>
      <c r="AT149" s="216" t="s">
        <v>192</v>
      </c>
      <c r="AU149" s="216" t="s">
        <v>83</v>
      </c>
      <c r="AY149" s="18" t="s">
        <v>119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89</v>
      </c>
      <c r="BK149" s="217">
        <f>ROUND(I149*H149,2)</f>
        <v>0</v>
      </c>
      <c r="BL149" s="18" t="s">
        <v>89</v>
      </c>
      <c r="BM149" s="216" t="s">
        <v>377</v>
      </c>
    </row>
    <row r="150" spans="1:65" s="2" customFormat="1" ht="16.5" customHeight="1">
      <c r="A150" s="39"/>
      <c r="B150" s="40"/>
      <c r="C150" s="205" t="s">
        <v>282</v>
      </c>
      <c r="D150" s="205" t="s">
        <v>121</v>
      </c>
      <c r="E150" s="206" t="s">
        <v>378</v>
      </c>
      <c r="F150" s="207" t="s">
        <v>379</v>
      </c>
      <c r="G150" s="208" t="s">
        <v>202</v>
      </c>
      <c r="H150" s="209">
        <v>7</v>
      </c>
      <c r="I150" s="210"/>
      <c r="J150" s="211">
        <f>ROUND(I150*H150,2)</f>
        <v>0</v>
      </c>
      <c r="K150" s="207" t="s">
        <v>125</v>
      </c>
      <c r="L150" s="45"/>
      <c r="M150" s="212" t="s">
        <v>28</v>
      </c>
      <c r="N150" s="213" t="s">
        <v>47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89</v>
      </c>
      <c r="AT150" s="216" t="s">
        <v>121</v>
      </c>
      <c r="AU150" s="216" t="s">
        <v>83</v>
      </c>
      <c r="AY150" s="18" t="s">
        <v>119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89</v>
      </c>
      <c r="BK150" s="217">
        <f>ROUND(I150*H150,2)</f>
        <v>0</v>
      </c>
      <c r="BL150" s="18" t="s">
        <v>89</v>
      </c>
      <c r="BM150" s="216" t="s">
        <v>380</v>
      </c>
    </row>
    <row r="151" spans="1:65" s="2" customFormat="1" ht="16.5" customHeight="1">
      <c r="A151" s="39"/>
      <c r="B151" s="40"/>
      <c r="C151" s="241" t="s">
        <v>154</v>
      </c>
      <c r="D151" s="241" t="s">
        <v>192</v>
      </c>
      <c r="E151" s="242" t="s">
        <v>381</v>
      </c>
      <c r="F151" s="243" t="s">
        <v>382</v>
      </c>
      <c r="G151" s="244" t="s">
        <v>131</v>
      </c>
      <c r="H151" s="245">
        <v>0.206</v>
      </c>
      <c r="I151" s="246"/>
      <c r="J151" s="247">
        <f>ROUND(I151*H151,2)</f>
        <v>0</v>
      </c>
      <c r="K151" s="243" t="s">
        <v>125</v>
      </c>
      <c r="L151" s="248"/>
      <c r="M151" s="249" t="s">
        <v>28</v>
      </c>
      <c r="N151" s="250" t="s">
        <v>47</v>
      </c>
      <c r="O151" s="85"/>
      <c r="P151" s="214">
        <f>O151*H151</f>
        <v>0</v>
      </c>
      <c r="Q151" s="214">
        <v>0.2</v>
      </c>
      <c r="R151" s="214">
        <f>Q151*H151</f>
        <v>0.0412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196</v>
      </c>
      <c r="AT151" s="216" t="s">
        <v>192</v>
      </c>
      <c r="AU151" s="216" t="s">
        <v>83</v>
      </c>
      <c r="AY151" s="18" t="s">
        <v>119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89</v>
      </c>
      <c r="BK151" s="217">
        <f>ROUND(I151*H151,2)</f>
        <v>0</v>
      </c>
      <c r="BL151" s="18" t="s">
        <v>89</v>
      </c>
      <c r="BM151" s="216" t="s">
        <v>383</v>
      </c>
    </row>
    <row r="152" spans="1:51" s="13" customFormat="1" ht="12">
      <c r="A152" s="13"/>
      <c r="B152" s="218"/>
      <c r="C152" s="219"/>
      <c r="D152" s="220" t="s">
        <v>127</v>
      </c>
      <c r="E152" s="221" t="s">
        <v>28</v>
      </c>
      <c r="F152" s="222" t="s">
        <v>384</v>
      </c>
      <c r="G152" s="219"/>
      <c r="H152" s="223">
        <v>0.206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127</v>
      </c>
      <c r="AU152" s="229" t="s">
        <v>83</v>
      </c>
      <c r="AV152" s="13" t="s">
        <v>83</v>
      </c>
      <c r="AW152" s="13" t="s">
        <v>35</v>
      </c>
      <c r="AX152" s="13" t="s">
        <v>79</v>
      </c>
      <c r="AY152" s="229" t="s">
        <v>119</v>
      </c>
    </row>
    <row r="153" spans="1:65" s="2" customFormat="1" ht="16.5" customHeight="1">
      <c r="A153" s="39"/>
      <c r="B153" s="40"/>
      <c r="C153" s="205" t="s">
        <v>385</v>
      </c>
      <c r="D153" s="205" t="s">
        <v>121</v>
      </c>
      <c r="E153" s="206" t="s">
        <v>386</v>
      </c>
      <c r="F153" s="207" t="s">
        <v>387</v>
      </c>
      <c r="G153" s="208" t="s">
        <v>202</v>
      </c>
      <c r="H153" s="209">
        <v>7</v>
      </c>
      <c r="I153" s="210"/>
      <c r="J153" s="211">
        <f>ROUND(I153*H153,2)</f>
        <v>0</v>
      </c>
      <c r="K153" s="207" t="s">
        <v>125</v>
      </c>
      <c r="L153" s="45"/>
      <c r="M153" s="212" t="s">
        <v>28</v>
      </c>
      <c r="N153" s="213" t="s">
        <v>47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89</v>
      </c>
      <c r="AT153" s="216" t="s">
        <v>121</v>
      </c>
      <c r="AU153" s="216" t="s">
        <v>83</v>
      </c>
      <c r="AY153" s="18" t="s">
        <v>119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89</v>
      </c>
      <c r="BK153" s="217">
        <f>ROUND(I153*H153,2)</f>
        <v>0</v>
      </c>
      <c r="BL153" s="18" t="s">
        <v>89</v>
      </c>
      <c r="BM153" s="216" t="s">
        <v>388</v>
      </c>
    </row>
    <row r="154" spans="1:51" s="13" customFormat="1" ht="12">
      <c r="A154" s="13"/>
      <c r="B154" s="218"/>
      <c r="C154" s="219"/>
      <c r="D154" s="220" t="s">
        <v>127</v>
      </c>
      <c r="E154" s="221" t="s">
        <v>28</v>
      </c>
      <c r="F154" s="222" t="s">
        <v>389</v>
      </c>
      <c r="G154" s="219"/>
      <c r="H154" s="223">
        <v>7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127</v>
      </c>
      <c r="AU154" s="229" t="s">
        <v>83</v>
      </c>
      <c r="AV154" s="13" t="s">
        <v>83</v>
      </c>
      <c r="AW154" s="13" t="s">
        <v>35</v>
      </c>
      <c r="AX154" s="13" t="s">
        <v>79</v>
      </c>
      <c r="AY154" s="229" t="s">
        <v>119</v>
      </c>
    </row>
    <row r="155" spans="1:65" s="2" customFormat="1" ht="16.5" customHeight="1">
      <c r="A155" s="39"/>
      <c r="B155" s="40"/>
      <c r="C155" s="241" t="s">
        <v>390</v>
      </c>
      <c r="D155" s="241" t="s">
        <v>192</v>
      </c>
      <c r="E155" s="242" t="s">
        <v>391</v>
      </c>
      <c r="F155" s="243" t="s">
        <v>392</v>
      </c>
      <c r="G155" s="244" t="s">
        <v>124</v>
      </c>
      <c r="H155" s="245">
        <v>3.297</v>
      </c>
      <c r="I155" s="246"/>
      <c r="J155" s="247">
        <f>ROUND(I155*H155,2)</f>
        <v>0</v>
      </c>
      <c r="K155" s="243" t="s">
        <v>125</v>
      </c>
      <c r="L155" s="248"/>
      <c r="M155" s="249" t="s">
        <v>28</v>
      </c>
      <c r="N155" s="250" t="s">
        <v>47</v>
      </c>
      <c r="O155" s="85"/>
      <c r="P155" s="214">
        <f>O155*H155</f>
        <v>0</v>
      </c>
      <c r="Q155" s="214">
        <v>0.0005</v>
      </c>
      <c r="R155" s="214">
        <f>Q155*H155</f>
        <v>0.0016485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196</v>
      </c>
      <c r="AT155" s="216" t="s">
        <v>192</v>
      </c>
      <c r="AU155" s="216" t="s">
        <v>83</v>
      </c>
      <c r="AY155" s="18" t="s">
        <v>119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89</v>
      </c>
      <c r="BK155" s="217">
        <f>ROUND(I155*H155,2)</f>
        <v>0</v>
      </c>
      <c r="BL155" s="18" t="s">
        <v>89</v>
      </c>
      <c r="BM155" s="216" t="s">
        <v>393</v>
      </c>
    </row>
    <row r="156" spans="1:51" s="13" customFormat="1" ht="12">
      <c r="A156" s="13"/>
      <c r="B156" s="218"/>
      <c r="C156" s="219"/>
      <c r="D156" s="220" t="s">
        <v>127</v>
      </c>
      <c r="E156" s="221" t="s">
        <v>28</v>
      </c>
      <c r="F156" s="222" t="s">
        <v>394</v>
      </c>
      <c r="G156" s="219"/>
      <c r="H156" s="223">
        <v>3.297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127</v>
      </c>
      <c r="AU156" s="229" t="s">
        <v>83</v>
      </c>
      <c r="AV156" s="13" t="s">
        <v>83</v>
      </c>
      <c r="AW156" s="13" t="s">
        <v>35</v>
      </c>
      <c r="AX156" s="13" t="s">
        <v>79</v>
      </c>
      <c r="AY156" s="229" t="s">
        <v>119</v>
      </c>
    </row>
    <row r="157" spans="1:65" s="2" customFormat="1" ht="16.5" customHeight="1">
      <c r="A157" s="39"/>
      <c r="B157" s="40"/>
      <c r="C157" s="205" t="s">
        <v>159</v>
      </c>
      <c r="D157" s="205" t="s">
        <v>121</v>
      </c>
      <c r="E157" s="206" t="s">
        <v>395</v>
      </c>
      <c r="F157" s="207" t="s">
        <v>396</v>
      </c>
      <c r="G157" s="208" t="s">
        <v>202</v>
      </c>
      <c r="H157" s="209">
        <v>42</v>
      </c>
      <c r="I157" s="210"/>
      <c r="J157" s="211">
        <f>ROUND(I157*H157,2)</f>
        <v>0</v>
      </c>
      <c r="K157" s="207" t="s">
        <v>125</v>
      </c>
      <c r="L157" s="45"/>
      <c r="M157" s="212" t="s">
        <v>28</v>
      </c>
      <c r="N157" s="213" t="s">
        <v>47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89</v>
      </c>
      <c r="AT157" s="216" t="s">
        <v>121</v>
      </c>
      <c r="AU157" s="216" t="s">
        <v>83</v>
      </c>
      <c r="AY157" s="18" t="s">
        <v>119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89</v>
      </c>
      <c r="BK157" s="217">
        <f>ROUND(I157*H157,2)</f>
        <v>0</v>
      </c>
      <c r="BL157" s="18" t="s">
        <v>89</v>
      </c>
      <c r="BM157" s="216" t="s">
        <v>397</v>
      </c>
    </row>
    <row r="158" spans="1:51" s="13" customFormat="1" ht="12">
      <c r="A158" s="13"/>
      <c r="B158" s="218"/>
      <c r="C158" s="219"/>
      <c r="D158" s="220" t="s">
        <v>127</v>
      </c>
      <c r="E158" s="221" t="s">
        <v>28</v>
      </c>
      <c r="F158" s="222" t="s">
        <v>398</v>
      </c>
      <c r="G158" s="219"/>
      <c r="H158" s="223">
        <v>42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9" t="s">
        <v>127</v>
      </c>
      <c r="AU158" s="229" t="s">
        <v>83</v>
      </c>
      <c r="AV158" s="13" t="s">
        <v>83</v>
      </c>
      <c r="AW158" s="13" t="s">
        <v>35</v>
      </c>
      <c r="AX158" s="13" t="s">
        <v>79</v>
      </c>
      <c r="AY158" s="229" t="s">
        <v>119</v>
      </c>
    </row>
    <row r="159" spans="1:65" s="2" customFormat="1" ht="16.5" customHeight="1">
      <c r="A159" s="39"/>
      <c r="B159" s="40"/>
      <c r="C159" s="205" t="s">
        <v>220</v>
      </c>
      <c r="D159" s="205" t="s">
        <v>121</v>
      </c>
      <c r="E159" s="206" t="s">
        <v>200</v>
      </c>
      <c r="F159" s="207" t="s">
        <v>201</v>
      </c>
      <c r="G159" s="208" t="s">
        <v>202</v>
      </c>
      <c r="H159" s="209">
        <v>1</v>
      </c>
      <c r="I159" s="210"/>
      <c r="J159" s="211">
        <f>ROUND(I159*H159,2)</f>
        <v>0</v>
      </c>
      <c r="K159" s="207" t="s">
        <v>125</v>
      </c>
      <c r="L159" s="45"/>
      <c r="M159" s="212" t="s">
        <v>28</v>
      </c>
      <c r="N159" s="213" t="s">
        <v>47</v>
      </c>
      <c r="O159" s="85"/>
      <c r="P159" s="214">
        <f>O159*H159</f>
        <v>0</v>
      </c>
      <c r="Q159" s="214">
        <v>0.02135</v>
      </c>
      <c r="R159" s="214">
        <f>Q159*H159</f>
        <v>0.02135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89</v>
      </c>
      <c r="AT159" s="216" t="s">
        <v>121</v>
      </c>
      <c r="AU159" s="216" t="s">
        <v>83</v>
      </c>
      <c r="AY159" s="18" t="s">
        <v>119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89</v>
      </c>
      <c r="BK159" s="217">
        <f>ROUND(I159*H159,2)</f>
        <v>0</v>
      </c>
      <c r="BL159" s="18" t="s">
        <v>89</v>
      </c>
      <c r="BM159" s="216" t="s">
        <v>399</v>
      </c>
    </row>
    <row r="160" spans="1:51" s="13" customFormat="1" ht="12">
      <c r="A160" s="13"/>
      <c r="B160" s="218"/>
      <c r="C160" s="219"/>
      <c r="D160" s="220" t="s">
        <v>127</v>
      </c>
      <c r="E160" s="221" t="s">
        <v>28</v>
      </c>
      <c r="F160" s="222" t="s">
        <v>400</v>
      </c>
      <c r="G160" s="219"/>
      <c r="H160" s="223">
        <v>1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127</v>
      </c>
      <c r="AU160" s="229" t="s">
        <v>83</v>
      </c>
      <c r="AV160" s="13" t="s">
        <v>83</v>
      </c>
      <c r="AW160" s="13" t="s">
        <v>35</v>
      </c>
      <c r="AX160" s="13" t="s">
        <v>79</v>
      </c>
      <c r="AY160" s="229" t="s">
        <v>119</v>
      </c>
    </row>
    <row r="161" spans="1:65" s="2" customFormat="1" ht="16.5" customHeight="1">
      <c r="A161" s="39"/>
      <c r="B161" s="40"/>
      <c r="C161" s="205" t="s">
        <v>401</v>
      </c>
      <c r="D161" s="205" t="s">
        <v>121</v>
      </c>
      <c r="E161" s="206" t="s">
        <v>402</v>
      </c>
      <c r="F161" s="207" t="s">
        <v>403</v>
      </c>
      <c r="G161" s="208" t="s">
        <v>131</v>
      </c>
      <c r="H161" s="209">
        <v>1.68</v>
      </c>
      <c r="I161" s="210"/>
      <c r="J161" s="211">
        <f>ROUND(I161*H161,2)</f>
        <v>0</v>
      </c>
      <c r="K161" s="207" t="s">
        <v>125</v>
      </c>
      <c r="L161" s="45"/>
      <c r="M161" s="212" t="s">
        <v>28</v>
      </c>
      <c r="N161" s="213" t="s">
        <v>47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89</v>
      </c>
      <c r="AT161" s="216" t="s">
        <v>121</v>
      </c>
      <c r="AU161" s="216" t="s">
        <v>83</v>
      </c>
      <c r="AY161" s="18" t="s">
        <v>119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89</v>
      </c>
      <c r="BK161" s="217">
        <f>ROUND(I161*H161,2)</f>
        <v>0</v>
      </c>
      <c r="BL161" s="18" t="s">
        <v>89</v>
      </c>
      <c r="BM161" s="216" t="s">
        <v>404</v>
      </c>
    </row>
    <row r="162" spans="1:51" s="13" customFormat="1" ht="12">
      <c r="A162" s="13"/>
      <c r="B162" s="218"/>
      <c r="C162" s="219"/>
      <c r="D162" s="220" t="s">
        <v>127</v>
      </c>
      <c r="E162" s="221" t="s">
        <v>28</v>
      </c>
      <c r="F162" s="222" t="s">
        <v>405</v>
      </c>
      <c r="G162" s="219"/>
      <c r="H162" s="223">
        <v>1.68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127</v>
      </c>
      <c r="AU162" s="229" t="s">
        <v>83</v>
      </c>
      <c r="AV162" s="13" t="s">
        <v>83</v>
      </c>
      <c r="AW162" s="13" t="s">
        <v>35</v>
      </c>
      <c r="AX162" s="13" t="s">
        <v>79</v>
      </c>
      <c r="AY162" s="229" t="s">
        <v>119</v>
      </c>
    </row>
    <row r="163" spans="1:63" s="12" customFormat="1" ht="22.8" customHeight="1">
      <c r="A163" s="12"/>
      <c r="B163" s="189"/>
      <c r="C163" s="190"/>
      <c r="D163" s="191" t="s">
        <v>73</v>
      </c>
      <c r="E163" s="203" t="s">
        <v>83</v>
      </c>
      <c r="F163" s="203" t="s">
        <v>406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SUM(P164:P180)</f>
        <v>0</v>
      </c>
      <c r="Q163" s="197"/>
      <c r="R163" s="198">
        <f>SUM(R164:R180)</f>
        <v>0.86946944</v>
      </c>
      <c r="S163" s="197"/>
      <c r="T163" s="199">
        <f>SUM(T164:T180)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0" t="s">
        <v>79</v>
      </c>
      <c r="AT163" s="201" t="s">
        <v>73</v>
      </c>
      <c r="AU163" s="201" t="s">
        <v>79</v>
      </c>
      <c r="AY163" s="200" t="s">
        <v>119</v>
      </c>
      <c r="BK163" s="202">
        <f>SUM(BK164:BK180)</f>
        <v>0</v>
      </c>
    </row>
    <row r="164" spans="1:65" s="2" customFormat="1" ht="16.5" customHeight="1">
      <c r="A164" s="39"/>
      <c r="B164" s="40"/>
      <c r="C164" s="205" t="s">
        <v>251</v>
      </c>
      <c r="D164" s="205" t="s">
        <v>121</v>
      </c>
      <c r="E164" s="206" t="s">
        <v>407</v>
      </c>
      <c r="F164" s="207" t="s">
        <v>408</v>
      </c>
      <c r="G164" s="208" t="s">
        <v>124</v>
      </c>
      <c r="H164" s="209">
        <v>96</v>
      </c>
      <c r="I164" s="210"/>
      <c r="J164" s="211">
        <f>ROUND(I164*H164,2)</f>
        <v>0</v>
      </c>
      <c r="K164" s="207" t="s">
        <v>125</v>
      </c>
      <c r="L164" s="45"/>
      <c r="M164" s="212" t="s">
        <v>28</v>
      </c>
      <c r="N164" s="213" t="s">
        <v>47</v>
      </c>
      <c r="O164" s="85"/>
      <c r="P164" s="214">
        <f>O164*H164</f>
        <v>0</v>
      </c>
      <c r="Q164" s="214">
        <v>0.0001</v>
      </c>
      <c r="R164" s="214">
        <f>Q164*H164</f>
        <v>0.009600000000000001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89</v>
      </c>
      <c r="AT164" s="216" t="s">
        <v>121</v>
      </c>
      <c r="AU164" s="216" t="s">
        <v>83</v>
      </c>
      <c r="AY164" s="18" t="s">
        <v>119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89</v>
      </c>
      <c r="BK164" s="217">
        <f>ROUND(I164*H164,2)</f>
        <v>0</v>
      </c>
      <c r="BL164" s="18" t="s">
        <v>89</v>
      </c>
      <c r="BM164" s="216" t="s">
        <v>409</v>
      </c>
    </row>
    <row r="165" spans="1:51" s="15" customFormat="1" ht="12">
      <c r="A165" s="15"/>
      <c r="B165" s="255"/>
      <c r="C165" s="256"/>
      <c r="D165" s="220" t="s">
        <v>127</v>
      </c>
      <c r="E165" s="257" t="s">
        <v>28</v>
      </c>
      <c r="F165" s="258" t="s">
        <v>410</v>
      </c>
      <c r="G165" s="256"/>
      <c r="H165" s="257" t="s">
        <v>28</v>
      </c>
      <c r="I165" s="259"/>
      <c r="J165" s="256"/>
      <c r="K165" s="256"/>
      <c r="L165" s="260"/>
      <c r="M165" s="261"/>
      <c r="N165" s="262"/>
      <c r="O165" s="262"/>
      <c r="P165" s="262"/>
      <c r="Q165" s="262"/>
      <c r="R165" s="262"/>
      <c r="S165" s="262"/>
      <c r="T165" s="26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4" t="s">
        <v>127</v>
      </c>
      <c r="AU165" s="264" t="s">
        <v>83</v>
      </c>
      <c r="AV165" s="15" t="s">
        <v>79</v>
      </c>
      <c r="AW165" s="15" t="s">
        <v>35</v>
      </c>
      <c r="AX165" s="15" t="s">
        <v>74</v>
      </c>
      <c r="AY165" s="264" t="s">
        <v>119</v>
      </c>
    </row>
    <row r="166" spans="1:51" s="13" customFormat="1" ht="12">
      <c r="A166" s="13"/>
      <c r="B166" s="218"/>
      <c r="C166" s="219"/>
      <c r="D166" s="220" t="s">
        <v>127</v>
      </c>
      <c r="E166" s="221" t="s">
        <v>28</v>
      </c>
      <c r="F166" s="222" t="s">
        <v>411</v>
      </c>
      <c r="G166" s="219"/>
      <c r="H166" s="223">
        <v>36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127</v>
      </c>
      <c r="AU166" s="229" t="s">
        <v>83</v>
      </c>
      <c r="AV166" s="13" t="s">
        <v>83</v>
      </c>
      <c r="AW166" s="13" t="s">
        <v>35</v>
      </c>
      <c r="AX166" s="13" t="s">
        <v>74</v>
      </c>
      <c r="AY166" s="229" t="s">
        <v>119</v>
      </c>
    </row>
    <row r="167" spans="1:51" s="13" customFormat="1" ht="12">
      <c r="A167" s="13"/>
      <c r="B167" s="218"/>
      <c r="C167" s="219"/>
      <c r="D167" s="220" t="s">
        <v>127</v>
      </c>
      <c r="E167" s="221" t="s">
        <v>28</v>
      </c>
      <c r="F167" s="222" t="s">
        <v>412</v>
      </c>
      <c r="G167" s="219"/>
      <c r="H167" s="223">
        <v>60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127</v>
      </c>
      <c r="AU167" s="229" t="s">
        <v>83</v>
      </c>
      <c r="AV167" s="13" t="s">
        <v>83</v>
      </c>
      <c r="AW167" s="13" t="s">
        <v>35</v>
      </c>
      <c r="AX167" s="13" t="s">
        <v>74</v>
      </c>
      <c r="AY167" s="229" t="s">
        <v>119</v>
      </c>
    </row>
    <row r="168" spans="1:51" s="14" customFormat="1" ht="12">
      <c r="A168" s="14"/>
      <c r="B168" s="230"/>
      <c r="C168" s="231"/>
      <c r="D168" s="220" t="s">
        <v>127</v>
      </c>
      <c r="E168" s="232" t="s">
        <v>28</v>
      </c>
      <c r="F168" s="233" t="s">
        <v>135</v>
      </c>
      <c r="G168" s="231"/>
      <c r="H168" s="234">
        <v>96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127</v>
      </c>
      <c r="AU168" s="240" t="s">
        <v>83</v>
      </c>
      <c r="AV168" s="14" t="s">
        <v>89</v>
      </c>
      <c r="AW168" s="14" t="s">
        <v>35</v>
      </c>
      <c r="AX168" s="14" t="s">
        <v>79</v>
      </c>
      <c r="AY168" s="240" t="s">
        <v>119</v>
      </c>
    </row>
    <row r="169" spans="1:65" s="2" customFormat="1" ht="16.5" customHeight="1">
      <c r="A169" s="39"/>
      <c r="B169" s="40"/>
      <c r="C169" s="241" t="s">
        <v>253</v>
      </c>
      <c r="D169" s="241" t="s">
        <v>192</v>
      </c>
      <c r="E169" s="242" t="s">
        <v>413</v>
      </c>
      <c r="F169" s="243" t="s">
        <v>414</v>
      </c>
      <c r="G169" s="244" t="s">
        <v>124</v>
      </c>
      <c r="H169" s="245">
        <v>110.4</v>
      </c>
      <c r="I169" s="246"/>
      <c r="J169" s="247">
        <f>ROUND(I169*H169,2)</f>
        <v>0</v>
      </c>
      <c r="K169" s="243" t="s">
        <v>125</v>
      </c>
      <c r="L169" s="248"/>
      <c r="M169" s="249" t="s">
        <v>28</v>
      </c>
      <c r="N169" s="250" t="s">
        <v>47</v>
      </c>
      <c r="O169" s="85"/>
      <c r="P169" s="214">
        <f>O169*H169</f>
        <v>0</v>
      </c>
      <c r="Q169" s="214">
        <v>9E-05</v>
      </c>
      <c r="R169" s="214">
        <f>Q169*H169</f>
        <v>0.009936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196</v>
      </c>
      <c r="AT169" s="216" t="s">
        <v>192</v>
      </c>
      <c r="AU169" s="216" t="s">
        <v>83</v>
      </c>
      <c r="AY169" s="18" t="s">
        <v>119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89</v>
      </c>
      <c r="BK169" s="217">
        <f>ROUND(I169*H169,2)</f>
        <v>0</v>
      </c>
      <c r="BL169" s="18" t="s">
        <v>89</v>
      </c>
      <c r="BM169" s="216" t="s">
        <v>415</v>
      </c>
    </row>
    <row r="170" spans="1:51" s="13" customFormat="1" ht="12">
      <c r="A170" s="13"/>
      <c r="B170" s="218"/>
      <c r="C170" s="219"/>
      <c r="D170" s="220" t="s">
        <v>127</v>
      </c>
      <c r="E170" s="221" t="s">
        <v>28</v>
      </c>
      <c r="F170" s="222" t="s">
        <v>416</v>
      </c>
      <c r="G170" s="219"/>
      <c r="H170" s="223">
        <v>110.4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127</v>
      </c>
      <c r="AU170" s="229" t="s">
        <v>83</v>
      </c>
      <c r="AV170" s="13" t="s">
        <v>83</v>
      </c>
      <c r="AW170" s="13" t="s">
        <v>35</v>
      </c>
      <c r="AX170" s="13" t="s">
        <v>79</v>
      </c>
      <c r="AY170" s="229" t="s">
        <v>119</v>
      </c>
    </row>
    <row r="171" spans="1:65" s="2" customFormat="1" ht="16.5" customHeight="1">
      <c r="A171" s="39"/>
      <c r="B171" s="40"/>
      <c r="C171" s="205" t="s">
        <v>290</v>
      </c>
      <c r="D171" s="205" t="s">
        <v>121</v>
      </c>
      <c r="E171" s="206" t="s">
        <v>417</v>
      </c>
      <c r="F171" s="207" t="s">
        <v>418</v>
      </c>
      <c r="G171" s="208" t="s">
        <v>223</v>
      </c>
      <c r="H171" s="209">
        <v>0.848</v>
      </c>
      <c r="I171" s="210"/>
      <c r="J171" s="211">
        <f>ROUND(I171*H171,2)</f>
        <v>0</v>
      </c>
      <c r="K171" s="207" t="s">
        <v>125</v>
      </c>
      <c r="L171" s="45"/>
      <c r="M171" s="212" t="s">
        <v>28</v>
      </c>
      <c r="N171" s="213" t="s">
        <v>47</v>
      </c>
      <c r="O171" s="85"/>
      <c r="P171" s="214">
        <f>O171*H171</f>
        <v>0</v>
      </c>
      <c r="Q171" s="214">
        <v>0.00228</v>
      </c>
      <c r="R171" s="214">
        <f>Q171*H171</f>
        <v>0.0019334399999999998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89</v>
      </c>
      <c r="AT171" s="216" t="s">
        <v>121</v>
      </c>
      <c r="AU171" s="216" t="s">
        <v>83</v>
      </c>
      <c r="AY171" s="18" t="s">
        <v>119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89</v>
      </c>
      <c r="BK171" s="217">
        <f>ROUND(I171*H171,2)</f>
        <v>0</v>
      </c>
      <c r="BL171" s="18" t="s">
        <v>89</v>
      </c>
      <c r="BM171" s="216" t="s">
        <v>419</v>
      </c>
    </row>
    <row r="172" spans="1:51" s="13" customFormat="1" ht="12">
      <c r="A172" s="13"/>
      <c r="B172" s="218"/>
      <c r="C172" s="219"/>
      <c r="D172" s="220" t="s">
        <v>127</v>
      </c>
      <c r="E172" s="221" t="s">
        <v>28</v>
      </c>
      <c r="F172" s="222" t="s">
        <v>420</v>
      </c>
      <c r="G172" s="219"/>
      <c r="H172" s="223">
        <v>0.848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9" t="s">
        <v>127</v>
      </c>
      <c r="AU172" s="229" t="s">
        <v>83</v>
      </c>
      <c r="AV172" s="13" t="s">
        <v>83</v>
      </c>
      <c r="AW172" s="13" t="s">
        <v>35</v>
      </c>
      <c r="AX172" s="13" t="s">
        <v>79</v>
      </c>
      <c r="AY172" s="229" t="s">
        <v>119</v>
      </c>
    </row>
    <row r="173" spans="1:65" s="2" customFormat="1" ht="16.5" customHeight="1">
      <c r="A173" s="39"/>
      <c r="B173" s="40"/>
      <c r="C173" s="205" t="s">
        <v>294</v>
      </c>
      <c r="D173" s="205" t="s">
        <v>121</v>
      </c>
      <c r="E173" s="206" t="s">
        <v>421</v>
      </c>
      <c r="F173" s="207" t="s">
        <v>422</v>
      </c>
      <c r="G173" s="208" t="s">
        <v>423</v>
      </c>
      <c r="H173" s="209">
        <v>67.2</v>
      </c>
      <c r="I173" s="210"/>
      <c r="J173" s="211">
        <f>ROUND(I173*H173,2)</f>
        <v>0</v>
      </c>
      <c r="K173" s="207" t="s">
        <v>125</v>
      </c>
      <c r="L173" s="45"/>
      <c r="M173" s="212" t="s">
        <v>28</v>
      </c>
      <c r="N173" s="213" t="s">
        <v>47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89</v>
      </c>
      <c r="AT173" s="216" t="s">
        <v>121</v>
      </c>
      <c r="AU173" s="216" t="s">
        <v>83</v>
      </c>
      <c r="AY173" s="18" t="s">
        <v>119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89</v>
      </c>
      <c r="BK173" s="217">
        <f>ROUND(I173*H173,2)</f>
        <v>0</v>
      </c>
      <c r="BL173" s="18" t="s">
        <v>89</v>
      </c>
      <c r="BM173" s="216" t="s">
        <v>424</v>
      </c>
    </row>
    <row r="174" spans="1:51" s="13" customFormat="1" ht="12">
      <c r="A174" s="13"/>
      <c r="B174" s="218"/>
      <c r="C174" s="219"/>
      <c r="D174" s="220" t="s">
        <v>127</v>
      </c>
      <c r="E174" s="221" t="s">
        <v>28</v>
      </c>
      <c r="F174" s="222" t="s">
        <v>425</v>
      </c>
      <c r="G174" s="219"/>
      <c r="H174" s="223">
        <v>67.2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127</v>
      </c>
      <c r="AU174" s="229" t="s">
        <v>83</v>
      </c>
      <c r="AV174" s="13" t="s">
        <v>83</v>
      </c>
      <c r="AW174" s="13" t="s">
        <v>35</v>
      </c>
      <c r="AX174" s="13" t="s">
        <v>79</v>
      </c>
      <c r="AY174" s="229" t="s">
        <v>119</v>
      </c>
    </row>
    <row r="175" spans="1:65" s="2" customFormat="1" ht="16.5" customHeight="1">
      <c r="A175" s="39"/>
      <c r="B175" s="40"/>
      <c r="C175" s="241" t="s">
        <v>262</v>
      </c>
      <c r="D175" s="241" t="s">
        <v>192</v>
      </c>
      <c r="E175" s="242" t="s">
        <v>426</v>
      </c>
      <c r="F175" s="243" t="s">
        <v>427</v>
      </c>
      <c r="G175" s="244" t="s">
        <v>223</v>
      </c>
      <c r="H175" s="245">
        <v>0.848</v>
      </c>
      <c r="I175" s="246"/>
      <c r="J175" s="247">
        <f>ROUND(I175*H175,2)</f>
        <v>0</v>
      </c>
      <c r="K175" s="243" t="s">
        <v>125</v>
      </c>
      <c r="L175" s="248"/>
      <c r="M175" s="249" t="s">
        <v>28</v>
      </c>
      <c r="N175" s="250" t="s">
        <v>47</v>
      </c>
      <c r="O175" s="85"/>
      <c r="P175" s="214">
        <f>O175*H175</f>
        <v>0</v>
      </c>
      <c r="Q175" s="214">
        <v>1</v>
      </c>
      <c r="R175" s="214">
        <f>Q175*H175</f>
        <v>0.848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196</v>
      </c>
      <c r="AT175" s="216" t="s">
        <v>192</v>
      </c>
      <c r="AU175" s="216" t="s">
        <v>83</v>
      </c>
      <c r="AY175" s="18" t="s">
        <v>119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89</v>
      </c>
      <c r="BK175" s="217">
        <f>ROUND(I175*H175,2)</f>
        <v>0</v>
      </c>
      <c r="BL175" s="18" t="s">
        <v>89</v>
      </c>
      <c r="BM175" s="216" t="s">
        <v>428</v>
      </c>
    </row>
    <row r="176" spans="1:47" s="2" customFormat="1" ht="12">
      <c r="A176" s="39"/>
      <c r="B176" s="40"/>
      <c r="C176" s="41"/>
      <c r="D176" s="220" t="s">
        <v>215</v>
      </c>
      <c r="E176" s="41"/>
      <c r="F176" s="251" t="s">
        <v>429</v>
      </c>
      <c r="G176" s="41"/>
      <c r="H176" s="41"/>
      <c r="I176" s="252"/>
      <c r="J176" s="41"/>
      <c r="K176" s="41"/>
      <c r="L176" s="45"/>
      <c r="M176" s="253"/>
      <c r="N176" s="254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215</v>
      </c>
      <c r="AU176" s="18" t="s">
        <v>83</v>
      </c>
    </row>
    <row r="177" spans="1:51" s="15" customFormat="1" ht="12">
      <c r="A177" s="15"/>
      <c r="B177" s="255"/>
      <c r="C177" s="256"/>
      <c r="D177" s="220" t="s">
        <v>127</v>
      </c>
      <c r="E177" s="257" t="s">
        <v>28</v>
      </c>
      <c r="F177" s="258" t="s">
        <v>430</v>
      </c>
      <c r="G177" s="256"/>
      <c r="H177" s="257" t="s">
        <v>28</v>
      </c>
      <c r="I177" s="259"/>
      <c r="J177" s="256"/>
      <c r="K177" s="256"/>
      <c r="L177" s="260"/>
      <c r="M177" s="261"/>
      <c r="N177" s="262"/>
      <c r="O177" s="262"/>
      <c r="P177" s="262"/>
      <c r="Q177" s="262"/>
      <c r="R177" s="262"/>
      <c r="S177" s="262"/>
      <c r="T177" s="26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4" t="s">
        <v>127</v>
      </c>
      <c r="AU177" s="264" t="s">
        <v>83</v>
      </c>
      <c r="AV177" s="15" t="s">
        <v>79</v>
      </c>
      <c r="AW177" s="15" t="s">
        <v>35</v>
      </c>
      <c r="AX177" s="15" t="s">
        <v>74</v>
      </c>
      <c r="AY177" s="264" t="s">
        <v>119</v>
      </c>
    </row>
    <row r="178" spans="1:51" s="13" customFormat="1" ht="12">
      <c r="A178" s="13"/>
      <c r="B178" s="218"/>
      <c r="C178" s="219"/>
      <c r="D178" s="220" t="s">
        <v>127</v>
      </c>
      <c r="E178" s="221" t="s">
        <v>28</v>
      </c>
      <c r="F178" s="222" t="s">
        <v>420</v>
      </c>
      <c r="G178" s="219"/>
      <c r="H178" s="223">
        <v>0.848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127</v>
      </c>
      <c r="AU178" s="229" t="s">
        <v>83</v>
      </c>
      <c r="AV178" s="13" t="s">
        <v>83</v>
      </c>
      <c r="AW178" s="13" t="s">
        <v>35</v>
      </c>
      <c r="AX178" s="13" t="s">
        <v>79</v>
      </c>
      <c r="AY178" s="229" t="s">
        <v>119</v>
      </c>
    </row>
    <row r="179" spans="1:65" s="2" customFormat="1" ht="16.5" customHeight="1">
      <c r="A179" s="39"/>
      <c r="B179" s="40"/>
      <c r="C179" s="205" t="s">
        <v>431</v>
      </c>
      <c r="D179" s="205" t="s">
        <v>121</v>
      </c>
      <c r="E179" s="206" t="s">
        <v>432</v>
      </c>
      <c r="F179" s="207" t="s">
        <v>433</v>
      </c>
      <c r="G179" s="208" t="s">
        <v>423</v>
      </c>
      <c r="H179" s="209">
        <v>67.2</v>
      </c>
      <c r="I179" s="210"/>
      <c r="J179" s="211">
        <f>ROUND(I179*H179,2)</f>
        <v>0</v>
      </c>
      <c r="K179" s="207" t="s">
        <v>125</v>
      </c>
      <c r="L179" s="45"/>
      <c r="M179" s="212" t="s">
        <v>28</v>
      </c>
      <c r="N179" s="213" t="s">
        <v>47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89</v>
      </c>
      <c r="AT179" s="216" t="s">
        <v>121</v>
      </c>
      <c r="AU179" s="216" t="s">
        <v>83</v>
      </c>
      <c r="AY179" s="18" t="s">
        <v>119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89</v>
      </c>
      <c r="BK179" s="217">
        <f>ROUND(I179*H179,2)</f>
        <v>0</v>
      </c>
      <c r="BL179" s="18" t="s">
        <v>89</v>
      </c>
      <c r="BM179" s="216" t="s">
        <v>434</v>
      </c>
    </row>
    <row r="180" spans="1:51" s="13" customFormat="1" ht="12">
      <c r="A180" s="13"/>
      <c r="B180" s="218"/>
      <c r="C180" s="219"/>
      <c r="D180" s="220" t="s">
        <v>127</v>
      </c>
      <c r="E180" s="221" t="s">
        <v>28</v>
      </c>
      <c r="F180" s="222" t="s">
        <v>435</v>
      </c>
      <c r="G180" s="219"/>
      <c r="H180" s="223">
        <v>67.2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127</v>
      </c>
      <c r="AU180" s="229" t="s">
        <v>83</v>
      </c>
      <c r="AV180" s="13" t="s">
        <v>83</v>
      </c>
      <c r="AW180" s="13" t="s">
        <v>35</v>
      </c>
      <c r="AX180" s="13" t="s">
        <v>79</v>
      </c>
      <c r="AY180" s="229" t="s">
        <v>119</v>
      </c>
    </row>
    <row r="181" spans="1:63" s="12" customFormat="1" ht="22.8" customHeight="1">
      <c r="A181" s="12"/>
      <c r="B181" s="189"/>
      <c r="C181" s="190"/>
      <c r="D181" s="191" t="s">
        <v>73</v>
      </c>
      <c r="E181" s="203" t="s">
        <v>86</v>
      </c>
      <c r="F181" s="203" t="s">
        <v>436</v>
      </c>
      <c r="G181" s="190"/>
      <c r="H181" s="190"/>
      <c r="I181" s="193"/>
      <c r="J181" s="204">
        <f>BK181</f>
        <v>0</v>
      </c>
      <c r="K181" s="190"/>
      <c r="L181" s="195"/>
      <c r="M181" s="196"/>
      <c r="N181" s="197"/>
      <c r="O181" s="197"/>
      <c r="P181" s="198">
        <f>SUM(P182:P186)</f>
        <v>0</v>
      </c>
      <c r="Q181" s="197"/>
      <c r="R181" s="198">
        <f>SUM(R182:R186)</f>
        <v>0</v>
      </c>
      <c r="S181" s="197"/>
      <c r="T181" s="199">
        <f>SUM(T182:T186)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0" t="s">
        <v>79</v>
      </c>
      <c r="AT181" s="201" t="s">
        <v>73</v>
      </c>
      <c r="AU181" s="201" t="s">
        <v>79</v>
      </c>
      <c r="AY181" s="200" t="s">
        <v>119</v>
      </c>
      <c r="BK181" s="202">
        <f>SUM(BK182:BK186)</f>
        <v>0</v>
      </c>
    </row>
    <row r="182" spans="1:65" s="2" customFormat="1" ht="16.5" customHeight="1">
      <c r="A182" s="39"/>
      <c r="B182" s="40"/>
      <c r="C182" s="205" t="s">
        <v>437</v>
      </c>
      <c r="D182" s="205" t="s">
        <v>121</v>
      </c>
      <c r="E182" s="206" t="s">
        <v>438</v>
      </c>
      <c r="F182" s="207" t="s">
        <v>439</v>
      </c>
      <c r="G182" s="208" t="s">
        <v>423</v>
      </c>
      <c r="H182" s="209">
        <v>42</v>
      </c>
      <c r="I182" s="210"/>
      <c r="J182" s="211">
        <f>ROUND(I182*H182,2)</f>
        <v>0</v>
      </c>
      <c r="K182" s="207" t="s">
        <v>28</v>
      </c>
      <c r="L182" s="45"/>
      <c r="M182" s="212" t="s">
        <v>28</v>
      </c>
      <c r="N182" s="213" t="s">
        <v>47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89</v>
      </c>
      <c r="AT182" s="216" t="s">
        <v>121</v>
      </c>
      <c r="AU182" s="216" t="s">
        <v>83</v>
      </c>
      <c r="AY182" s="18" t="s">
        <v>119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89</v>
      </c>
      <c r="BK182" s="217">
        <f>ROUND(I182*H182,2)</f>
        <v>0</v>
      </c>
      <c r="BL182" s="18" t="s">
        <v>89</v>
      </c>
      <c r="BM182" s="216" t="s">
        <v>440</v>
      </c>
    </row>
    <row r="183" spans="1:51" s="15" customFormat="1" ht="12">
      <c r="A183" s="15"/>
      <c r="B183" s="255"/>
      <c r="C183" s="256"/>
      <c r="D183" s="220" t="s">
        <v>127</v>
      </c>
      <c r="E183" s="257" t="s">
        <v>28</v>
      </c>
      <c r="F183" s="258" t="s">
        <v>441</v>
      </c>
      <c r="G183" s="256"/>
      <c r="H183" s="257" t="s">
        <v>28</v>
      </c>
      <c r="I183" s="259"/>
      <c r="J183" s="256"/>
      <c r="K183" s="256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127</v>
      </c>
      <c r="AU183" s="264" t="s">
        <v>83</v>
      </c>
      <c r="AV183" s="15" t="s">
        <v>79</v>
      </c>
      <c r="AW183" s="15" t="s">
        <v>35</v>
      </c>
      <c r="AX183" s="15" t="s">
        <v>74</v>
      </c>
      <c r="AY183" s="264" t="s">
        <v>119</v>
      </c>
    </row>
    <row r="184" spans="1:51" s="13" customFormat="1" ht="12">
      <c r="A184" s="13"/>
      <c r="B184" s="218"/>
      <c r="C184" s="219"/>
      <c r="D184" s="220" t="s">
        <v>127</v>
      </c>
      <c r="E184" s="221" t="s">
        <v>28</v>
      </c>
      <c r="F184" s="222" t="s">
        <v>442</v>
      </c>
      <c r="G184" s="219"/>
      <c r="H184" s="223">
        <v>42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127</v>
      </c>
      <c r="AU184" s="229" t="s">
        <v>83</v>
      </c>
      <c r="AV184" s="13" t="s">
        <v>83</v>
      </c>
      <c r="AW184" s="13" t="s">
        <v>35</v>
      </c>
      <c r="AX184" s="13" t="s">
        <v>79</v>
      </c>
      <c r="AY184" s="229" t="s">
        <v>119</v>
      </c>
    </row>
    <row r="185" spans="1:65" s="2" customFormat="1" ht="16.5" customHeight="1">
      <c r="A185" s="39"/>
      <c r="B185" s="40"/>
      <c r="C185" s="241" t="s">
        <v>443</v>
      </c>
      <c r="D185" s="241" t="s">
        <v>192</v>
      </c>
      <c r="E185" s="242" t="s">
        <v>444</v>
      </c>
      <c r="F185" s="243" t="s">
        <v>445</v>
      </c>
      <c r="G185" s="244" t="s">
        <v>124</v>
      </c>
      <c r="H185" s="245">
        <v>64.68</v>
      </c>
      <c r="I185" s="246"/>
      <c r="J185" s="247">
        <f>ROUND(I185*H185,2)</f>
        <v>0</v>
      </c>
      <c r="K185" s="243" t="s">
        <v>28</v>
      </c>
      <c r="L185" s="248"/>
      <c r="M185" s="249" t="s">
        <v>28</v>
      </c>
      <c r="N185" s="250" t="s">
        <v>47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196</v>
      </c>
      <c r="AT185" s="216" t="s">
        <v>192</v>
      </c>
      <c r="AU185" s="216" t="s">
        <v>83</v>
      </c>
      <c r="AY185" s="18" t="s">
        <v>119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89</v>
      </c>
      <c r="BK185" s="217">
        <f>ROUND(I185*H185,2)</f>
        <v>0</v>
      </c>
      <c r="BL185" s="18" t="s">
        <v>89</v>
      </c>
      <c r="BM185" s="216" t="s">
        <v>446</v>
      </c>
    </row>
    <row r="186" spans="1:51" s="13" customFormat="1" ht="12">
      <c r="A186" s="13"/>
      <c r="B186" s="218"/>
      <c r="C186" s="219"/>
      <c r="D186" s="220" t="s">
        <v>127</v>
      </c>
      <c r="E186" s="221" t="s">
        <v>28</v>
      </c>
      <c r="F186" s="222" t="s">
        <v>447</v>
      </c>
      <c r="G186" s="219"/>
      <c r="H186" s="223">
        <v>64.68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127</v>
      </c>
      <c r="AU186" s="229" t="s">
        <v>83</v>
      </c>
      <c r="AV186" s="13" t="s">
        <v>83</v>
      </c>
      <c r="AW186" s="13" t="s">
        <v>35</v>
      </c>
      <c r="AX186" s="13" t="s">
        <v>79</v>
      </c>
      <c r="AY186" s="229" t="s">
        <v>119</v>
      </c>
    </row>
    <row r="187" spans="1:63" s="12" customFormat="1" ht="22.8" customHeight="1">
      <c r="A187" s="12"/>
      <c r="B187" s="189"/>
      <c r="C187" s="190"/>
      <c r="D187" s="191" t="s">
        <v>73</v>
      </c>
      <c r="E187" s="203" t="s">
        <v>448</v>
      </c>
      <c r="F187" s="203" t="s">
        <v>449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SUM(P188:P190)</f>
        <v>0</v>
      </c>
      <c r="Q187" s="197"/>
      <c r="R187" s="198">
        <f>SUM(R188:R190)</f>
        <v>0</v>
      </c>
      <c r="S187" s="197"/>
      <c r="T187" s="199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0" t="s">
        <v>79</v>
      </c>
      <c r="AT187" s="201" t="s">
        <v>73</v>
      </c>
      <c r="AU187" s="201" t="s">
        <v>79</v>
      </c>
      <c r="AY187" s="200" t="s">
        <v>119</v>
      </c>
      <c r="BK187" s="202">
        <f>SUM(BK188:BK190)</f>
        <v>0</v>
      </c>
    </row>
    <row r="188" spans="1:65" s="2" customFormat="1" ht="16.5" customHeight="1">
      <c r="A188" s="39"/>
      <c r="B188" s="40"/>
      <c r="C188" s="205" t="s">
        <v>450</v>
      </c>
      <c r="D188" s="205" t="s">
        <v>121</v>
      </c>
      <c r="E188" s="206" t="s">
        <v>451</v>
      </c>
      <c r="F188" s="207" t="s">
        <v>452</v>
      </c>
      <c r="G188" s="208" t="s">
        <v>423</v>
      </c>
      <c r="H188" s="209">
        <v>42</v>
      </c>
      <c r="I188" s="210"/>
      <c r="J188" s="211">
        <f>ROUND(I188*H188,2)</f>
        <v>0</v>
      </c>
      <c r="K188" s="207" t="s">
        <v>28</v>
      </c>
      <c r="L188" s="45"/>
      <c r="M188" s="212" t="s">
        <v>28</v>
      </c>
      <c r="N188" s="213" t="s">
        <v>47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89</v>
      </c>
      <c r="AT188" s="216" t="s">
        <v>121</v>
      </c>
      <c r="AU188" s="216" t="s">
        <v>83</v>
      </c>
      <c r="AY188" s="18" t="s">
        <v>119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89</v>
      </c>
      <c r="BK188" s="217">
        <f>ROUND(I188*H188,2)</f>
        <v>0</v>
      </c>
      <c r="BL188" s="18" t="s">
        <v>89</v>
      </c>
      <c r="BM188" s="216" t="s">
        <v>453</v>
      </c>
    </row>
    <row r="189" spans="1:51" s="15" customFormat="1" ht="12">
      <c r="A189" s="15"/>
      <c r="B189" s="255"/>
      <c r="C189" s="256"/>
      <c r="D189" s="220" t="s">
        <v>127</v>
      </c>
      <c r="E189" s="257" t="s">
        <v>28</v>
      </c>
      <c r="F189" s="258" t="s">
        <v>454</v>
      </c>
      <c r="G189" s="256"/>
      <c r="H189" s="257" t="s">
        <v>28</v>
      </c>
      <c r="I189" s="259"/>
      <c r="J189" s="256"/>
      <c r="K189" s="256"/>
      <c r="L189" s="260"/>
      <c r="M189" s="261"/>
      <c r="N189" s="262"/>
      <c r="O189" s="262"/>
      <c r="P189" s="262"/>
      <c r="Q189" s="262"/>
      <c r="R189" s="262"/>
      <c r="S189" s="262"/>
      <c r="T189" s="26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4" t="s">
        <v>127</v>
      </c>
      <c r="AU189" s="264" t="s">
        <v>83</v>
      </c>
      <c r="AV189" s="15" t="s">
        <v>79</v>
      </c>
      <c r="AW189" s="15" t="s">
        <v>35</v>
      </c>
      <c r="AX189" s="15" t="s">
        <v>74</v>
      </c>
      <c r="AY189" s="264" t="s">
        <v>119</v>
      </c>
    </row>
    <row r="190" spans="1:51" s="13" customFormat="1" ht="12">
      <c r="A190" s="13"/>
      <c r="B190" s="218"/>
      <c r="C190" s="219"/>
      <c r="D190" s="220" t="s">
        <v>127</v>
      </c>
      <c r="E190" s="221" t="s">
        <v>28</v>
      </c>
      <c r="F190" s="222" t="s">
        <v>442</v>
      </c>
      <c r="G190" s="219"/>
      <c r="H190" s="223">
        <v>42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127</v>
      </c>
      <c r="AU190" s="229" t="s">
        <v>83</v>
      </c>
      <c r="AV190" s="13" t="s">
        <v>83</v>
      </c>
      <c r="AW190" s="13" t="s">
        <v>35</v>
      </c>
      <c r="AX190" s="13" t="s">
        <v>79</v>
      </c>
      <c r="AY190" s="229" t="s">
        <v>119</v>
      </c>
    </row>
    <row r="191" spans="1:63" s="12" customFormat="1" ht="22.8" customHeight="1">
      <c r="A191" s="12"/>
      <c r="B191" s="189"/>
      <c r="C191" s="190"/>
      <c r="D191" s="191" t="s">
        <v>73</v>
      </c>
      <c r="E191" s="203" t="s">
        <v>218</v>
      </c>
      <c r="F191" s="203" t="s">
        <v>219</v>
      </c>
      <c r="G191" s="190"/>
      <c r="H191" s="190"/>
      <c r="I191" s="193"/>
      <c r="J191" s="204">
        <f>BK191</f>
        <v>0</v>
      </c>
      <c r="K191" s="190"/>
      <c r="L191" s="195"/>
      <c r="M191" s="196"/>
      <c r="N191" s="197"/>
      <c r="O191" s="197"/>
      <c r="P191" s="198">
        <f>P192</f>
        <v>0</v>
      </c>
      <c r="Q191" s="197"/>
      <c r="R191" s="198">
        <f>R192</f>
        <v>0</v>
      </c>
      <c r="S191" s="197"/>
      <c r="T191" s="199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0" t="s">
        <v>79</v>
      </c>
      <c r="AT191" s="201" t="s">
        <v>73</v>
      </c>
      <c r="AU191" s="201" t="s">
        <v>79</v>
      </c>
      <c r="AY191" s="200" t="s">
        <v>119</v>
      </c>
      <c r="BK191" s="202">
        <f>BK192</f>
        <v>0</v>
      </c>
    </row>
    <row r="192" spans="1:65" s="2" customFormat="1" ht="16.5" customHeight="1">
      <c r="A192" s="39"/>
      <c r="B192" s="40"/>
      <c r="C192" s="205" t="s">
        <v>455</v>
      </c>
      <c r="D192" s="205" t="s">
        <v>121</v>
      </c>
      <c r="E192" s="206" t="s">
        <v>221</v>
      </c>
      <c r="F192" s="207" t="s">
        <v>222</v>
      </c>
      <c r="G192" s="208" t="s">
        <v>223</v>
      </c>
      <c r="H192" s="209">
        <v>1.16</v>
      </c>
      <c r="I192" s="210"/>
      <c r="J192" s="211">
        <f>ROUND(I192*H192,2)</f>
        <v>0</v>
      </c>
      <c r="K192" s="207" t="s">
        <v>125</v>
      </c>
      <c r="L192" s="45"/>
      <c r="M192" s="265" t="s">
        <v>28</v>
      </c>
      <c r="N192" s="266" t="s">
        <v>47</v>
      </c>
      <c r="O192" s="267"/>
      <c r="P192" s="268">
        <f>O192*H192</f>
        <v>0</v>
      </c>
      <c r="Q192" s="268">
        <v>0</v>
      </c>
      <c r="R192" s="268">
        <f>Q192*H192</f>
        <v>0</v>
      </c>
      <c r="S192" s="268">
        <v>0</v>
      </c>
      <c r="T192" s="26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89</v>
      </c>
      <c r="AT192" s="216" t="s">
        <v>121</v>
      </c>
      <c r="AU192" s="216" t="s">
        <v>83</v>
      </c>
      <c r="AY192" s="18" t="s">
        <v>119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89</v>
      </c>
      <c r="BK192" s="217">
        <f>ROUND(I192*H192,2)</f>
        <v>0</v>
      </c>
      <c r="BL192" s="18" t="s">
        <v>89</v>
      </c>
      <c r="BM192" s="216" t="s">
        <v>456</v>
      </c>
    </row>
    <row r="193" spans="1:31" s="2" customFormat="1" ht="6.95" customHeight="1">
      <c r="A193" s="39"/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45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sheetProtection password="CC35" sheet="1" objects="1" scenarios="1" formatColumns="0" formatRows="0" autoFilter="0"/>
  <autoFilter ref="C84:K19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35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Úpa, Mladé Buky, odstranění nánosů v obci, ř.km 55,000 - 58,000 - DSJ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457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16. 2. 2021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30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30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5.25" customHeight="1">
      <c r="A27" s="139"/>
      <c r="B27" s="140"/>
      <c r="C27" s="139"/>
      <c r="D27" s="139"/>
      <c r="E27" s="141" t="s">
        <v>95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ROUND((SUM(BE87:BE156)),2)</f>
        <v>0</v>
      </c>
      <c r="G33" s="39"/>
      <c r="H33" s="39"/>
      <c r="I33" s="149">
        <v>0.21</v>
      </c>
      <c r="J33" s="148">
        <f>ROUND(((SUM(BE87:BE156))*I33),2)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ROUND((SUM(BF87:BF156)),2)</f>
        <v>0</v>
      </c>
      <c r="G34" s="39"/>
      <c r="H34" s="39"/>
      <c r="I34" s="149">
        <v>0.15</v>
      </c>
      <c r="J34" s="148">
        <f>ROUND(((SUM(BF87:BF156))*I34),2)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ROUND((SUM(BG87:BG156)),2)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ROUND((SUM(BH87:BH156)),2)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ROUND((SUM(BI87:BI156)),2)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Úpa, Mladé Buky, odstranění nánosů v obci, ř.km 55,000 - 58,000 - DSJ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4 - VON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k.ú. Mladé Buky</v>
      </c>
      <c r="G52" s="41"/>
      <c r="H52" s="41"/>
      <c r="I52" s="33" t="s">
        <v>24</v>
      </c>
      <c r="J52" s="73" t="str">
        <f>IF(J12="","",J12)</f>
        <v>16. 2. 2021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41"/>
      <c r="E54" s="41"/>
      <c r="F54" s="28" t="str">
        <f>E15</f>
        <v>Povodí Labe, státní podnik,Víta Nejedlého 951, HK3</v>
      </c>
      <c r="G54" s="41"/>
      <c r="H54" s="41"/>
      <c r="I54" s="33" t="s">
        <v>33</v>
      </c>
      <c r="J54" s="37" t="str">
        <f>E21</f>
        <v>Multiaqua s.r.o., Veverkova 1343, Hradec Králové 2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Šárka Volfová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299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458</v>
      </c>
      <c r="E62" s="169"/>
      <c r="F62" s="169"/>
      <c r="G62" s="169"/>
      <c r="H62" s="169"/>
      <c r="I62" s="169"/>
      <c r="J62" s="170">
        <f>J92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459</v>
      </c>
      <c r="E63" s="175"/>
      <c r="F63" s="175"/>
      <c r="G63" s="175"/>
      <c r="H63" s="175"/>
      <c r="I63" s="175"/>
      <c r="J63" s="176">
        <f>J93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460</v>
      </c>
      <c r="E64" s="175"/>
      <c r="F64" s="175"/>
      <c r="G64" s="175"/>
      <c r="H64" s="175"/>
      <c r="I64" s="175"/>
      <c r="J64" s="176">
        <f>J109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461</v>
      </c>
      <c r="E65" s="175"/>
      <c r="F65" s="175"/>
      <c r="G65" s="175"/>
      <c r="H65" s="175"/>
      <c r="I65" s="175"/>
      <c r="J65" s="176">
        <f>J121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462</v>
      </c>
      <c r="E66" s="175"/>
      <c r="F66" s="175"/>
      <c r="G66" s="175"/>
      <c r="H66" s="175"/>
      <c r="I66" s="175"/>
      <c r="J66" s="176">
        <f>J129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463</v>
      </c>
      <c r="E67" s="175"/>
      <c r="F67" s="175"/>
      <c r="G67" s="175"/>
      <c r="H67" s="175"/>
      <c r="I67" s="175"/>
      <c r="J67" s="176">
        <f>J154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104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Úpa, Mladé Buky, odstranění nánosů v obci, ř.km 55,000 - 58,000 - DSJ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93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4 - VON Vedlejší a ostatní náklady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22</v>
      </c>
      <c r="D81" s="41"/>
      <c r="E81" s="41"/>
      <c r="F81" s="28" t="str">
        <f>F12</f>
        <v>k.ú. Mladé Buky</v>
      </c>
      <c r="G81" s="41"/>
      <c r="H81" s="41"/>
      <c r="I81" s="33" t="s">
        <v>24</v>
      </c>
      <c r="J81" s="73" t="str">
        <f>IF(J12="","",J12)</f>
        <v>16. 2. 2021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40.05" customHeight="1">
      <c r="A83" s="39"/>
      <c r="B83" s="40"/>
      <c r="C83" s="33" t="s">
        <v>26</v>
      </c>
      <c r="D83" s="41"/>
      <c r="E83" s="41"/>
      <c r="F83" s="28" t="str">
        <f>E15</f>
        <v>Povodí Labe, státní podnik,Víta Nejedlého 951, HK3</v>
      </c>
      <c r="G83" s="41"/>
      <c r="H83" s="41"/>
      <c r="I83" s="33" t="s">
        <v>33</v>
      </c>
      <c r="J83" s="37" t="str">
        <f>E21</f>
        <v>Multiaqua s.r.o., Veverkova 1343, Hradec Králové 2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31</v>
      </c>
      <c r="D84" s="41"/>
      <c r="E84" s="41"/>
      <c r="F84" s="28" t="str">
        <f>IF(E18="","",E18)</f>
        <v>Vyplň údaj</v>
      </c>
      <c r="G84" s="41"/>
      <c r="H84" s="41"/>
      <c r="I84" s="33" t="s">
        <v>36</v>
      </c>
      <c r="J84" s="37" t="str">
        <f>E24</f>
        <v>Ing. Šárka Volfová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105</v>
      </c>
      <c r="D86" s="181" t="s">
        <v>59</v>
      </c>
      <c r="E86" s="181" t="s">
        <v>55</v>
      </c>
      <c r="F86" s="181" t="s">
        <v>56</v>
      </c>
      <c r="G86" s="181" t="s">
        <v>106</v>
      </c>
      <c r="H86" s="181" t="s">
        <v>107</v>
      </c>
      <c r="I86" s="181" t="s">
        <v>108</v>
      </c>
      <c r="J86" s="181" t="s">
        <v>98</v>
      </c>
      <c r="K86" s="182" t="s">
        <v>109</v>
      </c>
      <c r="L86" s="183"/>
      <c r="M86" s="93" t="s">
        <v>28</v>
      </c>
      <c r="N86" s="94" t="s">
        <v>44</v>
      </c>
      <c r="O86" s="94" t="s">
        <v>110</v>
      </c>
      <c r="P86" s="94" t="s">
        <v>111</v>
      </c>
      <c r="Q86" s="94" t="s">
        <v>112</v>
      </c>
      <c r="R86" s="94" t="s">
        <v>113</v>
      </c>
      <c r="S86" s="94" t="s">
        <v>114</v>
      </c>
      <c r="T86" s="95" t="s">
        <v>115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116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P88+P92</f>
        <v>0</v>
      </c>
      <c r="Q87" s="97"/>
      <c r="R87" s="186">
        <f>R88+R92</f>
        <v>0</v>
      </c>
      <c r="S87" s="97"/>
      <c r="T87" s="187">
        <f>T88+T92</f>
        <v>200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73</v>
      </c>
      <c r="AU87" s="18" t="s">
        <v>99</v>
      </c>
      <c r="BK87" s="188">
        <f>BK88+BK92</f>
        <v>0</v>
      </c>
    </row>
    <row r="88" spans="1:63" s="12" customFormat="1" ht="25.9" customHeight="1">
      <c r="A88" s="12"/>
      <c r="B88" s="189"/>
      <c r="C88" s="190"/>
      <c r="D88" s="191" t="s">
        <v>73</v>
      </c>
      <c r="E88" s="192" t="s">
        <v>117</v>
      </c>
      <c r="F88" s="192" t="s">
        <v>118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</f>
        <v>0</v>
      </c>
      <c r="Q88" s="197"/>
      <c r="R88" s="198">
        <f>R89</f>
        <v>0</v>
      </c>
      <c r="S88" s="197"/>
      <c r="T88" s="199">
        <f>T89</f>
        <v>200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79</v>
      </c>
      <c r="AT88" s="201" t="s">
        <v>73</v>
      </c>
      <c r="AU88" s="201" t="s">
        <v>74</v>
      </c>
      <c r="AY88" s="200" t="s">
        <v>119</v>
      </c>
      <c r="BK88" s="202">
        <f>BK89</f>
        <v>0</v>
      </c>
    </row>
    <row r="89" spans="1:63" s="12" customFormat="1" ht="22.8" customHeight="1">
      <c r="A89" s="12"/>
      <c r="B89" s="189"/>
      <c r="C89" s="190"/>
      <c r="D89" s="191" t="s">
        <v>73</v>
      </c>
      <c r="E89" s="203" t="s">
        <v>448</v>
      </c>
      <c r="F89" s="203" t="s">
        <v>449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SUM(P90:P91)</f>
        <v>0</v>
      </c>
      <c r="Q89" s="197"/>
      <c r="R89" s="198">
        <f>SUM(R90:R91)</f>
        <v>0</v>
      </c>
      <c r="S89" s="197"/>
      <c r="T89" s="199">
        <f>SUM(T90:T91)</f>
        <v>200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73</v>
      </c>
      <c r="AU89" s="201" t="s">
        <v>79</v>
      </c>
      <c r="AY89" s="200" t="s">
        <v>119</v>
      </c>
      <c r="BK89" s="202">
        <f>SUM(BK90:BK91)</f>
        <v>0</v>
      </c>
    </row>
    <row r="90" spans="1:65" s="2" customFormat="1" ht="16.5" customHeight="1">
      <c r="A90" s="39"/>
      <c r="B90" s="40"/>
      <c r="C90" s="205" t="s">
        <v>79</v>
      </c>
      <c r="D90" s="205" t="s">
        <v>121</v>
      </c>
      <c r="E90" s="206" t="s">
        <v>464</v>
      </c>
      <c r="F90" s="207" t="s">
        <v>465</v>
      </c>
      <c r="G90" s="208" t="s">
        <v>124</v>
      </c>
      <c r="H90" s="209">
        <v>10000</v>
      </c>
      <c r="I90" s="210"/>
      <c r="J90" s="211">
        <f>ROUND(I90*H90,2)</f>
        <v>0</v>
      </c>
      <c r="K90" s="207" t="s">
        <v>125</v>
      </c>
      <c r="L90" s="45"/>
      <c r="M90" s="212" t="s">
        <v>28</v>
      </c>
      <c r="N90" s="213" t="s">
        <v>47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0.02</v>
      </c>
      <c r="T90" s="215">
        <f>S90*H90</f>
        <v>200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89</v>
      </c>
      <c r="AT90" s="216" t="s">
        <v>121</v>
      </c>
      <c r="AU90" s="216" t="s">
        <v>83</v>
      </c>
      <c r="AY90" s="18" t="s">
        <v>119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89</v>
      </c>
      <c r="BK90" s="217">
        <f>ROUND(I90*H90,2)</f>
        <v>0</v>
      </c>
      <c r="BL90" s="18" t="s">
        <v>89</v>
      </c>
      <c r="BM90" s="216" t="s">
        <v>466</v>
      </c>
    </row>
    <row r="91" spans="1:51" s="13" customFormat="1" ht="12">
      <c r="A91" s="13"/>
      <c r="B91" s="218"/>
      <c r="C91" s="219"/>
      <c r="D91" s="220" t="s">
        <v>127</v>
      </c>
      <c r="E91" s="221" t="s">
        <v>28</v>
      </c>
      <c r="F91" s="222" t="s">
        <v>467</v>
      </c>
      <c r="G91" s="219"/>
      <c r="H91" s="223">
        <v>10000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127</v>
      </c>
      <c r="AU91" s="229" t="s">
        <v>83</v>
      </c>
      <c r="AV91" s="13" t="s">
        <v>83</v>
      </c>
      <c r="AW91" s="13" t="s">
        <v>35</v>
      </c>
      <c r="AX91" s="13" t="s">
        <v>79</v>
      </c>
      <c r="AY91" s="229" t="s">
        <v>119</v>
      </c>
    </row>
    <row r="92" spans="1:63" s="12" customFormat="1" ht="25.9" customHeight="1">
      <c r="A92" s="12"/>
      <c r="B92" s="189"/>
      <c r="C92" s="190"/>
      <c r="D92" s="191" t="s">
        <v>73</v>
      </c>
      <c r="E92" s="192" t="s">
        <v>468</v>
      </c>
      <c r="F92" s="192" t="s">
        <v>469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P93+P109+P121+P129+P154</f>
        <v>0</v>
      </c>
      <c r="Q92" s="197"/>
      <c r="R92" s="198">
        <f>R93+R109+R121+R129+R154</f>
        <v>0</v>
      </c>
      <c r="S92" s="197"/>
      <c r="T92" s="199">
        <f>T93+T109+T121+T129+T154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144</v>
      </c>
      <c r="AT92" s="201" t="s">
        <v>73</v>
      </c>
      <c r="AU92" s="201" t="s">
        <v>74</v>
      </c>
      <c r="AY92" s="200" t="s">
        <v>119</v>
      </c>
      <c r="BK92" s="202">
        <f>BK93+BK109+BK121+BK129+BK154</f>
        <v>0</v>
      </c>
    </row>
    <row r="93" spans="1:63" s="12" customFormat="1" ht="22.8" customHeight="1">
      <c r="A93" s="12"/>
      <c r="B93" s="189"/>
      <c r="C93" s="190"/>
      <c r="D93" s="191" t="s">
        <v>73</v>
      </c>
      <c r="E93" s="203" t="s">
        <v>470</v>
      </c>
      <c r="F93" s="203" t="s">
        <v>471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SUM(P94:P108)</f>
        <v>0</v>
      </c>
      <c r="Q93" s="197"/>
      <c r="R93" s="198">
        <f>SUM(R94:R108)</f>
        <v>0</v>
      </c>
      <c r="S93" s="197"/>
      <c r="T93" s="199">
        <f>SUM(T94:T108)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144</v>
      </c>
      <c r="AT93" s="201" t="s">
        <v>73</v>
      </c>
      <c r="AU93" s="201" t="s">
        <v>79</v>
      </c>
      <c r="AY93" s="200" t="s">
        <v>119</v>
      </c>
      <c r="BK93" s="202">
        <f>SUM(BK94:BK108)</f>
        <v>0</v>
      </c>
    </row>
    <row r="94" spans="1:65" s="2" customFormat="1" ht="16.5" customHeight="1">
      <c r="A94" s="39"/>
      <c r="B94" s="40"/>
      <c r="C94" s="205" t="s">
        <v>83</v>
      </c>
      <c r="D94" s="205" t="s">
        <v>121</v>
      </c>
      <c r="E94" s="206" t="s">
        <v>472</v>
      </c>
      <c r="F94" s="207" t="s">
        <v>473</v>
      </c>
      <c r="G94" s="208" t="s">
        <v>213</v>
      </c>
      <c r="H94" s="209">
        <v>1</v>
      </c>
      <c r="I94" s="210"/>
      <c r="J94" s="211">
        <f>ROUND(I94*H94,2)</f>
        <v>0</v>
      </c>
      <c r="K94" s="207" t="s">
        <v>28</v>
      </c>
      <c r="L94" s="45"/>
      <c r="M94" s="212" t="s">
        <v>28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474</v>
      </c>
      <c r="AT94" s="216" t="s">
        <v>121</v>
      </c>
      <c r="AU94" s="216" t="s">
        <v>83</v>
      </c>
      <c r="AY94" s="18" t="s">
        <v>119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89</v>
      </c>
      <c r="BK94" s="217">
        <f>ROUND(I94*H94,2)</f>
        <v>0</v>
      </c>
      <c r="BL94" s="18" t="s">
        <v>474</v>
      </c>
      <c r="BM94" s="216" t="s">
        <v>475</v>
      </c>
    </row>
    <row r="95" spans="1:51" s="15" customFormat="1" ht="12">
      <c r="A95" s="15"/>
      <c r="B95" s="255"/>
      <c r="C95" s="256"/>
      <c r="D95" s="220" t="s">
        <v>127</v>
      </c>
      <c r="E95" s="257" t="s">
        <v>28</v>
      </c>
      <c r="F95" s="258" t="s">
        <v>476</v>
      </c>
      <c r="G95" s="256"/>
      <c r="H95" s="257" t="s">
        <v>28</v>
      </c>
      <c r="I95" s="259"/>
      <c r="J95" s="256"/>
      <c r="K95" s="256"/>
      <c r="L95" s="260"/>
      <c r="M95" s="261"/>
      <c r="N95" s="262"/>
      <c r="O95" s="262"/>
      <c r="P95" s="262"/>
      <c r="Q95" s="262"/>
      <c r="R95" s="262"/>
      <c r="S95" s="262"/>
      <c r="T95" s="263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4" t="s">
        <v>127</v>
      </c>
      <c r="AU95" s="264" t="s">
        <v>83</v>
      </c>
      <c r="AV95" s="15" t="s">
        <v>79</v>
      </c>
      <c r="AW95" s="15" t="s">
        <v>35</v>
      </c>
      <c r="AX95" s="15" t="s">
        <v>74</v>
      </c>
      <c r="AY95" s="264" t="s">
        <v>119</v>
      </c>
    </row>
    <row r="96" spans="1:51" s="15" customFormat="1" ht="12">
      <c r="A96" s="15"/>
      <c r="B96" s="255"/>
      <c r="C96" s="256"/>
      <c r="D96" s="220" t="s">
        <v>127</v>
      </c>
      <c r="E96" s="257" t="s">
        <v>28</v>
      </c>
      <c r="F96" s="258" t="s">
        <v>477</v>
      </c>
      <c r="G96" s="256"/>
      <c r="H96" s="257" t="s">
        <v>28</v>
      </c>
      <c r="I96" s="259"/>
      <c r="J96" s="256"/>
      <c r="K96" s="256"/>
      <c r="L96" s="260"/>
      <c r="M96" s="261"/>
      <c r="N96" s="262"/>
      <c r="O96" s="262"/>
      <c r="P96" s="262"/>
      <c r="Q96" s="262"/>
      <c r="R96" s="262"/>
      <c r="S96" s="262"/>
      <c r="T96" s="263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4" t="s">
        <v>127</v>
      </c>
      <c r="AU96" s="264" t="s">
        <v>83</v>
      </c>
      <c r="AV96" s="15" t="s">
        <v>79</v>
      </c>
      <c r="AW96" s="15" t="s">
        <v>35</v>
      </c>
      <c r="AX96" s="15" t="s">
        <v>74</v>
      </c>
      <c r="AY96" s="264" t="s">
        <v>119</v>
      </c>
    </row>
    <row r="97" spans="1:51" s="15" customFormat="1" ht="12">
      <c r="A97" s="15"/>
      <c r="B97" s="255"/>
      <c r="C97" s="256"/>
      <c r="D97" s="220" t="s">
        <v>127</v>
      </c>
      <c r="E97" s="257" t="s">
        <v>28</v>
      </c>
      <c r="F97" s="258" t="s">
        <v>478</v>
      </c>
      <c r="G97" s="256"/>
      <c r="H97" s="257" t="s">
        <v>28</v>
      </c>
      <c r="I97" s="259"/>
      <c r="J97" s="256"/>
      <c r="K97" s="256"/>
      <c r="L97" s="260"/>
      <c r="M97" s="261"/>
      <c r="N97" s="262"/>
      <c r="O97" s="262"/>
      <c r="P97" s="262"/>
      <c r="Q97" s="262"/>
      <c r="R97" s="262"/>
      <c r="S97" s="262"/>
      <c r="T97" s="263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4" t="s">
        <v>127</v>
      </c>
      <c r="AU97" s="264" t="s">
        <v>83</v>
      </c>
      <c r="AV97" s="15" t="s">
        <v>79</v>
      </c>
      <c r="AW97" s="15" t="s">
        <v>35</v>
      </c>
      <c r="AX97" s="15" t="s">
        <v>74</v>
      </c>
      <c r="AY97" s="264" t="s">
        <v>119</v>
      </c>
    </row>
    <row r="98" spans="1:51" s="15" customFormat="1" ht="12">
      <c r="A98" s="15"/>
      <c r="B98" s="255"/>
      <c r="C98" s="256"/>
      <c r="D98" s="220" t="s">
        <v>127</v>
      </c>
      <c r="E98" s="257" t="s">
        <v>28</v>
      </c>
      <c r="F98" s="258" t="s">
        <v>479</v>
      </c>
      <c r="G98" s="256"/>
      <c r="H98" s="257" t="s">
        <v>28</v>
      </c>
      <c r="I98" s="259"/>
      <c r="J98" s="256"/>
      <c r="K98" s="256"/>
      <c r="L98" s="260"/>
      <c r="M98" s="261"/>
      <c r="N98" s="262"/>
      <c r="O98" s="262"/>
      <c r="P98" s="262"/>
      <c r="Q98" s="262"/>
      <c r="R98" s="262"/>
      <c r="S98" s="262"/>
      <c r="T98" s="26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4" t="s">
        <v>127</v>
      </c>
      <c r="AU98" s="264" t="s">
        <v>83</v>
      </c>
      <c r="AV98" s="15" t="s">
        <v>79</v>
      </c>
      <c r="AW98" s="15" t="s">
        <v>35</v>
      </c>
      <c r="AX98" s="15" t="s">
        <v>74</v>
      </c>
      <c r="AY98" s="264" t="s">
        <v>119</v>
      </c>
    </row>
    <row r="99" spans="1:51" s="15" customFormat="1" ht="12">
      <c r="A99" s="15"/>
      <c r="B99" s="255"/>
      <c r="C99" s="256"/>
      <c r="D99" s="220" t="s">
        <v>127</v>
      </c>
      <c r="E99" s="257" t="s">
        <v>28</v>
      </c>
      <c r="F99" s="258" t="s">
        <v>480</v>
      </c>
      <c r="G99" s="256"/>
      <c r="H99" s="257" t="s">
        <v>28</v>
      </c>
      <c r="I99" s="259"/>
      <c r="J99" s="256"/>
      <c r="K99" s="256"/>
      <c r="L99" s="260"/>
      <c r="M99" s="261"/>
      <c r="N99" s="262"/>
      <c r="O99" s="262"/>
      <c r="P99" s="262"/>
      <c r="Q99" s="262"/>
      <c r="R99" s="262"/>
      <c r="S99" s="262"/>
      <c r="T99" s="263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4" t="s">
        <v>127</v>
      </c>
      <c r="AU99" s="264" t="s">
        <v>83</v>
      </c>
      <c r="AV99" s="15" t="s">
        <v>79</v>
      </c>
      <c r="AW99" s="15" t="s">
        <v>35</v>
      </c>
      <c r="AX99" s="15" t="s">
        <v>74</v>
      </c>
      <c r="AY99" s="264" t="s">
        <v>119</v>
      </c>
    </row>
    <row r="100" spans="1:51" s="15" customFormat="1" ht="12">
      <c r="A100" s="15"/>
      <c r="B100" s="255"/>
      <c r="C100" s="256"/>
      <c r="D100" s="220" t="s">
        <v>127</v>
      </c>
      <c r="E100" s="257" t="s">
        <v>28</v>
      </c>
      <c r="F100" s="258" t="s">
        <v>481</v>
      </c>
      <c r="G100" s="256"/>
      <c r="H100" s="257" t="s">
        <v>28</v>
      </c>
      <c r="I100" s="259"/>
      <c r="J100" s="256"/>
      <c r="K100" s="256"/>
      <c r="L100" s="260"/>
      <c r="M100" s="261"/>
      <c r="N100" s="262"/>
      <c r="O100" s="262"/>
      <c r="P100" s="262"/>
      <c r="Q100" s="262"/>
      <c r="R100" s="262"/>
      <c r="S100" s="262"/>
      <c r="T100" s="263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4" t="s">
        <v>127</v>
      </c>
      <c r="AU100" s="264" t="s">
        <v>83</v>
      </c>
      <c r="AV100" s="15" t="s">
        <v>79</v>
      </c>
      <c r="AW100" s="15" t="s">
        <v>35</v>
      </c>
      <c r="AX100" s="15" t="s">
        <v>74</v>
      </c>
      <c r="AY100" s="264" t="s">
        <v>119</v>
      </c>
    </row>
    <row r="101" spans="1:51" s="15" customFormat="1" ht="12">
      <c r="A101" s="15"/>
      <c r="B101" s="255"/>
      <c r="C101" s="256"/>
      <c r="D101" s="220" t="s">
        <v>127</v>
      </c>
      <c r="E101" s="257" t="s">
        <v>28</v>
      </c>
      <c r="F101" s="258" t="s">
        <v>482</v>
      </c>
      <c r="G101" s="256"/>
      <c r="H101" s="257" t="s">
        <v>28</v>
      </c>
      <c r="I101" s="259"/>
      <c r="J101" s="256"/>
      <c r="K101" s="256"/>
      <c r="L101" s="260"/>
      <c r="M101" s="261"/>
      <c r="N101" s="262"/>
      <c r="O101" s="262"/>
      <c r="P101" s="262"/>
      <c r="Q101" s="262"/>
      <c r="R101" s="262"/>
      <c r="S101" s="262"/>
      <c r="T101" s="263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4" t="s">
        <v>127</v>
      </c>
      <c r="AU101" s="264" t="s">
        <v>83</v>
      </c>
      <c r="AV101" s="15" t="s">
        <v>79</v>
      </c>
      <c r="AW101" s="15" t="s">
        <v>35</v>
      </c>
      <c r="AX101" s="15" t="s">
        <v>74</v>
      </c>
      <c r="AY101" s="264" t="s">
        <v>119</v>
      </c>
    </row>
    <row r="102" spans="1:51" s="15" customFormat="1" ht="12">
      <c r="A102" s="15"/>
      <c r="B102" s="255"/>
      <c r="C102" s="256"/>
      <c r="D102" s="220" t="s">
        <v>127</v>
      </c>
      <c r="E102" s="257" t="s">
        <v>28</v>
      </c>
      <c r="F102" s="258" t="s">
        <v>483</v>
      </c>
      <c r="G102" s="256"/>
      <c r="H102" s="257" t="s">
        <v>28</v>
      </c>
      <c r="I102" s="259"/>
      <c r="J102" s="256"/>
      <c r="K102" s="256"/>
      <c r="L102" s="260"/>
      <c r="M102" s="261"/>
      <c r="N102" s="262"/>
      <c r="O102" s="262"/>
      <c r="P102" s="262"/>
      <c r="Q102" s="262"/>
      <c r="R102" s="262"/>
      <c r="S102" s="262"/>
      <c r="T102" s="263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4" t="s">
        <v>127</v>
      </c>
      <c r="AU102" s="264" t="s">
        <v>83</v>
      </c>
      <c r="AV102" s="15" t="s">
        <v>79</v>
      </c>
      <c r="AW102" s="15" t="s">
        <v>35</v>
      </c>
      <c r="AX102" s="15" t="s">
        <v>74</v>
      </c>
      <c r="AY102" s="264" t="s">
        <v>119</v>
      </c>
    </row>
    <row r="103" spans="1:51" s="15" customFormat="1" ht="12">
      <c r="A103" s="15"/>
      <c r="B103" s="255"/>
      <c r="C103" s="256"/>
      <c r="D103" s="220" t="s">
        <v>127</v>
      </c>
      <c r="E103" s="257" t="s">
        <v>28</v>
      </c>
      <c r="F103" s="258" t="s">
        <v>484</v>
      </c>
      <c r="G103" s="256"/>
      <c r="H103" s="257" t="s">
        <v>28</v>
      </c>
      <c r="I103" s="259"/>
      <c r="J103" s="256"/>
      <c r="K103" s="256"/>
      <c r="L103" s="260"/>
      <c r="M103" s="261"/>
      <c r="N103" s="262"/>
      <c r="O103" s="262"/>
      <c r="P103" s="262"/>
      <c r="Q103" s="262"/>
      <c r="R103" s="262"/>
      <c r="S103" s="262"/>
      <c r="T103" s="26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4" t="s">
        <v>127</v>
      </c>
      <c r="AU103" s="264" t="s">
        <v>83</v>
      </c>
      <c r="AV103" s="15" t="s">
        <v>79</v>
      </c>
      <c r="AW103" s="15" t="s">
        <v>35</v>
      </c>
      <c r="AX103" s="15" t="s">
        <v>74</v>
      </c>
      <c r="AY103" s="264" t="s">
        <v>119</v>
      </c>
    </row>
    <row r="104" spans="1:51" s="15" customFormat="1" ht="12">
      <c r="A104" s="15"/>
      <c r="B104" s="255"/>
      <c r="C104" s="256"/>
      <c r="D104" s="220" t="s">
        <v>127</v>
      </c>
      <c r="E104" s="257" t="s">
        <v>28</v>
      </c>
      <c r="F104" s="258" t="s">
        <v>485</v>
      </c>
      <c r="G104" s="256"/>
      <c r="H104" s="257" t="s">
        <v>28</v>
      </c>
      <c r="I104" s="259"/>
      <c r="J104" s="256"/>
      <c r="K104" s="256"/>
      <c r="L104" s="260"/>
      <c r="M104" s="261"/>
      <c r="N104" s="262"/>
      <c r="O104" s="262"/>
      <c r="P104" s="262"/>
      <c r="Q104" s="262"/>
      <c r="R104" s="262"/>
      <c r="S104" s="262"/>
      <c r="T104" s="263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4" t="s">
        <v>127</v>
      </c>
      <c r="AU104" s="264" t="s">
        <v>83</v>
      </c>
      <c r="AV104" s="15" t="s">
        <v>79</v>
      </c>
      <c r="AW104" s="15" t="s">
        <v>35</v>
      </c>
      <c r="AX104" s="15" t="s">
        <v>74</v>
      </c>
      <c r="AY104" s="264" t="s">
        <v>119</v>
      </c>
    </row>
    <row r="105" spans="1:51" s="15" customFormat="1" ht="12">
      <c r="A105" s="15"/>
      <c r="B105" s="255"/>
      <c r="C105" s="256"/>
      <c r="D105" s="220" t="s">
        <v>127</v>
      </c>
      <c r="E105" s="257" t="s">
        <v>28</v>
      </c>
      <c r="F105" s="258" t="s">
        <v>486</v>
      </c>
      <c r="G105" s="256"/>
      <c r="H105" s="257" t="s">
        <v>28</v>
      </c>
      <c r="I105" s="259"/>
      <c r="J105" s="256"/>
      <c r="K105" s="256"/>
      <c r="L105" s="260"/>
      <c r="M105" s="261"/>
      <c r="N105" s="262"/>
      <c r="O105" s="262"/>
      <c r="P105" s="262"/>
      <c r="Q105" s="262"/>
      <c r="R105" s="262"/>
      <c r="S105" s="262"/>
      <c r="T105" s="26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4" t="s">
        <v>127</v>
      </c>
      <c r="AU105" s="264" t="s">
        <v>83</v>
      </c>
      <c r="AV105" s="15" t="s">
        <v>79</v>
      </c>
      <c r="AW105" s="15" t="s">
        <v>35</v>
      </c>
      <c r="AX105" s="15" t="s">
        <v>74</v>
      </c>
      <c r="AY105" s="264" t="s">
        <v>119</v>
      </c>
    </row>
    <row r="106" spans="1:51" s="15" customFormat="1" ht="12">
      <c r="A106" s="15"/>
      <c r="B106" s="255"/>
      <c r="C106" s="256"/>
      <c r="D106" s="220" t="s">
        <v>127</v>
      </c>
      <c r="E106" s="257" t="s">
        <v>28</v>
      </c>
      <c r="F106" s="258" t="s">
        <v>487</v>
      </c>
      <c r="G106" s="256"/>
      <c r="H106" s="257" t="s">
        <v>28</v>
      </c>
      <c r="I106" s="259"/>
      <c r="J106" s="256"/>
      <c r="K106" s="256"/>
      <c r="L106" s="260"/>
      <c r="M106" s="261"/>
      <c r="N106" s="262"/>
      <c r="O106" s="262"/>
      <c r="P106" s="262"/>
      <c r="Q106" s="262"/>
      <c r="R106" s="262"/>
      <c r="S106" s="262"/>
      <c r="T106" s="263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4" t="s">
        <v>127</v>
      </c>
      <c r="AU106" s="264" t="s">
        <v>83</v>
      </c>
      <c r="AV106" s="15" t="s">
        <v>79</v>
      </c>
      <c r="AW106" s="15" t="s">
        <v>35</v>
      </c>
      <c r="AX106" s="15" t="s">
        <v>74</v>
      </c>
      <c r="AY106" s="264" t="s">
        <v>119</v>
      </c>
    </row>
    <row r="107" spans="1:51" s="15" customFormat="1" ht="12">
      <c r="A107" s="15"/>
      <c r="B107" s="255"/>
      <c r="C107" s="256"/>
      <c r="D107" s="220" t="s">
        <v>127</v>
      </c>
      <c r="E107" s="257" t="s">
        <v>28</v>
      </c>
      <c r="F107" s="258" t="s">
        <v>488</v>
      </c>
      <c r="G107" s="256"/>
      <c r="H107" s="257" t="s">
        <v>28</v>
      </c>
      <c r="I107" s="259"/>
      <c r="J107" s="256"/>
      <c r="K107" s="256"/>
      <c r="L107" s="260"/>
      <c r="M107" s="261"/>
      <c r="N107" s="262"/>
      <c r="O107" s="262"/>
      <c r="P107" s="262"/>
      <c r="Q107" s="262"/>
      <c r="R107" s="262"/>
      <c r="S107" s="262"/>
      <c r="T107" s="263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4" t="s">
        <v>127</v>
      </c>
      <c r="AU107" s="264" t="s">
        <v>83</v>
      </c>
      <c r="AV107" s="15" t="s">
        <v>79</v>
      </c>
      <c r="AW107" s="15" t="s">
        <v>35</v>
      </c>
      <c r="AX107" s="15" t="s">
        <v>74</v>
      </c>
      <c r="AY107" s="264" t="s">
        <v>119</v>
      </c>
    </row>
    <row r="108" spans="1:51" s="13" customFormat="1" ht="12">
      <c r="A108" s="13"/>
      <c r="B108" s="218"/>
      <c r="C108" s="219"/>
      <c r="D108" s="220" t="s">
        <v>127</v>
      </c>
      <c r="E108" s="221" t="s">
        <v>28</v>
      </c>
      <c r="F108" s="222" t="s">
        <v>79</v>
      </c>
      <c r="G108" s="219"/>
      <c r="H108" s="223">
        <v>1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127</v>
      </c>
      <c r="AU108" s="229" t="s">
        <v>83</v>
      </c>
      <c r="AV108" s="13" t="s">
        <v>83</v>
      </c>
      <c r="AW108" s="13" t="s">
        <v>35</v>
      </c>
      <c r="AX108" s="13" t="s">
        <v>79</v>
      </c>
      <c r="AY108" s="229" t="s">
        <v>119</v>
      </c>
    </row>
    <row r="109" spans="1:63" s="12" customFormat="1" ht="22.8" customHeight="1">
      <c r="A109" s="12"/>
      <c r="B109" s="189"/>
      <c r="C109" s="190"/>
      <c r="D109" s="191" t="s">
        <v>73</v>
      </c>
      <c r="E109" s="203" t="s">
        <v>489</v>
      </c>
      <c r="F109" s="203" t="s">
        <v>490</v>
      </c>
      <c r="G109" s="190"/>
      <c r="H109" s="190"/>
      <c r="I109" s="193"/>
      <c r="J109" s="204">
        <f>BK109</f>
        <v>0</v>
      </c>
      <c r="K109" s="190"/>
      <c r="L109" s="195"/>
      <c r="M109" s="196"/>
      <c r="N109" s="197"/>
      <c r="O109" s="197"/>
      <c r="P109" s="198">
        <f>SUM(P110:P120)</f>
        <v>0</v>
      </c>
      <c r="Q109" s="197"/>
      <c r="R109" s="198">
        <f>SUM(R110:R120)</f>
        <v>0</v>
      </c>
      <c r="S109" s="197"/>
      <c r="T109" s="199">
        <f>SUM(T110:T120)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144</v>
      </c>
      <c r="AT109" s="201" t="s">
        <v>73</v>
      </c>
      <c r="AU109" s="201" t="s">
        <v>79</v>
      </c>
      <c r="AY109" s="200" t="s">
        <v>119</v>
      </c>
      <c r="BK109" s="202">
        <f>SUM(BK110:BK120)</f>
        <v>0</v>
      </c>
    </row>
    <row r="110" spans="1:65" s="2" customFormat="1" ht="16.5" customHeight="1">
      <c r="A110" s="39"/>
      <c r="B110" s="40"/>
      <c r="C110" s="205" t="s">
        <v>86</v>
      </c>
      <c r="D110" s="205" t="s">
        <v>121</v>
      </c>
      <c r="E110" s="206" t="s">
        <v>491</v>
      </c>
      <c r="F110" s="207" t="s">
        <v>492</v>
      </c>
      <c r="G110" s="208" t="s">
        <v>202</v>
      </c>
      <c r="H110" s="209">
        <v>1</v>
      </c>
      <c r="I110" s="210"/>
      <c r="J110" s="211">
        <f>ROUND(I110*H110,2)</f>
        <v>0</v>
      </c>
      <c r="K110" s="207" t="s">
        <v>28</v>
      </c>
      <c r="L110" s="45"/>
      <c r="M110" s="212" t="s">
        <v>28</v>
      </c>
      <c r="N110" s="213" t="s">
        <v>47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474</v>
      </c>
      <c r="AT110" s="216" t="s">
        <v>121</v>
      </c>
      <c r="AU110" s="216" t="s">
        <v>83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89</v>
      </c>
      <c r="BK110" s="217">
        <f>ROUND(I110*H110,2)</f>
        <v>0</v>
      </c>
      <c r="BL110" s="18" t="s">
        <v>474</v>
      </c>
      <c r="BM110" s="216" t="s">
        <v>493</v>
      </c>
    </row>
    <row r="111" spans="1:51" s="15" customFormat="1" ht="12">
      <c r="A111" s="15"/>
      <c r="B111" s="255"/>
      <c r="C111" s="256"/>
      <c r="D111" s="220" t="s">
        <v>127</v>
      </c>
      <c r="E111" s="257" t="s">
        <v>28</v>
      </c>
      <c r="F111" s="258" t="s">
        <v>494</v>
      </c>
      <c r="G111" s="256"/>
      <c r="H111" s="257" t="s">
        <v>28</v>
      </c>
      <c r="I111" s="259"/>
      <c r="J111" s="256"/>
      <c r="K111" s="256"/>
      <c r="L111" s="260"/>
      <c r="M111" s="261"/>
      <c r="N111" s="262"/>
      <c r="O111" s="262"/>
      <c r="P111" s="262"/>
      <c r="Q111" s="262"/>
      <c r="R111" s="262"/>
      <c r="S111" s="262"/>
      <c r="T111" s="26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4" t="s">
        <v>127</v>
      </c>
      <c r="AU111" s="264" t="s">
        <v>83</v>
      </c>
      <c r="AV111" s="15" t="s">
        <v>79</v>
      </c>
      <c r="AW111" s="15" t="s">
        <v>35</v>
      </c>
      <c r="AX111" s="15" t="s">
        <v>74</v>
      </c>
      <c r="AY111" s="264" t="s">
        <v>119</v>
      </c>
    </row>
    <row r="112" spans="1:51" s="15" customFormat="1" ht="12">
      <c r="A112" s="15"/>
      <c r="B112" s="255"/>
      <c r="C112" s="256"/>
      <c r="D112" s="220" t="s">
        <v>127</v>
      </c>
      <c r="E112" s="257" t="s">
        <v>28</v>
      </c>
      <c r="F112" s="258" t="s">
        <v>495</v>
      </c>
      <c r="G112" s="256"/>
      <c r="H112" s="257" t="s">
        <v>28</v>
      </c>
      <c r="I112" s="259"/>
      <c r="J112" s="256"/>
      <c r="K112" s="256"/>
      <c r="L112" s="260"/>
      <c r="M112" s="261"/>
      <c r="N112" s="262"/>
      <c r="O112" s="262"/>
      <c r="P112" s="262"/>
      <c r="Q112" s="262"/>
      <c r="R112" s="262"/>
      <c r="S112" s="262"/>
      <c r="T112" s="263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4" t="s">
        <v>127</v>
      </c>
      <c r="AU112" s="264" t="s">
        <v>83</v>
      </c>
      <c r="AV112" s="15" t="s">
        <v>79</v>
      </c>
      <c r="AW112" s="15" t="s">
        <v>35</v>
      </c>
      <c r="AX112" s="15" t="s">
        <v>74</v>
      </c>
      <c r="AY112" s="264" t="s">
        <v>119</v>
      </c>
    </row>
    <row r="113" spans="1:51" s="13" customFormat="1" ht="12">
      <c r="A113" s="13"/>
      <c r="B113" s="218"/>
      <c r="C113" s="219"/>
      <c r="D113" s="220" t="s">
        <v>127</v>
      </c>
      <c r="E113" s="221" t="s">
        <v>28</v>
      </c>
      <c r="F113" s="222" t="s">
        <v>79</v>
      </c>
      <c r="G113" s="219"/>
      <c r="H113" s="223">
        <v>1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127</v>
      </c>
      <c r="AU113" s="229" t="s">
        <v>83</v>
      </c>
      <c r="AV113" s="13" t="s">
        <v>83</v>
      </c>
      <c r="AW113" s="13" t="s">
        <v>35</v>
      </c>
      <c r="AX113" s="13" t="s">
        <v>79</v>
      </c>
      <c r="AY113" s="229" t="s">
        <v>119</v>
      </c>
    </row>
    <row r="114" spans="1:65" s="2" customFormat="1" ht="12">
      <c r="A114" s="39"/>
      <c r="B114" s="40"/>
      <c r="C114" s="205" t="s">
        <v>89</v>
      </c>
      <c r="D114" s="205" t="s">
        <v>121</v>
      </c>
      <c r="E114" s="206" t="s">
        <v>496</v>
      </c>
      <c r="F114" s="207" t="s">
        <v>497</v>
      </c>
      <c r="G114" s="208" t="s">
        <v>202</v>
      </c>
      <c r="H114" s="209">
        <v>1</v>
      </c>
      <c r="I114" s="210"/>
      <c r="J114" s="211">
        <f>ROUND(I114*H114,2)</f>
        <v>0</v>
      </c>
      <c r="K114" s="207" t="s">
        <v>28</v>
      </c>
      <c r="L114" s="45"/>
      <c r="M114" s="212" t="s">
        <v>28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474</v>
      </c>
      <c r="AT114" s="216" t="s">
        <v>121</v>
      </c>
      <c r="AU114" s="216" t="s">
        <v>83</v>
      </c>
      <c r="AY114" s="18" t="s">
        <v>119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89</v>
      </c>
      <c r="BK114" s="217">
        <f>ROUND(I114*H114,2)</f>
        <v>0</v>
      </c>
      <c r="BL114" s="18" t="s">
        <v>474</v>
      </c>
      <c r="BM114" s="216" t="s">
        <v>498</v>
      </c>
    </row>
    <row r="115" spans="1:51" s="15" customFormat="1" ht="12">
      <c r="A115" s="15"/>
      <c r="B115" s="255"/>
      <c r="C115" s="256"/>
      <c r="D115" s="220" t="s">
        <v>127</v>
      </c>
      <c r="E115" s="257" t="s">
        <v>28</v>
      </c>
      <c r="F115" s="258" t="s">
        <v>499</v>
      </c>
      <c r="G115" s="256"/>
      <c r="H115" s="257" t="s">
        <v>28</v>
      </c>
      <c r="I115" s="259"/>
      <c r="J115" s="256"/>
      <c r="K115" s="256"/>
      <c r="L115" s="260"/>
      <c r="M115" s="261"/>
      <c r="N115" s="262"/>
      <c r="O115" s="262"/>
      <c r="P115" s="262"/>
      <c r="Q115" s="262"/>
      <c r="R115" s="262"/>
      <c r="S115" s="262"/>
      <c r="T115" s="26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4" t="s">
        <v>127</v>
      </c>
      <c r="AU115" s="264" t="s">
        <v>83</v>
      </c>
      <c r="AV115" s="15" t="s">
        <v>79</v>
      </c>
      <c r="AW115" s="15" t="s">
        <v>35</v>
      </c>
      <c r="AX115" s="15" t="s">
        <v>74</v>
      </c>
      <c r="AY115" s="264" t="s">
        <v>119</v>
      </c>
    </row>
    <row r="116" spans="1:51" s="15" customFormat="1" ht="12">
      <c r="A116" s="15"/>
      <c r="B116" s="255"/>
      <c r="C116" s="256"/>
      <c r="D116" s="220" t="s">
        <v>127</v>
      </c>
      <c r="E116" s="257" t="s">
        <v>28</v>
      </c>
      <c r="F116" s="258" t="s">
        <v>500</v>
      </c>
      <c r="G116" s="256"/>
      <c r="H116" s="257" t="s">
        <v>28</v>
      </c>
      <c r="I116" s="259"/>
      <c r="J116" s="256"/>
      <c r="K116" s="256"/>
      <c r="L116" s="260"/>
      <c r="M116" s="261"/>
      <c r="N116" s="262"/>
      <c r="O116" s="262"/>
      <c r="P116" s="262"/>
      <c r="Q116" s="262"/>
      <c r="R116" s="262"/>
      <c r="S116" s="262"/>
      <c r="T116" s="263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4" t="s">
        <v>127</v>
      </c>
      <c r="AU116" s="264" t="s">
        <v>83</v>
      </c>
      <c r="AV116" s="15" t="s">
        <v>79</v>
      </c>
      <c r="AW116" s="15" t="s">
        <v>35</v>
      </c>
      <c r="AX116" s="15" t="s">
        <v>74</v>
      </c>
      <c r="AY116" s="264" t="s">
        <v>119</v>
      </c>
    </row>
    <row r="117" spans="1:51" s="13" customFormat="1" ht="12">
      <c r="A117" s="13"/>
      <c r="B117" s="218"/>
      <c r="C117" s="219"/>
      <c r="D117" s="220" t="s">
        <v>127</v>
      </c>
      <c r="E117" s="221" t="s">
        <v>28</v>
      </c>
      <c r="F117" s="222" t="s">
        <v>79</v>
      </c>
      <c r="G117" s="219"/>
      <c r="H117" s="223">
        <v>1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127</v>
      </c>
      <c r="AU117" s="229" t="s">
        <v>83</v>
      </c>
      <c r="AV117" s="13" t="s">
        <v>83</v>
      </c>
      <c r="AW117" s="13" t="s">
        <v>35</v>
      </c>
      <c r="AX117" s="13" t="s">
        <v>79</v>
      </c>
      <c r="AY117" s="229" t="s">
        <v>119</v>
      </c>
    </row>
    <row r="118" spans="1:65" s="2" customFormat="1" ht="16.5" customHeight="1">
      <c r="A118" s="39"/>
      <c r="B118" s="40"/>
      <c r="C118" s="205" t="s">
        <v>144</v>
      </c>
      <c r="D118" s="205" t="s">
        <v>121</v>
      </c>
      <c r="E118" s="206" t="s">
        <v>501</v>
      </c>
      <c r="F118" s="207" t="s">
        <v>502</v>
      </c>
      <c r="G118" s="208" t="s">
        <v>213</v>
      </c>
      <c r="H118" s="209">
        <v>1</v>
      </c>
      <c r="I118" s="210"/>
      <c r="J118" s="211">
        <f>ROUND(I118*H118,2)</f>
        <v>0</v>
      </c>
      <c r="K118" s="207" t="s">
        <v>28</v>
      </c>
      <c r="L118" s="45"/>
      <c r="M118" s="212" t="s">
        <v>28</v>
      </c>
      <c r="N118" s="213" t="s">
        <v>47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474</v>
      </c>
      <c r="AT118" s="216" t="s">
        <v>121</v>
      </c>
      <c r="AU118" s="216" t="s">
        <v>83</v>
      </c>
      <c r="AY118" s="18" t="s">
        <v>119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89</v>
      </c>
      <c r="BK118" s="217">
        <f>ROUND(I118*H118,2)</f>
        <v>0</v>
      </c>
      <c r="BL118" s="18" t="s">
        <v>474</v>
      </c>
      <c r="BM118" s="216" t="s">
        <v>503</v>
      </c>
    </row>
    <row r="119" spans="1:51" s="15" customFormat="1" ht="12">
      <c r="A119" s="15"/>
      <c r="B119" s="255"/>
      <c r="C119" s="256"/>
      <c r="D119" s="220" t="s">
        <v>127</v>
      </c>
      <c r="E119" s="257" t="s">
        <v>28</v>
      </c>
      <c r="F119" s="258" t="s">
        <v>504</v>
      </c>
      <c r="G119" s="256"/>
      <c r="H119" s="257" t="s">
        <v>28</v>
      </c>
      <c r="I119" s="259"/>
      <c r="J119" s="256"/>
      <c r="K119" s="256"/>
      <c r="L119" s="260"/>
      <c r="M119" s="261"/>
      <c r="N119" s="262"/>
      <c r="O119" s="262"/>
      <c r="P119" s="262"/>
      <c r="Q119" s="262"/>
      <c r="R119" s="262"/>
      <c r="S119" s="262"/>
      <c r="T119" s="26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4" t="s">
        <v>127</v>
      </c>
      <c r="AU119" s="264" t="s">
        <v>83</v>
      </c>
      <c r="AV119" s="15" t="s">
        <v>79</v>
      </c>
      <c r="AW119" s="15" t="s">
        <v>35</v>
      </c>
      <c r="AX119" s="15" t="s">
        <v>74</v>
      </c>
      <c r="AY119" s="264" t="s">
        <v>119</v>
      </c>
    </row>
    <row r="120" spans="1:51" s="13" customFormat="1" ht="12">
      <c r="A120" s="13"/>
      <c r="B120" s="218"/>
      <c r="C120" s="219"/>
      <c r="D120" s="220" t="s">
        <v>127</v>
      </c>
      <c r="E120" s="221" t="s">
        <v>28</v>
      </c>
      <c r="F120" s="222" t="s">
        <v>79</v>
      </c>
      <c r="G120" s="219"/>
      <c r="H120" s="223">
        <v>1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127</v>
      </c>
      <c r="AU120" s="229" t="s">
        <v>83</v>
      </c>
      <c r="AV120" s="13" t="s">
        <v>83</v>
      </c>
      <c r="AW120" s="13" t="s">
        <v>35</v>
      </c>
      <c r="AX120" s="13" t="s">
        <v>79</v>
      </c>
      <c r="AY120" s="229" t="s">
        <v>119</v>
      </c>
    </row>
    <row r="121" spans="1:63" s="12" customFormat="1" ht="22.8" customHeight="1">
      <c r="A121" s="12"/>
      <c r="B121" s="189"/>
      <c r="C121" s="190"/>
      <c r="D121" s="191" t="s">
        <v>73</v>
      </c>
      <c r="E121" s="203" t="s">
        <v>505</v>
      </c>
      <c r="F121" s="203" t="s">
        <v>506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SUM(P122:P128)</f>
        <v>0</v>
      </c>
      <c r="Q121" s="197"/>
      <c r="R121" s="198">
        <f>SUM(R122:R128)</f>
        <v>0</v>
      </c>
      <c r="S121" s="197"/>
      <c r="T121" s="199">
        <f>SUM(T122:T128)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144</v>
      </c>
      <c r="AT121" s="201" t="s">
        <v>73</v>
      </c>
      <c r="AU121" s="201" t="s">
        <v>79</v>
      </c>
      <c r="AY121" s="200" t="s">
        <v>119</v>
      </c>
      <c r="BK121" s="202">
        <f>SUM(BK122:BK128)</f>
        <v>0</v>
      </c>
    </row>
    <row r="122" spans="1:65" s="2" customFormat="1" ht="16.5" customHeight="1">
      <c r="A122" s="39"/>
      <c r="B122" s="40"/>
      <c r="C122" s="205" t="s">
        <v>149</v>
      </c>
      <c r="D122" s="205" t="s">
        <v>121</v>
      </c>
      <c r="E122" s="206" t="s">
        <v>507</v>
      </c>
      <c r="F122" s="207" t="s">
        <v>508</v>
      </c>
      <c r="G122" s="208" t="s">
        <v>202</v>
      </c>
      <c r="H122" s="209">
        <v>1</v>
      </c>
      <c r="I122" s="210"/>
      <c r="J122" s="211">
        <f>ROUND(I122*H122,2)</f>
        <v>0</v>
      </c>
      <c r="K122" s="207" t="s">
        <v>28</v>
      </c>
      <c r="L122" s="45"/>
      <c r="M122" s="212" t="s">
        <v>28</v>
      </c>
      <c r="N122" s="213" t="s">
        <v>47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474</v>
      </c>
      <c r="AT122" s="216" t="s">
        <v>121</v>
      </c>
      <c r="AU122" s="216" t="s">
        <v>83</v>
      </c>
      <c r="AY122" s="18" t="s">
        <v>119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89</v>
      </c>
      <c r="BK122" s="217">
        <f>ROUND(I122*H122,2)</f>
        <v>0</v>
      </c>
      <c r="BL122" s="18" t="s">
        <v>474</v>
      </c>
      <c r="BM122" s="216" t="s">
        <v>509</v>
      </c>
    </row>
    <row r="123" spans="1:51" s="15" customFormat="1" ht="12">
      <c r="A123" s="15"/>
      <c r="B123" s="255"/>
      <c r="C123" s="256"/>
      <c r="D123" s="220" t="s">
        <v>127</v>
      </c>
      <c r="E123" s="257" t="s">
        <v>28</v>
      </c>
      <c r="F123" s="258" t="s">
        <v>510</v>
      </c>
      <c r="G123" s="256"/>
      <c r="H123" s="257" t="s">
        <v>28</v>
      </c>
      <c r="I123" s="259"/>
      <c r="J123" s="256"/>
      <c r="K123" s="256"/>
      <c r="L123" s="260"/>
      <c r="M123" s="261"/>
      <c r="N123" s="262"/>
      <c r="O123" s="262"/>
      <c r="P123" s="262"/>
      <c r="Q123" s="262"/>
      <c r="R123" s="262"/>
      <c r="S123" s="262"/>
      <c r="T123" s="263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4" t="s">
        <v>127</v>
      </c>
      <c r="AU123" s="264" t="s">
        <v>83</v>
      </c>
      <c r="AV123" s="15" t="s">
        <v>79</v>
      </c>
      <c r="AW123" s="15" t="s">
        <v>35</v>
      </c>
      <c r="AX123" s="15" t="s">
        <v>74</v>
      </c>
      <c r="AY123" s="264" t="s">
        <v>119</v>
      </c>
    </row>
    <row r="124" spans="1:51" s="13" customFormat="1" ht="12">
      <c r="A124" s="13"/>
      <c r="B124" s="218"/>
      <c r="C124" s="219"/>
      <c r="D124" s="220" t="s">
        <v>127</v>
      </c>
      <c r="E124" s="221" t="s">
        <v>28</v>
      </c>
      <c r="F124" s="222" t="s">
        <v>79</v>
      </c>
      <c r="G124" s="219"/>
      <c r="H124" s="223">
        <v>1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127</v>
      </c>
      <c r="AU124" s="229" t="s">
        <v>83</v>
      </c>
      <c r="AV124" s="13" t="s">
        <v>83</v>
      </c>
      <c r="AW124" s="13" t="s">
        <v>35</v>
      </c>
      <c r="AX124" s="13" t="s">
        <v>79</v>
      </c>
      <c r="AY124" s="229" t="s">
        <v>119</v>
      </c>
    </row>
    <row r="125" spans="1:65" s="2" customFormat="1" ht="16.5" customHeight="1">
      <c r="A125" s="39"/>
      <c r="B125" s="40"/>
      <c r="C125" s="205" t="s">
        <v>246</v>
      </c>
      <c r="D125" s="205" t="s">
        <v>121</v>
      </c>
      <c r="E125" s="206" t="s">
        <v>511</v>
      </c>
      <c r="F125" s="207" t="s">
        <v>512</v>
      </c>
      <c r="G125" s="208" t="s">
        <v>213</v>
      </c>
      <c r="H125" s="209">
        <v>1</v>
      </c>
      <c r="I125" s="210"/>
      <c r="J125" s="211">
        <f>ROUND(I125*H125,2)</f>
        <v>0</v>
      </c>
      <c r="K125" s="207" t="s">
        <v>28</v>
      </c>
      <c r="L125" s="45"/>
      <c r="M125" s="212" t="s">
        <v>28</v>
      </c>
      <c r="N125" s="213" t="s">
        <v>47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474</v>
      </c>
      <c r="AT125" s="216" t="s">
        <v>121</v>
      </c>
      <c r="AU125" s="216" t="s">
        <v>83</v>
      </c>
      <c r="AY125" s="18" t="s">
        <v>119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89</v>
      </c>
      <c r="BK125" s="217">
        <f>ROUND(I125*H125,2)</f>
        <v>0</v>
      </c>
      <c r="BL125" s="18" t="s">
        <v>474</v>
      </c>
      <c r="BM125" s="216" t="s">
        <v>513</v>
      </c>
    </row>
    <row r="126" spans="1:51" s="15" customFormat="1" ht="12">
      <c r="A126" s="15"/>
      <c r="B126" s="255"/>
      <c r="C126" s="256"/>
      <c r="D126" s="220" t="s">
        <v>127</v>
      </c>
      <c r="E126" s="257" t="s">
        <v>28</v>
      </c>
      <c r="F126" s="258" t="s">
        <v>512</v>
      </c>
      <c r="G126" s="256"/>
      <c r="H126" s="257" t="s">
        <v>28</v>
      </c>
      <c r="I126" s="259"/>
      <c r="J126" s="256"/>
      <c r="K126" s="256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127</v>
      </c>
      <c r="AU126" s="264" t="s">
        <v>83</v>
      </c>
      <c r="AV126" s="15" t="s">
        <v>79</v>
      </c>
      <c r="AW126" s="15" t="s">
        <v>35</v>
      </c>
      <c r="AX126" s="15" t="s">
        <v>74</v>
      </c>
      <c r="AY126" s="264" t="s">
        <v>119</v>
      </c>
    </row>
    <row r="127" spans="1:51" s="15" customFormat="1" ht="12">
      <c r="A127" s="15"/>
      <c r="B127" s="255"/>
      <c r="C127" s="256"/>
      <c r="D127" s="220" t="s">
        <v>127</v>
      </c>
      <c r="E127" s="257" t="s">
        <v>28</v>
      </c>
      <c r="F127" s="258" t="s">
        <v>514</v>
      </c>
      <c r="G127" s="256"/>
      <c r="H127" s="257" t="s">
        <v>28</v>
      </c>
      <c r="I127" s="259"/>
      <c r="J127" s="256"/>
      <c r="K127" s="256"/>
      <c r="L127" s="260"/>
      <c r="M127" s="261"/>
      <c r="N127" s="262"/>
      <c r="O127" s="262"/>
      <c r="P127" s="262"/>
      <c r="Q127" s="262"/>
      <c r="R127" s="262"/>
      <c r="S127" s="262"/>
      <c r="T127" s="26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4" t="s">
        <v>127</v>
      </c>
      <c r="AU127" s="264" t="s">
        <v>83</v>
      </c>
      <c r="AV127" s="15" t="s">
        <v>79</v>
      </c>
      <c r="AW127" s="15" t="s">
        <v>35</v>
      </c>
      <c r="AX127" s="15" t="s">
        <v>74</v>
      </c>
      <c r="AY127" s="264" t="s">
        <v>119</v>
      </c>
    </row>
    <row r="128" spans="1:51" s="13" customFormat="1" ht="12">
      <c r="A128" s="13"/>
      <c r="B128" s="218"/>
      <c r="C128" s="219"/>
      <c r="D128" s="220" t="s">
        <v>127</v>
      </c>
      <c r="E128" s="221" t="s">
        <v>28</v>
      </c>
      <c r="F128" s="222" t="s">
        <v>79</v>
      </c>
      <c r="G128" s="219"/>
      <c r="H128" s="223">
        <v>1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127</v>
      </c>
      <c r="AU128" s="229" t="s">
        <v>83</v>
      </c>
      <c r="AV128" s="13" t="s">
        <v>83</v>
      </c>
      <c r="AW128" s="13" t="s">
        <v>35</v>
      </c>
      <c r="AX128" s="13" t="s">
        <v>79</v>
      </c>
      <c r="AY128" s="229" t="s">
        <v>119</v>
      </c>
    </row>
    <row r="129" spans="1:63" s="12" customFormat="1" ht="22.8" customHeight="1">
      <c r="A129" s="12"/>
      <c r="B129" s="189"/>
      <c r="C129" s="190"/>
      <c r="D129" s="191" t="s">
        <v>73</v>
      </c>
      <c r="E129" s="203" t="s">
        <v>515</v>
      </c>
      <c r="F129" s="203" t="s">
        <v>516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f>SUM(P130:P153)</f>
        <v>0</v>
      </c>
      <c r="Q129" s="197"/>
      <c r="R129" s="198">
        <f>SUM(R130:R153)</f>
        <v>0</v>
      </c>
      <c r="S129" s="197"/>
      <c r="T129" s="199">
        <f>SUM(T130:T153)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0" t="s">
        <v>144</v>
      </c>
      <c r="AT129" s="201" t="s">
        <v>73</v>
      </c>
      <c r="AU129" s="201" t="s">
        <v>79</v>
      </c>
      <c r="AY129" s="200" t="s">
        <v>119</v>
      </c>
      <c r="BK129" s="202">
        <f>SUM(BK130:BK153)</f>
        <v>0</v>
      </c>
    </row>
    <row r="130" spans="1:65" s="2" customFormat="1" ht="16.5" customHeight="1">
      <c r="A130" s="39"/>
      <c r="B130" s="40"/>
      <c r="C130" s="205" t="s">
        <v>196</v>
      </c>
      <c r="D130" s="205" t="s">
        <v>121</v>
      </c>
      <c r="E130" s="206" t="s">
        <v>517</v>
      </c>
      <c r="F130" s="207" t="s">
        <v>518</v>
      </c>
      <c r="G130" s="208" t="s">
        <v>202</v>
      </c>
      <c r="H130" s="209">
        <v>1</v>
      </c>
      <c r="I130" s="210"/>
      <c r="J130" s="211">
        <f>ROUND(I130*H130,2)</f>
        <v>0</v>
      </c>
      <c r="K130" s="207" t="s">
        <v>28</v>
      </c>
      <c r="L130" s="45"/>
      <c r="M130" s="212" t="s">
        <v>28</v>
      </c>
      <c r="N130" s="213" t="s">
        <v>47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474</v>
      </c>
      <c r="AT130" s="216" t="s">
        <v>121</v>
      </c>
      <c r="AU130" s="216" t="s">
        <v>83</v>
      </c>
      <c r="AY130" s="18" t="s">
        <v>119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89</v>
      </c>
      <c r="BK130" s="217">
        <f>ROUND(I130*H130,2)</f>
        <v>0</v>
      </c>
      <c r="BL130" s="18" t="s">
        <v>474</v>
      </c>
      <c r="BM130" s="216" t="s">
        <v>519</v>
      </c>
    </row>
    <row r="131" spans="1:51" s="15" customFormat="1" ht="12">
      <c r="A131" s="15"/>
      <c r="B131" s="255"/>
      <c r="C131" s="256"/>
      <c r="D131" s="220" t="s">
        <v>127</v>
      </c>
      <c r="E131" s="257" t="s">
        <v>28</v>
      </c>
      <c r="F131" s="258" t="s">
        <v>520</v>
      </c>
      <c r="G131" s="256"/>
      <c r="H131" s="257" t="s">
        <v>28</v>
      </c>
      <c r="I131" s="259"/>
      <c r="J131" s="256"/>
      <c r="K131" s="256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127</v>
      </c>
      <c r="AU131" s="264" t="s">
        <v>83</v>
      </c>
      <c r="AV131" s="15" t="s">
        <v>79</v>
      </c>
      <c r="AW131" s="15" t="s">
        <v>35</v>
      </c>
      <c r="AX131" s="15" t="s">
        <v>74</v>
      </c>
      <c r="AY131" s="264" t="s">
        <v>119</v>
      </c>
    </row>
    <row r="132" spans="1:51" s="15" customFormat="1" ht="12">
      <c r="A132" s="15"/>
      <c r="B132" s="255"/>
      <c r="C132" s="256"/>
      <c r="D132" s="220" t="s">
        <v>127</v>
      </c>
      <c r="E132" s="257" t="s">
        <v>28</v>
      </c>
      <c r="F132" s="258" t="s">
        <v>521</v>
      </c>
      <c r="G132" s="256"/>
      <c r="H132" s="257" t="s">
        <v>28</v>
      </c>
      <c r="I132" s="259"/>
      <c r="J132" s="256"/>
      <c r="K132" s="256"/>
      <c r="L132" s="260"/>
      <c r="M132" s="261"/>
      <c r="N132" s="262"/>
      <c r="O132" s="262"/>
      <c r="P132" s="262"/>
      <c r="Q132" s="262"/>
      <c r="R132" s="262"/>
      <c r="S132" s="262"/>
      <c r="T132" s="26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4" t="s">
        <v>127</v>
      </c>
      <c r="AU132" s="264" t="s">
        <v>83</v>
      </c>
      <c r="AV132" s="15" t="s">
        <v>79</v>
      </c>
      <c r="AW132" s="15" t="s">
        <v>35</v>
      </c>
      <c r="AX132" s="15" t="s">
        <v>74</v>
      </c>
      <c r="AY132" s="264" t="s">
        <v>119</v>
      </c>
    </row>
    <row r="133" spans="1:51" s="15" customFormat="1" ht="12">
      <c r="A133" s="15"/>
      <c r="B133" s="255"/>
      <c r="C133" s="256"/>
      <c r="D133" s="220" t="s">
        <v>127</v>
      </c>
      <c r="E133" s="257" t="s">
        <v>28</v>
      </c>
      <c r="F133" s="258" t="s">
        <v>522</v>
      </c>
      <c r="G133" s="256"/>
      <c r="H133" s="257" t="s">
        <v>28</v>
      </c>
      <c r="I133" s="259"/>
      <c r="J133" s="256"/>
      <c r="K133" s="256"/>
      <c r="L133" s="260"/>
      <c r="M133" s="261"/>
      <c r="N133" s="262"/>
      <c r="O133" s="262"/>
      <c r="P133" s="262"/>
      <c r="Q133" s="262"/>
      <c r="R133" s="262"/>
      <c r="S133" s="262"/>
      <c r="T133" s="26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4" t="s">
        <v>127</v>
      </c>
      <c r="AU133" s="264" t="s">
        <v>83</v>
      </c>
      <c r="AV133" s="15" t="s">
        <v>79</v>
      </c>
      <c r="AW133" s="15" t="s">
        <v>35</v>
      </c>
      <c r="AX133" s="15" t="s">
        <v>74</v>
      </c>
      <c r="AY133" s="264" t="s">
        <v>119</v>
      </c>
    </row>
    <row r="134" spans="1:51" s="15" customFormat="1" ht="12">
      <c r="A134" s="15"/>
      <c r="B134" s="255"/>
      <c r="C134" s="256"/>
      <c r="D134" s="220" t="s">
        <v>127</v>
      </c>
      <c r="E134" s="257" t="s">
        <v>28</v>
      </c>
      <c r="F134" s="258" t="s">
        <v>523</v>
      </c>
      <c r="G134" s="256"/>
      <c r="H134" s="257" t="s">
        <v>28</v>
      </c>
      <c r="I134" s="259"/>
      <c r="J134" s="256"/>
      <c r="K134" s="256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127</v>
      </c>
      <c r="AU134" s="264" t="s">
        <v>83</v>
      </c>
      <c r="AV134" s="15" t="s">
        <v>79</v>
      </c>
      <c r="AW134" s="15" t="s">
        <v>35</v>
      </c>
      <c r="AX134" s="15" t="s">
        <v>74</v>
      </c>
      <c r="AY134" s="264" t="s">
        <v>119</v>
      </c>
    </row>
    <row r="135" spans="1:51" s="13" customFormat="1" ht="12">
      <c r="A135" s="13"/>
      <c r="B135" s="218"/>
      <c r="C135" s="219"/>
      <c r="D135" s="220" t="s">
        <v>127</v>
      </c>
      <c r="E135" s="221" t="s">
        <v>28</v>
      </c>
      <c r="F135" s="222" t="s">
        <v>79</v>
      </c>
      <c r="G135" s="219"/>
      <c r="H135" s="223">
        <v>1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127</v>
      </c>
      <c r="AU135" s="229" t="s">
        <v>83</v>
      </c>
      <c r="AV135" s="13" t="s">
        <v>83</v>
      </c>
      <c r="AW135" s="13" t="s">
        <v>35</v>
      </c>
      <c r="AX135" s="13" t="s">
        <v>79</v>
      </c>
      <c r="AY135" s="229" t="s">
        <v>119</v>
      </c>
    </row>
    <row r="136" spans="1:65" s="2" customFormat="1" ht="16.5" customHeight="1">
      <c r="A136" s="39"/>
      <c r="B136" s="40"/>
      <c r="C136" s="205" t="s">
        <v>448</v>
      </c>
      <c r="D136" s="205" t="s">
        <v>121</v>
      </c>
      <c r="E136" s="206" t="s">
        <v>524</v>
      </c>
      <c r="F136" s="207" t="s">
        <v>525</v>
      </c>
      <c r="G136" s="208" t="s">
        <v>202</v>
      </c>
      <c r="H136" s="209">
        <v>1</v>
      </c>
      <c r="I136" s="210"/>
      <c r="J136" s="211">
        <f>ROUND(I136*H136,2)</f>
        <v>0</v>
      </c>
      <c r="K136" s="207" t="s">
        <v>28</v>
      </c>
      <c r="L136" s="45"/>
      <c r="M136" s="212" t="s">
        <v>28</v>
      </c>
      <c r="N136" s="213" t="s">
        <v>47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474</v>
      </c>
      <c r="AT136" s="216" t="s">
        <v>121</v>
      </c>
      <c r="AU136" s="216" t="s">
        <v>83</v>
      </c>
      <c r="AY136" s="18" t="s">
        <v>119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89</v>
      </c>
      <c r="BK136" s="217">
        <f>ROUND(I136*H136,2)</f>
        <v>0</v>
      </c>
      <c r="BL136" s="18" t="s">
        <v>474</v>
      </c>
      <c r="BM136" s="216" t="s">
        <v>526</v>
      </c>
    </row>
    <row r="137" spans="1:51" s="15" customFormat="1" ht="12">
      <c r="A137" s="15"/>
      <c r="B137" s="255"/>
      <c r="C137" s="256"/>
      <c r="D137" s="220" t="s">
        <v>127</v>
      </c>
      <c r="E137" s="257" t="s">
        <v>28</v>
      </c>
      <c r="F137" s="258" t="s">
        <v>525</v>
      </c>
      <c r="G137" s="256"/>
      <c r="H137" s="257" t="s">
        <v>28</v>
      </c>
      <c r="I137" s="259"/>
      <c r="J137" s="256"/>
      <c r="K137" s="256"/>
      <c r="L137" s="260"/>
      <c r="M137" s="261"/>
      <c r="N137" s="262"/>
      <c r="O137" s="262"/>
      <c r="P137" s="262"/>
      <c r="Q137" s="262"/>
      <c r="R137" s="262"/>
      <c r="S137" s="262"/>
      <c r="T137" s="26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4" t="s">
        <v>127</v>
      </c>
      <c r="AU137" s="264" t="s">
        <v>83</v>
      </c>
      <c r="AV137" s="15" t="s">
        <v>79</v>
      </c>
      <c r="AW137" s="15" t="s">
        <v>35</v>
      </c>
      <c r="AX137" s="15" t="s">
        <v>74</v>
      </c>
      <c r="AY137" s="264" t="s">
        <v>119</v>
      </c>
    </row>
    <row r="138" spans="1:51" s="13" customFormat="1" ht="12">
      <c r="A138" s="13"/>
      <c r="B138" s="218"/>
      <c r="C138" s="219"/>
      <c r="D138" s="220" t="s">
        <v>127</v>
      </c>
      <c r="E138" s="221" t="s">
        <v>28</v>
      </c>
      <c r="F138" s="222" t="s">
        <v>79</v>
      </c>
      <c r="G138" s="219"/>
      <c r="H138" s="223">
        <v>1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127</v>
      </c>
      <c r="AU138" s="229" t="s">
        <v>83</v>
      </c>
      <c r="AV138" s="13" t="s">
        <v>83</v>
      </c>
      <c r="AW138" s="13" t="s">
        <v>35</v>
      </c>
      <c r="AX138" s="13" t="s">
        <v>79</v>
      </c>
      <c r="AY138" s="229" t="s">
        <v>119</v>
      </c>
    </row>
    <row r="139" spans="1:65" s="2" customFormat="1" ht="12">
      <c r="A139" s="39"/>
      <c r="B139" s="40"/>
      <c r="C139" s="205" t="s">
        <v>320</v>
      </c>
      <c r="D139" s="205" t="s">
        <v>121</v>
      </c>
      <c r="E139" s="206" t="s">
        <v>527</v>
      </c>
      <c r="F139" s="207" t="s">
        <v>528</v>
      </c>
      <c r="G139" s="208" t="s">
        <v>213</v>
      </c>
      <c r="H139" s="209">
        <v>1</v>
      </c>
      <c r="I139" s="210"/>
      <c r="J139" s="211">
        <f>ROUND(I139*H139,2)</f>
        <v>0</v>
      </c>
      <c r="K139" s="207" t="s">
        <v>28</v>
      </c>
      <c r="L139" s="45"/>
      <c r="M139" s="212" t="s">
        <v>28</v>
      </c>
      <c r="N139" s="213" t="s">
        <v>47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474</v>
      </c>
      <c r="AT139" s="216" t="s">
        <v>121</v>
      </c>
      <c r="AU139" s="216" t="s">
        <v>83</v>
      </c>
      <c r="AY139" s="18" t="s">
        <v>119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89</v>
      </c>
      <c r="BK139" s="217">
        <f>ROUND(I139*H139,2)</f>
        <v>0</v>
      </c>
      <c r="BL139" s="18" t="s">
        <v>474</v>
      </c>
      <c r="BM139" s="216" t="s">
        <v>529</v>
      </c>
    </row>
    <row r="140" spans="1:51" s="15" customFormat="1" ht="12">
      <c r="A140" s="15"/>
      <c r="B140" s="255"/>
      <c r="C140" s="256"/>
      <c r="D140" s="220" t="s">
        <v>127</v>
      </c>
      <c r="E140" s="257" t="s">
        <v>28</v>
      </c>
      <c r="F140" s="258" t="s">
        <v>530</v>
      </c>
      <c r="G140" s="256"/>
      <c r="H140" s="257" t="s">
        <v>28</v>
      </c>
      <c r="I140" s="259"/>
      <c r="J140" s="256"/>
      <c r="K140" s="256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127</v>
      </c>
      <c r="AU140" s="264" t="s">
        <v>83</v>
      </c>
      <c r="AV140" s="15" t="s">
        <v>79</v>
      </c>
      <c r="AW140" s="15" t="s">
        <v>35</v>
      </c>
      <c r="AX140" s="15" t="s">
        <v>74</v>
      </c>
      <c r="AY140" s="264" t="s">
        <v>119</v>
      </c>
    </row>
    <row r="141" spans="1:51" s="15" customFormat="1" ht="12">
      <c r="A141" s="15"/>
      <c r="B141" s="255"/>
      <c r="C141" s="256"/>
      <c r="D141" s="220" t="s">
        <v>127</v>
      </c>
      <c r="E141" s="257" t="s">
        <v>28</v>
      </c>
      <c r="F141" s="258" t="s">
        <v>531</v>
      </c>
      <c r="G141" s="256"/>
      <c r="H141" s="257" t="s">
        <v>28</v>
      </c>
      <c r="I141" s="259"/>
      <c r="J141" s="256"/>
      <c r="K141" s="256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127</v>
      </c>
      <c r="AU141" s="264" t="s">
        <v>83</v>
      </c>
      <c r="AV141" s="15" t="s">
        <v>79</v>
      </c>
      <c r="AW141" s="15" t="s">
        <v>35</v>
      </c>
      <c r="AX141" s="15" t="s">
        <v>74</v>
      </c>
      <c r="AY141" s="264" t="s">
        <v>119</v>
      </c>
    </row>
    <row r="142" spans="1:51" s="15" customFormat="1" ht="12">
      <c r="A142" s="15"/>
      <c r="B142" s="255"/>
      <c r="C142" s="256"/>
      <c r="D142" s="220" t="s">
        <v>127</v>
      </c>
      <c r="E142" s="257" t="s">
        <v>28</v>
      </c>
      <c r="F142" s="258" t="s">
        <v>532</v>
      </c>
      <c r="G142" s="256"/>
      <c r="H142" s="257" t="s">
        <v>28</v>
      </c>
      <c r="I142" s="259"/>
      <c r="J142" s="256"/>
      <c r="K142" s="256"/>
      <c r="L142" s="260"/>
      <c r="M142" s="261"/>
      <c r="N142" s="262"/>
      <c r="O142" s="262"/>
      <c r="P142" s="262"/>
      <c r="Q142" s="262"/>
      <c r="R142" s="262"/>
      <c r="S142" s="262"/>
      <c r="T142" s="26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4" t="s">
        <v>127</v>
      </c>
      <c r="AU142" s="264" t="s">
        <v>83</v>
      </c>
      <c r="AV142" s="15" t="s">
        <v>79</v>
      </c>
      <c r="AW142" s="15" t="s">
        <v>35</v>
      </c>
      <c r="AX142" s="15" t="s">
        <v>74</v>
      </c>
      <c r="AY142" s="264" t="s">
        <v>119</v>
      </c>
    </row>
    <row r="143" spans="1:51" s="15" customFormat="1" ht="12">
      <c r="A143" s="15"/>
      <c r="B143" s="255"/>
      <c r="C143" s="256"/>
      <c r="D143" s="220" t="s">
        <v>127</v>
      </c>
      <c r="E143" s="257" t="s">
        <v>28</v>
      </c>
      <c r="F143" s="258" t="s">
        <v>533</v>
      </c>
      <c r="G143" s="256"/>
      <c r="H143" s="257" t="s">
        <v>28</v>
      </c>
      <c r="I143" s="259"/>
      <c r="J143" s="256"/>
      <c r="K143" s="256"/>
      <c r="L143" s="260"/>
      <c r="M143" s="261"/>
      <c r="N143" s="262"/>
      <c r="O143" s="262"/>
      <c r="P143" s="262"/>
      <c r="Q143" s="262"/>
      <c r="R143" s="262"/>
      <c r="S143" s="262"/>
      <c r="T143" s="26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4" t="s">
        <v>127</v>
      </c>
      <c r="AU143" s="264" t="s">
        <v>83</v>
      </c>
      <c r="AV143" s="15" t="s">
        <v>79</v>
      </c>
      <c r="AW143" s="15" t="s">
        <v>35</v>
      </c>
      <c r="AX143" s="15" t="s">
        <v>74</v>
      </c>
      <c r="AY143" s="264" t="s">
        <v>119</v>
      </c>
    </row>
    <row r="144" spans="1:51" s="15" customFormat="1" ht="12">
      <c r="A144" s="15"/>
      <c r="B144" s="255"/>
      <c r="C144" s="256"/>
      <c r="D144" s="220" t="s">
        <v>127</v>
      </c>
      <c r="E144" s="257" t="s">
        <v>28</v>
      </c>
      <c r="F144" s="258" t="s">
        <v>534</v>
      </c>
      <c r="G144" s="256"/>
      <c r="H144" s="257" t="s">
        <v>28</v>
      </c>
      <c r="I144" s="259"/>
      <c r="J144" s="256"/>
      <c r="K144" s="256"/>
      <c r="L144" s="260"/>
      <c r="M144" s="261"/>
      <c r="N144" s="262"/>
      <c r="O144" s="262"/>
      <c r="P144" s="262"/>
      <c r="Q144" s="262"/>
      <c r="R144" s="262"/>
      <c r="S144" s="262"/>
      <c r="T144" s="26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4" t="s">
        <v>127</v>
      </c>
      <c r="AU144" s="264" t="s">
        <v>83</v>
      </c>
      <c r="AV144" s="15" t="s">
        <v>79</v>
      </c>
      <c r="AW144" s="15" t="s">
        <v>35</v>
      </c>
      <c r="AX144" s="15" t="s">
        <v>74</v>
      </c>
      <c r="AY144" s="264" t="s">
        <v>119</v>
      </c>
    </row>
    <row r="145" spans="1:51" s="15" customFormat="1" ht="12">
      <c r="A145" s="15"/>
      <c r="B145" s="255"/>
      <c r="C145" s="256"/>
      <c r="D145" s="220" t="s">
        <v>127</v>
      </c>
      <c r="E145" s="257" t="s">
        <v>28</v>
      </c>
      <c r="F145" s="258" t="s">
        <v>535</v>
      </c>
      <c r="G145" s="256"/>
      <c r="H145" s="257" t="s">
        <v>28</v>
      </c>
      <c r="I145" s="259"/>
      <c r="J145" s="256"/>
      <c r="K145" s="256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127</v>
      </c>
      <c r="AU145" s="264" t="s">
        <v>83</v>
      </c>
      <c r="AV145" s="15" t="s">
        <v>79</v>
      </c>
      <c r="AW145" s="15" t="s">
        <v>35</v>
      </c>
      <c r="AX145" s="15" t="s">
        <v>74</v>
      </c>
      <c r="AY145" s="264" t="s">
        <v>119</v>
      </c>
    </row>
    <row r="146" spans="1:51" s="15" customFormat="1" ht="12">
      <c r="A146" s="15"/>
      <c r="B146" s="255"/>
      <c r="C146" s="256"/>
      <c r="D146" s="220" t="s">
        <v>127</v>
      </c>
      <c r="E146" s="257" t="s">
        <v>28</v>
      </c>
      <c r="F146" s="258" t="s">
        <v>536</v>
      </c>
      <c r="G146" s="256"/>
      <c r="H146" s="257" t="s">
        <v>28</v>
      </c>
      <c r="I146" s="259"/>
      <c r="J146" s="256"/>
      <c r="K146" s="256"/>
      <c r="L146" s="260"/>
      <c r="M146" s="261"/>
      <c r="N146" s="262"/>
      <c r="O146" s="262"/>
      <c r="P146" s="262"/>
      <c r="Q146" s="262"/>
      <c r="R146" s="262"/>
      <c r="S146" s="262"/>
      <c r="T146" s="26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4" t="s">
        <v>127</v>
      </c>
      <c r="AU146" s="264" t="s">
        <v>83</v>
      </c>
      <c r="AV146" s="15" t="s">
        <v>79</v>
      </c>
      <c r="AW146" s="15" t="s">
        <v>35</v>
      </c>
      <c r="AX146" s="15" t="s">
        <v>74</v>
      </c>
      <c r="AY146" s="264" t="s">
        <v>119</v>
      </c>
    </row>
    <row r="147" spans="1:51" s="15" customFormat="1" ht="12">
      <c r="A147" s="15"/>
      <c r="B147" s="255"/>
      <c r="C147" s="256"/>
      <c r="D147" s="220" t="s">
        <v>127</v>
      </c>
      <c r="E147" s="257" t="s">
        <v>28</v>
      </c>
      <c r="F147" s="258" t="s">
        <v>537</v>
      </c>
      <c r="G147" s="256"/>
      <c r="H147" s="257" t="s">
        <v>28</v>
      </c>
      <c r="I147" s="259"/>
      <c r="J147" s="256"/>
      <c r="K147" s="256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127</v>
      </c>
      <c r="AU147" s="264" t="s">
        <v>83</v>
      </c>
      <c r="AV147" s="15" t="s">
        <v>79</v>
      </c>
      <c r="AW147" s="15" t="s">
        <v>35</v>
      </c>
      <c r="AX147" s="15" t="s">
        <v>74</v>
      </c>
      <c r="AY147" s="264" t="s">
        <v>119</v>
      </c>
    </row>
    <row r="148" spans="1:51" s="15" customFormat="1" ht="12">
      <c r="A148" s="15"/>
      <c r="B148" s="255"/>
      <c r="C148" s="256"/>
      <c r="D148" s="220" t="s">
        <v>127</v>
      </c>
      <c r="E148" s="257" t="s">
        <v>28</v>
      </c>
      <c r="F148" s="258" t="s">
        <v>538</v>
      </c>
      <c r="G148" s="256"/>
      <c r="H148" s="257" t="s">
        <v>28</v>
      </c>
      <c r="I148" s="259"/>
      <c r="J148" s="256"/>
      <c r="K148" s="256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127</v>
      </c>
      <c r="AU148" s="264" t="s">
        <v>83</v>
      </c>
      <c r="AV148" s="15" t="s">
        <v>79</v>
      </c>
      <c r="AW148" s="15" t="s">
        <v>35</v>
      </c>
      <c r="AX148" s="15" t="s">
        <v>74</v>
      </c>
      <c r="AY148" s="264" t="s">
        <v>119</v>
      </c>
    </row>
    <row r="149" spans="1:51" s="13" customFormat="1" ht="12">
      <c r="A149" s="13"/>
      <c r="B149" s="218"/>
      <c r="C149" s="219"/>
      <c r="D149" s="220" t="s">
        <v>127</v>
      </c>
      <c r="E149" s="221" t="s">
        <v>28</v>
      </c>
      <c r="F149" s="222" t="s">
        <v>79</v>
      </c>
      <c r="G149" s="219"/>
      <c r="H149" s="223">
        <v>1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127</v>
      </c>
      <c r="AU149" s="229" t="s">
        <v>83</v>
      </c>
      <c r="AV149" s="13" t="s">
        <v>83</v>
      </c>
      <c r="AW149" s="13" t="s">
        <v>35</v>
      </c>
      <c r="AX149" s="13" t="s">
        <v>79</v>
      </c>
      <c r="AY149" s="229" t="s">
        <v>119</v>
      </c>
    </row>
    <row r="150" spans="1:65" s="2" customFormat="1" ht="16.5" customHeight="1">
      <c r="A150" s="39"/>
      <c r="B150" s="40"/>
      <c r="C150" s="205" t="s">
        <v>325</v>
      </c>
      <c r="D150" s="205" t="s">
        <v>121</v>
      </c>
      <c r="E150" s="206" t="s">
        <v>539</v>
      </c>
      <c r="F150" s="207" t="s">
        <v>540</v>
      </c>
      <c r="G150" s="208" t="s">
        <v>213</v>
      </c>
      <c r="H150" s="209">
        <v>1</v>
      </c>
      <c r="I150" s="210"/>
      <c r="J150" s="211">
        <f>ROUND(I150*H150,2)</f>
        <v>0</v>
      </c>
      <c r="K150" s="207" t="s">
        <v>28</v>
      </c>
      <c r="L150" s="45"/>
      <c r="M150" s="212" t="s">
        <v>28</v>
      </c>
      <c r="N150" s="213" t="s">
        <v>47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474</v>
      </c>
      <c r="AT150" s="216" t="s">
        <v>121</v>
      </c>
      <c r="AU150" s="216" t="s">
        <v>83</v>
      </c>
      <c r="AY150" s="18" t="s">
        <v>119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89</v>
      </c>
      <c r="BK150" s="217">
        <f>ROUND(I150*H150,2)</f>
        <v>0</v>
      </c>
      <c r="BL150" s="18" t="s">
        <v>474</v>
      </c>
      <c r="BM150" s="216" t="s">
        <v>541</v>
      </c>
    </row>
    <row r="151" spans="1:51" s="15" customFormat="1" ht="12">
      <c r="A151" s="15"/>
      <c r="B151" s="255"/>
      <c r="C151" s="256"/>
      <c r="D151" s="220" t="s">
        <v>127</v>
      </c>
      <c r="E151" s="257" t="s">
        <v>28</v>
      </c>
      <c r="F151" s="258" t="s">
        <v>540</v>
      </c>
      <c r="G151" s="256"/>
      <c r="H151" s="257" t="s">
        <v>28</v>
      </c>
      <c r="I151" s="259"/>
      <c r="J151" s="256"/>
      <c r="K151" s="256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127</v>
      </c>
      <c r="AU151" s="264" t="s">
        <v>83</v>
      </c>
      <c r="AV151" s="15" t="s">
        <v>79</v>
      </c>
      <c r="AW151" s="15" t="s">
        <v>35</v>
      </c>
      <c r="AX151" s="15" t="s">
        <v>74</v>
      </c>
      <c r="AY151" s="264" t="s">
        <v>119</v>
      </c>
    </row>
    <row r="152" spans="1:51" s="15" customFormat="1" ht="12">
      <c r="A152" s="15"/>
      <c r="B152" s="255"/>
      <c r="C152" s="256"/>
      <c r="D152" s="220" t="s">
        <v>127</v>
      </c>
      <c r="E152" s="257" t="s">
        <v>28</v>
      </c>
      <c r="F152" s="258" t="s">
        <v>542</v>
      </c>
      <c r="G152" s="256"/>
      <c r="H152" s="257" t="s">
        <v>28</v>
      </c>
      <c r="I152" s="259"/>
      <c r="J152" s="256"/>
      <c r="K152" s="256"/>
      <c r="L152" s="260"/>
      <c r="M152" s="261"/>
      <c r="N152" s="262"/>
      <c r="O152" s="262"/>
      <c r="P152" s="262"/>
      <c r="Q152" s="262"/>
      <c r="R152" s="262"/>
      <c r="S152" s="262"/>
      <c r="T152" s="26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4" t="s">
        <v>127</v>
      </c>
      <c r="AU152" s="264" t="s">
        <v>83</v>
      </c>
      <c r="AV152" s="15" t="s">
        <v>79</v>
      </c>
      <c r="AW152" s="15" t="s">
        <v>35</v>
      </c>
      <c r="AX152" s="15" t="s">
        <v>74</v>
      </c>
      <c r="AY152" s="264" t="s">
        <v>119</v>
      </c>
    </row>
    <row r="153" spans="1:51" s="13" customFormat="1" ht="12">
      <c r="A153" s="13"/>
      <c r="B153" s="218"/>
      <c r="C153" s="219"/>
      <c r="D153" s="220" t="s">
        <v>127</v>
      </c>
      <c r="E153" s="221" t="s">
        <v>28</v>
      </c>
      <c r="F153" s="222" t="s">
        <v>79</v>
      </c>
      <c r="G153" s="219"/>
      <c r="H153" s="223">
        <v>1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127</v>
      </c>
      <c r="AU153" s="229" t="s">
        <v>83</v>
      </c>
      <c r="AV153" s="13" t="s">
        <v>83</v>
      </c>
      <c r="AW153" s="13" t="s">
        <v>35</v>
      </c>
      <c r="AX153" s="13" t="s">
        <v>79</v>
      </c>
      <c r="AY153" s="229" t="s">
        <v>119</v>
      </c>
    </row>
    <row r="154" spans="1:63" s="12" customFormat="1" ht="22.8" customHeight="1">
      <c r="A154" s="12"/>
      <c r="B154" s="189"/>
      <c r="C154" s="190"/>
      <c r="D154" s="191" t="s">
        <v>73</v>
      </c>
      <c r="E154" s="203" t="s">
        <v>543</v>
      </c>
      <c r="F154" s="203" t="s">
        <v>544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SUM(P155:P156)</f>
        <v>0</v>
      </c>
      <c r="Q154" s="197"/>
      <c r="R154" s="198">
        <f>SUM(R155:R156)</f>
        <v>0</v>
      </c>
      <c r="S154" s="197"/>
      <c r="T154" s="199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0" t="s">
        <v>144</v>
      </c>
      <c r="AT154" s="201" t="s">
        <v>73</v>
      </c>
      <c r="AU154" s="201" t="s">
        <v>79</v>
      </c>
      <c r="AY154" s="200" t="s">
        <v>119</v>
      </c>
      <c r="BK154" s="202">
        <f>SUM(BK155:BK156)</f>
        <v>0</v>
      </c>
    </row>
    <row r="155" spans="1:65" s="2" customFormat="1" ht="16.5" customHeight="1">
      <c r="A155" s="39"/>
      <c r="B155" s="40"/>
      <c r="C155" s="205" t="s">
        <v>166</v>
      </c>
      <c r="D155" s="205" t="s">
        <v>121</v>
      </c>
      <c r="E155" s="206" t="s">
        <v>545</v>
      </c>
      <c r="F155" s="207" t="s">
        <v>546</v>
      </c>
      <c r="G155" s="208" t="s">
        <v>213</v>
      </c>
      <c r="H155" s="209">
        <v>1</v>
      </c>
      <c r="I155" s="210"/>
      <c r="J155" s="211">
        <f>ROUND(I155*H155,2)</f>
        <v>0</v>
      </c>
      <c r="K155" s="207" t="s">
        <v>125</v>
      </c>
      <c r="L155" s="45"/>
      <c r="M155" s="212" t="s">
        <v>28</v>
      </c>
      <c r="N155" s="213" t="s">
        <v>47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474</v>
      </c>
      <c r="AT155" s="216" t="s">
        <v>121</v>
      </c>
      <c r="AU155" s="216" t="s">
        <v>83</v>
      </c>
      <c r="AY155" s="18" t="s">
        <v>119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89</v>
      </c>
      <c r="BK155" s="217">
        <f>ROUND(I155*H155,2)</f>
        <v>0</v>
      </c>
      <c r="BL155" s="18" t="s">
        <v>474</v>
      </c>
      <c r="BM155" s="216" t="s">
        <v>547</v>
      </c>
    </row>
    <row r="156" spans="1:47" s="2" customFormat="1" ht="12">
      <c r="A156" s="39"/>
      <c r="B156" s="40"/>
      <c r="C156" s="41"/>
      <c r="D156" s="220" t="s">
        <v>548</v>
      </c>
      <c r="E156" s="41"/>
      <c r="F156" s="251" t="s">
        <v>549</v>
      </c>
      <c r="G156" s="41"/>
      <c r="H156" s="41"/>
      <c r="I156" s="252"/>
      <c r="J156" s="41"/>
      <c r="K156" s="41"/>
      <c r="L156" s="45"/>
      <c r="M156" s="270"/>
      <c r="N156" s="271"/>
      <c r="O156" s="267"/>
      <c r="P156" s="267"/>
      <c r="Q156" s="267"/>
      <c r="R156" s="267"/>
      <c r="S156" s="267"/>
      <c r="T156" s="272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548</v>
      </c>
      <c r="AU156" s="18" t="s">
        <v>83</v>
      </c>
    </row>
    <row r="157" spans="1:31" s="2" customFormat="1" ht="6.95" customHeight="1">
      <c r="A157" s="39"/>
      <c r="B157" s="60"/>
      <c r="C157" s="61"/>
      <c r="D157" s="61"/>
      <c r="E157" s="61"/>
      <c r="F157" s="61"/>
      <c r="G157" s="61"/>
      <c r="H157" s="61"/>
      <c r="I157" s="61"/>
      <c r="J157" s="61"/>
      <c r="K157" s="61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86:K15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550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551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552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553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554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555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556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557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558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559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560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81</v>
      </c>
      <c r="F18" s="284" t="s">
        <v>561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562</v>
      </c>
      <c r="F19" s="284" t="s">
        <v>563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564</v>
      </c>
      <c r="F20" s="284" t="s">
        <v>565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566</v>
      </c>
      <c r="F21" s="284" t="s">
        <v>567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568</v>
      </c>
      <c r="F22" s="284" t="s">
        <v>569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570</v>
      </c>
      <c r="F23" s="284" t="s">
        <v>571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572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573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574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575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576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577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578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579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580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105</v>
      </c>
      <c r="F36" s="284"/>
      <c r="G36" s="284" t="s">
        <v>581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582</v>
      </c>
      <c r="F37" s="284"/>
      <c r="G37" s="284" t="s">
        <v>583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55</v>
      </c>
      <c r="F38" s="284"/>
      <c r="G38" s="284" t="s">
        <v>584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56</v>
      </c>
      <c r="F39" s="284"/>
      <c r="G39" s="284" t="s">
        <v>585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106</v>
      </c>
      <c r="F40" s="284"/>
      <c r="G40" s="284" t="s">
        <v>586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107</v>
      </c>
      <c r="F41" s="284"/>
      <c r="G41" s="284" t="s">
        <v>587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588</v>
      </c>
      <c r="F42" s="284"/>
      <c r="G42" s="284" t="s">
        <v>589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590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591</v>
      </c>
      <c r="F44" s="284"/>
      <c r="G44" s="284" t="s">
        <v>592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109</v>
      </c>
      <c r="F45" s="284"/>
      <c r="G45" s="284" t="s">
        <v>593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594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595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596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597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598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599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600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601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602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603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604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605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606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607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608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609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610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611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612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613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614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615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616</v>
      </c>
      <c r="D76" s="302"/>
      <c r="E76" s="302"/>
      <c r="F76" s="302" t="s">
        <v>617</v>
      </c>
      <c r="G76" s="303"/>
      <c r="H76" s="302" t="s">
        <v>56</v>
      </c>
      <c r="I76" s="302" t="s">
        <v>59</v>
      </c>
      <c r="J76" s="302" t="s">
        <v>618</v>
      </c>
      <c r="K76" s="301"/>
    </row>
    <row r="77" spans="2:11" s="1" customFormat="1" ht="17.25" customHeight="1">
      <c r="B77" s="299"/>
      <c r="C77" s="304" t="s">
        <v>619</v>
      </c>
      <c r="D77" s="304"/>
      <c r="E77" s="304"/>
      <c r="F77" s="305" t="s">
        <v>620</v>
      </c>
      <c r="G77" s="306"/>
      <c r="H77" s="304"/>
      <c r="I77" s="304"/>
      <c r="J77" s="304" t="s">
        <v>621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55</v>
      </c>
      <c r="D79" s="309"/>
      <c r="E79" s="309"/>
      <c r="F79" s="310" t="s">
        <v>622</v>
      </c>
      <c r="G79" s="311"/>
      <c r="H79" s="287" t="s">
        <v>623</v>
      </c>
      <c r="I79" s="287" t="s">
        <v>624</v>
      </c>
      <c r="J79" s="287">
        <v>20</v>
      </c>
      <c r="K79" s="301"/>
    </row>
    <row r="80" spans="2:11" s="1" customFormat="1" ht="15" customHeight="1">
      <c r="B80" s="299"/>
      <c r="C80" s="287" t="s">
        <v>625</v>
      </c>
      <c r="D80" s="287"/>
      <c r="E80" s="287"/>
      <c r="F80" s="310" t="s">
        <v>622</v>
      </c>
      <c r="G80" s="311"/>
      <c r="H80" s="287" t="s">
        <v>626</v>
      </c>
      <c r="I80" s="287" t="s">
        <v>624</v>
      </c>
      <c r="J80" s="287">
        <v>120</v>
      </c>
      <c r="K80" s="301"/>
    </row>
    <row r="81" spans="2:11" s="1" customFormat="1" ht="15" customHeight="1">
      <c r="B81" s="312"/>
      <c r="C81" s="287" t="s">
        <v>627</v>
      </c>
      <c r="D81" s="287"/>
      <c r="E81" s="287"/>
      <c r="F81" s="310" t="s">
        <v>628</v>
      </c>
      <c r="G81" s="311"/>
      <c r="H81" s="287" t="s">
        <v>629</v>
      </c>
      <c r="I81" s="287" t="s">
        <v>624</v>
      </c>
      <c r="J81" s="287">
        <v>50</v>
      </c>
      <c r="K81" s="301"/>
    </row>
    <row r="82" spans="2:11" s="1" customFormat="1" ht="15" customHeight="1">
      <c r="B82" s="312"/>
      <c r="C82" s="287" t="s">
        <v>630</v>
      </c>
      <c r="D82" s="287"/>
      <c r="E82" s="287"/>
      <c r="F82" s="310" t="s">
        <v>622</v>
      </c>
      <c r="G82" s="311"/>
      <c r="H82" s="287" t="s">
        <v>631</v>
      </c>
      <c r="I82" s="287" t="s">
        <v>632</v>
      </c>
      <c r="J82" s="287"/>
      <c r="K82" s="301"/>
    </row>
    <row r="83" spans="2:11" s="1" customFormat="1" ht="15" customHeight="1">
      <c r="B83" s="312"/>
      <c r="C83" s="313" t="s">
        <v>633</v>
      </c>
      <c r="D83" s="313"/>
      <c r="E83" s="313"/>
      <c r="F83" s="314" t="s">
        <v>628</v>
      </c>
      <c r="G83" s="313"/>
      <c r="H83" s="313" t="s">
        <v>634</v>
      </c>
      <c r="I83" s="313" t="s">
        <v>624</v>
      </c>
      <c r="J83" s="313">
        <v>15</v>
      </c>
      <c r="K83" s="301"/>
    </row>
    <row r="84" spans="2:11" s="1" customFormat="1" ht="15" customHeight="1">
      <c r="B84" s="312"/>
      <c r="C84" s="313" t="s">
        <v>635</v>
      </c>
      <c r="D84" s="313"/>
      <c r="E84" s="313"/>
      <c r="F84" s="314" t="s">
        <v>628</v>
      </c>
      <c r="G84" s="313"/>
      <c r="H84" s="313" t="s">
        <v>636</v>
      </c>
      <c r="I84" s="313" t="s">
        <v>624</v>
      </c>
      <c r="J84" s="313">
        <v>15</v>
      </c>
      <c r="K84" s="301"/>
    </row>
    <row r="85" spans="2:11" s="1" customFormat="1" ht="15" customHeight="1">
      <c r="B85" s="312"/>
      <c r="C85" s="313" t="s">
        <v>637</v>
      </c>
      <c r="D85" s="313"/>
      <c r="E85" s="313"/>
      <c r="F85" s="314" t="s">
        <v>628</v>
      </c>
      <c r="G85" s="313"/>
      <c r="H85" s="313" t="s">
        <v>638</v>
      </c>
      <c r="I85" s="313" t="s">
        <v>624</v>
      </c>
      <c r="J85" s="313">
        <v>20</v>
      </c>
      <c r="K85" s="301"/>
    </row>
    <row r="86" spans="2:11" s="1" customFormat="1" ht="15" customHeight="1">
      <c r="B86" s="312"/>
      <c r="C86" s="313" t="s">
        <v>639</v>
      </c>
      <c r="D86" s="313"/>
      <c r="E86" s="313"/>
      <c r="F86" s="314" t="s">
        <v>628</v>
      </c>
      <c r="G86" s="313"/>
      <c r="H86" s="313" t="s">
        <v>640</v>
      </c>
      <c r="I86" s="313" t="s">
        <v>624</v>
      </c>
      <c r="J86" s="313">
        <v>20</v>
      </c>
      <c r="K86" s="301"/>
    </row>
    <row r="87" spans="2:11" s="1" customFormat="1" ht="15" customHeight="1">
      <c r="B87" s="312"/>
      <c r="C87" s="287" t="s">
        <v>641</v>
      </c>
      <c r="D87" s="287"/>
      <c r="E87" s="287"/>
      <c r="F87" s="310" t="s">
        <v>628</v>
      </c>
      <c r="G87" s="311"/>
      <c r="H87" s="287" t="s">
        <v>642</v>
      </c>
      <c r="I87" s="287" t="s">
        <v>624</v>
      </c>
      <c r="J87" s="287">
        <v>50</v>
      </c>
      <c r="K87" s="301"/>
    </row>
    <row r="88" spans="2:11" s="1" customFormat="1" ht="15" customHeight="1">
      <c r="B88" s="312"/>
      <c r="C88" s="287" t="s">
        <v>643</v>
      </c>
      <c r="D88" s="287"/>
      <c r="E88" s="287"/>
      <c r="F88" s="310" t="s">
        <v>628</v>
      </c>
      <c r="G88" s="311"/>
      <c r="H88" s="287" t="s">
        <v>644</v>
      </c>
      <c r="I88" s="287" t="s">
        <v>624</v>
      </c>
      <c r="J88" s="287">
        <v>20</v>
      </c>
      <c r="K88" s="301"/>
    </row>
    <row r="89" spans="2:11" s="1" customFormat="1" ht="15" customHeight="1">
      <c r="B89" s="312"/>
      <c r="C89" s="287" t="s">
        <v>645</v>
      </c>
      <c r="D89" s="287"/>
      <c r="E89" s="287"/>
      <c r="F89" s="310" t="s">
        <v>628</v>
      </c>
      <c r="G89" s="311"/>
      <c r="H89" s="287" t="s">
        <v>646</v>
      </c>
      <c r="I89" s="287" t="s">
        <v>624</v>
      </c>
      <c r="J89" s="287">
        <v>20</v>
      </c>
      <c r="K89" s="301"/>
    </row>
    <row r="90" spans="2:11" s="1" customFormat="1" ht="15" customHeight="1">
      <c r="B90" s="312"/>
      <c r="C90" s="287" t="s">
        <v>647</v>
      </c>
      <c r="D90" s="287"/>
      <c r="E90" s="287"/>
      <c r="F90" s="310" t="s">
        <v>628</v>
      </c>
      <c r="G90" s="311"/>
      <c r="H90" s="287" t="s">
        <v>648</v>
      </c>
      <c r="I90" s="287" t="s">
        <v>624</v>
      </c>
      <c r="J90" s="287">
        <v>50</v>
      </c>
      <c r="K90" s="301"/>
    </row>
    <row r="91" spans="2:11" s="1" customFormat="1" ht="15" customHeight="1">
      <c r="B91" s="312"/>
      <c r="C91" s="287" t="s">
        <v>649</v>
      </c>
      <c r="D91" s="287"/>
      <c r="E91" s="287"/>
      <c r="F91" s="310" t="s">
        <v>628</v>
      </c>
      <c r="G91" s="311"/>
      <c r="H91" s="287" t="s">
        <v>649</v>
      </c>
      <c r="I91" s="287" t="s">
        <v>624</v>
      </c>
      <c r="J91" s="287">
        <v>50</v>
      </c>
      <c r="K91" s="301"/>
    </row>
    <row r="92" spans="2:11" s="1" customFormat="1" ht="15" customHeight="1">
      <c r="B92" s="312"/>
      <c r="C92" s="287" t="s">
        <v>650</v>
      </c>
      <c r="D92" s="287"/>
      <c r="E92" s="287"/>
      <c r="F92" s="310" t="s">
        <v>628</v>
      </c>
      <c r="G92" s="311"/>
      <c r="H92" s="287" t="s">
        <v>651</v>
      </c>
      <c r="I92" s="287" t="s">
        <v>624</v>
      </c>
      <c r="J92" s="287">
        <v>255</v>
      </c>
      <c r="K92" s="301"/>
    </row>
    <row r="93" spans="2:11" s="1" customFormat="1" ht="15" customHeight="1">
      <c r="B93" s="312"/>
      <c r="C93" s="287" t="s">
        <v>652</v>
      </c>
      <c r="D93" s="287"/>
      <c r="E93" s="287"/>
      <c r="F93" s="310" t="s">
        <v>622</v>
      </c>
      <c r="G93" s="311"/>
      <c r="H93" s="287" t="s">
        <v>653</v>
      </c>
      <c r="I93" s="287" t="s">
        <v>654</v>
      </c>
      <c r="J93" s="287"/>
      <c r="K93" s="301"/>
    </row>
    <row r="94" spans="2:11" s="1" customFormat="1" ht="15" customHeight="1">
      <c r="B94" s="312"/>
      <c r="C94" s="287" t="s">
        <v>655</v>
      </c>
      <c r="D94" s="287"/>
      <c r="E94" s="287"/>
      <c r="F94" s="310" t="s">
        <v>622</v>
      </c>
      <c r="G94" s="311"/>
      <c r="H94" s="287" t="s">
        <v>656</v>
      </c>
      <c r="I94" s="287" t="s">
        <v>657</v>
      </c>
      <c r="J94" s="287"/>
      <c r="K94" s="301"/>
    </row>
    <row r="95" spans="2:11" s="1" customFormat="1" ht="15" customHeight="1">
      <c r="B95" s="312"/>
      <c r="C95" s="287" t="s">
        <v>658</v>
      </c>
      <c r="D95" s="287"/>
      <c r="E95" s="287"/>
      <c r="F95" s="310" t="s">
        <v>622</v>
      </c>
      <c r="G95" s="311"/>
      <c r="H95" s="287" t="s">
        <v>658</v>
      </c>
      <c r="I95" s="287" t="s">
        <v>657</v>
      </c>
      <c r="J95" s="287"/>
      <c r="K95" s="301"/>
    </row>
    <row r="96" spans="2:11" s="1" customFormat="1" ht="15" customHeight="1">
      <c r="B96" s="312"/>
      <c r="C96" s="287" t="s">
        <v>40</v>
      </c>
      <c r="D96" s="287"/>
      <c r="E96" s="287"/>
      <c r="F96" s="310" t="s">
        <v>622</v>
      </c>
      <c r="G96" s="311"/>
      <c r="H96" s="287" t="s">
        <v>659</v>
      </c>
      <c r="I96" s="287" t="s">
        <v>657</v>
      </c>
      <c r="J96" s="287"/>
      <c r="K96" s="301"/>
    </row>
    <row r="97" spans="2:11" s="1" customFormat="1" ht="15" customHeight="1">
      <c r="B97" s="312"/>
      <c r="C97" s="287" t="s">
        <v>50</v>
      </c>
      <c r="D97" s="287"/>
      <c r="E97" s="287"/>
      <c r="F97" s="310" t="s">
        <v>622</v>
      </c>
      <c r="G97" s="311"/>
      <c r="H97" s="287" t="s">
        <v>660</v>
      </c>
      <c r="I97" s="287" t="s">
        <v>657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661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616</v>
      </c>
      <c r="D103" s="302"/>
      <c r="E103" s="302"/>
      <c r="F103" s="302" t="s">
        <v>617</v>
      </c>
      <c r="G103" s="303"/>
      <c r="H103" s="302" t="s">
        <v>56</v>
      </c>
      <c r="I103" s="302" t="s">
        <v>59</v>
      </c>
      <c r="J103" s="302" t="s">
        <v>618</v>
      </c>
      <c r="K103" s="301"/>
    </row>
    <row r="104" spans="2:11" s="1" customFormat="1" ht="17.25" customHeight="1">
      <c r="B104" s="299"/>
      <c r="C104" s="304" t="s">
        <v>619</v>
      </c>
      <c r="D104" s="304"/>
      <c r="E104" s="304"/>
      <c r="F104" s="305" t="s">
        <v>620</v>
      </c>
      <c r="G104" s="306"/>
      <c r="H104" s="304"/>
      <c r="I104" s="304"/>
      <c r="J104" s="304" t="s">
        <v>621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55</v>
      </c>
      <c r="D106" s="309"/>
      <c r="E106" s="309"/>
      <c r="F106" s="310" t="s">
        <v>622</v>
      </c>
      <c r="G106" s="287"/>
      <c r="H106" s="287" t="s">
        <v>662</v>
      </c>
      <c r="I106" s="287" t="s">
        <v>624</v>
      </c>
      <c r="J106" s="287">
        <v>20</v>
      </c>
      <c r="K106" s="301"/>
    </row>
    <row r="107" spans="2:11" s="1" customFormat="1" ht="15" customHeight="1">
      <c r="B107" s="299"/>
      <c r="C107" s="287" t="s">
        <v>625</v>
      </c>
      <c r="D107" s="287"/>
      <c r="E107" s="287"/>
      <c r="F107" s="310" t="s">
        <v>622</v>
      </c>
      <c r="G107" s="287"/>
      <c r="H107" s="287" t="s">
        <v>662</v>
      </c>
      <c r="I107" s="287" t="s">
        <v>624</v>
      </c>
      <c r="J107" s="287">
        <v>120</v>
      </c>
      <c r="K107" s="301"/>
    </row>
    <row r="108" spans="2:11" s="1" customFormat="1" ht="15" customHeight="1">
      <c r="B108" s="312"/>
      <c r="C108" s="287" t="s">
        <v>627</v>
      </c>
      <c r="D108" s="287"/>
      <c r="E108" s="287"/>
      <c r="F108" s="310" t="s">
        <v>628</v>
      </c>
      <c r="G108" s="287"/>
      <c r="H108" s="287" t="s">
        <v>662</v>
      </c>
      <c r="I108" s="287" t="s">
        <v>624</v>
      </c>
      <c r="J108" s="287">
        <v>50</v>
      </c>
      <c r="K108" s="301"/>
    </row>
    <row r="109" spans="2:11" s="1" customFormat="1" ht="15" customHeight="1">
      <c r="B109" s="312"/>
      <c r="C109" s="287" t="s">
        <v>630</v>
      </c>
      <c r="D109" s="287"/>
      <c r="E109" s="287"/>
      <c r="F109" s="310" t="s">
        <v>622</v>
      </c>
      <c r="G109" s="287"/>
      <c r="H109" s="287" t="s">
        <v>662</v>
      </c>
      <c r="I109" s="287" t="s">
        <v>632</v>
      </c>
      <c r="J109" s="287"/>
      <c r="K109" s="301"/>
    </row>
    <row r="110" spans="2:11" s="1" customFormat="1" ht="15" customHeight="1">
      <c r="B110" s="312"/>
      <c r="C110" s="287" t="s">
        <v>641</v>
      </c>
      <c r="D110" s="287"/>
      <c r="E110" s="287"/>
      <c r="F110" s="310" t="s">
        <v>628</v>
      </c>
      <c r="G110" s="287"/>
      <c r="H110" s="287" t="s">
        <v>662</v>
      </c>
      <c r="I110" s="287" t="s">
        <v>624</v>
      </c>
      <c r="J110" s="287">
        <v>50</v>
      </c>
      <c r="K110" s="301"/>
    </row>
    <row r="111" spans="2:11" s="1" customFormat="1" ht="15" customHeight="1">
      <c r="B111" s="312"/>
      <c r="C111" s="287" t="s">
        <v>649</v>
      </c>
      <c r="D111" s="287"/>
      <c r="E111" s="287"/>
      <c r="F111" s="310" t="s">
        <v>628</v>
      </c>
      <c r="G111" s="287"/>
      <c r="H111" s="287" t="s">
        <v>662</v>
      </c>
      <c r="I111" s="287" t="s">
        <v>624</v>
      </c>
      <c r="J111" s="287">
        <v>50</v>
      </c>
      <c r="K111" s="301"/>
    </row>
    <row r="112" spans="2:11" s="1" customFormat="1" ht="15" customHeight="1">
      <c r="B112" s="312"/>
      <c r="C112" s="287" t="s">
        <v>647</v>
      </c>
      <c r="D112" s="287"/>
      <c r="E112" s="287"/>
      <c r="F112" s="310" t="s">
        <v>628</v>
      </c>
      <c r="G112" s="287"/>
      <c r="H112" s="287" t="s">
        <v>662</v>
      </c>
      <c r="I112" s="287" t="s">
        <v>624</v>
      </c>
      <c r="J112" s="287">
        <v>50</v>
      </c>
      <c r="K112" s="301"/>
    </row>
    <row r="113" spans="2:11" s="1" customFormat="1" ht="15" customHeight="1">
      <c r="B113" s="312"/>
      <c r="C113" s="287" t="s">
        <v>55</v>
      </c>
      <c r="D113" s="287"/>
      <c r="E113" s="287"/>
      <c r="F113" s="310" t="s">
        <v>622</v>
      </c>
      <c r="G113" s="287"/>
      <c r="H113" s="287" t="s">
        <v>663</v>
      </c>
      <c r="I113" s="287" t="s">
        <v>624</v>
      </c>
      <c r="J113" s="287">
        <v>20</v>
      </c>
      <c r="K113" s="301"/>
    </row>
    <row r="114" spans="2:11" s="1" customFormat="1" ht="15" customHeight="1">
      <c r="B114" s="312"/>
      <c r="C114" s="287" t="s">
        <v>664</v>
      </c>
      <c r="D114" s="287"/>
      <c r="E114" s="287"/>
      <c r="F114" s="310" t="s">
        <v>622</v>
      </c>
      <c r="G114" s="287"/>
      <c r="H114" s="287" t="s">
        <v>665</v>
      </c>
      <c r="I114" s="287" t="s">
        <v>624</v>
      </c>
      <c r="J114" s="287">
        <v>120</v>
      </c>
      <c r="K114" s="301"/>
    </row>
    <row r="115" spans="2:11" s="1" customFormat="1" ht="15" customHeight="1">
      <c r="B115" s="312"/>
      <c r="C115" s="287" t="s">
        <v>40</v>
      </c>
      <c r="D115" s="287"/>
      <c r="E115" s="287"/>
      <c r="F115" s="310" t="s">
        <v>622</v>
      </c>
      <c r="G115" s="287"/>
      <c r="H115" s="287" t="s">
        <v>666</v>
      </c>
      <c r="I115" s="287" t="s">
        <v>657</v>
      </c>
      <c r="J115" s="287"/>
      <c r="K115" s="301"/>
    </row>
    <row r="116" spans="2:11" s="1" customFormat="1" ht="15" customHeight="1">
      <c r="B116" s="312"/>
      <c r="C116" s="287" t="s">
        <v>50</v>
      </c>
      <c r="D116" s="287"/>
      <c r="E116" s="287"/>
      <c r="F116" s="310" t="s">
        <v>622</v>
      </c>
      <c r="G116" s="287"/>
      <c r="H116" s="287" t="s">
        <v>667</v>
      </c>
      <c r="I116" s="287" t="s">
        <v>657</v>
      </c>
      <c r="J116" s="287"/>
      <c r="K116" s="301"/>
    </row>
    <row r="117" spans="2:11" s="1" customFormat="1" ht="15" customHeight="1">
      <c r="B117" s="312"/>
      <c r="C117" s="287" t="s">
        <v>59</v>
      </c>
      <c r="D117" s="287"/>
      <c r="E117" s="287"/>
      <c r="F117" s="310" t="s">
        <v>622</v>
      </c>
      <c r="G117" s="287"/>
      <c r="H117" s="287" t="s">
        <v>668</v>
      </c>
      <c r="I117" s="287" t="s">
        <v>669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670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616</v>
      </c>
      <c r="D123" s="302"/>
      <c r="E123" s="302"/>
      <c r="F123" s="302" t="s">
        <v>617</v>
      </c>
      <c r="G123" s="303"/>
      <c r="H123" s="302" t="s">
        <v>56</v>
      </c>
      <c r="I123" s="302" t="s">
        <v>59</v>
      </c>
      <c r="J123" s="302" t="s">
        <v>618</v>
      </c>
      <c r="K123" s="331"/>
    </row>
    <row r="124" spans="2:11" s="1" customFormat="1" ht="17.25" customHeight="1">
      <c r="B124" s="330"/>
      <c r="C124" s="304" t="s">
        <v>619</v>
      </c>
      <c r="D124" s="304"/>
      <c r="E124" s="304"/>
      <c r="F124" s="305" t="s">
        <v>620</v>
      </c>
      <c r="G124" s="306"/>
      <c r="H124" s="304"/>
      <c r="I124" s="304"/>
      <c r="J124" s="304" t="s">
        <v>621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625</v>
      </c>
      <c r="D126" s="309"/>
      <c r="E126" s="309"/>
      <c r="F126" s="310" t="s">
        <v>622</v>
      </c>
      <c r="G126" s="287"/>
      <c r="H126" s="287" t="s">
        <v>662</v>
      </c>
      <c r="I126" s="287" t="s">
        <v>624</v>
      </c>
      <c r="J126" s="287">
        <v>120</v>
      </c>
      <c r="K126" s="335"/>
    </row>
    <row r="127" spans="2:11" s="1" customFormat="1" ht="15" customHeight="1">
      <c r="B127" s="332"/>
      <c r="C127" s="287" t="s">
        <v>671</v>
      </c>
      <c r="D127" s="287"/>
      <c r="E127" s="287"/>
      <c r="F127" s="310" t="s">
        <v>622</v>
      </c>
      <c r="G127" s="287"/>
      <c r="H127" s="287" t="s">
        <v>672</v>
      </c>
      <c r="I127" s="287" t="s">
        <v>624</v>
      </c>
      <c r="J127" s="287" t="s">
        <v>673</v>
      </c>
      <c r="K127" s="335"/>
    </row>
    <row r="128" spans="2:11" s="1" customFormat="1" ht="15" customHeight="1">
      <c r="B128" s="332"/>
      <c r="C128" s="287" t="s">
        <v>570</v>
      </c>
      <c r="D128" s="287"/>
      <c r="E128" s="287"/>
      <c r="F128" s="310" t="s">
        <v>622</v>
      </c>
      <c r="G128" s="287"/>
      <c r="H128" s="287" t="s">
        <v>674</v>
      </c>
      <c r="I128" s="287" t="s">
        <v>624</v>
      </c>
      <c r="J128" s="287" t="s">
        <v>673</v>
      </c>
      <c r="K128" s="335"/>
    </row>
    <row r="129" spans="2:11" s="1" customFormat="1" ht="15" customHeight="1">
      <c r="B129" s="332"/>
      <c r="C129" s="287" t="s">
        <v>633</v>
      </c>
      <c r="D129" s="287"/>
      <c r="E129" s="287"/>
      <c r="F129" s="310" t="s">
        <v>628</v>
      </c>
      <c r="G129" s="287"/>
      <c r="H129" s="287" t="s">
        <v>634</v>
      </c>
      <c r="I129" s="287" t="s">
        <v>624</v>
      </c>
      <c r="J129" s="287">
        <v>15</v>
      </c>
      <c r="K129" s="335"/>
    </row>
    <row r="130" spans="2:11" s="1" customFormat="1" ht="15" customHeight="1">
      <c r="B130" s="332"/>
      <c r="C130" s="313" t="s">
        <v>635</v>
      </c>
      <c r="D130" s="313"/>
      <c r="E130" s="313"/>
      <c r="F130" s="314" t="s">
        <v>628</v>
      </c>
      <c r="G130" s="313"/>
      <c r="H130" s="313" t="s">
        <v>636</v>
      </c>
      <c r="I130" s="313" t="s">
        <v>624</v>
      </c>
      <c r="J130" s="313">
        <v>15</v>
      </c>
      <c r="K130" s="335"/>
    </row>
    <row r="131" spans="2:11" s="1" customFormat="1" ht="15" customHeight="1">
      <c r="B131" s="332"/>
      <c r="C131" s="313" t="s">
        <v>637</v>
      </c>
      <c r="D131" s="313"/>
      <c r="E131" s="313"/>
      <c r="F131" s="314" t="s">
        <v>628</v>
      </c>
      <c r="G131" s="313"/>
      <c r="H131" s="313" t="s">
        <v>638</v>
      </c>
      <c r="I131" s="313" t="s">
        <v>624</v>
      </c>
      <c r="J131" s="313">
        <v>20</v>
      </c>
      <c r="K131" s="335"/>
    </row>
    <row r="132" spans="2:11" s="1" customFormat="1" ht="15" customHeight="1">
      <c r="B132" s="332"/>
      <c r="C132" s="313" t="s">
        <v>639</v>
      </c>
      <c r="D132" s="313"/>
      <c r="E132" s="313"/>
      <c r="F132" s="314" t="s">
        <v>628</v>
      </c>
      <c r="G132" s="313"/>
      <c r="H132" s="313" t="s">
        <v>640</v>
      </c>
      <c r="I132" s="313" t="s">
        <v>624</v>
      </c>
      <c r="J132" s="313">
        <v>20</v>
      </c>
      <c r="K132" s="335"/>
    </row>
    <row r="133" spans="2:11" s="1" customFormat="1" ht="15" customHeight="1">
      <c r="B133" s="332"/>
      <c r="C133" s="287" t="s">
        <v>627</v>
      </c>
      <c r="D133" s="287"/>
      <c r="E133" s="287"/>
      <c r="F133" s="310" t="s">
        <v>628</v>
      </c>
      <c r="G133" s="287"/>
      <c r="H133" s="287" t="s">
        <v>662</v>
      </c>
      <c r="I133" s="287" t="s">
        <v>624</v>
      </c>
      <c r="J133" s="287">
        <v>50</v>
      </c>
      <c r="K133" s="335"/>
    </row>
    <row r="134" spans="2:11" s="1" customFormat="1" ht="15" customHeight="1">
      <c r="B134" s="332"/>
      <c r="C134" s="287" t="s">
        <v>641</v>
      </c>
      <c r="D134" s="287"/>
      <c r="E134" s="287"/>
      <c r="F134" s="310" t="s">
        <v>628</v>
      </c>
      <c r="G134" s="287"/>
      <c r="H134" s="287" t="s">
        <v>662</v>
      </c>
      <c r="I134" s="287" t="s">
        <v>624</v>
      </c>
      <c r="J134" s="287">
        <v>50</v>
      </c>
      <c r="K134" s="335"/>
    </row>
    <row r="135" spans="2:11" s="1" customFormat="1" ht="15" customHeight="1">
      <c r="B135" s="332"/>
      <c r="C135" s="287" t="s">
        <v>647</v>
      </c>
      <c r="D135" s="287"/>
      <c r="E135" s="287"/>
      <c r="F135" s="310" t="s">
        <v>628</v>
      </c>
      <c r="G135" s="287"/>
      <c r="H135" s="287" t="s">
        <v>662</v>
      </c>
      <c r="I135" s="287" t="s">
        <v>624</v>
      </c>
      <c r="J135" s="287">
        <v>50</v>
      </c>
      <c r="K135" s="335"/>
    </row>
    <row r="136" spans="2:11" s="1" customFormat="1" ht="15" customHeight="1">
      <c r="B136" s="332"/>
      <c r="C136" s="287" t="s">
        <v>649</v>
      </c>
      <c r="D136" s="287"/>
      <c r="E136" s="287"/>
      <c r="F136" s="310" t="s">
        <v>628</v>
      </c>
      <c r="G136" s="287"/>
      <c r="H136" s="287" t="s">
        <v>662</v>
      </c>
      <c r="I136" s="287" t="s">
        <v>624</v>
      </c>
      <c r="J136" s="287">
        <v>50</v>
      </c>
      <c r="K136" s="335"/>
    </row>
    <row r="137" spans="2:11" s="1" customFormat="1" ht="15" customHeight="1">
      <c r="B137" s="332"/>
      <c r="C137" s="287" t="s">
        <v>650</v>
      </c>
      <c r="D137" s="287"/>
      <c r="E137" s="287"/>
      <c r="F137" s="310" t="s">
        <v>628</v>
      </c>
      <c r="G137" s="287"/>
      <c r="H137" s="287" t="s">
        <v>675</v>
      </c>
      <c r="I137" s="287" t="s">
        <v>624</v>
      </c>
      <c r="J137" s="287">
        <v>255</v>
      </c>
      <c r="K137" s="335"/>
    </row>
    <row r="138" spans="2:11" s="1" customFormat="1" ht="15" customHeight="1">
      <c r="B138" s="332"/>
      <c r="C138" s="287" t="s">
        <v>652</v>
      </c>
      <c r="D138" s="287"/>
      <c r="E138" s="287"/>
      <c r="F138" s="310" t="s">
        <v>622</v>
      </c>
      <c r="G138" s="287"/>
      <c r="H138" s="287" t="s">
        <v>676</v>
      </c>
      <c r="I138" s="287" t="s">
        <v>654</v>
      </c>
      <c r="J138" s="287"/>
      <c r="K138" s="335"/>
    </row>
    <row r="139" spans="2:11" s="1" customFormat="1" ht="15" customHeight="1">
      <c r="B139" s="332"/>
      <c r="C139" s="287" t="s">
        <v>655</v>
      </c>
      <c r="D139" s="287"/>
      <c r="E139" s="287"/>
      <c r="F139" s="310" t="s">
        <v>622</v>
      </c>
      <c r="G139" s="287"/>
      <c r="H139" s="287" t="s">
        <v>677</v>
      </c>
      <c r="I139" s="287" t="s">
        <v>657</v>
      </c>
      <c r="J139" s="287"/>
      <c r="K139" s="335"/>
    </row>
    <row r="140" spans="2:11" s="1" customFormat="1" ht="15" customHeight="1">
      <c r="B140" s="332"/>
      <c r="C140" s="287" t="s">
        <v>658</v>
      </c>
      <c r="D140" s="287"/>
      <c r="E140" s="287"/>
      <c r="F140" s="310" t="s">
        <v>622</v>
      </c>
      <c r="G140" s="287"/>
      <c r="H140" s="287" t="s">
        <v>658</v>
      </c>
      <c r="I140" s="287" t="s">
        <v>657</v>
      </c>
      <c r="J140" s="287"/>
      <c r="K140" s="335"/>
    </row>
    <row r="141" spans="2:11" s="1" customFormat="1" ht="15" customHeight="1">
      <c r="B141" s="332"/>
      <c r="C141" s="287" t="s">
        <v>40</v>
      </c>
      <c r="D141" s="287"/>
      <c r="E141" s="287"/>
      <c r="F141" s="310" t="s">
        <v>622</v>
      </c>
      <c r="G141" s="287"/>
      <c r="H141" s="287" t="s">
        <v>678</v>
      </c>
      <c r="I141" s="287" t="s">
        <v>657</v>
      </c>
      <c r="J141" s="287"/>
      <c r="K141" s="335"/>
    </row>
    <row r="142" spans="2:11" s="1" customFormat="1" ht="15" customHeight="1">
      <c r="B142" s="332"/>
      <c r="C142" s="287" t="s">
        <v>679</v>
      </c>
      <c r="D142" s="287"/>
      <c r="E142" s="287"/>
      <c r="F142" s="310" t="s">
        <v>622</v>
      </c>
      <c r="G142" s="287"/>
      <c r="H142" s="287" t="s">
        <v>680</v>
      </c>
      <c r="I142" s="287" t="s">
        <v>657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681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616</v>
      </c>
      <c r="D148" s="302"/>
      <c r="E148" s="302"/>
      <c r="F148" s="302" t="s">
        <v>617</v>
      </c>
      <c r="G148" s="303"/>
      <c r="H148" s="302" t="s">
        <v>56</v>
      </c>
      <c r="I148" s="302" t="s">
        <v>59</v>
      </c>
      <c r="J148" s="302" t="s">
        <v>618</v>
      </c>
      <c r="K148" s="301"/>
    </row>
    <row r="149" spans="2:11" s="1" customFormat="1" ht="17.25" customHeight="1">
      <c r="B149" s="299"/>
      <c r="C149" s="304" t="s">
        <v>619</v>
      </c>
      <c r="D149" s="304"/>
      <c r="E149" s="304"/>
      <c r="F149" s="305" t="s">
        <v>620</v>
      </c>
      <c r="G149" s="306"/>
      <c r="H149" s="304"/>
      <c r="I149" s="304"/>
      <c r="J149" s="304" t="s">
        <v>621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625</v>
      </c>
      <c r="D151" s="287"/>
      <c r="E151" s="287"/>
      <c r="F151" s="340" t="s">
        <v>622</v>
      </c>
      <c r="G151" s="287"/>
      <c r="H151" s="339" t="s">
        <v>662</v>
      </c>
      <c r="I151" s="339" t="s">
        <v>624</v>
      </c>
      <c r="J151" s="339">
        <v>120</v>
      </c>
      <c r="K151" s="335"/>
    </row>
    <row r="152" spans="2:11" s="1" customFormat="1" ht="15" customHeight="1">
      <c r="B152" s="312"/>
      <c r="C152" s="339" t="s">
        <v>671</v>
      </c>
      <c r="D152" s="287"/>
      <c r="E152" s="287"/>
      <c r="F152" s="340" t="s">
        <v>622</v>
      </c>
      <c r="G152" s="287"/>
      <c r="H152" s="339" t="s">
        <v>682</v>
      </c>
      <c r="I152" s="339" t="s">
        <v>624</v>
      </c>
      <c r="J152" s="339" t="s">
        <v>673</v>
      </c>
      <c r="K152" s="335"/>
    </row>
    <row r="153" spans="2:11" s="1" customFormat="1" ht="15" customHeight="1">
      <c r="B153" s="312"/>
      <c r="C153" s="339" t="s">
        <v>570</v>
      </c>
      <c r="D153" s="287"/>
      <c r="E153" s="287"/>
      <c r="F153" s="340" t="s">
        <v>622</v>
      </c>
      <c r="G153" s="287"/>
      <c r="H153" s="339" t="s">
        <v>683</v>
      </c>
      <c r="I153" s="339" t="s">
        <v>624</v>
      </c>
      <c r="J153" s="339" t="s">
        <v>673</v>
      </c>
      <c r="K153" s="335"/>
    </row>
    <row r="154" spans="2:11" s="1" customFormat="1" ht="15" customHeight="1">
      <c r="B154" s="312"/>
      <c r="C154" s="339" t="s">
        <v>627</v>
      </c>
      <c r="D154" s="287"/>
      <c r="E154" s="287"/>
      <c r="F154" s="340" t="s">
        <v>628</v>
      </c>
      <c r="G154" s="287"/>
      <c r="H154" s="339" t="s">
        <v>662</v>
      </c>
      <c r="I154" s="339" t="s">
        <v>624</v>
      </c>
      <c r="J154" s="339">
        <v>50</v>
      </c>
      <c r="K154" s="335"/>
    </row>
    <row r="155" spans="2:11" s="1" customFormat="1" ht="15" customHeight="1">
      <c r="B155" s="312"/>
      <c r="C155" s="339" t="s">
        <v>630</v>
      </c>
      <c r="D155" s="287"/>
      <c r="E155" s="287"/>
      <c r="F155" s="340" t="s">
        <v>622</v>
      </c>
      <c r="G155" s="287"/>
      <c r="H155" s="339" t="s">
        <v>662</v>
      </c>
      <c r="I155" s="339" t="s">
        <v>632</v>
      </c>
      <c r="J155" s="339"/>
      <c r="K155" s="335"/>
    </row>
    <row r="156" spans="2:11" s="1" customFormat="1" ht="15" customHeight="1">
      <c r="B156" s="312"/>
      <c r="C156" s="339" t="s">
        <v>641</v>
      </c>
      <c r="D156" s="287"/>
      <c r="E156" s="287"/>
      <c r="F156" s="340" t="s">
        <v>628</v>
      </c>
      <c r="G156" s="287"/>
      <c r="H156" s="339" t="s">
        <v>662</v>
      </c>
      <c r="I156" s="339" t="s">
        <v>624</v>
      </c>
      <c r="J156" s="339">
        <v>50</v>
      </c>
      <c r="K156" s="335"/>
    </row>
    <row r="157" spans="2:11" s="1" customFormat="1" ht="15" customHeight="1">
      <c r="B157" s="312"/>
      <c r="C157" s="339" t="s">
        <v>649</v>
      </c>
      <c r="D157" s="287"/>
      <c r="E157" s="287"/>
      <c r="F157" s="340" t="s">
        <v>628</v>
      </c>
      <c r="G157" s="287"/>
      <c r="H157" s="339" t="s">
        <v>662</v>
      </c>
      <c r="I157" s="339" t="s">
        <v>624</v>
      </c>
      <c r="J157" s="339">
        <v>50</v>
      </c>
      <c r="K157" s="335"/>
    </row>
    <row r="158" spans="2:11" s="1" customFormat="1" ht="15" customHeight="1">
      <c r="B158" s="312"/>
      <c r="C158" s="339" t="s">
        <v>647</v>
      </c>
      <c r="D158" s="287"/>
      <c r="E158" s="287"/>
      <c r="F158" s="340" t="s">
        <v>628</v>
      </c>
      <c r="G158" s="287"/>
      <c r="H158" s="339" t="s">
        <v>662</v>
      </c>
      <c r="I158" s="339" t="s">
        <v>624</v>
      </c>
      <c r="J158" s="339">
        <v>50</v>
      </c>
      <c r="K158" s="335"/>
    </row>
    <row r="159" spans="2:11" s="1" customFormat="1" ht="15" customHeight="1">
      <c r="B159" s="312"/>
      <c r="C159" s="339" t="s">
        <v>97</v>
      </c>
      <c r="D159" s="287"/>
      <c r="E159" s="287"/>
      <c r="F159" s="340" t="s">
        <v>622</v>
      </c>
      <c r="G159" s="287"/>
      <c r="H159" s="339" t="s">
        <v>684</v>
      </c>
      <c r="I159" s="339" t="s">
        <v>624</v>
      </c>
      <c r="J159" s="339" t="s">
        <v>685</v>
      </c>
      <c r="K159" s="335"/>
    </row>
    <row r="160" spans="2:11" s="1" customFormat="1" ht="15" customHeight="1">
      <c r="B160" s="312"/>
      <c r="C160" s="339" t="s">
        <v>686</v>
      </c>
      <c r="D160" s="287"/>
      <c r="E160" s="287"/>
      <c r="F160" s="340" t="s">
        <v>622</v>
      </c>
      <c r="G160" s="287"/>
      <c r="H160" s="339" t="s">
        <v>687</v>
      </c>
      <c r="I160" s="339" t="s">
        <v>657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688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616</v>
      </c>
      <c r="D166" s="302"/>
      <c r="E166" s="302"/>
      <c r="F166" s="302" t="s">
        <v>617</v>
      </c>
      <c r="G166" s="344"/>
      <c r="H166" s="345" t="s">
        <v>56</v>
      </c>
      <c r="I166" s="345" t="s">
        <v>59</v>
      </c>
      <c r="J166" s="302" t="s">
        <v>618</v>
      </c>
      <c r="K166" s="279"/>
    </row>
    <row r="167" spans="2:11" s="1" customFormat="1" ht="17.25" customHeight="1">
      <c r="B167" s="280"/>
      <c r="C167" s="304" t="s">
        <v>619</v>
      </c>
      <c r="D167" s="304"/>
      <c r="E167" s="304"/>
      <c r="F167" s="305" t="s">
        <v>620</v>
      </c>
      <c r="G167" s="346"/>
      <c r="H167" s="347"/>
      <c r="I167" s="347"/>
      <c r="J167" s="304" t="s">
        <v>621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625</v>
      </c>
      <c r="D169" s="287"/>
      <c r="E169" s="287"/>
      <c r="F169" s="310" t="s">
        <v>622</v>
      </c>
      <c r="G169" s="287"/>
      <c r="H169" s="287" t="s">
        <v>662</v>
      </c>
      <c r="I169" s="287" t="s">
        <v>624</v>
      </c>
      <c r="J169" s="287">
        <v>120</v>
      </c>
      <c r="K169" s="335"/>
    </row>
    <row r="170" spans="2:11" s="1" customFormat="1" ht="15" customHeight="1">
      <c r="B170" s="312"/>
      <c r="C170" s="287" t="s">
        <v>671</v>
      </c>
      <c r="D170" s="287"/>
      <c r="E170" s="287"/>
      <c r="F170" s="310" t="s">
        <v>622</v>
      </c>
      <c r="G170" s="287"/>
      <c r="H170" s="287" t="s">
        <v>672</v>
      </c>
      <c r="I170" s="287" t="s">
        <v>624</v>
      </c>
      <c r="J170" s="287" t="s">
        <v>673</v>
      </c>
      <c r="K170" s="335"/>
    </row>
    <row r="171" spans="2:11" s="1" customFormat="1" ht="15" customHeight="1">
      <c r="B171" s="312"/>
      <c r="C171" s="287" t="s">
        <v>570</v>
      </c>
      <c r="D171" s="287"/>
      <c r="E171" s="287"/>
      <c r="F171" s="310" t="s">
        <v>622</v>
      </c>
      <c r="G171" s="287"/>
      <c r="H171" s="287" t="s">
        <v>689</v>
      </c>
      <c r="I171" s="287" t="s">
        <v>624</v>
      </c>
      <c r="J171" s="287" t="s">
        <v>673</v>
      </c>
      <c r="K171" s="335"/>
    </row>
    <row r="172" spans="2:11" s="1" customFormat="1" ht="15" customHeight="1">
      <c r="B172" s="312"/>
      <c r="C172" s="287" t="s">
        <v>627</v>
      </c>
      <c r="D172" s="287"/>
      <c r="E172" s="287"/>
      <c r="F172" s="310" t="s">
        <v>628</v>
      </c>
      <c r="G172" s="287"/>
      <c r="H172" s="287" t="s">
        <v>689</v>
      </c>
      <c r="I172" s="287" t="s">
        <v>624</v>
      </c>
      <c r="J172" s="287">
        <v>50</v>
      </c>
      <c r="K172" s="335"/>
    </row>
    <row r="173" spans="2:11" s="1" customFormat="1" ht="15" customHeight="1">
      <c r="B173" s="312"/>
      <c r="C173" s="287" t="s">
        <v>630</v>
      </c>
      <c r="D173" s="287"/>
      <c r="E173" s="287"/>
      <c r="F173" s="310" t="s">
        <v>622</v>
      </c>
      <c r="G173" s="287"/>
      <c r="H173" s="287" t="s">
        <v>689</v>
      </c>
      <c r="I173" s="287" t="s">
        <v>632</v>
      </c>
      <c r="J173" s="287"/>
      <c r="K173" s="335"/>
    </row>
    <row r="174" spans="2:11" s="1" customFormat="1" ht="15" customHeight="1">
      <c r="B174" s="312"/>
      <c r="C174" s="287" t="s">
        <v>641</v>
      </c>
      <c r="D174" s="287"/>
      <c r="E174" s="287"/>
      <c r="F174" s="310" t="s">
        <v>628</v>
      </c>
      <c r="G174" s="287"/>
      <c r="H174" s="287" t="s">
        <v>689</v>
      </c>
      <c r="I174" s="287" t="s">
        <v>624</v>
      </c>
      <c r="J174" s="287">
        <v>50</v>
      </c>
      <c r="K174" s="335"/>
    </row>
    <row r="175" spans="2:11" s="1" customFormat="1" ht="15" customHeight="1">
      <c r="B175" s="312"/>
      <c r="C175" s="287" t="s">
        <v>649</v>
      </c>
      <c r="D175" s="287"/>
      <c r="E175" s="287"/>
      <c r="F175" s="310" t="s">
        <v>628</v>
      </c>
      <c r="G175" s="287"/>
      <c r="H175" s="287" t="s">
        <v>689</v>
      </c>
      <c r="I175" s="287" t="s">
        <v>624</v>
      </c>
      <c r="J175" s="287">
        <v>50</v>
      </c>
      <c r="K175" s="335"/>
    </row>
    <row r="176" spans="2:11" s="1" customFormat="1" ht="15" customHeight="1">
      <c r="B176" s="312"/>
      <c r="C176" s="287" t="s">
        <v>647</v>
      </c>
      <c r="D176" s="287"/>
      <c r="E176" s="287"/>
      <c r="F176" s="310" t="s">
        <v>628</v>
      </c>
      <c r="G176" s="287"/>
      <c r="H176" s="287" t="s">
        <v>689</v>
      </c>
      <c r="I176" s="287" t="s">
        <v>624</v>
      </c>
      <c r="J176" s="287">
        <v>50</v>
      </c>
      <c r="K176" s="335"/>
    </row>
    <row r="177" spans="2:11" s="1" customFormat="1" ht="15" customHeight="1">
      <c r="B177" s="312"/>
      <c r="C177" s="287" t="s">
        <v>105</v>
      </c>
      <c r="D177" s="287"/>
      <c r="E177" s="287"/>
      <c r="F177" s="310" t="s">
        <v>622</v>
      </c>
      <c r="G177" s="287"/>
      <c r="H177" s="287" t="s">
        <v>690</v>
      </c>
      <c r="I177" s="287" t="s">
        <v>691</v>
      </c>
      <c r="J177" s="287"/>
      <c r="K177" s="335"/>
    </row>
    <row r="178" spans="2:11" s="1" customFormat="1" ht="15" customHeight="1">
      <c r="B178" s="312"/>
      <c r="C178" s="287" t="s">
        <v>59</v>
      </c>
      <c r="D178" s="287"/>
      <c r="E178" s="287"/>
      <c r="F178" s="310" t="s">
        <v>622</v>
      </c>
      <c r="G178" s="287"/>
      <c r="H178" s="287" t="s">
        <v>692</v>
      </c>
      <c r="I178" s="287" t="s">
        <v>693</v>
      </c>
      <c r="J178" s="287">
        <v>1</v>
      </c>
      <c r="K178" s="335"/>
    </row>
    <row r="179" spans="2:11" s="1" customFormat="1" ht="15" customHeight="1">
      <c r="B179" s="312"/>
      <c r="C179" s="287" t="s">
        <v>55</v>
      </c>
      <c r="D179" s="287"/>
      <c r="E179" s="287"/>
      <c r="F179" s="310" t="s">
        <v>622</v>
      </c>
      <c r="G179" s="287"/>
      <c r="H179" s="287" t="s">
        <v>694</v>
      </c>
      <c r="I179" s="287" t="s">
        <v>624</v>
      </c>
      <c r="J179" s="287">
        <v>20</v>
      </c>
      <c r="K179" s="335"/>
    </row>
    <row r="180" spans="2:11" s="1" customFormat="1" ht="15" customHeight="1">
      <c r="B180" s="312"/>
      <c r="C180" s="287" t="s">
        <v>56</v>
      </c>
      <c r="D180" s="287"/>
      <c r="E180" s="287"/>
      <c r="F180" s="310" t="s">
        <v>622</v>
      </c>
      <c r="G180" s="287"/>
      <c r="H180" s="287" t="s">
        <v>695</v>
      </c>
      <c r="I180" s="287" t="s">
        <v>624</v>
      </c>
      <c r="J180" s="287">
        <v>255</v>
      </c>
      <c r="K180" s="335"/>
    </row>
    <row r="181" spans="2:11" s="1" customFormat="1" ht="15" customHeight="1">
      <c r="B181" s="312"/>
      <c r="C181" s="287" t="s">
        <v>106</v>
      </c>
      <c r="D181" s="287"/>
      <c r="E181" s="287"/>
      <c r="F181" s="310" t="s">
        <v>622</v>
      </c>
      <c r="G181" s="287"/>
      <c r="H181" s="287" t="s">
        <v>586</v>
      </c>
      <c r="I181" s="287" t="s">
        <v>624</v>
      </c>
      <c r="J181" s="287">
        <v>10</v>
      </c>
      <c r="K181" s="335"/>
    </row>
    <row r="182" spans="2:11" s="1" customFormat="1" ht="15" customHeight="1">
      <c r="B182" s="312"/>
      <c r="C182" s="287" t="s">
        <v>107</v>
      </c>
      <c r="D182" s="287"/>
      <c r="E182" s="287"/>
      <c r="F182" s="310" t="s">
        <v>622</v>
      </c>
      <c r="G182" s="287"/>
      <c r="H182" s="287" t="s">
        <v>696</v>
      </c>
      <c r="I182" s="287" t="s">
        <v>657</v>
      </c>
      <c r="J182" s="287"/>
      <c r="K182" s="335"/>
    </row>
    <row r="183" spans="2:11" s="1" customFormat="1" ht="15" customHeight="1">
      <c r="B183" s="312"/>
      <c r="C183" s="287" t="s">
        <v>697</v>
      </c>
      <c r="D183" s="287"/>
      <c r="E183" s="287"/>
      <c r="F183" s="310" t="s">
        <v>622</v>
      </c>
      <c r="G183" s="287"/>
      <c r="H183" s="287" t="s">
        <v>698</v>
      </c>
      <c r="I183" s="287" t="s">
        <v>657</v>
      </c>
      <c r="J183" s="287"/>
      <c r="K183" s="335"/>
    </row>
    <row r="184" spans="2:11" s="1" customFormat="1" ht="15" customHeight="1">
      <c r="B184" s="312"/>
      <c r="C184" s="287" t="s">
        <v>686</v>
      </c>
      <c r="D184" s="287"/>
      <c r="E184" s="287"/>
      <c r="F184" s="310" t="s">
        <v>622</v>
      </c>
      <c r="G184" s="287"/>
      <c r="H184" s="287" t="s">
        <v>699</v>
      </c>
      <c r="I184" s="287" t="s">
        <v>657</v>
      </c>
      <c r="J184" s="287"/>
      <c r="K184" s="335"/>
    </row>
    <row r="185" spans="2:11" s="1" customFormat="1" ht="15" customHeight="1">
      <c r="B185" s="312"/>
      <c r="C185" s="287" t="s">
        <v>109</v>
      </c>
      <c r="D185" s="287"/>
      <c r="E185" s="287"/>
      <c r="F185" s="310" t="s">
        <v>628</v>
      </c>
      <c r="G185" s="287"/>
      <c r="H185" s="287" t="s">
        <v>700</v>
      </c>
      <c r="I185" s="287" t="s">
        <v>624</v>
      </c>
      <c r="J185" s="287">
        <v>50</v>
      </c>
      <c r="K185" s="335"/>
    </row>
    <row r="186" spans="2:11" s="1" customFormat="1" ht="15" customHeight="1">
      <c r="B186" s="312"/>
      <c r="C186" s="287" t="s">
        <v>701</v>
      </c>
      <c r="D186" s="287"/>
      <c r="E186" s="287"/>
      <c r="F186" s="310" t="s">
        <v>628</v>
      </c>
      <c r="G186" s="287"/>
      <c r="H186" s="287" t="s">
        <v>702</v>
      </c>
      <c r="I186" s="287" t="s">
        <v>703</v>
      </c>
      <c r="J186" s="287"/>
      <c r="K186" s="335"/>
    </row>
    <row r="187" spans="2:11" s="1" customFormat="1" ht="15" customHeight="1">
      <c r="B187" s="312"/>
      <c r="C187" s="287" t="s">
        <v>704</v>
      </c>
      <c r="D187" s="287"/>
      <c r="E187" s="287"/>
      <c r="F187" s="310" t="s">
        <v>628</v>
      </c>
      <c r="G187" s="287"/>
      <c r="H187" s="287" t="s">
        <v>705</v>
      </c>
      <c r="I187" s="287" t="s">
        <v>703</v>
      </c>
      <c r="J187" s="287"/>
      <c r="K187" s="335"/>
    </row>
    <row r="188" spans="2:11" s="1" customFormat="1" ht="15" customHeight="1">
      <c r="B188" s="312"/>
      <c r="C188" s="287" t="s">
        <v>706</v>
      </c>
      <c r="D188" s="287"/>
      <c r="E188" s="287"/>
      <c r="F188" s="310" t="s">
        <v>628</v>
      </c>
      <c r="G188" s="287"/>
      <c r="H188" s="287" t="s">
        <v>707</v>
      </c>
      <c r="I188" s="287" t="s">
        <v>703</v>
      </c>
      <c r="J188" s="287"/>
      <c r="K188" s="335"/>
    </row>
    <row r="189" spans="2:11" s="1" customFormat="1" ht="15" customHeight="1">
      <c r="B189" s="312"/>
      <c r="C189" s="348" t="s">
        <v>708</v>
      </c>
      <c r="D189" s="287"/>
      <c r="E189" s="287"/>
      <c r="F189" s="310" t="s">
        <v>628</v>
      </c>
      <c r="G189" s="287"/>
      <c r="H189" s="287" t="s">
        <v>709</v>
      </c>
      <c r="I189" s="287" t="s">
        <v>710</v>
      </c>
      <c r="J189" s="349" t="s">
        <v>711</v>
      </c>
      <c r="K189" s="335"/>
    </row>
    <row r="190" spans="2:11" s="1" customFormat="1" ht="15" customHeight="1">
      <c r="B190" s="312"/>
      <c r="C190" s="348" t="s">
        <v>44</v>
      </c>
      <c r="D190" s="287"/>
      <c r="E190" s="287"/>
      <c r="F190" s="310" t="s">
        <v>622</v>
      </c>
      <c r="G190" s="287"/>
      <c r="H190" s="284" t="s">
        <v>712</v>
      </c>
      <c r="I190" s="287" t="s">
        <v>713</v>
      </c>
      <c r="J190" s="287"/>
      <c r="K190" s="335"/>
    </row>
    <row r="191" spans="2:11" s="1" customFormat="1" ht="15" customHeight="1">
      <c r="B191" s="312"/>
      <c r="C191" s="348" t="s">
        <v>714</v>
      </c>
      <c r="D191" s="287"/>
      <c r="E191" s="287"/>
      <c r="F191" s="310" t="s">
        <v>622</v>
      </c>
      <c r="G191" s="287"/>
      <c r="H191" s="287" t="s">
        <v>715</v>
      </c>
      <c r="I191" s="287" t="s">
        <v>657</v>
      </c>
      <c r="J191" s="287"/>
      <c r="K191" s="335"/>
    </row>
    <row r="192" spans="2:11" s="1" customFormat="1" ht="15" customHeight="1">
      <c r="B192" s="312"/>
      <c r="C192" s="348" t="s">
        <v>716</v>
      </c>
      <c r="D192" s="287"/>
      <c r="E192" s="287"/>
      <c r="F192" s="310" t="s">
        <v>622</v>
      </c>
      <c r="G192" s="287"/>
      <c r="H192" s="287" t="s">
        <v>717</v>
      </c>
      <c r="I192" s="287" t="s">
        <v>657</v>
      </c>
      <c r="J192" s="287"/>
      <c r="K192" s="335"/>
    </row>
    <row r="193" spans="2:11" s="1" customFormat="1" ht="15" customHeight="1">
      <c r="B193" s="312"/>
      <c r="C193" s="348" t="s">
        <v>718</v>
      </c>
      <c r="D193" s="287"/>
      <c r="E193" s="287"/>
      <c r="F193" s="310" t="s">
        <v>628</v>
      </c>
      <c r="G193" s="287"/>
      <c r="H193" s="287" t="s">
        <v>719</v>
      </c>
      <c r="I193" s="287" t="s">
        <v>657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720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721</v>
      </c>
      <c r="D200" s="351"/>
      <c r="E200" s="351"/>
      <c r="F200" s="351" t="s">
        <v>722</v>
      </c>
      <c r="G200" s="352"/>
      <c r="H200" s="351" t="s">
        <v>723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713</v>
      </c>
      <c r="D202" s="287"/>
      <c r="E202" s="287"/>
      <c r="F202" s="310" t="s">
        <v>45</v>
      </c>
      <c r="G202" s="287"/>
      <c r="H202" s="287" t="s">
        <v>724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46</v>
      </c>
      <c r="G203" s="287"/>
      <c r="H203" s="287" t="s">
        <v>725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49</v>
      </c>
      <c r="G204" s="287"/>
      <c r="H204" s="287" t="s">
        <v>726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47</v>
      </c>
      <c r="G205" s="287"/>
      <c r="H205" s="287" t="s">
        <v>727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48</v>
      </c>
      <c r="G206" s="287"/>
      <c r="H206" s="287" t="s">
        <v>728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669</v>
      </c>
      <c r="D208" s="287"/>
      <c r="E208" s="287"/>
      <c r="F208" s="310" t="s">
        <v>81</v>
      </c>
      <c r="G208" s="287"/>
      <c r="H208" s="287" t="s">
        <v>729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564</v>
      </c>
      <c r="G209" s="287"/>
      <c r="H209" s="287" t="s">
        <v>565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562</v>
      </c>
      <c r="G210" s="287"/>
      <c r="H210" s="287" t="s">
        <v>730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566</v>
      </c>
      <c r="G211" s="348"/>
      <c r="H211" s="339" t="s">
        <v>567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568</v>
      </c>
      <c r="G212" s="348"/>
      <c r="H212" s="339" t="s">
        <v>516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693</v>
      </c>
      <c r="D214" s="287"/>
      <c r="E214" s="287"/>
      <c r="F214" s="310">
        <v>1</v>
      </c>
      <c r="G214" s="348"/>
      <c r="H214" s="339" t="s">
        <v>731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732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733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734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2021-06-01T10:14:31Z</dcterms:created>
  <dcterms:modified xsi:type="dcterms:W3CDTF">2021-06-01T10:14:38Z</dcterms:modified>
  <cp:category/>
  <cp:version/>
  <cp:contentType/>
  <cp:contentStatus/>
</cp:coreProperties>
</file>