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22190031 - Šembera, Sads..." sheetId="2" r:id="rId2"/>
  </sheets>
  <definedNames>
    <definedName name="_xlnm.Print_Area" localSheetId="0">'Rekapitulace stavby'!$D$4:$AO$76,'Rekapitulace stavby'!$C$82:$AQ$96</definedName>
    <definedName name="_xlnm._FilterDatabase" localSheetId="1" hidden="1">'122190031 - Šembera, Sads...'!$C$116:$K$161</definedName>
    <definedName name="_xlnm.Print_Area" localSheetId="1">'122190031 - Šembera, Sads...'!$C$4:$J$76,'122190031 - Šembera, Sads...'!$C$82:$J$100,'122190031 - Šembera, Sads...'!$C$106:$J$161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<sst xmlns="http://schemas.openxmlformats.org/spreadsheetml/2006/main" count="613" uniqueCount="192">
  <si>
    <t>Export Komplet</t>
  </si>
  <si>
    <t/>
  </si>
  <si>
    <t>2.0</t>
  </si>
  <si>
    <t>ZAMOK</t>
  </si>
  <si>
    <t>False</t>
  </si>
  <si>
    <t>{b3f323a2-42da-43fc-8e5d-a0c901c4bb40}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</si>
  <si>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</si>
  <si>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</si>
  <si>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</si>
  <si>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</si>
  <si>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</si>
  <si>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</si>
  <si>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</si>
  <si>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</si>
  <si>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122190031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</si>
  <si>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</si>
  <si>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</si>
  <si>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Šembera, Sadská, oprava nátrže</t>
  </si>
  <si>
    <t>KSO:</t>
  </si>
  <si>
    <t>CC-CZ:</t>
  </si>
  <si>
    <t>Místo:</t>
  </si>
  <si>
    <t xml:space="preserve"> </t>
  </si>
  <si>
    <t>Datum:</t>
  </si>
  <si>
    <t>19. 5. 2021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</si>
  <si>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</si>
  <si>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</si>
  <si>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</si>
  <si>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</si>
  <si>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</si>
  <si>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</si>
  <si>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</si>
  <si>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</si>
  <si>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</si>
  <si>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</si>
  <si>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</si>
  <si>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</si>
  <si>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</si>
  <si>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</si>
  <si>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</si>
  <si>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</si>
  <si>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</si>
  <si>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</si>
  <si>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</si>
  <si>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</si>
  <si>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</si>
  <si>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</si>
  <si>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</si>
  <si>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</si>
  <si>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</si>
  <si>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</si>
  <si>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</si>
  <si>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</si>
  <si>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</si>
  <si>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</si>
  <si>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</si>
  <si>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</si>
  <si>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</si>
  <si>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</si>
  <si>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</si>
  <si>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</si>
  <si>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</si>
  <si>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</si>
  <si>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</si>
  <si>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</si>
  <si>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</si>
  <si>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</si>
  <si>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</si>
  <si>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</si>
  <si>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</si>
  <si>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</si>
  <si>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</si>
  <si>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</si>
  <si>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</si>
  <si>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</si>
  <si>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</si>
  <si>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</si>
  <si>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</si>
  <si>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</si>
  <si>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</si>
  <si>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</si>
  <si>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</si>
  <si>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</si>
  <si>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</si>
  <si>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</si>
  <si>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</si>
  <si>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</si>
  <si>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</si>
  <si>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</si>
  <si>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</si>
  <si>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</si>
  <si>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</si>
  <si>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 xml:space="preserve">    VON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</si>
  <si>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</si>
  <si>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</si>
  <si>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</si>
  <si>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</si>
  <si>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</si>
  <si>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</si>
  <si>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</si>
  <si>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</si>
  <si>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</si>
  <si>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</si>
  <si>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</si>
  <si>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</si>
  <si>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</si>
  <si>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</si>
  <si>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</si>
  <si>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</si>
  <si>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</si>
  <si>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</si>
  <si>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</si>
  <si>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v hornině třídy těžitelnosti I, skupiny 3 objem do 20 m3 strojně</t>
  </si>
  <si>
    <t>m3</t>
  </si>
  <si>
    <t>4</t>
  </si>
  <si>
    <t>-704220109</t>
  </si>
  <si>
    <t>PP</t>
  </si>
  <si>
    <t>Odkopávky a prokopávky nezapažené strojně v hornině třídy těžitelnosti I skupiny 3 do 20 m3</t>
  </si>
  <si>
    <t>VV</t>
  </si>
  <si>
    <t>5,86 "odtěžení zeminy před provedením záhozu</t>
  </si>
  <si>
    <t>5 "urovnání pravého břehu mezi mostem a nátrží</t>
  </si>
  <si>
    <t>Součet</t>
  </si>
  <si>
    <t>132251101</t>
  </si>
  <si>
    <t>Hloubení rýh nezapažených  š do 800 mm v hornině třídy těžitelnosti I, skupiny 3 objem do 20 m3 strojně</t>
  </si>
  <si>
    <t>816965755</t>
  </si>
  <si>
    <t>Hloubení nezapažených rýh šířky do 800 mm strojně s urovnáním dna do předepsaného profilu a spádu v hornině třídy těžitelnosti I skupiny 3 do 20 m3</t>
  </si>
  <si>
    <t>P</t>
  </si>
  <si>
    <t>Poznámka k položce:
Prohrábnutí dna v místě stabilizační patky.
Patka bude částečně vtlačena do dna.</t>
  </si>
  <si>
    <t>19,45/2</t>
  </si>
  <si>
    <t>3</t>
  </si>
  <si>
    <t>181351103</t>
  </si>
  <si>
    <t>Rozprostření ornice tl vrstvy do 200 mm pl do 500 m2 v rovině nebo ve svahu do 1:5 strojně</t>
  </si>
  <si>
    <t>m2</t>
  </si>
  <si>
    <t>866551543</t>
  </si>
  <si>
    <t>Rozprostření a urovnání ornice v rovině nebo ve svahu sklonu do 1:5 strojně při souvislé ploše přes 100 do 500 m2, tl. vrstvy do 200 mm</t>
  </si>
  <si>
    <t>Poznámka k položce:
Rozprostření výkopku podél břehové hrany nad záhozem v průměrné tloušťce cca 10 cm.</t>
  </si>
  <si>
    <t>(10,86+9,725)/0,1</t>
  </si>
  <si>
    <t>181411121</t>
  </si>
  <si>
    <t>Založení trávníku na půdě předem připravené plochy do 1000 m2 výsevem včetně utažení lučního v rovině nebo na svahu do 1:5</t>
  </si>
  <si>
    <t>1602254818</t>
  </si>
  <si>
    <t>5</t>
  </si>
  <si>
    <t>M</t>
  </si>
  <si>
    <t>00572100</t>
  </si>
  <si>
    <t>osivo jetelotráva intenzivní víceletá</t>
  </si>
  <si>
    <t>kg</t>
  </si>
  <si>
    <t>8</t>
  </si>
  <si>
    <t>693513033</t>
  </si>
  <si>
    <t>205,85*0,02 'Přepočtené koeficientem množství</t>
  </si>
  <si>
    <t>Vodorovné konstrukce</t>
  </si>
  <si>
    <t>6</t>
  </si>
  <si>
    <t>462511370</t>
  </si>
  <si>
    <t>Zához z lomového kamene neupraveného záhozového  bez proštěrkování z terénu, hmotnosti jednotlivých kamenů přes 200 do 500 kg</t>
  </si>
  <si>
    <t>-793128428</t>
  </si>
  <si>
    <t>7</t>
  </si>
  <si>
    <t>462512270</t>
  </si>
  <si>
    <t>Zához z lomového kamene neupraveného záhozového  s proštěrkováním z terénu, hmotnosti jednotlivých kamenů do 200 kg</t>
  </si>
  <si>
    <t>-1719771558</t>
  </si>
  <si>
    <t>462519002</t>
  </si>
  <si>
    <t>Zához z lomového kamene neupraveného záhozového  Příplatek k cenám za urovnání viditelných ploch záhozu z kamene, hmotnosti jednotlivých kamenů do 200 kg</t>
  </si>
  <si>
    <t>2071588396</t>
  </si>
  <si>
    <t>28*2,35</t>
  </si>
  <si>
    <t>5 "urovnání břehu mezi mostním profilem a nátrží</t>
  </si>
  <si>
    <t>998</t>
  </si>
  <si>
    <t>Přesun hmot</t>
  </si>
  <si>
    <t>9</t>
  </si>
  <si>
    <t>998332011</t>
  </si>
  <si>
    <t>Přesun hmot pro úpravy vodních toků a kanály, hráze rybníků apod.  dopravní vzdálenost do 500 m</t>
  </si>
  <si>
    <t>t</t>
  </si>
  <si>
    <t>2116072833</t>
  </si>
  <si>
    <t>VON</t>
  </si>
  <si>
    <t>Vedlejší a ostatní náklady</t>
  </si>
  <si>
    <t>10</t>
  </si>
  <si>
    <t>002</t>
  </si>
  <si>
    <t>Zajištění souhlasu s umístěním stavby a povolení činnosti v ochranném pásmu zařízení CETIN a.s.</t>
  </si>
  <si>
    <t>soubor</t>
  </si>
  <si>
    <t>-269526362</t>
  </si>
  <si>
    <t>11</t>
  </si>
  <si>
    <t>008</t>
  </si>
  <si>
    <t>Vypracování povodňového plánu, včetně zajištění potvrzení souladu příslušným povodňovým orgánem obce.</t>
  </si>
  <si>
    <t>kus</t>
  </si>
  <si>
    <t>-127858897</t>
  </si>
  <si>
    <t>12</t>
  </si>
  <si>
    <t>009</t>
  </si>
  <si>
    <t>Vypracování havarijního plánu, včetně potvrzení vodoprávním úřadem a správcem povodí.</t>
  </si>
  <si>
    <t>-1742779681</t>
  </si>
  <si>
    <t>13</t>
  </si>
  <si>
    <t>011</t>
  </si>
  <si>
    <t>Čištění vozidel před vjezdem na veřejné komunikace, případné čištění těchto komunikací</t>
  </si>
  <si>
    <t>-534966965</t>
  </si>
  <si>
    <t>14</t>
  </si>
  <si>
    <t>014</t>
  </si>
  <si>
    <t>Uvedení dotčených pozemků a komunikací do původního stavu a předání vlastníkům/uživatelům</t>
  </si>
  <si>
    <t>-1432686774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</si>
</sst>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122190031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Šembera, Sadská, oprava nátrže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19. 5. 2021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24.7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'122190031 - Šembera, Sads...'!J28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'122190031 - Šembera, Sads...'!P117</f>
        <v>0</v>
      </c>
      <c r="AV95" s="126">
        <f>'122190031 - Šembera, Sads...'!J31</f>
        <v>0</v>
      </c>
      <c r="AW95" s="126">
        <f>'122190031 - Šembera, Sads...'!J32</f>
        <v>0</v>
      </c>
      <c r="AX95" s="126">
        <f>'122190031 - Šembera, Sads...'!J33</f>
        <v>0</v>
      </c>
      <c r="AY95" s="126">
        <f>'122190031 - Šembera, Sads...'!J34</f>
        <v>0</v>
      </c>
      <c r="AZ95" s="126">
        <f>'122190031 - Šembera, Sads...'!F31</f>
        <v>0</v>
      </c>
      <c r="BA95" s="126">
        <f>'122190031 - Šembera, Sads...'!F32</f>
        <v>0</v>
      </c>
      <c r="BB95" s="126">
        <f>'122190031 - Šembera, Sads...'!F33</f>
        <v>0</v>
      </c>
      <c r="BC95" s="126">
        <f>'122190031 - Šembera, Sads...'!F34</f>
        <v>0</v>
      </c>
      <c r="BD95" s="128">
        <f>'122190031 - Šembera, Sads...'!F35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2190031 - Šembera, Sad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80</v>
      </c>
    </row>
    <row r="4" spans="2:46" s="1" customFormat="1" ht="24.95" customHeight="1">
      <c r="B4" s="19"/>
      <c r="D4" s="132" t="s">
        <v>81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19. 5. 2021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26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27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29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26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31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26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37"/>
      <c r="J28" s="144">
        <f>ROUND(J117,2)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35</v>
      </c>
      <c r="G30" s="37"/>
      <c r="H30" s="37"/>
      <c r="I30" s="145" t="s">
        <v>34</v>
      </c>
      <c r="J30" s="145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37</v>
      </c>
      <c r="E31" s="134" t="s">
        <v>38</v>
      </c>
      <c r="F31" s="147">
        <f>ROUND((SUM(BE117:BE161)),2)</f>
        <v>0</v>
      </c>
      <c r="G31" s="37"/>
      <c r="H31" s="37"/>
      <c r="I31" s="148">
        <v>0.21</v>
      </c>
      <c r="J31" s="147">
        <f>ROUND(((SUM(BE117:BE161))*I31),2)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39</v>
      </c>
      <c r="F32" s="147">
        <f>ROUND((SUM(BF117:BF161)),2)</f>
        <v>0</v>
      </c>
      <c r="G32" s="37"/>
      <c r="H32" s="37"/>
      <c r="I32" s="148">
        <v>0.15</v>
      </c>
      <c r="J32" s="147">
        <f>ROUND(((SUM(BF117:BF161))*I32),2)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40</v>
      </c>
      <c r="F33" s="147">
        <f>ROUND((SUM(BG117:BG161)),2)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41</v>
      </c>
      <c r="F34" s="147">
        <f>ROUND((SUM(BH117:BH161)),2)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42</v>
      </c>
      <c r="F35" s="147">
        <f>ROUND((SUM(BI117:BI161)),2)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Šembera, Sadská, oprava nátrže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19. 5. 2021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83</v>
      </c>
      <c r="D92" s="168"/>
      <c r="E92" s="168"/>
      <c r="F92" s="168"/>
      <c r="G92" s="168"/>
      <c r="H92" s="168"/>
      <c r="I92" s="168"/>
      <c r="J92" s="169" t="s">
        <v>84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85</v>
      </c>
      <c r="D94" s="39"/>
      <c r="E94" s="39"/>
      <c r="F94" s="39"/>
      <c r="G94" s="39"/>
      <c r="H94" s="39"/>
      <c r="I94" s="39"/>
      <c r="J94" s="109">
        <f>J117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spans="1:31" s="9" customFormat="1" ht="24.95" customHeight="1">
      <c r="A95" s="9"/>
      <c r="B95" s="171"/>
      <c r="C95" s="172"/>
      <c r="D95" s="173" t="s">
        <v>87</v>
      </c>
      <c r="E95" s="174"/>
      <c r="F95" s="174"/>
      <c r="G95" s="174"/>
      <c r="H95" s="174"/>
      <c r="I95" s="174"/>
      <c r="J95" s="175">
        <f>J118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88</v>
      </c>
      <c r="E96" s="180"/>
      <c r="F96" s="180"/>
      <c r="G96" s="180"/>
      <c r="H96" s="180"/>
      <c r="I96" s="180"/>
      <c r="J96" s="181">
        <f>J119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89</v>
      </c>
      <c r="E97" s="180"/>
      <c r="F97" s="180"/>
      <c r="G97" s="180"/>
      <c r="H97" s="180"/>
      <c r="I97" s="180"/>
      <c r="J97" s="181">
        <f>J138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90</v>
      </c>
      <c r="E98" s="180"/>
      <c r="F98" s="180"/>
      <c r="G98" s="180"/>
      <c r="H98" s="180"/>
      <c r="I98" s="180"/>
      <c r="J98" s="181">
        <f>J148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91</v>
      </c>
      <c r="E99" s="180"/>
      <c r="F99" s="180"/>
      <c r="G99" s="180"/>
      <c r="H99" s="180"/>
      <c r="I99" s="180"/>
      <c r="J99" s="181">
        <f>J151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92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E7</f>
        <v>Šembera, Sadská, oprava nátrže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F10</f>
        <v xml:space="preserve"> </v>
      </c>
      <c r="G111" s="39"/>
      <c r="H111" s="39"/>
      <c r="I111" s="31" t="s">
        <v>22</v>
      </c>
      <c r="J111" s="78" t="str">
        <f>IF(J10="","",J10)</f>
        <v>19. 5. 2021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E13</f>
        <v xml:space="preserve"> </v>
      </c>
      <c r="G113" s="39"/>
      <c r="H113" s="39"/>
      <c r="I113" s="31" t="s">
        <v>29</v>
      </c>
      <c r="J113" s="35" t="str">
        <f>E19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27</v>
      </c>
      <c r="D114" s="39"/>
      <c r="E114" s="39"/>
      <c r="F114" s="26" t="str">
        <f>IF(E16="","",E16)</f>
        <v>Vyplň údaj</v>
      </c>
      <c r="G114" s="39"/>
      <c r="H114" s="39"/>
      <c r="I114" s="31" t="s">
        <v>31</v>
      </c>
      <c r="J114" s="35" t="str">
        <f>E22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83"/>
      <c r="B116" s="184"/>
      <c r="C116" s="185" t="s">
        <v>93</v>
      </c>
      <c r="D116" s="186" t="s">
        <v>58</v>
      </c>
      <c r="E116" s="186" t="s">
        <v>54</v>
      </c>
      <c r="F116" s="186" t="s">
        <v>55</v>
      </c>
      <c r="G116" s="186" t="s">
        <v>94</v>
      </c>
      <c r="H116" s="186" t="s">
        <v>95</v>
      </c>
      <c r="I116" s="186" t="s">
        <v>96</v>
      </c>
      <c r="J116" s="187" t="s">
        <v>84</v>
      </c>
      <c r="K116" s="188" t="s">
        <v>97</v>
      </c>
      <c r="L116" s="189"/>
      <c r="M116" s="99" t="s">
        <v>1</v>
      </c>
      <c r="N116" s="100" t="s">
        <v>37</v>
      </c>
      <c r="O116" s="100" t="s">
        <v>98</v>
      </c>
      <c r="P116" s="100" t="s">
        <v>99</v>
      </c>
      <c r="Q116" s="100" t="s">
        <v>100</v>
      </c>
      <c r="R116" s="100" t="s">
        <v>101</v>
      </c>
      <c r="S116" s="100" t="s">
        <v>102</v>
      </c>
      <c r="T116" s="101" t="s">
        <v>103</v>
      </c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</row>
    <row r="117" spans="1:63" s="2" customFormat="1" ht="22.8" customHeight="1">
      <c r="A117" s="37"/>
      <c r="B117" s="38"/>
      <c r="C117" s="106" t="s">
        <v>104</v>
      </c>
      <c r="D117" s="39"/>
      <c r="E117" s="39"/>
      <c r="F117" s="39"/>
      <c r="G117" s="39"/>
      <c r="H117" s="39"/>
      <c r="I117" s="39"/>
      <c r="J117" s="190">
        <f>BK117</f>
        <v>0</v>
      </c>
      <c r="K117" s="39"/>
      <c r="L117" s="43"/>
      <c r="M117" s="102"/>
      <c r="N117" s="191"/>
      <c r="O117" s="103"/>
      <c r="P117" s="192">
        <f>P118</f>
        <v>0</v>
      </c>
      <c r="Q117" s="103"/>
      <c r="R117" s="192">
        <f>R118</f>
        <v>130.0638034</v>
      </c>
      <c r="S117" s="103"/>
      <c r="T117" s="193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72</v>
      </c>
      <c r="AU117" s="16" t="s">
        <v>86</v>
      </c>
      <c r="BK117" s="194">
        <f>BK118</f>
        <v>0</v>
      </c>
    </row>
    <row r="118" spans="1:63" s="12" customFormat="1" ht="25.9" customHeight="1">
      <c r="A118" s="12"/>
      <c r="B118" s="195"/>
      <c r="C118" s="196"/>
      <c r="D118" s="197" t="s">
        <v>72</v>
      </c>
      <c r="E118" s="198" t="s">
        <v>105</v>
      </c>
      <c r="F118" s="198" t="s">
        <v>106</v>
      </c>
      <c r="G118" s="196"/>
      <c r="H118" s="196"/>
      <c r="I118" s="199"/>
      <c r="J118" s="200">
        <f>BK118</f>
        <v>0</v>
      </c>
      <c r="K118" s="196"/>
      <c r="L118" s="201"/>
      <c r="M118" s="202"/>
      <c r="N118" s="203"/>
      <c r="O118" s="203"/>
      <c r="P118" s="204">
        <f>P119+P138+P148+P151</f>
        <v>0</v>
      </c>
      <c r="Q118" s="203"/>
      <c r="R118" s="204">
        <f>R119+R138+R148+R151</f>
        <v>130.0638034</v>
      </c>
      <c r="S118" s="203"/>
      <c r="T118" s="205">
        <f>T119+T138+T148+T151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6" t="s">
        <v>78</v>
      </c>
      <c r="AT118" s="207" t="s">
        <v>72</v>
      </c>
      <c r="AU118" s="207" t="s">
        <v>73</v>
      </c>
      <c r="AY118" s="206" t="s">
        <v>107</v>
      </c>
      <c r="BK118" s="208">
        <f>BK119+BK138+BK148+BK151</f>
        <v>0</v>
      </c>
    </row>
    <row r="119" spans="1:63" s="12" customFormat="1" ht="22.8" customHeight="1">
      <c r="A119" s="12"/>
      <c r="B119" s="195"/>
      <c r="C119" s="196"/>
      <c r="D119" s="197" t="s">
        <v>72</v>
      </c>
      <c r="E119" s="209" t="s">
        <v>78</v>
      </c>
      <c r="F119" s="209" t="s">
        <v>108</v>
      </c>
      <c r="G119" s="196"/>
      <c r="H119" s="196"/>
      <c r="I119" s="199"/>
      <c r="J119" s="210">
        <f>BK119</f>
        <v>0</v>
      </c>
      <c r="K119" s="196"/>
      <c r="L119" s="201"/>
      <c r="M119" s="202"/>
      <c r="N119" s="203"/>
      <c r="O119" s="203"/>
      <c r="P119" s="204">
        <f>SUM(P120:P137)</f>
        <v>0</v>
      </c>
      <c r="Q119" s="203"/>
      <c r="R119" s="204">
        <f>SUM(R120:R137)</f>
        <v>0.004117</v>
      </c>
      <c r="S119" s="203"/>
      <c r="T119" s="205">
        <f>SUM(T120:T137)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78</v>
      </c>
      <c r="AT119" s="207" t="s">
        <v>72</v>
      </c>
      <c r="AU119" s="207" t="s">
        <v>78</v>
      </c>
      <c r="AY119" s="206" t="s">
        <v>107</v>
      </c>
      <c r="BK119" s="208">
        <f>SUM(BK120:BK137)</f>
        <v>0</v>
      </c>
    </row>
    <row r="120" spans="1:65" s="2" customFormat="1" ht="33" customHeight="1">
      <c r="A120" s="37"/>
      <c r="B120" s="38"/>
      <c r="C120" s="211" t="s">
        <v>78</v>
      </c>
      <c r="D120" s="211" t="s">
        <v>109</v>
      </c>
      <c r="E120" s="212" t="s">
        <v>110</v>
      </c>
      <c r="F120" s="213" t="s">
        <v>111</v>
      </c>
      <c r="G120" s="214" t="s">
        <v>112</v>
      </c>
      <c r="H120" s="215">
        <v>10.86</v>
      </c>
      <c r="I120" s="216"/>
      <c r="J120" s="217">
        <f>ROUND(I120*H120,2)</f>
        <v>0</v>
      </c>
      <c r="K120" s="218"/>
      <c r="L120" s="43"/>
      <c r="M120" s="219" t="s">
        <v>1</v>
      </c>
      <c r="N120" s="220" t="s">
        <v>38</v>
      </c>
      <c r="O120" s="90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3" t="s">
        <v>113</v>
      </c>
      <c r="AT120" s="223" t="s">
        <v>109</v>
      </c>
      <c r="AU120" s="223" t="s">
        <v>80</v>
      </c>
      <c r="AY120" s="16" t="s">
        <v>107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6" t="s">
        <v>78</v>
      </c>
      <c r="BK120" s="224">
        <f>ROUND(I120*H120,2)</f>
        <v>0</v>
      </c>
      <c r="BL120" s="16" t="s">
        <v>113</v>
      </c>
      <c r="BM120" s="223" t="s">
        <v>114</v>
      </c>
    </row>
    <row r="121" spans="1:47" s="2" customFormat="1" ht="12">
      <c r="A121" s="37"/>
      <c r="B121" s="38"/>
      <c r="C121" s="39"/>
      <c r="D121" s="225" t="s">
        <v>115</v>
      </c>
      <c r="E121" s="39"/>
      <c r="F121" s="226" t="s">
        <v>116</v>
      </c>
      <c r="G121" s="39"/>
      <c r="H121" s="39"/>
      <c r="I121" s="227"/>
      <c r="J121" s="39"/>
      <c r="K121" s="39"/>
      <c r="L121" s="43"/>
      <c r="M121" s="228"/>
      <c r="N121" s="229"/>
      <c r="O121" s="90"/>
      <c r="P121" s="90"/>
      <c r="Q121" s="90"/>
      <c r="R121" s="90"/>
      <c r="S121" s="90"/>
      <c r="T121" s="91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115</v>
      </c>
      <c r="AU121" s="16" t="s">
        <v>80</v>
      </c>
    </row>
    <row r="122" spans="1:51" s="13" customFormat="1" ht="12">
      <c r="A122" s="13"/>
      <c r="B122" s="230"/>
      <c r="C122" s="231"/>
      <c r="D122" s="225" t="s">
        <v>117</v>
      </c>
      <c r="E122" s="232" t="s">
        <v>1</v>
      </c>
      <c r="F122" s="233" t="s">
        <v>118</v>
      </c>
      <c r="G122" s="231"/>
      <c r="H122" s="234">
        <v>5.86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117</v>
      </c>
      <c r="AU122" s="240" t="s">
        <v>80</v>
      </c>
      <c r="AV122" s="13" t="s">
        <v>80</v>
      </c>
      <c r="AW122" s="13" t="s">
        <v>30</v>
      </c>
      <c r="AX122" s="13" t="s">
        <v>73</v>
      </c>
      <c r="AY122" s="240" t="s">
        <v>107</v>
      </c>
    </row>
    <row r="123" spans="1:51" s="13" customFormat="1" ht="12">
      <c r="A123" s="13"/>
      <c r="B123" s="230"/>
      <c r="C123" s="231"/>
      <c r="D123" s="225" t="s">
        <v>117</v>
      </c>
      <c r="E123" s="232" t="s">
        <v>1</v>
      </c>
      <c r="F123" s="233" t="s">
        <v>119</v>
      </c>
      <c r="G123" s="231"/>
      <c r="H123" s="234">
        <v>5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117</v>
      </c>
      <c r="AU123" s="240" t="s">
        <v>80</v>
      </c>
      <c r="AV123" s="13" t="s">
        <v>80</v>
      </c>
      <c r="AW123" s="13" t="s">
        <v>30</v>
      </c>
      <c r="AX123" s="13" t="s">
        <v>73</v>
      </c>
      <c r="AY123" s="240" t="s">
        <v>107</v>
      </c>
    </row>
    <row r="124" spans="1:51" s="14" customFormat="1" ht="12">
      <c r="A124" s="14"/>
      <c r="B124" s="241"/>
      <c r="C124" s="242"/>
      <c r="D124" s="225" t="s">
        <v>117</v>
      </c>
      <c r="E124" s="243" t="s">
        <v>1</v>
      </c>
      <c r="F124" s="244" t="s">
        <v>120</v>
      </c>
      <c r="G124" s="242"/>
      <c r="H124" s="245">
        <v>10.86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117</v>
      </c>
      <c r="AU124" s="251" t="s">
        <v>80</v>
      </c>
      <c r="AV124" s="14" t="s">
        <v>113</v>
      </c>
      <c r="AW124" s="14" t="s">
        <v>30</v>
      </c>
      <c r="AX124" s="14" t="s">
        <v>78</v>
      </c>
      <c r="AY124" s="251" t="s">
        <v>107</v>
      </c>
    </row>
    <row r="125" spans="1:65" s="2" customFormat="1" ht="33" customHeight="1">
      <c r="A125" s="37"/>
      <c r="B125" s="38"/>
      <c r="C125" s="211" t="s">
        <v>80</v>
      </c>
      <c r="D125" s="211" t="s">
        <v>109</v>
      </c>
      <c r="E125" s="212" t="s">
        <v>121</v>
      </c>
      <c r="F125" s="213" t="s">
        <v>122</v>
      </c>
      <c r="G125" s="214" t="s">
        <v>112</v>
      </c>
      <c r="H125" s="215">
        <v>9.725</v>
      </c>
      <c r="I125" s="216"/>
      <c r="J125" s="217">
        <f>ROUND(I125*H125,2)</f>
        <v>0</v>
      </c>
      <c r="K125" s="218"/>
      <c r="L125" s="43"/>
      <c r="M125" s="219" t="s">
        <v>1</v>
      </c>
      <c r="N125" s="220" t="s">
        <v>38</v>
      </c>
      <c r="O125" s="90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3" t="s">
        <v>113</v>
      </c>
      <c r="AT125" s="223" t="s">
        <v>109</v>
      </c>
      <c r="AU125" s="223" t="s">
        <v>80</v>
      </c>
      <c r="AY125" s="16" t="s">
        <v>107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6" t="s">
        <v>78</v>
      </c>
      <c r="BK125" s="224">
        <f>ROUND(I125*H125,2)</f>
        <v>0</v>
      </c>
      <c r="BL125" s="16" t="s">
        <v>113</v>
      </c>
      <c r="BM125" s="223" t="s">
        <v>123</v>
      </c>
    </row>
    <row r="126" spans="1:47" s="2" customFormat="1" ht="12">
      <c r="A126" s="37"/>
      <c r="B126" s="38"/>
      <c r="C126" s="39"/>
      <c r="D126" s="225" t="s">
        <v>115</v>
      </c>
      <c r="E126" s="39"/>
      <c r="F126" s="226" t="s">
        <v>124</v>
      </c>
      <c r="G126" s="39"/>
      <c r="H126" s="39"/>
      <c r="I126" s="227"/>
      <c r="J126" s="39"/>
      <c r="K126" s="39"/>
      <c r="L126" s="43"/>
      <c r="M126" s="228"/>
      <c r="N126" s="229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115</v>
      </c>
      <c r="AU126" s="16" t="s">
        <v>80</v>
      </c>
    </row>
    <row r="127" spans="1:47" s="2" customFormat="1" ht="12">
      <c r="A127" s="37"/>
      <c r="B127" s="38"/>
      <c r="C127" s="39"/>
      <c r="D127" s="225" t="s">
        <v>125</v>
      </c>
      <c r="E127" s="39"/>
      <c r="F127" s="252" t="s">
        <v>126</v>
      </c>
      <c r="G127" s="39"/>
      <c r="H127" s="39"/>
      <c r="I127" s="227"/>
      <c r="J127" s="39"/>
      <c r="K127" s="39"/>
      <c r="L127" s="43"/>
      <c r="M127" s="228"/>
      <c r="N127" s="229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125</v>
      </c>
      <c r="AU127" s="16" t="s">
        <v>80</v>
      </c>
    </row>
    <row r="128" spans="1:51" s="13" customFormat="1" ht="12">
      <c r="A128" s="13"/>
      <c r="B128" s="230"/>
      <c r="C128" s="231"/>
      <c r="D128" s="225" t="s">
        <v>117</v>
      </c>
      <c r="E128" s="232" t="s">
        <v>1</v>
      </c>
      <c r="F128" s="233" t="s">
        <v>127</v>
      </c>
      <c r="G128" s="231"/>
      <c r="H128" s="234">
        <v>9.725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117</v>
      </c>
      <c r="AU128" s="240" t="s">
        <v>80</v>
      </c>
      <c r="AV128" s="13" t="s">
        <v>80</v>
      </c>
      <c r="AW128" s="13" t="s">
        <v>30</v>
      </c>
      <c r="AX128" s="13" t="s">
        <v>78</v>
      </c>
      <c r="AY128" s="240" t="s">
        <v>107</v>
      </c>
    </row>
    <row r="129" spans="1:65" s="2" customFormat="1" ht="21.75" customHeight="1">
      <c r="A129" s="37"/>
      <c r="B129" s="38"/>
      <c r="C129" s="211" t="s">
        <v>128</v>
      </c>
      <c r="D129" s="211" t="s">
        <v>109</v>
      </c>
      <c r="E129" s="212" t="s">
        <v>129</v>
      </c>
      <c r="F129" s="213" t="s">
        <v>130</v>
      </c>
      <c r="G129" s="214" t="s">
        <v>131</v>
      </c>
      <c r="H129" s="215">
        <v>205.85</v>
      </c>
      <c r="I129" s="216"/>
      <c r="J129" s="217">
        <f>ROUND(I129*H129,2)</f>
        <v>0</v>
      </c>
      <c r="K129" s="218"/>
      <c r="L129" s="43"/>
      <c r="M129" s="219" t="s">
        <v>1</v>
      </c>
      <c r="N129" s="220" t="s">
        <v>38</v>
      </c>
      <c r="O129" s="90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3" t="s">
        <v>113</v>
      </c>
      <c r="AT129" s="223" t="s">
        <v>109</v>
      </c>
      <c r="AU129" s="223" t="s">
        <v>80</v>
      </c>
      <c r="AY129" s="16" t="s">
        <v>107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6" t="s">
        <v>78</v>
      </c>
      <c r="BK129" s="224">
        <f>ROUND(I129*H129,2)</f>
        <v>0</v>
      </c>
      <c r="BL129" s="16" t="s">
        <v>113</v>
      </c>
      <c r="BM129" s="223" t="s">
        <v>132</v>
      </c>
    </row>
    <row r="130" spans="1:47" s="2" customFormat="1" ht="12">
      <c r="A130" s="37"/>
      <c r="B130" s="38"/>
      <c r="C130" s="39"/>
      <c r="D130" s="225" t="s">
        <v>115</v>
      </c>
      <c r="E130" s="39"/>
      <c r="F130" s="226" t="s">
        <v>133</v>
      </c>
      <c r="G130" s="39"/>
      <c r="H130" s="39"/>
      <c r="I130" s="227"/>
      <c r="J130" s="39"/>
      <c r="K130" s="39"/>
      <c r="L130" s="43"/>
      <c r="M130" s="228"/>
      <c r="N130" s="229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115</v>
      </c>
      <c r="AU130" s="16" t="s">
        <v>80</v>
      </c>
    </row>
    <row r="131" spans="1:47" s="2" customFormat="1" ht="12">
      <c r="A131" s="37"/>
      <c r="B131" s="38"/>
      <c r="C131" s="39"/>
      <c r="D131" s="225" t="s">
        <v>125</v>
      </c>
      <c r="E131" s="39"/>
      <c r="F131" s="252" t="s">
        <v>134</v>
      </c>
      <c r="G131" s="39"/>
      <c r="H131" s="39"/>
      <c r="I131" s="227"/>
      <c r="J131" s="39"/>
      <c r="K131" s="39"/>
      <c r="L131" s="43"/>
      <c r="M131" s="228"/>
      <c r="N131" s="229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125</v>
      </c>
      <c r="AU131" s="16" t="s">
        <v>80</v>
      </c>
    </row>
    <row r="132" spans="1:51" s="13" customFormat="1" ht="12">
      <c r="A132" s="13"/>
      <c r="B132" s="230"/>
      <c r="C132" s="231"/>
      <c r="D132" s="225" t="s">
        <v>117</v>
      </c>
      <c r="E132" s="232" t="s">
        <v>1</v>
      </c>
      <c r="F132" s="233" t="s">
        <v>135</v>
      </c>
      <c r="G132" s="231"/>
      <c r="H132" s="234">
        <v>205.85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117</v>
      </c>
      <c r="AU132" s="240" t="s">
        <v>80</v>
      </c>
      <c r="AV132" s="13" t="s">
        <v>80</v>
      </c>
      <c r="AW132" s="13" t="s">
        <v>30</v>
      </c>
      <c r="AX132" s="13" t="s">
        <v>78</v>
      </c>
      <c r="AY132" s="240" t="s">
        <v>107</v>
      </c>
    </row>
    <row r="133" spans="1:65" s="2" customFormat="1" ht="33" customHeight="1">
      <c r="A133" s="37"/>
      <c r="B133" s="38"/>
      <c r="C133" s="211" t="s">
        <v>113</v>
      </c>
      <c r="D133" s="211" t="s">
        <v>109</v>
      </c>
      <c r="E133" s="212" t="s">
        <v>136</v>
      </c>
      <c r="F133" s="213" t="s">
        <v>137</v>
      </c>
      <c r="G133" s="214" t="s">
        <v>131</v>
      </c>
      <c r="H133" s="215">
        <v>205.85</v>
      </c>
      <c r="I133" s="216"/>
      <c r="J133" s="217">
        <f>ROUND(I133*H133,2)</f>
        <v>0</v>
      </c>
      <c r="K133" s="218"/>
      <c r="L133" s="43"/>
      <c r="M133" s="219" t="s">
        <v>1</v>
      </c>
      <c r="N133" s="220" t="s">
        <v>38</v>
      </c>
      <c r="O133" s="90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3" t="s">
        <v>113</v>
      </c>
      <c r="AT133" s="223" t="s">
        <v>109</v>
      </c>
      <c r="AU133" s="223" t="s">
        <v>80</v>
      </c>
      <c r="AY133" s="16" t="s">
        <v>107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6" t="s">
        <v>78</v>
      </c>
      <c r="BK133" s="224">
        <f>ROUND(I133*H133,2)</f>
        <v>0</v>
      </c>
      <c r="BL133" s="16" t="s">
        <v>113</v>
      </c>
      <c r="BM133" s="223" t="s">
        <v>138</v>
      </c>
    </row>
    <row r="134" spans="1:47" s="2" customFormat="1" ht="12">
      <c r="A134" s="37"/>
      <c r="B134" s="38"/>
      <c r="C134" s="39"/>
      <c r="D134" s="225" t="s">
        <v>115</v>
      </c>
      <c r="E134" s="39"/>
      <c r="F134" s="226" t="s">
        <v>137</v>
      </c>
      <c r="G134" s="39"/>
      <c r="H134" s="39"/>
      <c r="I134" s="227"/>
      <c r="J134" s="39"/>
      <c r="K134" s="39"/>
      <c r="L134" s="43"/>
      <c r="M134" s="228"/>
      <c r="N134" s="229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115</v>
      </c>
      <c r="AU134" s="16" t="s">
        <v>80</v>
      </c>
    </row>
    <row r="135" spans="1:65" s="2" customFormat="1" ht="16.5" customHeight="1">
      <c r="A135" s="37"/>
      <c r="B135" s="38"/>
      <c r="C135" s="253" t="s">
        <v>139</v>
      </c>
      <c r="D135" s="253" t="s">
        <v>140</v>
      </c>
      <c r="E135" s="254" t="s">
        <v>141</v>
      </c>
      <c r="F135" s="255" t="s">
        <v>142</v>
      </c>
      <c r="G135" s="256" t="s">
        <v>143</v>
      </c>
      <c r="H135" s="257">
        <v>4.117</v>
      </c>
      <c r="I135" s="258"/>
      <c r="J135" s="259">
        <f>ROUND(I135*H135,2)</f>
        <v>0</v>
      </c>
      <c r="K135" s="260"/>
      <c r="L135" s="261"/>
      <c r="M135" s="262" t="s">
        <v>1</v>
      </c>
      <c r="N135" s="263" t="s">
        <v>38</v>
      </c>
      <c r="O135" s="90"/>
      <c r="P135" s="221">
        <f>O135*H135</f>
        <v>0</v>
      </c>
      <c r="Q135" s="221">
        <v>0.001</v>
      </c>
      <c r="R135" s="221">
        <f>Q135*H135</f>
        <v>0.004117</v>
      </c>
      <c r="S135" s="221">
        <v>0</v>
      </c>
      <c r="T135" s="22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3" t="s">
        <v>144</v>
      </c>
      <c r="AT135" s="223" t="s">
        <v>140</v>
      </c>
      <c r="AU135" s="223" t="s">
        <v>80</v>
      </c>
      <c r="AY135" s="16" t="s">
        <v>107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6" t="s">
        <v>78</v>
      </c>
      <c r="BK135" s="224">
        <f>ROUND(I135*H135,2)</f>
        <v>0</v>
      </c>
      <c r="BL135" s="16" t="s">
        <v>113</v>
      </c>
      <c r="BM135" s="223" t="s">
        <v>145</v>
      </c>
    </row>
    <row r="136" spans="1:47" s="2" customFormat="1" ht="12">
      <c r="A136" s="37"/>
      <c r="B136" s="38"/>
      <c r="C136" s="39"/>
      <c r="D136" s="225" t="s">
        <v>115</v>
      </c>
      <c r="E136" s="39"/>
      <c r="F136" s="226" t="s">
        <v>142</v>
      </c>
      <c r="G136" s="39"/>
      <c r="H136" s="39"/>
      <c r="I136" s="227"/>
      <c r="J136" s="39"/>
      <c r="K136" s="39"/>
      <c r="L136" s="43"/>
      <c r="M136" s="228"/>
      <c r="N136" s="229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115</v>
      </c>
      <c r="AU136" s="16" t="s">
        <v>80</v>
      </c>
    </row>
    <row r="137" spans="1:51" s="13" customFormat="1" ht="12">
      <c r="A137" s="13"/>
      <c r="B137" s="230"/>
      <c r="C137" s="231"/>
      <c r="D137" s="225" t="s">
        <v>117</v>
      </c>
      <c r="E137" s="231"/>
      <c r="F137" s="233" t="s">
        <v>146</v>
      </c>
      <c r="G137" s="231"/>
      <c r="H137" s="234">
        <v>4.117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117</v>
      </c>
      <c r="AU137" s="240" t="s">
        <v>80</v>
      </c>
      <c r="AV137" s="13" t="s">
        <v>80</v>
      </c>
      <c r="AW137" s="13" t="s">
        <v>4</v>
      </c>
      <c r="AX137" s="13" t="s">
        <v>78</v>
      </c>
      <c r="AY137" s="240" t="s">
        <v>107</v>
      </c>
    </row>
    <row r="138" spans="1:63" s="12" customFormat="1" ht="22.8" customHeight="1">
      <c r="A138" s="12"/>
      <c r="B138" s="195"/>
      <c r="C138" s="196"/>
      <c r="D138" s="197" t="s">
        <v>72</v>
      </c>
      <c r="E138" s="209" t="s">
        <v>113</v>
      </c>
      <c r="F138" s="209" t="s">
        <v>147</v>
      </c>
      <c r="G138" s="196"/>
      <c r="H138" s="196"/>
      <c r="I138" s="199"/>
      <c r="J138" s="210">
        <f>BK138</f>
        <v>0</v>
      </c>
      <c r="K138" s="196"/>
      <c r="L138" s="201"/>
      <c r="M138" s="202"/>
      <c r="N138" s="203"/>
      <c r="O138" s="203"/>
      <c r="P138" s="204">
        <f>SUM(P139:P147)</f>
        <v>0</v>
      </c>
      <c r="Q138" s="203"/>
      <c r="R138" s="204">
        <f>SUM(R139:R147)</f>
        <v>130.0596864</v>
      </c>
      <c r="S138" s="203"/>
      <c r="T138" s="205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6" t="s">
        <v>78</v>
      </c>
      <c r="AT138" s="207" t="s">
        <v>72</v>
      </c>
      <c r="AU138" s="207" t="s">
        <v>78</v>
      </c>
      <c r="AY138" s="206" t="s">
        <v>107</v>
      </c>
      <c r="BK138" s="208">
        <f>SUM(BK139:BK147)</f>
        <v>0</v>
      </c>
    </row>
    <row r="139" spans="1:65" s="2" customFormat="1" ht="44.25" customHeight="1">
      <c r="A139" s="37"/>
      <c r="B139" s="38"/>
      <c r="C139" s="211" t="s">
        <v>148</v>
      </c>
      <c r="D139" s="211" t="s">
        <v>109</v>
      </c>
      <c r="E139" s="212" t="s">
        <v>149</v>
      </c>
      <c r="F139" s="213" t="s">
        <v>150</v>
      </c>
      <c r="G139" s="214" t="s">
        <v>112</v>
      </c>
      <c r="H139" s="215">
        <v>19.45</v>
      </c>
      <c r="I139" s="216"/>
      <c r="J139" s="217">
        <f>ROUND(I139*H139,2)</f>
        <v>0</v>
      </c>
      <c r="K139" s="218"/>
      <c r="L139" s="43"/>
      <c r="M139" s="219" t="s">
        <v>1</v>
      </c>
      <c r="N139" s="220" t="s">
        <v>38</v>
      </c>
      <c r="O139" s="90"/>
      <c r="P139" s="221">
        <f>O139*H139</f>
        <v>0</v>
      </c>
      <c r="Q139" s="221">
        <v>2.13408</v>
      </c>
      <c r="R139" s="221">
        <f>Q139*H139</f>
        <v>41.507856</v>
      </c>
      <c r="S139" s="221">
        <v>0</v>
      </c>
      <c r="T139" s="22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3" t="s">
        <v>113</v>
      </c>
      <c r="AT139" s="223" t="s">
        <v>109</v>
      </c>
      <c r="AU139" s="223" t="s">
        <v>80</v>
      </c>
      <c r="AY139" s="16" t="s">
        <v>107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6" t="s">
        <v>78</v>
      </c>
      <c r="BK139" s="224">
        <f>ROUND(I139*H139,2)</f>
        <v>0</v>
      </c>
      <c r="BL139" s="16" t="s">
        <v>113</v>
      </c>
      <c r="BM139" s="223" t="s">
        <v>151</v>
      </c>
    </row>
    <row r="140" spans="1:47" s="2" customFormat="1" ht="12">
      <c r="A140" s="37"/>
      <c r="B140" s="38"/>
      <c r="C140" s="39"/>
      <c r="D140" s="225" t="s">
        <v>115</v>
      </c>
      <c r="E140" s="39"/>
      <c r="F140" s="226" t="s">
        <v>150</v>
      </c>
      <c r="G140" s="39"/>
      <c r="H140" s="39"/>
      <c r="I140" s="227"/>
      <c r="J140" s="39"/>
      <c r="K140" s="39"/>
      <c r="L140" s="43"/>
      <c r="M140" s="228"/>
      <c r="N140" s="229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115</v>
      </c>
      <c r="AU140" s="16" t="s">
        <v>80</v>
      </c>
    </row>
    <row r="141" spans="1:65" s="2" customFormat="1" ht="33" customHeight="1">
      <c r="A141" s="37"/>
      <c r="B141" s="38"/>
      <c r="C141" s="211" t="s">
        <v>152</v>
      </c>
      <c r="D141" s="211" t="s">
        <v>109</v>
      </c>
      <c r="E141" s="212" t="s">
        <v>153</v>
      </c>
      <c r="F141" s="213" t="s">
        <v>154</v>
      </c>
      <c r="G141" s="214" t="s">
        <v>112</v>
      </c>
      <c r="H141" s="215">
        <v>36.38</v>
      </c>
      <c r="I141" s="216"/>
      <c r="J141" s="217">
        <f>ROUND(I141*H141,2)</f>
        <v>0</v>
      </c>
      <c r="K141" s="218"/>
      <c r="L141" s="43"/>
      <c r="M141" s="219" t="s">
        <v>1</v>
      </c>
      <c r="N141" s="220" t="s">
        <v>38</v>
      </c>
      <c r="O141" s="90"/>
      <c r="P141" s="221">
        <f>O141*H141</f>
        <v>0</v>
      </c>
      <c r="Q141" s="221">
        <v>2.43408</v>
      </c>
      <c r="R141" s="221">
        <f>Q141*H141</f>
        <v>88.5518304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113</v>
      </c>
      <c r="AT141" s="223" t="s">
        <v>109</v>
      </c>
      <c r="AU141" s="223" t="s">
        <v>80</v>
      </c>
      <c r="AY141" s="16" t="s">
        <v>107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6" t="s">
        <v>78</v>
      </c>
      <c r="BK141" s="224">
        <f>ROUND(I141*H141,2)</f>
        <v>0</v>
      </c>
      <c r="BL141" s="16" t="s">
        <v>113</v>
      </c>
      <c r="BM141" s="223" t="s">
        <v>155</v>
      </c>
    </row>
    <row r="142" spans="1:47" s="2" customFormat="1" ht="12">
      <c r="A142" s="37"/>
      <c r="B142" s="38"/>
      <c r="C142" s="39"/>
      <c r="D142" s="225" t="s">
        <v>115</v>
      </c>
      <c r="E142" s="39"/>
      <c r="F142" s="226" t="s">
        <v>154</v>
      </c>
      <c r="G142" s="39"/>
      <c r="H142" s="39"/>
      <c r="I142" s="227"/>
      <c r="J142" s="39"/>
      <c r="K142" s="39"/>
      <c r="L142" s="43"/>
      <c r="M142" s="228"/>
      <c r="N142" s="229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115</v>
      </c>
      <c r="AU142" s="16" t="s">
        <v>80</v>
      </c>
    </row>
    <row r="143" spans="1:65" s="2" customFormat="1" ht="44.25" customHeight="1">
      <c r="A143" s="37"/>
      <c r="B143" s="38"/>
      <c r="C143" s="211" t="s">
        <v>144</v>
      </c>
      <c r="D143" s="211" t="s">
        <v>109</v>
      </c>
      <c r="E143" s="212" t="s">
        <v>156</v>
      </c>
      <c r="F143" s="213" t="s">
        <v>157</v>
      </c>
      <c r="G143" s="214" t="s">
        <v>131</v>
      </c>
      <c r="H143" s="215">
        <v>70.8</v>
      </c>
      <c r="I143" s="216"/>
      <c r="J143" s="217">
        <f>ROUND(I143*H143,2)</f>
        <v>0</v>
      </c>
      <c r="K143" s="218"/>
      <c r="L143" s="43"/>
      <c r="M143" s="219" t="s">
        <v>1</v>
      </c>
      <c r="N143" s="220" t="s">
        <v>38</v>
      </c>
      <c r="O143" s="90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3" t="s">
        <v>113</v>
      </c>
      <c r="AT143" s="223" t="s">
        <v>109</v>
      </c>
      <c r="AU143" s="223" t="s">
        <v>80</v>
      </c>
      <c r="AY143" s="16" t="s">
        <v>107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6" t="s">
        <v>78</v>
      </c>
      <c r="BK143" s="224">
        <f>ROUND(I143*H143,2)</f>
        <v>0</v>
      </c>
      <c r="BL143" s="16" t="s">
        <v>113</v>
      </c>
      <c r="BM143" s="223" t="s">
        <v>158</v>
      </c>
    </row>
    <row r="144" spans="1:47" s="2" customFormat="1" ht="12">
      <c r="A144" s="37"/>
      <c r="B144" s="38"/>
      <c r="C144" s="39"/>
      <c r="D144" s="225" t="s">
        <v>115</v>
      </c>
      <c r="E144" s="39"/>
      <c r="F144" s="226" t="s">
        <v>157</v>
      </c>
      <c r="G144" s="39"/>
      <c r="H144" s="39"/>
      <c r="I144" s="227"/>
      <c r="J144" s="39"/>
      <c r="K144" s="39"/>
      <c r="L144" s="43"/>
      <c r="M144" s="228"/>
      <c r="N144" s="229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115</v>
      </c>
      <c r="AU144" s="16" t="s">
        <v>80</v>
      </c>
    </row>
    <row r="145" spans="1:51" s="13" customFormat="1" ht="12">
      <c r="A145" s="13"/>
      <c r="B145" s="230"/>
      <c r="C145" s="231"/>
      <c r="D145" s="225" t="s">
        <v>117</v>
      </c>
      <c r="E145" s="232" t="s">
        <v>1</v>
      </c>
      <c r="F145" s="233" t="s">
        <v>159</v>
      </c>
      <c r="G145" s="231"/>
      <c r="H145" s="234">
        <v>65.8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117</v>
      </c>
      <c r="AU145" s="240" t="s">
        <v>80</v>
      </c>
      <c r="AV145" s="13" t="s">
        <v>80</v>
      </c>
      <c r="AW145" s="13" t="s">
        <v>30</v>
      </c>
      <c r="AX145" s="13" t="s">
        <v>73</v>
      </c>
      <c r="AY145" s="240" t="s">
        <v>107</v>
      </c>
    </row>
    <row r="146" spans="1:51" s="13" customFormat="1" ht="12">
      <c r="A146" s="13"/>
      <c r="B146" s="230"/>
      <c r="C146" s="231"/>
      <c r="D146" s="225" t="s">
        <v>117</v>
      </c>
      <c r="E146" s="232" t="s">
        <v>1</v>
      </c>
      <c r="F146" s="233" t="s">
        <v>160</v>
      </c>
      <c r="G146" s="231"/>
      <c r="H146" s="234">
        <v>5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117</v>
      </c>
      <c r="AU146" s="240" t="s">
        <v>80</v>
      </c>
      <c r="AV146" s="13" t="s">
        <v>80</v>
      </c>
      <c r="AW146" s="13" t="s">
        <v>30</v>
      </c>
      <c r="AX146" s="13" t="s">
        <v>73</v>
      </c>
      <c r="AY146" s="240" t="s">
        <v>107</v>
      </c>
    </row>
    <row r="147" spans="1:51" s="14" customFormat="1" ht="12">
      <c r="A147" s="14"/>
      <c r="B147" s="241"/>
      <c r="C147" s="242"/>
      <c r="D147" s="225" t="s">
        <v>117</v>
      </c>
      <c r="E147" s="243" t="s">
        <v>1</v>
      </c>
      <c r="F147" s="244" t="s">
        <v>120</v>
      </c>
      <c r="G147" s="242"/>
      <c r="H147" s="245">
        <v>70.8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117</v>
      </c>
      <c r="AU147" s="251" t="s">
        <v>80</v>
      </c>
      <c r="AV147" s="14" t="s">
        <v>113</v>
      </c>
      <c r="AW147" s="14" t="s">
        <v>30</v>
      </c>
      <c r="AX147" s="14" t="s">
        <v>78</v>
      </c>
      <c r="AY147" s="251" t="s">
        <v>107</v>
      </c>
    </row>
    <row r="148" spans="1:63" s="12" customFormat="1" ht="22.8" customHeight="1">
      <c r="A148" s="12"/>
      <c r="B148" s="195"/>
      <c r="C148" s="196"/>
      <c r="D148" s="197" t="s">
        <v>72</v>
      </c>
      <c r="E148" s="209" t="s">
        <v>161</v>
      </c>
      <c r="F148" s="209" t="s">
        <v>162</v>
      </c>
      <c r="G148" s="196"/>
      <c r="H148" s="196"/>
      <c r="I148" s="199"/>
      <c r="J148" s="210">
        <f>BK148</f>
        <v>0</v>
      </c>
      <c r="K148" s="196"/>
      <c r="L148" s="201"/>
      <c r="M148" s="202"/>
      <c r="N148" s="203"/>
      <c r="O148" s="203"/>
      <c r="P148" s="204">
        <f>SUM(P149:P150)</f>
        <v>0</v>
      </c>
      <c r="Q148" s="203"/>
      <c r="R148" s="204">
        <f>SUM(R149:R150)</f>
        <v>0</v>
      </c>
      <c r="S148" s="203"/>
      <c r="T148" s="205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6" t="s">
        <v>78</v>
      </c>
      <c r="AT148" s="207" t="s">
        <v>72</v>
      </c>
      <c r="AU148" s="207" t="s">
        <v>78</v>
      </c>
      <c r="AY148" s="206" t="s">
        <v>107</v>
      </c>
      <c r="BK148" s="208">
        <f>SUM(BK149:BK150)</f>
        <v>0</v>
      </c>
    </row>
    <row r="149" spans="1:65" s="2" customFormat="1" ht="33" customHeight="1">
      <c r="A149" s="37"/>
      <c r="B149" s="38"/>
      <c r="C149" s="211" t="s">
        <v>163</v>
      </c>
      <c r="D149" s="211" t="s">
        <v>109</v>
      </c>
      <c r="E149" s="212" t="s">
        <v>164</v>
      </c>
      <c r="F149" s="213" t="s">
        <v>165</v>
      </c>
      <c r="G149" s="214" t="s">
        <v>166</v>
      </c>
      <c r="H149" s="215">
        <v>130.064</v>
      </c>
      <c r="I149" s="216"/>
      <c r="J149" s="217">
        <f>ROUND(I149*H149,2)</f>
        <v>0</v>
      </c>
      <c r="K149" s="218"/>
      <c r="L149" s="43"/>
      <c r="M149" s="219" t="s">
        <v>1</v>
      </c>
      <c r="N149" s="220" t="s">
        <v>38</v>
      </c>
      <c r="O149" s="90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3" t="s">
        <v>113</v>
      </c>
      <c r="AT149" s="223" t="s">
        <v>109</v>
      </c>
      <c r="AU149" s="223" t="s">
        <v>80</v>
      </c>
      <c r="AY149" s="16" t="s">
        <v>107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6" t="s">
        <v>78</v>
      </c>
      <c r="BK149" s="224">
        <f>ROUND(I149*H149,2)</f>
        <v>0</v>
      </c>
      <c r="BL149" s="16" t="s">
        <v>113</v>
      </c>
      <c r="BM149" s="223" t="s">
        <v>167</v>
      </c>
    </row>
    <row r="150" spans="1:47" s="2" customFormat="1" ht="12">
      <c r="A150" s="37"/>
      <c r="B150" s="38"/>
      <c r="C150" s="39"/>
      <c r="D150" s="225" t="s">
        <v>115</v>
      </c>
      <c r="E150" s="39"/>
      <c r="F150" s="226" t="s">
        <v>165</v>
      </c>
      <c r="G150" s="39"/>
      <c r="H150" s="39"/>
      <c r="I150" s="227"/>
      <c r="J150" s="39"/>
      <c r="K150" s="39"/>
      <c r="L150" s="43"/>
      <c r="M150" s="228"/>
      <c r="N150" s="229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115</v>
      </c>
      <c r="AU150" s="16" t="s">
        <v>80</v>
      </c>
    </row>
    <row r="151" spans="1:63" s="12" customFormat="1" ht="22.8" customHeight="1">
      <c r="A151" s="12"/>
      <c r="B151" s="195"/>
      <c r="C151" s="196"/>
      <c r="D151" s="197" t="s">
        <v>72</v>
      </c>
      <c r="E151" s="209" t="s">
        <v>168</v>
      </c>
      <c r="F151" s="209" t="s">
        <v>169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SUM(P152:P161)</f>
        <v>0</v>
      </c>
      <c r="Q151" s="203"/>
      <c r="R151" s="204">
        <f>SUM(R152:R161)</f>
        <v>0</v>
      </c>
      <c r="S151" s="203"/>
      <c r="T151" s="205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6" t="s">
        <v>78</v>
      </c>
      <c r="AT151" s="207" t="s">
        <v>72</v>
      </c>
      <c r="AU151" s="207" t="s">
        <v>78</v>
      </c>
      <c r="AY151" s="206" t="s">
        <v>107</v>
      </c>
      <c r="BK151" s="208">
        <f>SUM(BK152:BK161)</f>
        <v>0</v>
      </c>
    </row>
    <row r="152" spans="1:65" s="2" customFormat="1" ht="33" customHeight="1">
      <c r="A152" s="37"/>
      <c r="B152" s="38"/>
      <c r="C152" s="211" t="s">
        <v>170</v>
      </c>
      <c r="D152" s="211" t="s">
        <v>109</v>
      </c>
      <c r="E152" s="212" t="s">
        <v>171</v>
      </c>
      <c r="F152" s="213" t="s">
        <v>172</v>
      </c>
      <c r="G152" s="214" t="s">
        <v>173</v>
      </c>
      <c r="H152" s="215">
        <v>1</v>
      </c>
      <c r="I152" s="216"/>
      <c r="J152" s="217">
        <f>ROUND(I152*H152,2)</f>
        <v>0</v>
      </c>
      <c r="K152" s="218"/>
      <c r="L152" s="43"/>
      <c r="M152" s="219" t="s">
        <v>1</v>
      </c>
      <c r="N152" s="220" t="s">
        <v>38</v>
      </c>
      <c r="O152" s="90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3" t="s">
        <v>113</v>
      </c>
      <c r="AT152" s="223" t="s">
        <v>109</v>
      </c>
      <c r="AU152" s="223" t="s">
        <v>80</v>
      </c>
      <c r="AY152" s="16" t="s">
        <v>107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6" t="s">
        <v>78</v>
      </c>
      <c r="BK152" s="224">
        <f>ROUND(I152*H152,2)</f>
        <v>0</v>
      </c>
      <c r="BL152" s="16" t="s">
        <v>113</v>
      </c>
      <c r="BM152" s="223" t="s">
        <v>174</v>
      </c>
    </row>
    <row r="153" spans="1:47" s="2" customFormat="1" ht="12">
      <c r="A153" s="37"/>
      <c r="B153" s="38"/>
      <c r="C153" s="39"/>
      <c r="D153" s="225" t="s">
        <v>115</v>
      </c>
      <c r="E153" s="39"/>
      <c r="F153" s="226" t="s">
        <v>172</v>
      </c>
      <c r="G153" s="39"/>
      <c r="H153" s="39"/>
      <c r="I153" s="227"/>
      <c r="J153" s="39"/>
      <c r="K153" s="39"/>
      <c r="L153" s="43"/>
      <c r="M153" s="228"/>
      <c r="N153" s="229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115</v>
      </c>
      <c r="AU153" s="16" t="s">
        <v>80</v>
      </c>
    </row>
    <row r="154" spans="1:65" s="2" customFormat="1" ht="33" customHeight="1">
      <c r="A154" s="37"/>
      <c r="B154" s="38"/>
      <c r="C154" s="211" t="s">
        <v>175</v>
      </c>
      <c r="D154" s="211" t="s">
        <v>109</v>
      </c>
      <c r="E154" s="212" t="s">
        <v>176</v>
      </c>
      <c r="F154" s="213" t="s">
        <v>177</v>
      </c>
      <c r="G154" s="214" t="s">
        <v>178</v>
      </c>
      <c r="H154" s="215">
        <v>1</v>
      </c>
      <c r="I154" s="216"/>
      <c r="J154" s="217">
        <f>ROUND(I154*H154,2)</f>
        <v>0</v>
      </c>
      <c r="K154" s="218"/>
      <c r="L154" s="43"/>
      <c r="M154" s="219" t="s">
        <v>1</v>
      </c>
      <c r="N154" s="220" t="s">
        <v>38</v>
      </c>
      <c r="O154" s="90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3" t="s">
        <v>113</v>
      </c>
      <c r="AT154" s="223" t="s">
        <v>109</v>
      </c>
      <c r="AU154" s="223" t="s">
        <v>80</v>
      </c>
      <c r="AY154" s="16" t="s">
        <v>107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6" t="s">
        <v>78</v>
      </c>
      <c r="BK154" s="224">
        <f>ROUND(I154*H154,2)</f>
        <v>0</v>
      </c>
      <c r="BL154" s="16" t="s">
        <v>113</v>
      </c>
      <c r="BM154" s="223" t="s">
        <v>179</v>
      </c>
    </row>
    <row r="155" spans="1:47" s="2" customFormat="1" ht="12">
      <c r="A155" s="37"/>
      <c r="B155" s="38"/>
      <c r="C155" s="39"/>
      <c r="D155" s="225" t="s">
        <v>115</v>
      </c>
      <c r="E155" s="39"/>
      <c r="F155" s="226" t="s">
        <v>177</v>
      </c>
      <c r="G155" s="39"/>
      <c r="H155" s="39"/>
      <c r="I155" s="227"/>
      <c r="J155" s="39"/>
      <c r="K155" s="39"/>
      <c r="L155" s="43"/>
      <c r="M155" s="228"/>
      <c r="N155" s="229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115</v>
      </c>
      <c r="AU155" s="16" t="s">
        <v>80</v>
      </c>
    </row>
    <row r="156" spans="1:65" s="2" customFormat="1" ht="21.75" customHeight="1">
      <c r="A156" s="37"/>
      <c r="B156" s="38"/>
      <c r="C156" s="211" t="s">
        <v>180</v>
      </c>
      <c r="D156" s="211" t="s">
        <v>109</v>
      </c>
      <c r="E156" s="212" t="s">
        <v>181</v>
      </c>
      <c r="F156" s="213" t="s">
        <v>182</v>
      </c>
      <c r="G156" s="214" t="s">
        <v>178</v>
      </c>
      <c r="H156" s="215">
        <v>1</v>
      </c>
      <c r="I156" s="216"/>
      <c r="J156" s="217">
        <f>ROUND(I156*H156,2)</f>
        <v>0</v>
      </c>
      <c r="K156" s="218"/>
      <c r="L156" s="43"/>
      <c r="M156" s="219" t="s">
        <v>1</v>
      </c>
      <c r="N156" s="220" t="s">
        <v>38</v>
      </c>
      <c r="O156" s="90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3" t="s">
        <v>113</v>
      </c>
      <c r="AT156" s="223" t="s">
        <v>109</v>
      </c>
      <c r="AU156" s="223" t="s">
        <v>80</v>
      </c>
      <c r="AY156" s="16" t="s">
        <v>107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6" t="s">
        <v>78</v>
      </c>
      <c r="BK156" s="224">
        <f>ROUND(I156*H156,2)</f>
        <v>0</v>
      </c>
      <c r="BL156" s="16" t="s">
        <v>113</v>
      </c>
      <c r="BM156" s="223" t="s">
        <v>183</v>
      </c>
    </row>
    <row r="157" spans="1:47" s="2" customFormat="1" ht="12">
      <c r="A157" s="37"/>
      <c r="B157" s="38"/>
      <c r="C157" s="39"/>
      <c r="D157" s="225" t="s">
        <v>115</v>
      </c>
      <c r="E157" s="39"/>
      <c r="F157" s="226" t="s">
        <v>182</v>
      </c>
      <c r="G157" s="39"/>
      <c r="H157" s="39"/>
      <c r="I157" s="227"/>
      <c r="J157" s="39"/>
      <c r="K157" s="39"/>
      <c r="L157" s="43"/>
      <c r="M157" s="228"/>
      <c r="N157" s="229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115</v>
      </c>
      <c r="AU157" s="16" t="s">
        <v>80</v>
      </c>
    </row>
    <row r="158" spans="1:65" s="2" customFormat="1" ht="21.75" customHeight="1">
      <c r="A158" s="37"/>
      <c r="B158" s="38"/>
      <c r="C158" s="211" t="s">
        <v>184</v>
      </c>
      <c r="D158" s="211" t="s">
        <v>109</v>
      </c>
      <c r="E158" s="212" t="s">
        <v>185</v>
      </c>
      <c r="F158" s="213" t="s">
        <v>186</v>
      </c>
      <c r="G158" s="214" t="s">
        <v>173</v>
      </c>
      <c r="H158" s="215">
        <v>1</v>
      </c>
      <c r="I158" s="216"/>
      <c r="J158" s="217">
        <f>ROUND(I158*H158,2)</f>
        <v>0</v>
      </c>
      <c r="K158" s="218"/>
      <c r="L158" s="43"/>
      <c r="M158" s="219" t="s">
        <v>1</v>
      </c>
      <c r="N158" s="220" t="s">
        <v>38</v>
      </c>
      <c r="O158" s="90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3" t="s">
        <v>113</v>
      </c>
      <c r="AT158" s="223" t="s">
        <v>109</v>
      </c>
      <c r="AU158" s="223" t="s">
        <v>80</v>
      </c>
      <c r="AY158" s="16" t="s">
        <v>107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6" t="s">
        <v>78</v>
      </c>
      <c r="BK158" s="224">
        <f>ROUND(I158*H158,2)</f>
        <v>0</v>
      </c>
      <c r="BL158" s="16" t="s">
        <v>113</v>
      </c>
      <c r="BM158" s="223" t="s">
        <v>187</v>
      </c>
    </row>
    <row r="159" spans="1:47" s="2" customFormat="1" ht="12">
      <c r="A159" s="37"/>
      <c r="B159" s="38"/>
      <c r="C159" s="39"/>
      <c r="D159" s="225" t="s">
        <v>115</v>
      </c>
      <c r="E159" s="39"/>
      <c r="F159" s="226" t="s">
        <v>186</v>
      </c>
      <c r="G159" s="39"/>
      <c r="H159" s="39"/>
      <c r="I159" s="227"/>
      <c r="J159" s="39"/>
      <c r="K159" s="39"/>
      <c r="L159" s="43"/>
      <c r="M159" s="228"/>
      <c r="N159" s="229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115</v>
      </c>
      <c r="AU159" s="16" t="s">
        <v>80</v>
      </c>
    </row>
    <row r="160" spans="1:65" s="2" customFormat="1" ht="21.75" customHeight="1">
      <c r="A160" s="37"/>
      <c r="B160" s="38"/>
      <c r="C160" s="211" t="s">
        <v>188</v>
      </c>
      <c r="D160" s="211" t="s">
        <v>109</v>
      </c>
      <c r="E160" s="212" t="s">
        <v>189</v>
      </c>
      <c r="F160" s="213" t="s">
        <v>190</v>
      </c>
      <c r="G160" s="214" t="s">
        <v>173</v>
      </c>
      <c r="H160" s="215">
        <v>1</v>
      </c>
      <c r="I160" s="216"/>
      <c r="J160" s="217">
        <f>ROUND(I160*H160,2)</f>
        <v>0</v>
      </c>
      <c r="K160" s="218"/>
      <c r="L160" s="43"/>
      <c r="M160" s="219" t="s">
        <v>1</v>
      </c>
      <c r="N160" s="220" t="s">
        <v>38</v>
      </c>
      <c r="O160" s="90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3" t="s">
        <v>113</v>
      </c>
      <c r="AT160" s="223" t="s">
        <v>109</v>
      </c>
      <c r="AU160" s="223" t="s">
        <v>80</v>
      </c>
      <c r="AY160" s="16" t="s">
        <v>107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6" t="s">
        <v>78</v>
      </c>
      <c r="BK160" s="224">
        <f>ROUND(I160*H160,2)</f>
        <v>0</v>
      </c>
      <c r="BL160" s="16" t="s">
        <v>113</v>
      </c>
      <c r="BM160" s="223" t="s">
        <v>191</v>
      </c>
    </row>
    <row r="161" spans="1:47" s="2" customFormat="1" ht="12">
      <c r="A161" s="37"/>
      <c r="B161" s="38"/>
      <c r="C161" s="39"/>
      <c r="D161" s="225" t="s">
        <v>115</v>
      </c>
      <c r="E161" s="39"/>
      <c r="F161" s="226" t="s">
        <v>190</v>
      </c>
      <c r="G161" s="39"/>
      <c r="H161" s="39"/>
      <c r="I161" s="227"/>
      <c r="J161" s="39"/>
      <c r="K161" s="39"/>
      <c r="L161" s="43"/>
      <c r="M161" s="264"/>
      <c r="N161" s="265"/>
      <c r="O161" s="266"/>
      <c r="P161" s="266"/>
      <c r="Q161" s="266"/>
      <c r="R161" s="266"/>
      <c r="S161" s="266"/>
      <c r="T161" s="26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115</v>
      </c>
      <c r="AU161" s="16" t="s">
        <v>80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116:K161"/>
  <mergeCells count="6">
    <mergeCell ref="E7:H7"/>
    <mergeCell ref="E16:H16"/>
    <mergeCell ref="E25:H25"/>
    <mergeCell ref="E85:H85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2021-05-24T10:59:18Z</dcterms:created>
  <dcterms:modified xsi:type="dcterms:W3CDTF">2021-05-24T10:59:20Z</dcterms:modified>
  <cp:category/>
  <cp:version/>
  <cp:contentType/>
  <cp:contentStatus/>
</cp:coreProperties>
</file>