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0-164 - VD Seč, oprava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'2020-164 - VD Seč, oprava...'!$C$81:$K$382</definedName>
    <definedName name="_xlnm.Print_Area" localSheetId="1">'2020-164 - VD Seč, oprava...'!$C$4:$J$37,'2020-164 - VD Seč, oprava...'!$C$43:$J$65,'2020-164 - VD Seč, oprava...'!$C$71:$K$382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<sst xmlns="http://schemas.openxmlformats.org/spreadsheetml/2006/main" count="3725" uniqueCount="544">
  <si>
    <t>Export Komplet</t>
  </si>
  <si>
    <t>VZ</t>
  </si>
  <si>
    <t>2.0</t>
  </si>
  <si>
    <t>ZAMOK</t>
  </si>
  <si>
    <t>False</t>
  </si>
  <si>
    <t>{90f310f5-f083-4593-be83-5a2b72aac5d6}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</si>
  <si>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</si>
  <si>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</si>
  <si>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</si>
  <si>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</si>
  <si>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</si>
  <si>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</si>
  <si>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</si>
  <si>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</si>
  <si>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2020-164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</si>
  <si>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</si>
  <si>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</si>
  <si>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VD Seč, oprava kaskády přelivu</t>
  </si>
  <si>
    <t>KSO:</t>
  </si>
  <si>
    <t/>
  </si>
  <si>
    <t>CC-CZ:</t>
  </si>
  <si>
    <t>Místo:</t>
  </si>
  <si>
    <t>Seč</t>
  </si>
  <si>
    <t>Datum:</t>
  </si>
  <si>
    <t>6. 2. 2020</t>
  </si>
  <si>
    <t>Zadavatel:</t>
  </si>
  <si>
    <t>IČ:</t>
  </si>
  <si>
    <t>Povodí Labe, s.p., závod Pardubice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</si>
  <si>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</si>
  <si>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</si>
  <si>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</si>
  <si>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</si>
  <si>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</si>
  <si>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</si>
  <si>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</si>
  <si>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05249031</t>
  </si>
  <si>
    <t>Komplex CR s.r.o.</t>
  </si>
  <si>
    <t>CZ05249031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</si>
  <si>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</si>
  <si>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</si>
  <si>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</si>
  <si>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</si>
  <si>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</si>
  <si>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</si>
  <si>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</si>
  <si>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</si>
  <si>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</si>
  <si>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</si>
  <si>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</si>
  <si>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</si>
  <si>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</si>
  <si>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</si>
  <si>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</si>
  <si>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</si>
  <si>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</si>
  <si>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</si>
  <si>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</si>
  <si>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</si>
  <si>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</si>
  <si>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</si>
  <si>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</si>
  <si>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</si>
  <si>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</si>
  <si>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</si>
  <si>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</si>
  <si>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</si>
  <si>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</si>
  <si>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</si>
  <si>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</si>
  <si>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</si>
  <si>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</si>
  <si>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</si>
  <si>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</si>
  <si>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</si>
  <si>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</si>
  <si>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</si>
  <si>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</si>
  <si>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</si>
  <si>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</si>
  <si>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</si>
  <si>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</si>
  <si>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</si>
  <si>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</si>
  <si>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</si>
  <si>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</si>
  <si>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</si>
  <si>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</si>
  <si>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</si>
  <si>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</si>
  <si>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</si>
  <si>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</si>
  <si>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</si>
  <si>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</si>
  <si>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</si>
  <si>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</si>
  <si>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</si>
  <si>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</si>
  <si>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</si>
  <si>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</si>
  <si>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</si>
  <si>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</si>
  <si>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</si>
  <si>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</si>
  <si>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</si>
  <si>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</si>
  <si>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</si>
  <si>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</si>
  <si>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</si>
  <si>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</si>
  <si>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</si>
  <si>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</si>
  <si>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</si>
  <si>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</si>
  <si>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</si>
  <si>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</si>
  <si>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s uvažovaným průměrným přítokem do 500 l/min</t>
  </si>
  <si>
    <t>hod</t>
  </si>
  <si>
    <t>CS ÚRS 2019 01</t>
  </si>
  <si>
    <t>4</t>
  </si>
  <si>
    <t>1730422603</t>
  </si>
  <si>
    <t>VV</t>
  </si>
  <si>
    <t>předpoklad: 40 dnů á 8 hodin</t>
  </si>
  <si>
    <t>40*8,0</t>
  </si>
  <si>
    <t>115101301</t>
  </si>
  <si>
    <t>Pohotovost záložní čerpací soupravy pro dopravní výšku do 10 m s uvažovaným průměrným přítokem do 500 l/min</t>
  </si>
  <si>
    <t>den</t>
  </si>
  <si>
    <t>-1259200562</t>
  </si>
  <si>
    <t>3</t>
  </si>
  <si>
    <t>122703601</t>
  </si>
  <si>
    <t>Odstranění nánosů z vypuštěných vodních nádrží nebo rybníků s uložením do hromad na vzdálenost do 20 m ve výkopišti při únosnosti dna přes 15 kPa do 40 kPa</t>
  </si>
  <si>
    <t>m3</t>
  </si>
  <si>
    <t>558569915</t>
  </si>
  <si>
    <t xml:space="preserve">sedient z vývaru, předpoklad tl. 20 cm </t>
  </si>
  <si>
    <t>25,5*22,0*0,2</t>
  </si>
  <si>
    <t>162253101</t>
  </si>
  <si>
    <t>Vodorovné přemístění nánosu z vodních nádrží nebo rybníků s vyklopením a hrubým urovnáním skládky při únosnosti dna přes 40 kPa, na vzdálenost přes 20 do 60 m</t>
  </si>
  <si>
    <t>153821534</t>
  </si>
  <si>
    <t>sediment z vývaru</t>
  </si>
  <si>
    <t>112,20</t>
  </si>
  <si>
    <t>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</si>
  <si>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</si>
  <si>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</si>
  <si>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2024979101</t>
  </si>
  <si>
    <t>likvidace v souladu s platnou legislativou, vzdálenost zařízení do 25 km</t>
  </si>
  <si>
    <t>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</si>
  <si>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</si>
  <si>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</si>
  <si>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-1373625124</t>
  </si>
  <si>
    <t>vzdálenost do 10 km oceněnapoložkou č. 5</t>
  </si>
  <si>
    <t>112,20*(25-10)</t>
  </si>
  <si>
    <t>7</t>
  </si>
  <si>
    <t>167101102</t>
  </si>
  <si>
    <t>Nakládání, skládání a překládání neulehlého výkopku nebo sypaniny nakládání, množství přes 100 m3, z hornin tř. 1 až 4</t>
  </si>
  <si>
    <t>123864510</t>
  </si>
  <si>
    <t>8</t>
  </si>
  <si>
    <t>171201201</t>
  </si>
  <si>
    <t>Uložení sypaniny na skládky</t>
  </si>
  <si>
    <t>-1156608126</t>
  </si>
  <si>
    <t>9</t>
  </si>
  <si>
    <t>171201211</t>
  </si>
  <si>
    <t>Poplatek za uložení stavebního odpadu na skládce (skládkovné) zeminy a kameniva zatříděného do Katalogu odpadů pod kódem 170 504</t>
  </si>
  <si>
    <t>t</t>
  </si>
  <si>
    <t>-1874418811</t>
  </si>
  <si>
    <t>sediment z vývaru, koeficient množství 1,6 t/m3</t>
  </si>
  <si>
    <t>112,20*1,6</t>
  </si>
  <si>
    <t>10</t>
  </si>
  <si>
    <t>171203111</t>
  </si>
  <si>
    <t>Uložení výkopku bez zhutnění s hrubým rozhrnutím v rovině nebo na svahu do 1:5</t>
  </si>
  <si>
    <t>1586631754</t>
  </si>
  <si>
    <t>uložení sedimentu k odvodnění</t>
  </si>
  <si>
    <t>112,2</t>
  </si>
  <si>
    <t>11</t>
  </si>
  <si>
    <t>183403112</t>
  </si>
  <si>
    <t>Obdělání půdy oráním hl. přes 100 do 200 mm v rovině nebo na svahu do 1:5</t>
  </si>
  <si>
    <t>m2</t>
  </si>
  <si>
    <t>1608964438</t>
  </si>
  <si>
    <t>úprava plochy po odvezení sedimentu</t>
  </si>
  <si>
    <t>250</t>
  </si>
  <si>
    <t>Svislé a kompletní konstrukce</t>
  </si>
  <si>
    <t>12</t>
  </si>
  <si>
    <t>321212445</t>
  </si>
  <si>
    <t>Oprava zdiva nadzákladového z lomového kamene vodních staveb přehrad, jezů a plavebních komor, spodní stavby vodních elektráren, jader přehrad, odběrných věží a výpustných zařízení, opěrných zdí, šachet, šachtic a ostatních konstrukcí objemu opravovaných míst do 3 m3 jednotlivě, na maltu cementovou včetně dodání kamene z kamene lomařsky upraveného s vyspárováním cementovou maltou, zdiva kyklopského</t>
  </si>
  <si>
    <t>-2068237063</t>
  </si>
  <si>
    <t>oprava paty skluzu vývaru</t>
  </si>
  <si>
    <t>oprava konstrukcí zatopaných při průzkumu - odhad</t>
  </si>
  <si>
    <t xml:space="preserve">rozpočtová rezerva </t>
  </si>
  <si>
    <t>13</t>
  </si>
  <si>
    <t>321212845</t>
  </si>
  <si>
    <t>Oprava zdiva nadzákladového z lomového kamene vodních staveb přehrad, jezů a plavebních komor, spodní stavby vodních elektráren, jader přehrad, odběrných věží a výpustných zařízení, opěrných zdí, šachet, šachtic a ostatních konstrukcí objemu opravovaných míst do 3 m3 jednotlivě, na maltu cementovou bez dodání kamene z kamene lomařsky upraveného s vyspárováním cementovou maltou, zdiva kyklopského</t>
  </si>
  <si>
    <t>-426274123</t>
  </si>
  <si>
    <t>Úpravy povrchů, podlahy a osazování výplní</t>
  </si>
  <si>
    <t>14</t>
  </si>
  <si>
    <t>628635512</t>
  </si>
  <si>
    <t>Vyplnění spár dosavadních konstrukcí zdiva cementovou maltou s vyčištěním spár hloubky do 70 mm, zdiva z lomového kamene s vyspárováním</t>
  </si>
  <si>
    <t>412429011</t>
  </si>
  <si>
    <t>přelivné stěny stupňů</t>
  </si>
  <si>
    <t>stupeň 1, š. 19,5 m, dl. 22,00 m</t>
  </si>
  <si>
    <t>19,50*22,00</t>
  </si>
  <si>
    <t>stupeň 2, š. 19,5 m, dl. 3,00 m</t>
  </si>
  <si>
    <t>19,50*3,00</t>
  </si>
  <si>
    <t>stupeň 3, š. 19,5 m, dl. 3,25 m</t>
  </si>
  <si>
    <t>19,50*3,25</t>
  </si>
  <si>
    <t>stupeň 4, š. 19,5 m, dl. 2,95 m</t>
  </si>
  <si>
    <t>19,50*2,95</t>
  </si>
  <si>
    <t>stupeň 5, š. 19,5 m, dl. 3,05 m</t>
  </si>
  <si>
    <t>19,50*3,05</t>
  </si>
  <si>
    <t>stupeň 6, š. 19,5 m, dl. 2,85 m</t>
  </si>
  <si>
    <t>19,50*2,85</t>
  </si>
  <si>
    <t>Mezisoučet</t>
  </si>
  <si>
    <t>pravá boční zeď</t>
  </si>
  <si>
    <t>vývar</t>
  </si>
  <si>
    <t>(18,50+13,10)*5,35/2</t>
  </si>
  <si>
    <t>stupeň 1</t>
  </si>
  <si>
    <t>(19,10+22,00)*2,7/2+(3,6+3,00+3,60)*14,50/2</t>
  </si>
  <si>
    <t>stupeň 2</t>
  </si>
  <si>
    <t>(3,6+3,25+3,60)*5,40/2</t>
  </si>
  <si>
    <t>stupeň 3</t>
  </si>
  <si>
    <t>(3,6+2,95+3,60)*6,20/2</t>
  </si>
  <si>
    <t>stupeň 4</t>
  </si>
  <si>
    <t>(3,6+3,05+3,60)*5,70/2</t>
  </si>
  <si>
    <t>stupeň 5</t>
  </si>
  <si>
    <t>(3,6+2,85+3,60)*5,60/2</t>
  </si>
  <si>
    <t>levá boční zeď</t>
  </si>
  <si>
    <t>stupeň1</t>
  </si>
  <si>
    <t>(19,10+22,00)*2,7/2</t>
  </si>
  <si>
    <t>předpoklad 25 % plochy k opravě</t>
  </si>
  <si>
    <t>0,25*(723,45+330,998+140,015)</t>
  </si>
  <si>
    <t>636195212</t>
  </si>
  <si>
    <t>Vyplnění spár dosavadních dlažeb cementovou maltou s vyčištěním spár na hloubky do 70 mm dlažby z lomového kamene s vyspárováním</t>
  </si>
  <si>
    <t>-880583875</t>
  </si>
  <si>
    <t>stupeň 1, š. 19,5 m, hl. 14,50 m</t>
  </si>
  <si>
    <t>19,50*14,50</t>
  </si>
  <si>
    <t>stupeň 2, š. 19,5 m, hl. 5,40 m</t>
  </si>
  <si>
    <t>19,50*5,40</t>
  </si>
  <si>
    <t>stupeň 3, š. 19,5 m, hl. 6,20 m</t>
  </si>
  <si>
    <t>19,50*6,20</t>
  </si>
  <si>
    <t>stupeň 4, š. 19,5 m, hl. 5,70 m</t>
  </si>
  <si>
    <t>19,50*5,70</t>
  </si>
  <si>
    <t>stupeň 5, š. 19,5 m, hl. 5,60 m</t>
  </si>
  <si>
    <t>19,50*5,60</t>
  </si>
  <si>
    <t>0,25*729,30</t>
  </si>
  <si>
    <t>Ostatní konstrukce a práce, bourání</t>
  </si>
  <si>
    <t>16</t>
  </si>
  <si>
    <t>938903111</t>
  </si>
  <si>
    <t>Dokončovací práce na dosavadních konstrukcích vysekání spár s očištěním zdiva nebo dlažby, s naložením suti na dopravní prostředek nebo s odklizením na hromady do vzdálenosti 50 m při hloubce spáry do 70 mm v dlažbě z lomového kamene</t>
  </si>
  <si>
    <t>-1693002499</t>
  </si>
  <si>
    <t>17</t>
  </si>
  <si>
    <t>938903113</t>
  </si>
  <si>
    <t>Dokončovací práce na dosavadních konstrukcích vysekání spár s očištěním zdiva nebo dlažby, s naložením suti na dopravní prostředek nebo s odklizením na hromady do vzdálenosti 50 m při hloubce spáry do 70 mm ve zdivu z lomového kamene</t>
  </si>
  <si>
    <t>419022226</t>
  </si>
  <si>
    <t>18</t>
  </si>
  <si>
    <t>941111131</t>
  </si>
  <si>
    <t>Montáž lešení řadového trubkového lehkého pracovního s podlahami s provozním zatížením tř. 3 do 200 kg/m2 šířky tř. W12 přes 1,2 do 1,5 m, výšky do 10 m</t>
  </si>
  <si>
    <t>1609961704</t>
  </si>
  <si>
    <t>skluz vývaru, š. 19,50 m, h. 22,00 m</t>
  </si>
  <si>
    <t>1 stupeň kaskády, celkem 5 stupňů, š. 19,50 m, h. 3,00 m</t>
  </si>
  <si>
    <t>5*19,50*3,00</t>
  </si>
  <si>
    <t>pravá boční zeď - vývar</t>
  </si>
  <si>
    <t>18,50*5,00</t>
  </si>
  <si>
    <t>levá boční zeď - vývar</t>
  </si>
  <si>
    <t>Součet</t>
  </si>
  <si>
    <t>19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</si>
  <si>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</si>
  <si>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</si>
  <si>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88413978</t>
  </si>
  <si>
    <t>předpoklad max. 30 dnů</t>
  </si>
  <si>
    <t>30*906,50</t>
  </si>
  <si>
    <t>20</t>
  </si>
  <si>
    <t>941111831</t>
  </si>
  <si>
    <t>Demontáž lešení řadového trubkového lehkého pracovního s podlahami s provozním zatížením tř. 3 do 200 kg/m2 šířky tř. W12 přes 1,2 do 1,5 m, výšky do 10 m</t>
  </si>
  <si>
    <t>465666411</t>
  </si>
  <si>
    <t>944111111</t>
  </si>
  <si>
    <t>Montáž ochranného zábradlí trubkového na vnějších volných stranách objektů odkloněného od svislice do 15°</t>
  </si>
  <si>
    <t>m</t>
  </si>
  <si>
    <t>1443309895</t>
  </si>
  <si>
    <t>skluz vývaru, dl. 19,50 m</t>
  </si>
  <si>
    <t>6*19,50</t>
  </si>
  <si>
    <t>1 stupeň kaskády, celkem 5 stupňů, š. 19,50 m</t>
  </si>
  <si>
    <t>5*2*19,50</t>
  </si>
  <si>
    <t>3*18,50</t>
  </si>
  <si>
    <t>22</t>
  </si>
  <si>
    <t>944111211</t>
  </si>
  <si>
    <t>Montáž ochranného zábradlí trubkového Příplatek za první a každý další den použití zábradlí k ceně -1111</t>
  </si>
  <si>
    <t>1722634405</t>
  </si>
  <si>
    <t>30*423,00</t>
  </si>
  <si>
    <t>23</t>
  </si>
  <si>
    <t>949211111</t>
  </si>
  <si>
    <t>Montáž lešeňové podlahy pro trubková lešení z fošen, prken nebo dřevěných sbíjených lešeňových dílců s příčníky nebo podélníky, ve výšce do 10 m</t>
  </si>
  <si>
    <t>-1906458207</t>
  </si>
  <si>
    <t>6*19,50*1,50</t>
  </si>
  <si>
    <t>5*2*19,50*1,50</t>
  </si>
  <si>
    <t>3*18,50*1,50</t>
  </si>
  <si>
    <t>24</t>
  </si>
  <si>
    <t>949211211</t>
  </si>
  <si>
    <t>Montáž lešeňové podlahy pro trubková lešení Příplatek za první a každý další den použití lešení k ceně -1111 nebo -1112</t>
  </si>
  <si>
    <t>-1650345631</t>
  </si>
  <si>
    <t>30*634,50</t>
  </si>
  <si>
    <t>25</t>
  </si>
  <si>
    <t>985131111</t>
  </si>
  <si>
    <t>Očištění ploch stěn, rubu kleneb a podlah tlakovou vodou</t>
  </si>
  <si>
    <t>-1371977181</t>
  </si>
  <si>
    <t>dlažby stupňů</t>
  </si>
  <si>
    <t>729,30+723,45+330,998+140,015</t>
  </si>
  <si>
    <t>997</t>
  </si>
  <si>
    <t>Přesun sutě</t>
  </si>
  <si>
    <t>26</t>
  </si>
  <si>
    <t>997006512</t>
  </si>
  <si>
    <t>Vodorovná doprava suti na skládku s naložením na dopravní prostředek a složením přes 100 m do 1 km</t>
  </si>
  <si>
    <t>-1363543033</t>
  </si>
  <si>
    <t>27</t>
  </si>
  <si>
    <t>997006519</t>
  </si>
  <si>
    <t>Vodorovná doprava suti na skládku s naložením na dopravní prostředek a složením Příplatek k ceně za každý další i započatý 1 km</t>
  </si>
  <si>
    <t>758744885</t>
  </si>
  <si>
    <t>9,569*25</t>
  </si>
  <si>
    <t>28</t>
  </si>
  <si>
    <t>997221815</t>
  </si>
  <si>
    <t>Poplatek za uložení stavebního odpadu na skládce (skládkovné) z prostého betonu zatříděného do Katalogu odpadů pod kódem 170 101</t>
  </si>
  <si>
    <t>1798656541</t>
  </si>
  <si>
    <t>koeficient množství 1,8 t/m3</t>
  </si>
  <si>
    <t>1,8*9,569</t>
  </si>
  <si>
    <t>29</t>
  </si>
  <si>
    <t>997321211</t>
  </si>
  <si>
    <t>Svislá doprava suti a vybouraných hmot s naložením do dopravního zařízení a s vyprázdněním dopravního zařízení na hromadu nebo do dopravního prostředku na výšku do 4 m</t>
  </si>
  <si>
    <t>-920520481</t>
  </si>
  <si>
    <t>doprava suti z vývaru na dopravní prostředek</t>
  </si>
  <si>
    <t>9,569</t>
  </si>
  <si>
    <t>998</t>
  </si>
  <si>
    <t>Přesun hmot</t>
  </si>
  <si>
    <t>30</t>
  </si>
  <si>
    <t>998322011</t>
  </si>
  <si>
    <t>Přesun hmot pro objekty hráze přehradní zděné, betonové, železobetonové dopravní vzdálenost do 500 m</t>
  </si>
  <si>
    <t>-609350348</t>
  </si>
  <si>
    <t>VRN</t>
  </si>
  <si>
    <t>Vedlejší rozpočtové náklady</t>
  </si>
  <si>
    <t>VRN3</t>
  </si>
  <si>
    <t>Zařízení staveniště</t>
  </si>
  <si>
    <t>31</t>
  </si>
  <si>
    <t>032103000</t>
  </si>
  <si>
    <t>Náklady na stavební buňky</t>
  </si>
  <si>
    <t>kpl</t>
  </si>
  <si>
    <t>1024</t>
  </si>
  <si>
    <t>1430963843</t>
  </si>
  <si>
    <t>zřízení a vybavení stavebního dvoru dle potřeb dodavatele stavebních prací</t>
  </si>
  <si>
    <t>32</t>
  </si>
  <si>
    <t>034103000</t>
  </si>
  <si>
    <t>Oplocení staveniště</t>
  </si>
  <si>
    <t>718891202</t>
  </si>
  <si>
    <t>oplocení přístup ke kaskádě přelivu</t>
  </si>
  <si>
    <t>80</t>
  </si>
  <si>
    <t>33</t>
  </si>
  <si>
    <t>034503000</t>
  </si>
  <si>
    <t>Informační tabule na staveništi</t>
  </si>
  <si>
    <t>346966654</t>
  </si>
  <si>
    <t>označení staveniště, zákazové a dodatkové tabulky</t>
  </si>
  <si>
    <t>34</t>
  </si>
  <si>
    <t>039103000</t>
  </si>
  <si>
    <t>Rozebrání, bourání a odvoz zařízení staveniště</t>
  </si>
  <si>
    <t>-1338367731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</si>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</sst>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3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26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49" fontId="34" fillId="0" borderId="0" xfId="0" applyNumberFormat="1" applyFont="1" applyBorder="1" applyAlignment="1">
      <alignment horizontal="left" vertical="center" wrapText="1"/>
    </xf>
    <xf numFmtId="49" fontId="34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33" fillId="0" borderId="28" xfId="0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26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center" vertical="top"/>
    </xf>
    <xf numFmtId="0" fontId="34" fillId="0" borderId="29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4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3" fillId="0" borderId="28" xfId="0" applyFont="1" applyBorder="1" applyAlignment="1">
      <alignment horizontal="left"/>
    </xf>
    <xf numFmtId="0" fontId="36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35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37</v>
      </c>
      <c r="AO20" s="22"/>
      <c r="AP20" s="22"/>
      <c r="AQ20" s="22"/>
      <c r="AR20" s="20"/>
      <c r="BE20" s="31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4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44</v>
      </c>
      <c r="E29" s="46"/>
      <c r="F29" s="32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31"/>
    </row>
    <row r="30" spans="2:57" s="2" customFormat="1" ht="14.4" customHeight="1">
      <c r="B30" s="45"/>
      <c r="C30" s="46"/>
      <c r="D30" s="46"/>
      <c r="E30" s="46"/>
      <c r="F30" s="32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31"/>
    </row>
    <row r="31" spans="2:57" s="2" customFormat="1" ht="14.4" customHeight="1" hidden="1">
      <c r="B31" s="45"/>
      <c r="C31" s="46"/>
      <c r="D31" s="46"/>
      <c r="E31" s="46"/>
      <c r="F31" s="32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31"/>
    </row>
    <row r="32" spans="2:57" s="2" customFormat="1" ht="14.4" customHeight="1" hidden="1">
      <c r="B32" s="45"/>
      <c r="C32" s="46"/>
      <c r="D32" s="46"/>
      <c r="E32" s="46"/>
      <c r="F32" s="32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31"/>
    </row>
    <row r="33" spans="2:44" s="2" customFormat="1" ht="14.4" customHeight="1" hidden="1">
      <c r="B33" s="45"/>
      <c r="C33" s="46"/>
      <c r="D33" s="46"/>
      <c r="E33" s="46"/>
      <c r="F33" s="32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pans="2:44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pans="2:44" s="1" customFormat="1" ht="25.9" customHeight="1">
      <c r="B35" s="38"/>
      <c r="C35" s="50"/>
      <c r="D35" s="51" t="s">
        <v>50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51</v>
      </c>
      <c r="U35" s="52"/>
      <c r="V35" s="52"/>
      <c r="W35" s="52"/>
      <c r="X35" s="54" t="s">
        <v>52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3"/>
    </row>
    <row r="41" spans="2:44" s="1" customFormat="1" ht="6.9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3"/>
    </row>
    <row r="42" spans="2:44" s="1" customFormat="1" ht="24.95" customHeight="1">
      <c r="B42" s="38"/>
      <c r="C42" s="23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1" customFormat="1" ht="12" customHeight="1">
      <c r="B44" s="38"/>
      <c r="C44" s="32" t="s">
        <v>13</v>
      </c>
      <c r="D44" s="39"/>
      <c r="E44" s="39"/>
      <c r="F44" s="39"/>
      <c r="G44" s="39"/>
      <c r="H44" s="39"/>
      <c r="I44" s="39"/>
      <c r="J44" s="39"/>
      <c r="K44" s="39"/>
      <c r="L44" s="39" t="str">
        <f>K5</f>
        <v>2020-164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2:44" s="3" customFormat="1" ht="36.95" customHeight="1">
      <c r="B45" s="61"/>
      <c r="C45" s="62" t="s">
        <v>16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VD Seč, oprava kaskády přelivu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6" t="str">
        <f>IF(K8="","",K8)</f>
        <v>Seč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67" t="str">
        <f>IF(AN8="","",AN8)</f>
        <v>6. 2. 2020</v>
      </c>
      <c r="AN47" s="67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13.65" customHeight="1"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39" t="str">
        <f>IF(E11="","",E11)</f>
        <v>Povodí Labe, s.p., závod Pardubice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31</v>
      </c>
      <c r="AJ49" s="39"/>
      <c r="AK49" s="39"/>
      <c r="AL49" s="39"/>
      <c r="AM49" s="68" t="str">
        <f>IF(E17="","",E17)</f>
        <v xml:space="preserve"> </v>
      </c>
      <c r="AN49" s="39"/>
      <c r="AO49" s="39"/>
      <c r="AP49" s="39"/>
      <c r="AQ49" s="39"/>
      <c r="AR49" s="43"/>
      <c r="AS49" s="69" t="s">
        <v>54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</row>
    <row r="50" spans="2:56" s="1" customFormat="1" ht="13.65" customHeight="1">
      <c r="B50" s="38"/>
      <c r="C50" s="32" t="s">
        <v>29</v>
      </c>
      <c r="D50" s="39"/>
      <c r="E50" s="39"/>
      <c r="F50" s="39"/>
      <c r="G50" s="39"/>
      <c r="H50" s="39"/>
      <c r="I50" s="39"/>
      <c r="J50" s="39"/>
      <c r="K50" s="39"/>
      <c r="L50" s="39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34</v>
      </c>
      <c r="AJ50" s="39"/>
      <c r="AK50" s="39"/>
      <c r="AL50" s="39"/>
      <c r="AM50" s="68" t="str">
        <f>IF(E20="","",E20)</f>
        <v>Komplex CR s.r.o.</v>
      </c>
      <c r="AN50" s="39"/>
      <c r="AO50" s="39"/>
      <c r="AP50" s="39"/>
      <c r="AQ50" s="39"/>
      <c r="AR50" s="43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</row>
    <row r="52" spans="2:56" s="1" customFormat="1" ht="29.25" customHeight="1">
      <c r="B52" s="38"/>
      <c r="C52" s="81" t="s">
        <v>55</v>
      </c>
      <c r="D52" s="82"/>
      <c r="E52" s="82"/>
      <c r="F52" s="82"/>
      <c r="G52" s="82"/>
      <c r="H52" s="83"/>
      <c r="I52" s="84" t="s">
        <v>56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57</v>
      </c>
      <c r="AH52" s="82"/>
      <c r="AI52" s="82"/>
      <c r="AJ52" s="82"/>
      <c r="AK52" s="82"/>
      <c r="AL52" s="82"/>
      <c r="AM52" s="82"/>
      <c r="AN52" s="84" t="s">
        <v>58</v>
      </c>
      <c r="AO52" s="82"/>
      <c r="AP52" s="82"/>
      <c r="AQ52" s="86" t="s">
        <v>59</v>
      </c>
      <c r="AR52" s="43"/>
      <c r="AS52" s="87" t="s">
        <v>60</v>
      </c>
      <c r="AT52" s="88" t="s">
        <v>61</v>
      </c>
      <c r="AU52" s="88" t="s">
        <v>62</v>
      </c>
      <c r="AV52" s="88" t="s">
        <v>63</v>
      </c>
      <c r="AW52" s="88" t="s">
        <v>64</v>
      </c>
      <c r="AX52" s="88" t="s">
        <v>65</v>
      </c>
      <c r="AY52" s="88" t="s">
        <v>66</v>
      </c>
      <c r="AZ52" s="88" t="s">
        <v>67</v>
      </c>
      <c r="BA52" s="88" t="s">
        <v>68</v>
      </c>
      <c r="BB52" s="88" t="s">
        <v>69</v>
      </c>
      <c r="BC52" s="88" t="s">
        <v>70</v>
      </c>
      <c r="BD52" s="89" t="s">
        <v>71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72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ROUND(AG55,2)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19</v>
      </c>
      <c r="AR54" s="99"/>
      <c r="AS54" s="100">
        <f>ROUND(AS55,2)</f>
        <v>0</v>
      </c>
      <c r="AT54" s="101">
        <f>ROUND(SUM(AV54:AW54),2)</f>
        <v>0</v>
      </c>
      <c r="AU54" s="102">
        <f>ROUND(AU55,5)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ROUND(AZ55,2)</f>
        <v>0</v>
      </c>
      <c r="BA54" s="101">
        <f>ROUND(BA55,2)</f>
        <v>0</v>
      </c>
      <c r="BB54" s="101">
        <f>ROUND(BB55,2)</f>
        <v>0</v>
      </c>
      <c r="BC54" s="101">
        <f>ROUND(BC55,2)</f>
        <v>0</v>
      </c>
      <c r="BD54" s="103">
        <f>ROUND(BD55,2)</f>
        <v>0</v>
      </c>
      <c r="BS54" s="104" t="s">
        <v>73</v>
      </c>
      <c r="BT54" s="104" t="s">
        <v>74</v>
      </c>
      <c r="BV54" s="104" t="s">
        <v>75</v>
      </c>
      <c r="BW54" s="104" t="s">
        <v>5</v>
      </c>
      <c r="BX54" s="104" t="s">
        <v>76</v>
      </c>
      <c r="CL54" s="104" t="s">
        <v>19</v>
      </c>
    </row>
    <row r="55" spans="1:90" s="5" customFormat="1" ht="27" customHeight="1">
      <c r="A55" s="105" t="s">
        <v>77</v>
      </c>
      <c r="B55" s="106"/>
      <c r="C55" s="107"/>
      <c r="D55" s="108" t="s">
        <v>14</v>
      </c>
      <c r="E55" s="108"/>
      <c r="F55" s="108"/>
      <c r="G55" s="108"/>
      <c r="H55" s="108"/>
      <c r="I55" s="109"/>
      <c r="J55" s="108" t="s">
        <v>17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'2020-164 - VD Seč, oprava...'!J28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78</v>
      </c>
      <c r="AR55" s="112"/>
      <c r="AS55" s="113">
        <v>0</v>
      </c>
      <c r="AT55" s="114">
        <f>ROUND(SUM(AV55:AW55),2)</f>
        <v>0</v>
      </c>
      <c r="AU55" s="115">
        <f>'2020-164 - VD Seč, oprava...'!P82</f>
        <v>0</v>
      </c>
      <c r="AV55" s="114">
        <f>'2020-164 - VD Seč, oprava...'!J31</f>
        <v>0</v>
      </c>
      <c r="AW55" s="114">
        <f>'2020-164 - VD Seč, oprava...'!J32</f>
        <v>0</v>
      </c>
      <c r="AX55" s="114">
        <f>'2020-164 - VD Seč, oprava...'!J33</f>
        <v>0</v>
      </c>
      <c r="AY55" s="114">
        <f>'2020-164 - VD Seč, oprava...'!J34</f>
        <v>0</v>
      </c>
      <c r="AZ55" s="114">
        <f>'2020-164 - VD Seč, oprava...'!F31</f>
        <v>0</v>
      </c>
      <c r="BA55" s="114">
        <f>'2020-164 - VD Seč, oprava...'!F32</f>
        <v>0</v>
      </c>
      <c r="BB55" s="114">
        <f>'2020-164 - VD Seč, oprava...'!F33</f>
        <v>0</v>
      </c>
      <c r="BC55" s="114">
        <f>'2020-164 - VD Seč, oprava...'!F34</f>
        <v>0</v>
      </c>
      <c r="BD55" s="116">
        <f>'2020-164 - VD Seč, oprava...'!F35</f>
        <v>0</v>
      </c>
      <c r="BT55" s="117" t="s">
        <v>79</v>
      </c>
      <c r="BU55" s="117" t="s">
        <v>80</v>
      </c>
      <c r="BV55" s="117" t="s">
        <v>75</v>
      </c>
      <c r="BW55" s="117" t="s">
        <v>5</v>
      </c>
      <c r="BX55" s="117" t="s">
        <v>76</v>
      </c>
      <c r="CL55" s="117" t="s">
        <v>19</v>
      </c>
    </row>
    <row r="56" spans="2:44" s="1" customFormat="1" ht="30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  <row r="57" spans="2:44" s="1" customFormat="1" ht="6.95" customHeight="1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3"/>
    </row>
  </sheetData>
  <sheetProtection password="CC35" sheet="1" objects="1" scenarios="1" formatColumns="0" formatRows="0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2020-164 - VD Seč, oprav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8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8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5</v>
      </c>
    </row>
    <row r="3" spans="2:46" ht="6.95" customHeight="1">
      <c r="B3" s="119"/>
      <c r="C3" s="120"/>
      <c r="D3" s="120"/>
      <c r="E3" s="120"/>
      <c r="F3" s="120"/>
      <c r="G3" s="120"/>
      <c r="H3" s="120"/>
      <c r="I3" s="121"/>
      <c r="J3" s="120"/>
      <c r="K3" s="120"/>
      <c r="L3" s="20"/>
      <c r="AT3" s="17" t="s">
        <v>81</v>
      </c>
    </row>
    <row r="4" spans="2:46" ht="24.95" customHeight="1">
      <c r="B4" s="20"/>
      <c r="D4" s="122" t="s">
        <v>82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s="1" customFormat="1" ht="12" customHeight="1">
      <c r="B6" s="43"/>
      <c r="D6" s="123" t="s">
        <v>16</v>
      </c>
      <c r="I6" s="124"/>
      <c r="L6" s="43"/>
    </row>
    <row r="7" spans="2:12" s="1" customFormat="1" ht="36.95" customHeight="1">
      <c r="B7" s="43"/>
      <c r="E7" s="125" t="s">
        <v>17</v>
      </c>
      <c r="F7" s="1"/>
      <c r="G7" s="1"/>
      <c r="H7" s="1"/>
      <c r="I7" s="124"/>
      <c r="L7" s="43"/>
    </row>
    <row r="8" spans="2:12" s="1" customFormat="1" ht="12">
      <c r="B8" s="43"/>
      <c r="I8" s="124"/>
      <c r="L8" s="43"/>
    </row>
    <row r="9" spans="2:12" s="1" customFormat="1" ht="12" customHeight="1">
      <c r="B9" s="43"/>
      <c r="D9" s="123" t="s">
        <v>18</v>
      </c>
      <c r="F9" s="17" t="s">
        <v>19</v>
      </c>
      <c r="I9" s="126" t="s">
        <v>20</v>
      </c>
      <c r="J9" s="17" t="s">
        <v>19</v>
      </c>
      <c r="L9" s="43"/>
    </row>
    <row r="10" spans="2:12" s="1" customFormat="1" ht="12" customHeight="1">
      <c r="B10" s="43"/>
      <c r="D10" s="123" t="s">
        <v>21</v>
      </c>
      <c r="F10" s="17" t="s">
        <v>22</v>
      </c>
      <c r="I10" s="126" t="s">
        <v>23</v>
      </c>
      <c r="J10" s="127" t="str">
        <f>'Rekapitulace stavby'!AN8</f>
        <v>6. 2. 2020</v>
      </c>
      <c r="L10" s="43"/>
    </row>
    <row r="11" spans="2:12" s="1" customFormat="1" ht="10.8" customHeight="1">
      <c r="B11" s="43"/>
      <c r="I11" s="124"/>
      <c r="L11" s="43"/>
    </row>
    <row r="12" spans="2:12" s="1" customFormat="1" ht="12" customHeight="1">
      <c r="B12" s="43"/>
      <c r="D12" s="123" t="s">
        <v>25</v>
      </c>
      <c r="I12" s="126" t="s">
        <v>26</v>
      </c>
      <c r="J12" s="17" t="s">
        <v>19</v>
      </c>
      <c r="L12" s="43"/>
    </row>
    <row r="13" spans="2:12" s="1" customFormat="1" ht="18" customHeight="1">
      <c r="B13" s="43"/>
      <c r="E13" s="17" t="s">
        <v>27</v>
      </c>
      <c r="I13" s="126" t="s">
        <v>28</v>
      </c>
      <c r="J13" s="17" t="s">
        <v>19</v>
      </c>
      <c r="L13" s="43"/>
    </row>
    <row r="14" spans="2:12" s="1" customFormat="1" ht="6.95" customHeight="1">
      <c r="B14" s="43"/>
      <c r="I14" s="124"/>
      <c r="L14" s="43"/>
    </row>
    <row r="15" spans="2:12" s="1" customFormat="1" ht="12" customHeight="1">
      <c r="B15" s="43"/>
      <c r="D15" s="123" t="s">
        <v>29</v>
      </c>
      <c r="I15" s="126" t="s">
        <v>26</v>
      </c>
      <c r="J15" s="33" t="str">
        <f>'Rekapitulace stavby'!AN13</f>
        <v>Vyplň údaj</v>
      </c>
      <c r="L15" s="43"/>
    </row>
    <row r="16" spans="2:12" s="1" customFormat="1" ht="18" customHeight="1">
      <c r="B16" s="43"/>
      <c r="E16" s="33" t="str">
        <f>'Rekapitulace stavby'!E14</f>
        <v>Vyplň údaj</v>
      </c>
      <c r="F16" s="17"/>
      <c r="G16" s="17"/>
      <c r="H16" s="17"/>
      <c r="I16" s="126" t="s">
        <v>28</v>
      </c>
      <c r="J16" s="33" t="str">
        <f>'Rekapitulace stavby'!AN14</f>
        <v>Vyplň údaj</v>
      </c>
      <c r="L16" s="43"/>
    </row>
    <row r="17" spans="2:12" s="1" customFormat="1" ht="6.95" customHeight="1">
      <c r="B17" s="43"/>
      <c r="I17" s="124"/>
      <c r="L17" s="43"/>
    </row>
    <row r="18" spans="2:12" s="1" customFormat="1" ht="12" customHeight="1">
      <c r="B18" s="43"/>
      <c r="D18" s="123" t="s">
        <v>31</v>
      </c>
      <c r="I18" s="126" t="s">
        <v>26</v>
      </c>
      <c r="J18" s="17" t="str">
        <f>IF('Rekapitulace stavby'!AN16="","",'Rekapitulace stavby'!AN16)</f>
        <v/>
      </c>
      <c r="L18" s="43"/>
    </row>
    <row r="19" spans="2:12" s="1" customFormat="1" ht="18" customHeight="1">
      <c r="B19" s="43"/>
      <c r="E19" s="17" t="str">
        <f>IF('Rekapitulace stavby'!E17="","",'Rekapitulace stavby'!E17)</f>
        <v xml:space="preserve"> </v>
      </c>
      <c r="I19" s="126" t="s">
        <v>28</v>
      </c>
      <c r="J19" s="17" t="str">
        <f>IF('Rekapitulace stavby'!AN17="","",'Rekapitulace stavby'!AN17)</f>
        <v/>
      </c>
      <c r="L19" s="43"/>
    </row>
    <row r="20" spans="2:12" s="1" customFormat="1" ht="6.95" customHeight="1">
      <c r="B20" s="43"/>
      <c r="I20" s="124"/>
      <c r="L20" s="43"/>
    </row>
    <row r="21" spans="2:12" s="1" customFormat="1" ht="12" customHeight="1">
      <c r="B21" s="43"/>
      <c r="D21" s="123" t="s">
        <v>34</v>
      </c>
      <c r="I21" s="126" t="s">
        <v>26</v>
      </c>
      <c r="J21" s="17" t="s">
        <v>35</v>
      </c>
      <c r="L21" s="43"/>
    </row>
    <row r="22" spans="2:12" s="1" customFormat="1" ht="18" customHeight="1">
      <c r="B22" s="43"/>
      <c r="E22" s="17" t="s">
        <v>36</v>
      </c>
      <c r="I22" s="126" t="s">
        <v>28</v>
      </c>
      <c r="J22" s="17" t="s">
        <v>37</v>
      </c>
      <c r="L22" s="43"/>
    </row>
    <row r="23" spans="2:12" s="1" customFormat="1" ht="6.95" customHeight="1">
      <c r="B23" s="43"/>
      <c r="I23" s="124"/>
      <c r="L23" s="43"/>
    </row>
    <row r="24" spans="2:12" s="1" customFormat="1" ht="12" customHeight="1">
      <c r="B24" s="43"/>
      <c r="D24" s="123" t="s">
        <v>38</v>
      </c>
      <c r="I24" s="124"/>
      <c r="L24" s="43"/>
    </row>
    <row r="25" spans="2:12" s="6" customFormat="1" ht="45" customHeight="1">
      <c r="B25" s="128"/>
      <c r="E25" s="129" t="s">
        <v>39</v>
      </c>
      <c r="F25" s="129"/>
      <c r="G25" s="129"/>
      <c r="H25" s="129"/>
      <c r="I25" s="130"/>
      <c r="L25" s="128"/>
    </row>
    <row r="26" spans="2:12" s="1" customFormat="1" ht="6.95" customHeight="1">
      <c r="B26" s="43"/>
      <c r="I26" s="124"/>
      <c r="L26" s="43"/>
    </row>
    <row r="27" spans="2:12" s="1" customFormat="1" ht="6.95" customHeight="1">
      <c r="B27" s="43"/>
      <c r="D27" s="71"/>
      <c r="E27" s="71"/>
      <c r="F27" s="71"/>
      <c r="G27" s="71"/>
      <c r="H27" s="71"/>
      <c r="I27" s="131"/>
      <c r="J27" s="71"/>
      <c r="K27" s="71"/>
      <c r="L27" s="43"/>
    </row>
    <row r="28" spans="2:12" s="1" customFormat="1" ht="25.4" customHeight="1">
      <c r="B28" s="43"/>
      <c r="D28" s="132" t="s">
        <v>40</v>
      </c>
      <c r="I28" s="124"/>
      <c r="J28" s="133">
        <f>ROUND(J82,2)</f>
        <v>0</v>
      </c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1"/>
      <c r="J29" s="71"/>
      <c r="K29" s="71"/>
      <c r="L29" s="43"/>
    </row>
    <row r="30" spans="2:12" s="1" customFormat="1" ht="14.4" customHeight="1">
      <c r="B30" s="43"/>
      <c r="F30" s="134" t="s">
        <v>42</v>
      </c>
      <c r="I30" s="135" t="s">
        <v>41</v>
      </c>
      <c r="J30" s="134" t="s">
        <v>43</v>
      </c>
      <c r="L30" s="43"/>
    </row>
    <row r="31" spans="2:12" s="1" customFormat="1" ht="14.4" customHeight="1">
      <c r="B31" s="43"/>
      <c r="D31" s="123" t="s">
        <v>44</v>
      </c>
      <c r="E31" s="123" t="s">
        <v>45</v>
      </c>
      <c r="F31" s="136">
        <f>ROUND((SUM(BE82:BE382)),2)</f>
        <v>0</v>
      </c>
      <c r="I31" s="137">
        <v>0.21</v>
      </c>
      <c r="J31" s="136">
        <f>ROUND(((SUM(BE82:BE382))*I31),2)</f>
        <v>0</v>
      </c>
      <c r="L31" s="43"/>
    </row>
    <row r="32" spans="2:12" s="1" customFormat="1" ht="14.4" customHeight="1">
      <c r="B32" s="43"/>
      <c r="E32" s="123" t="s">
        <v>46</v>
      </c>
      <c r="F32" s="136">
        <f>ROUND((SUM(BF82:BF382)),2)</f>
        <v>0</v>
      </c>
      <c r="I32" s="137">
        <v>0.15</v>
      </c>
      <c r="J32" s="136">
        <f>ROUND(((SUM(BF82:BF382))*I32),2)</f>
        <v>0</v>
      </c>
      <c r="L32" s="43"/>
    </row>
    <row r="33" spans="2:12" s="1" customFormat="1" ht="14.4" customHeight="1" hidden="1">
      <c r="B33" s="43"/>
      <c r="E33" s="123" t="s">
        <v>47</v>
      </c>
      <c r="F33" s="136">
        <f>ROUND((SUM(BG82:BG382)),2)</f>
        <v>0</v>
      </c>
      <c r="I33" s="137">
        <v>0.21</v>
      </c>
      <c r="J33" s="136">
        <f>0</f>
        <v>0</v>
      </c>
      <c r="L33" s="43"/>
    </row>
    <row r="34" spans="2:12" s="1" customFormat="1" ht="14.4" customHeight="1" hidden="1">
      <c r="B34" s="43"/>
      <c r="E34" s="123" t="s">
        <v>48</v>
      </c>
      <c r="F34" s="136">
        <f>ROUND((SUM(BH82:BH382)),2)</f>
        <v>0</v>
      </c>
      <c r="I34" s="137">
        <v>0.15</v>
      </c>
      <c r="J34" s="136">
        <f>0</f>
        <v>0</v>
      </c>
      <c r="L34" s="43"/>
    </row>
    <row r="35" spans="2:12" s="1" customFormat="1" ht="14.4" customHeight="1" hidden="1">
      <c r="B35" s="43"/>
      <c r="E35" s="123" t="s">
        <v>49</v>
      </c>
      <c r="F35" s="136">
        <f>ROUND((SUM(BI82:BI382)),2)</f>
        <v>0</v>
      </c>
      <c r="I35" s="137">
        <v>0</v>
      </c>
      <c r="J35" s="136">
        <f>0</f>
        <v>0</v>
      </c>
      <c r="L35" s="43"/>
    </row>
    <row r="36" spans="2:12" s="1" customFormat="1" ht="6.95" customHeight="1">
      <c r="B36" s="43"/>
      <c r="I36" s="124"/>
      <c r="L36" s="43"/>
    </row>
    <row r="37" spans="2:12" s="1" customFormat="1" ht="25.4" customHeight="1">
      <c r="B37" s="43"/>
      <c r="C37" s="138"/>
      <c r="D37" s="139" t="s">
        <v>50</v>
      </c>
      <c r="E37" s="140"/>
      <c r="F37" s="140"/>
      <c r="G37" s="141" t="s">
        <v>51</v>
      </c>
      <c r="H37" s="142" t="s">
        <v>52</v>
      </c>
      <c r="I37" s="143"/>
      <c r="J37" s="144">
        <f>SUM(J28:J35)</f>
        <v>0</v>
      </c>
      <c r="K37" s="145"/>
      <c r="L37" s="43"/>
    </row>
    <row r="38" spans="2:12" s="1" customFormat="1" ht="14.4" customHeight="1">
      <c r="B38" s="146"/>
      <c r="C38" s="147"/>
      <c r="D38" s="147"/>
      <c r="E38" s="147"/>
      <c r="F38" s="147"/>
      <c r="G38" s="147"/>
      <c r="H38" s="147"/>
      <c r="I38" s="148"/>
      <c r="J38" s="147"/>
      <c r="K38" s="147"/>
      <c r="L38" s="43"/>
    </row>
    <row r="42" spans="2:12" s="1" customFormat="1" ht="6.95" customHeight="1">
      <c r="B42" s="149"/>
      <c r="C42" s="150"/>
      <c r="D42" s="150"/>
      <c r="E42" s="150"/>
      <c r="F42" s="150"/>
      <c r="G42" s="150"/>
      <c r="H42" s="150"/>
      <c r="I42" s="151"/>
      <c r="J42" s="150"/>
      <c r="K42" s="150"/>
      <c r="L42" s="43"/>
    </row>
    <row r="43" spans="2:12" s="1" customFormat="1" ht="24.95" customHeight="1">
      <c r="B43" s="38"/>
      <c r="C43" s="23" t="s">
        <v>83</v>
      </c>
      <c r="D43" s="39"/>
      <c r="E43" s="39"/>
      <c r="F43" s="39"/>
      <c r="G43" s="39"/>
      <c r="H43" s="39"/>
      <c r="I43" s="124"/>
      <c r="J43" s="39"/>
      <c r="K43" s="39"/>
      <c r="L43" s="43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124"/>
      <c r="J44" s="39"/>
      <c r="K44" s="39"/>
      <c r="L44" s="43"/>
    </row>
    <row r="45" spans="2:12" s="1" customFormat="1" ht="12" customHeight="1">
      <c r="B45" s="38"/>
      <c r="C45" s="32" t="s">
        <v>16</v>
      </c>
      <c r="D45" s="39"/>
      <c r="E45" s="39"/>
      <c r="F45" s="39"/>
      <c r="G45" s="39"/>
      <c r="H45" s="39"/>
      <c r="I45" s="124"/>
      <c r="J45" s="39"/>
      <c r="K45" s="39"/>
      <c r="L45" s="43"/>
    </row>
    <row r="46" spans="2:12" s="1" customFormat="1" ht="16.5" customHeight="1">
      <c r="B46" s="38"/>
      <c r="C46" s="39"/>
      <c r="D46" s="39"/>
      <c r="E46" s="64" t="str">
        <f>E7</f>
        <v>VD Seč, oprava kaskády přelivu</v>
      </c>
      <c r="F46" s="39"/>
      <c r="G46" s="39"/>
      <c r="H46" s="39"/>
      <c r="I46" s="124"/>
      <c r="J46" s="39"/>
      <c r="K46" s="39"/>
      <c r="L46" s="43"/>
    </row>
    <row r="47" spans="2:12" s="1" customFormat="1" ht="6.95" customHeight="1">
      <c r="B47" s="38"/>
      <c r="C47" s="39"/>
      <c r="D47" s="39"/>
      <c r="E47" s="39"/>
      <c r="F47" s="39"/>
      <c r="G47" s="39"/>
      <c r="H47" s="39"/>
      <c r="I47" s="124"/>
      <c r="J47" s="39"/>
      <c r="K47" s="39"/>
      <c r="L47" s="43"/>
    </row>
    <row r="48" spans="2:12" s="1" customFormat="1" ht="12" customHeight="1">
      <c r="B48" s="38"/>
      <c r="C48" s="32" t="s">
        <v>21</v>
      </c>
      <c r="D48" s="39"/>
      <c r="E48" s="39"/>
      <c r="F48" s="27" t="str">
        <f>F10</f>
        <v>Seč</v>
      </c>
      <c r="G48" s="39"/>
      <c r="H48" s="39"/>
      <c r="I48" s="126" t="s">
        <v>23</v>
      </c>
      <c r="J48" s="67" t="str">
        <f>IF(J10="","",J10)</f>
        <v>6. 2. 2020</v>
      </c>
      <c r="K48" s="39"/>
      <c r="L48" s="43"/>
    </row>
    <row r="49" spans="2:12" s="1" customFormat="1" ht="6.95" customHeight="1">
      <c r="B49" s="38"/>
      <c r="C49" s="39"/>
      <c r="D49" s="39"/>
      <c r="E49" s="39"/>
      <c r="F49" s="39"/>
      <c r="G49" s="39"/>
      <c r="H49" s="39"/>
      <c r="I49" s="124"/>
      <c r="J49" s="39"/>
      <c r="K49" s="39"/>
      <c r="L49" s="43"/>
    </row>
    <row r="50" spans="2:12" s="1" customFormat="1" ht="13.65" customHeight="1">
      <c r="B50" s="38"/>
      <c r="C50" s="32" t="s">
        <v>25</v>
      </c>
      <c r="D50" s="39"/>
      <c r="E50" s="39"/>
      <c r="F50" s="27" t="str">
        <f>E13</f>
        <v>Povodí Labe, s.p., závod Pardubice</v>
      </c>
      <c r="G50" s="39"/>
      <c r="H50" s="39"/>
      <c r="I50" s="126" t="s">
        <v>31</v>
      </c>
      <c r="J50" s="36" t="str">
        <f>E19</f>
        <v xml:space="preserve"> </v>
      </c>
      <c r="K50" s="39"/>
      <c r="L50" s="43"/>
    </row>
    <row r="51" spans="2:12" s="1" customFormat="1" ht="13.65" customHeight="1">
      <c r="B51" s="38"/>
      <c r="C51" s="32" t="s">
        <v>29</v>
      </c>
      <c r="D51" s="39"/>
      <c r="E51" s="39"/>
      <c r="F51" s="27" t="str">
        <f>IF(E16="","",E16)</f>
        <v>Vyplň údaj</v>
      </c>
      <c r="G51" s="39"/>
      <c r="H51" s="39"/>
      <c r="I51" s="126" t="s">
        <v>34</v>
      </c>
      <c r="J51" s="36" t="str">
        <f>E22</f>
        <v>Komplex CR s.r.o.</v>
      </c>
      <c r="K51" s="39"/>
      <c r="L51" s="43"/>
    </row>
    <row r="52" spans="2:12" s="1" customFormat="1" ht="10.3" customHeight="1">
      <c r="B52" s="38"/>
      <c r="C52" s="39"/>
      <c r="D52" s="39"/>
      <c r="E52" s="39"/>
      <c r="F52" s="39"/>
      <c r="G52" s="39"/>
      <c r="H52" s="39"/>
      <c r="I52" s="124"/>
      <c r="J52" s="39"/>
      <c r="K52" s="39"/>
      <c r="L52" s="43"/>
    </row>
    <row r="53" spans="2:12" s="1" customFormat="1" ht="29.25" customHeight="1">
      <c r="B53" s="38"/>
      <c r="C53" s="152" t="s">
        <v>84</v>
      </c>
      <c r="D53" s="153"/>
      <c r="E53" s="153"/>
      <c r="F53" s="153"/>
      <c r="G53" s="153"/>
      <c r="H53" s="153"/>
      <c r="I53" s="154"/>
      <c r="J53" s="155" t="s">
        <v>85</v>
      </c>
      <c r="K53" s="153"/>
      <c r="L53" s="43"/>
    </row>
    <row r="54" spans="2:12" s="1" customFormat="1" ht="10.3" customHeight="1">
      <c r="B54" s="38"/>
      <c r="C54" s="39"/>
      <c r="D54" s="39"/>
      <c r="E54" s="39"/>
      <c r="F54" s="39"/>
      <c r="G54" s="39"/>
      <c r="H54" s="39"/>
      <c r="I54" s="124"/>
      <c r="J54" s="39"/>
      <c r="K54" s="39"/>
      <c r="L54" s="43"/>
    </row>
    <row r="55" spans="2:47" s="1" customFormat="1" ht="22.8" customHeight="1">
      <c r="B55" s="38"/>
      <c r="C55" s="156" t="s">
        <v>72</v>
      </c>
      <c r="D55" s="39"/>
      <c r="E55" s="39"/>
      <c r="F55" s="39"/>
      <c r="G55" s="39"/>
      <c r="H55" s="39"/>
      <c r="I55" s="124"/>
      <c r="J55" s="97">
        <f>J82</f>
        <v>0</v>
      </c>
      <c r="K55" s="39"/>
      <c r="L55" s="43"/>
      <c r="AU55" s="17" t="s">
        <v>86</v>
      </c>
    </row>
    <row r="56" spans="2:12" s="7" customFormat="1" ht="24.95" customHeight="1">
      <c r="B56" s="157"/>
      <c r="C56" s="158"/>
      <c r="D56" s="159" t="s">
        <v>87</v>
      </c>
      <c r="E56" s="160"/>
      <c r="F56" s="160"/>
      <c r="G56" s="160"/>
      <c r="H56" s="160"/>
      <c r="I56" s="161"/>
      <c r="J56" s="162">
        <f>J83</f>
        <v>0</v>
      </c>
      <c r="K56" s="158"/>
      <c r="L56" s="163"/>
    </row>
    <row r="57" spans="2:12" s="8" customFormat="1" ht="19.9" customHeight="1">
      <c r="B57" s="164"/>
      <c r="C57" s="165"/>
      <c r="D57" s="166" t="s">
        <v>88</v>
      </c>
      <c r="E57" s="167"/>
      <c r="F57" s="167"/>
      <c r="G57" s="167"/>
      <c r="H57" s="167"/>
      <c r="I57" s="168"/>
      <c r="J57" s="169">
        <f>J84</f>
        <v>0</v>
      </c>
      <c r="K57" s="165"/>
      <c r="L57" s="170"/>
    </row>
    <row r="58" spans="2:12" s="8" customFormat="1" ht="19.9" customHeight="1">
      <c r="B58" s="164"/>
      <c r="C58" s="165"/>
      <c r="D58" s="166" t="s">
        <v>89</v>
      </c>
      <c r="E58" s="167"/>
      <c r="F58" s="167"/>
      <c r="G58" s="167"/>
      <c r="H58" s="167"/>
      <c r="I58" s="168"/>
      <c r="J58" s="169">
        <f>J119</f>
        <v>0</v>
      </c>
      <c r="K58" s="165"/>
      <c r="L58" s="170"/>
    </row>
    <row r="59" spans="2:12" s="8" customFormat="1" ht="19.9" customHeight="1">
      <c r="B59" s="164"/>
      <c r="C59" s="165"/>
      <c r="D59" s="166" t="s">
        <v>90</v>
      </c>
      <c r="E59" s="167"/>
      <c r="F59" s="167"/>
      <c r="G59" s="167"/>
      <c r="H59" s="167"/>
      <c r="I59" s="168"/>
      <c r="J59" s="169">
        <f>J130</f>
        <v>0</v>
      </c>
      <c r="K59" s="165"/>
      <c r="L59" s="170"/>
    </row>
    <row r="60" spans="2:12" s="8" customFormat="1" ht="19.9" customHeight="1">
      <c r="B60" s="164"/>
      <c r="C60" s="165"/>
      <c r="D60" s="166" t="s">
        <v>91</v>
      </c>
      <c r="E60" s="167"/>
      <c r="F60" s="167"/>
      <c r="G60" s="167"/>
      <c r="H60" s="167"/>
      <c r="I60" s="168"/>
      <c r="J60" s="169">
        <f>J182</f>
        <v>0</v>
      </c>
      <c r="K60" s="165"/>
      <c r="L60" s="170"/>
    </row>
    <row r="61" spans="2:12" s="8" customFormat="1" ht="19.9" customHeight="1">
      <c r="B61" s="164"/>
      <c r="C61" s="165"/>
      <c r="D61" s="166" t="s">
        <v>92</v>
      </c>
      <c r="E61" s="167"/>
      <c r="F61" s="167"/>
      <c r="G61" s="167"/>
      <c r="H61" s="167"/>
      <c r="I61" s="168"/>
      <c r="J61" s="169">
        <f>J358</f>
        <v>0</v>
      </c>
      <c r="K61" s="165"/>
      <c r="L61" s="170"/>
    </row>
    <row r="62" spans="2:12" s="8" customFormat="1" ht="19.9" customHeight="1">
      <c r="B62" s="164"/>
      <c r="C62" s="165"/>
      <c r="D62" s="166" t="s">
        <v>93</v>
      </c>
      <c r="E62" s="167"/>
      <c r="F62" s="167"/>
      <c r="G62" s="167"/>
      <c r="H62" s="167"/>
      <c r="I62" s="168"/>
      <c r="J62" s="169">
        <f>J369</f>
        <v>0</v>
      </c>
      <c r="K62" s="165"/>
      <c r="L62" s="170"/>
    </row>
    <row r="63" spans="2:12" s="7" customFormat="1" ht="24.95" customHeight="1">
      <c r="B63" s="157"/>
      <c r="C63" s="158"/>
      <c r="D63" s="159" t="s">
        <v>94</v>
      </c>
      <c r="E63" s="160"/>
      <c r="F63" s="160"/>
      <c r="G63" s="160"/>
      <c r="H63" s="160"/>
      <c r="I63" s="161"/>
      <c r="J63" s="162">
        <f>J371</f>
        <v>0</v>
      </c>
      <c r="K63" s="158"/>
      <c r="L63" s="163"/>
    </row>
    <row r="64" spans="2:12" s="8" customFormat="1" ht="19.9" customHeight="1">
      <c r="B64" s="164"/>
      <c r="C64" s="165"/>
      <c r="D64" s="166" t="s">
        <v>95</v>
      </c>
      <c r="E64" s="167"/>
      <c r="F64" s="167"/>
      <c r="G64" s="167"/>
      <c r="H64" s="167"/>
      <c r="I64" s="168"/>
      <c r="J64" s="169">
        <f>J372</f>
        <v>0</v>
      </c>
      <c r="K64" s="165"/>
      <c r="L64" s="170"/>
    </row>
    <row r="65" spans="2:12" s="1" customFormat="1" ht="21.8" customHeight="1">
      <c r="B65" s="38"/>
      <c r="C65" s="39"/>
      <c r="D65" s="39"/>
      <c r="E65" s="39"/>
      <c r="F65" s="39"/>
      <c r="G65" s="39"/>
      <c r="H65" s="39"/>
      <c r="I65" s="124"/>
      <c r="J65" s="39"/>
      <c r="K65" s="39"/>
      <c r="L65" s="43"/>
    </row>
    <row r="66" spans="2:12" s="1" customFormat="1" ht="6.95" customHeight="1">
      <c r="B66" s="57"/>
      <c r="C66" s="58"/>
      <c r="D66" s="58"/>
      <c r="E66" s="58"/>
      <c r="F66" s="58"/>
      <c r="G66" s="58"/>
      <c r="H66" s="58"/>
      <c r="I66" s="148"/>
      <c r="J66" s="58"/>
      <c r="K66" s="58"/>
      <c r="L66" s="43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43"/>
    </row>
    <row r="71" spans="2:12" s="1" customFormat="1" ht="24.95" customHeight="1">
      <c r="B71" s="38"/>
      <c r="C71" s="23" t="s">
        <v>96</v>
      </c>
      <c r="D71" s="39"/>
      <c r="E71" s="39"/>
      <c r="F71" s="39"/>
      <c r="G71" s="39"/>
      <c r="H71" s="39"/>
      <c r="I71" s="124"/>
      <c r="J71" s="39"/>
      <c r="K71" s="39"/>
      <c r="L71" s="43"/>
    </row>
    <row r="72" spans="2:12" s="1" customFormat="1" ht="6.95" customHeight="1">
      <c r="B72" s="38"/>
      <c r="C72" s="39"/>
      <c r="D72" s="39"/>
      <c r="E72" s="39"/>
      <c r="F72" s="39"/>
      <c r="G72" s="39"/>
      <c r="H72" s="39"/>
      <c r="I72" s="124"/>
      <c r="J72" s="39"/>
      <c r="K72" s="39"/>
      <c r="L72" s="43"/>
    </row>
    <row r="73" spans="2:12" s="1" customFormat="1" ht="12" customHeight="1">
      <c r="B73" s="38"/>
      <c r="C73" s="32" t="s">
        <v>16</v>
      </c>
      <c r="D73" s="39"/>
      <c r="E73" s="39"/>
      <c r="F73" s="39"/>
      <c r="G73" s="39"/>
      <c r="H73" s="39"/>
      <c r="I73" s="124"/>
      <c r="J73" s="39"/>
      <c r="K73" s="39"/>
      <c r="L73" s="43"/>
    </row>
    <row r="74" spans="2:12" s="1" customFormat="1" ht="16.5" customHeight="1">
      <c r="B74" s="38"/>
      <c r="C74" s="39"/>
      <c r="D74" s="39"/>
      <c r="E74" s="64" t="str">
        <f>E7</f>
        <v>VD Seč, oprava kaskády přelivu</v>
      </c>
      <c r="F74" s="39"/>
      <c r="G74" s="39"/>
      <c r="H74" s="39"/>
      <c r="I74" s="124"/>
      <c r="J74" s="39"/>
      <c r="K74" s="39"/>
      <c r="L74" s="43"/>
    </row>
    <row r="75" spans="2:12" s="1" customFormat="1" ht="6.95" customHeight="1">
      <c r="B75" s="38"/>
      <c r="C75" s="39"/>
      <c r="D75" s="39"/>
      <c r="E75" s="39"/>
      <c r="F75" s="39"/>
      <c r="G75" s="39"/>
      <c r="H75" s="39"/>
      <c r="I75" s="124"/>
      <c r="J75" s="39"/>
      <c r="K75" s="39"/>
      <c r="L75" s="43"/>
    </row>
    <row r="76" spans="2:12" s="1" customFormat="1" ht="12" customHeight="1">
      <c r="B76" s="38"/>
      <c r="C76" s="32" t="s">
        <v>21</v>
      </c>
      <c r="D76" s="39"/>
      <c r="E76" s="39"/>
      <c r="F76" s="27" t="str">
        <f>F10</f>
        <v>Seč</v>
      </c>
      <c r="G76" s="39"/>
      <c r="H76" s="39"/>
      <c r="I76" s="126" t="s">
        <v>23</v>
      </c>
      <c r="J76" s="67" t="str">
        <f>IF(J10="","",J10)</f>
        <v>6. 2. 2020</v>
      </c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24"/>
      <c r="J77" s="39"/>
      <c r="K77" s="39"/>
      <c r="L77" s="43"/>
    </row>
    <row r="78" spans="2:12" s="1" customFormat="1" ht="13.65" customHeight="1">
      <c r="B78" s="38"/>
      <c r="C78" s="32" t="s">
        <v>25</v>
      </c>
      <c r="D78" s="39"/>
      <c r="E78" s="39"/>
      <c r="F78" s="27" t="str">
        <f>E13</f>
        <v>Povodí Labe, s.p., závod Pardubice</v>
      </c>
      <c r="G78" s="39"/>
      <c r="H78" s="39"/>
      <c r="I78" s="126" t="s">
        <v>31</v>
      </c>
      <c r="J78" s="36" t="str">
        <f>E19</f>
        <v xml:space="preserve"> </v>
      </c>
      <c r="K78" s="39"/>
      <c r="L78" s="43"/>
    </row>
    <row r="79" spans="2:12" s="1" customFormat="1" ht="13.65" customHeight="1">
      <c r="B79" s="38"/>
      <c r="C79" s="32" t="s">
        <v>29</v>
      </c>
      <c r="D79" s="39"/>
      <c r="E79" s="39"/>
      <c r="F79" s="27" t="str">
        <f>IF(E16="","",E16)</f>
        <v>Vyplň údaj</v>
      </c>
      <c r="G79" s="39"/>
      <c r="H79" s="39"/>
      <c r="I79" s="126" t="s">
        <v>34</v>
      </c>
      <c r="J79" s="36" t="str">
        <f>E22</f>
        <v>Komplex CR s.r.o.</v>
      </c>
      <c r="K79" s="39"/>
      <c r="L79" s="43"/>
    </row>
    <row r="80" spans="2:12" s="1" customFormat="1" ht="10.3" customHeight="1">
      <c r="B80" s="38"/>
      <c r="C80" s="39"/>
      <c r="D80" s="39"/>
      <c r="E80" s="39"/>
      <c r="F80" s="39"/>
      <c r="G80" s="39"/>
      <c r="H80" s="39"/>
      <c r="I80" s="124"/>
      <c r="J80" s="39"/>
      <c r="K80" s="39"/>
      <c r="L80" s="43"/>
    </row>
    <row r="81" spans="2:20" s="9" customFormat="1" ht="29.25" customHeight="1">
      <c r="B81" s="171"/>
      <c r="C81" s="172" t="s">
        <v>97</v>
      </c>
      <c r="D81" s="173" t="s">
        <v>59</v>
      </c>
      <c r="E81" s="173" t="s">
        <v>55</v>
      </c>
      <c r="F81" s="173" t="s">
        <v>56</v>
      </c>
      <c r="G81" s="173" t="s">
        <v>98</v>
      </c>
      <c r="H81" s="173" t="s">
        <v>99</v>
      </c>
      <c r="I81" s="174" t="s">
        <v>100</v>
      </c>
      <c r="J81" s="173" t="s">
        <v>85</v>
      </c>
      <c r="K81" s="175" t="s">
        <v>101</v>
      </c>
      <c r="L81" s="176"/>
      <c r="M81" s="87" t="s">
        <v>19</v>
      </c>
      <c r="N81" s="88" t="s">
        <v>44</v>
      </c>
      <c r="O81" s="88" t="s">
        <v>102</v>
      </c>
      <c r="P81" s="88" t="s">
        <v>103</v>
      </c>
      <c r="Q81" s="88" t="s">
        <v>104</v>
      </c>
      <c r="R81" s="88" t="s">
        <v>105</v>
      </c>
      <c r="S81" s="88" t="s">
        <v>106</v>
      </c>
      <c r="T81" s="89" t="s">
        <v>107</v>
      </c>
    </row>
    <row r="82" spans="2:63" s="1" customFormat="1" ht="22.8" customHeight="1">
      <c r="B82" s="38"/>
      <c r="C82" s="94" t="s">
        <v>108</v>
      </c>
      <c r="D82" s="39"/>
      <c r="E82" s="39"/>
      <c r="F82" s="39"/>
      <c r="G82" s="39"/>
      <c r="H82" s="39"/>
      <c r="I82" s="124"/>
      <c r="J82" s="177">
        <f>BK82</f>
        <v>0</v>
      </c>
      <c r="K82" s="39"/>
      <c r="L82" s="43"/>
      <c r="M82" s="90"/>
      <c r="N82" s="91"/>
      <c r="O82" s="91"/>
      <c r="P82" s="178">
        <f>P83+P371</f>
        <v>0</v>
      </c>
      <c r="Q82" s="91"/>
      <c r="R82" s="178">
        <f>R83+R371</f>
        <v>50.4784268496</v>
      </c>
      <c r="S82" s="91"/>
      <c r="T82" s="179">
        <f>T83+T371</f>
        <v>9.568562999999997</v>
      </c>
      <c r="AT82" s="17" t="s">
        <v>73</v>
      </c>
      <c r="AU82" s="17" t="s">
        <v>86</v>
      </c>
      <c r="BK82" s="180">
        <f>BK83+BK371</f>
        <v>0</v>
      </c>
    </row>
    <row r="83" spans="2:63" s="10" customFormat="1" ht="25.9" customHeight="1">
      <c r="B83" s="181"/>
      <c r="C83" s="182"/>
      <c r="D83" s="183" t="s">
        <v>73</v>
      </c>
      <c r="E83" s="184" t="s">
        <v>109</v>
      </c>
      <c r="F83" s="184" t="s">
        <v>110</v>
      </c>
      <c r="G83" s="182"/>
      <c r="H83" s="182"/>
      <c r="I83" s="185"/>
      <c r="J83" s="186">
        <f>BK83</f>
        <v>0</v>
      </c>
      <c r="K83" s="182"/>
      <c r="L83" s="187"/>
      <c r="M83" s="188"/>
      <c r="N83" s="189"/>
      <c r="O83" s="189"/>
      <c r="P83" s="190">
        <f>P84+P119+P130+P182+P358+P369</f>
        <v>0</v>
      </c>
      <c r="Q83" s="189"/>
      <c r="R83" s="190">
        <f>R84+R119+R130+R182+R358+R369</f>
        <v>50.4784268496</v>
      </c>
      <c r="S83" s="189"/>
      <c r="T83" s="191">
        <f>T84+T119+T130+T182+T358+T369</f>
        <v>9.568562999999997</v>
      </c>
      <c r="AR83" s="192" t="s">
        <v>79</v>
      </c>
      <c r="AT83" s="193" t="s">
        <v>73</v>
      </c>
      <c r="AU83" s="193" t="s">
        <v>74</v>
      </c>
      <c r="AY83" s="192" t="s">
        <v>111</v>
      </c>
      <c r="BK83" s="194">
        <f>BK84+BK119+BK130+BK182+BK358+BK369</f>
        <v>0</v>
      </c>
    </row>
    <row r="84" spans="2:63" s="10" customFormat="1" ht="22.8" customHeight="1">
      <c r="B84" s="181"/>
      <c r="C84" s="182"/>
      <c r="D84" s="183" t="s">
        <v>73</v>
      </c>
      <c r="E84" s="195" t="s">
        <v>79</v>
      </c>
      <c r="F84" s="195" t="s">
        <v>112</v>
      </c>
      <c r="G84" s="182"/>
      <c r="H84" s="182"/>
      <c r="I84" s="185"/>
      <c r="J84" s="196">
        <f>BK84</f>
        <v>0</v>
      </c>
      <c r="K84" s="182"/>
      <c r="L84" s="187"/>
      <c r="M84" s="188"/>
      <c r="N84" s="189"/>
      <c r="O84" s="189"/>
      <c r="P84" s="190">
        <f>SUM(P85:P118)</f>
        <v>0</v>
      </c>
      <c r="Q84" s="189"/>
      <c r="R84" s="190">
        <f>SUM(R85:R118)</f>
        <v>0</v>
      </c>
      <c r="S84" s="189"/>
      <c r="T84" s="191">
        <f>SUM(T85:T118)</f>
        <v>0</v>
      </c>
      <c r="AR84" s="192" t="s">
        <v>79</v>
      </c>
      <c r="AT84" s="193" t="s">
        <v>73</v>
      </c>
      <c r="AU84" s="193" t="s">
        <v>79</v>
      </c>
      <c r="AY84" s="192" t="s">
        <v>111</v>
      </c>
      <c r="BK84" s="194">
        <f>SUM(BK85:BK118)</f>
        <v>0</v>
      </c>
    </row>
    <row r="85" spans="2:65" s="1" customFormat="1" ht="16.5" customHeight="1">
      <c r="B85" s="38"/>
      <c r="C85" s="197" t="s">
        <v>79</v>
      </c>
      <c r="D85" s="197" t="s">
        <v>113</v>
      </c>
      <c r="E85" s="198" t="s">
        <v>114</v>
      </c>
      <c r="F85" s="199" t="s">
        <v>115</v>
      </c>
      <c r="G85" s="200" t="s">
        <v>116</v>
      </c>
      <c r="H85" s="201">
        <v>320</v>
      </c>
      <c r="I85" s="202"/>
      <c r="J85" s="203">
        <f>ROUND(I85*H85,2)</f>
        <v>0</v>
      </c>
      <c r="K85" s="199" t="s">
        <v>117</v>
      </c>
      <c r="L85" s="43"/>
      <c r="M85" s="204" t="s">
        <v>19</v>
      </c>
      <c r="N85" s="205" t="s">
        <v>45</v>
      </c>
      <c r="O85" s="79"/>
      <c r="P85" s="206">
        <f>O85*H85</f>
        <v>0</v>
      </c>
      <c r="Q85" s="206">
        <v>0</v>
      </c>
      <c r="R85" s="206">
        <f>Q85*H85</f>
        <v>0</v>
      </c>
      <c r="S85" s="206">
        <v>0</v>
      </c>
      <c r="T85" s="207">
        <f>S85*H85</f>
        <v>0</v>
      </c>
      <c r="AR85" s="17" t="s">
        <v>118</v>
      </c>
      <c r="AT85" s="17" t="s">
        <v>113</v>
      </c>
      <c r="AU85" s="17" t="s">
        <v>81</v>
      </c>
      <c r="AY85" s="17" t="s">
        <v>111</v>
      </c>
      <c r="BE85" s="208">
        <f>IF(N85="základní",J85,0)</f>
        <v>0</v>
      </c>
      <c r="BF85" s="208">
        <f>IF(N85="snížená",J85,0)</f>
        <v>0</v>
      </c>
      <c r="BG85" s="208">
        <f>IF(N85="zákl. přenesená",J85,0)</f>
        <v>0</v>
      </c>
      <c r="BH85" s="208">
        <f>IF(N85="sníž. přenesená",J85,0)</f>
        <v>0</v>
      </c>
      <c r="BI85" s="208">
        <f>IF(N85="nulová",J85,0)</f>
        <v>0</v>
      </c>
      <c r="BJ85" s="17" t="s">
        <v>79</v>
      </c>
      <c r="BK85" s="208">
        <f>ROUND(I85*H85,2)</f>
        <v>0</v>
      </c>
      <c r="BL85" s="17" t="s">
        <v>118</v>
      </c>
      <c r="BM85" s="17" t="s">
        <v>119</v>
      </c>
    </row>
    <row r="86" spans="2:51" s="11" customFormat="1" ht="12">
      <c r="B86" s="209"/>
      <c r="C86" s="210"/>
      <c r="D86" s="211" t="s">
        <v>120</v>
      </c>
      <c r="E86" s="212" t="s">
        <v>19</v>
      </c>
      <c r="F86" s="213" t="s">
        <v>121</v>
      </c>
      <c r="G86" s="210"/>
      <c r="H86" s="212" t="s">
        <v>19</v>
      </c>
      <c r="I86" s="214"/>
      <c r="J86" s="210"/>
      <c r="K86" s="210"/>
      <c r="L86" s="215"/>
      <c r="M86" s="216"/>
      <c r="N86" s="217"/>
      <c r="O86" s="217"/>
      <c r="P86" s="217"/>
      <c r="Q86" s="217"/>
      <c r="R86" s="217"/>
      <c r="S86" s="217"/>
      <c r="T86" s="218"/>
      <c r="AT86" s="219" t="s">
        <v>120</v>
      </c>
      <c r="AU86" s="219" t="s">
        <v>81</v>
      </c>
      <c r="AV86" s="11" t="s">
        <v>79</v>
      </c>
      <c r="AW86" s="11" t="s">
        <v>33</v>
      </c>
      <c r="AX86" s="11" t="s">
        <v>74</v>
      </c>
      <c r="AY86" s="219" t="s">
        <v>111</v>
      </c>
    </row>
    <row r="87" spans="2:51" s="12" customFormat="1" ht="12">
      <c r="B87" s="220"/>
      <c r="C87" s="221"/>
      <c r="D87" s="211" t="s">
        <v>120</v>
      </c>
      <c r="E87" s="222" t="s">
        <v>19</v>
      </c>
      <c r="F87" s="223" t="s">
        <v>122</v>
      </c>
      <c r="G87" s="221"/>
      <c r="H87" s="224">
        <v>320</v>
      </c>
      <c r="I87" s="225"/>
      <c r="J87" s="221"/>
      <c r="K87" s="221"/>
      <c r="L87" s="226"/>
      <c r="M87" s="227"/>
      <c r="N87" s="228"/>
      <c r="O87" s="228"/>
      <c r="P87" s="228"/>
      <c r="Q87" s="228"/>
      <c r="R87" s="228"/>
      <c r="S87" s="228"/>
      <c r="T87" s="229"/>
      <c r="AT87" s="230" t="s">
        <v>120</v>
      </c>
      <c r="AU87" s="230" t="s">
        <v>81</v>
      </c>
      <c r="AV87" s="12" t="s">
        <v>81</v>
      </c>
      <c r="AW87" s="12" t="s">
        <v>33</v>
      </c>
      <c r="AX87" s="12" t="s">
        <v>79</v>
      </c>
      <c r="AY87" s="230" t="s">
        <v>111</v>
      </c>
    </row>
    <row r="88" spans="2:65" s="1" customFormat="1" ht="16.5" customHeight="1">
      <c r="B88" s="38"/>
      <c r="C88" s="197" t="s">
        <v>81</v>
      </c>
      <c r="D88" s="197" t="s">
        <v>113</v>
      </c>
      <c r="E88" s="198" t="s">
        <v>123</v>
      </c>
      <c r="F88" s="199" t="s">
        <v>124</v>
      </c>
      <c r="G88" s="200" t="s">
        <v>125</v>
      </c>
      <c r="H88" s="201">
        <v>40</v>
      </c>
      <c r="I88" s="202"/>
      <c r="J88" s="203">
        <f>ROUND(I88*H88,2)</f>
        <v>0</v>
      </c>
      <c r="K88" s="199" t="s">
        <v>117</v>
      </c>
      <c r="L88" s="43"/>
      <c r="M88" s="204" t="s">
        <v>19</v>
      </c>
      <c r="N88" s="205" t="s">
        <v>45</v>
      </c>
      <c r="O88" s="79"/>
      <c r="P88" s="206">
        <f>O88*H88</f>
        <v>0</v>
      </c>
      <c r="Q88" s="206">
        <v>0</v>
      </c>
      <c r="R88" s="206">
        <f>Q88*H88</f>
        <v>0</v>
      </c>
      <c r="S88" s="206">
        <v>0</v>
      </c>
      <c r="T88" s="207">
        <f>S88*H88</f>
        <v>0</v>
      </c>
      <c r="AR88" s="17" t="s">
        <v>118</v>
      </c>
      <c r="AT88" s="17" t="s">
        <v>113</v>
      </c>
      <c r="AU88" s="17" t="s">
        <v>81</v>
      </c>
      <c r="AY88" s="17" t="s">
        <v>111</v>
      </c>
      <c r="BE88" s="208">
        <f>IF(N88="základní",J88,0)</f>
        <v>0</v>
      </c>
      <c r="BF88" s="208">
        <f>IF(N88="snížená",J88,0)</f>
        <v>0</v>
      </c>
      <c r="BG88" s="208">
        <f>IF(N88="zákl. přenesená",J88,0)</f>
        <v>0</v>
      </c>
      <c r="BH88" s="208">
        <f>IF(N88="sníž. přenesená",J88,0)</f>
        <v>0</v>
      </c>
      <c r="BI88" s="208">
        <f>IF(N88="nulová",J88,0)</f>
        <v>0</v>
      </c>
      <c r="BJ88" s="17" t="s">
        <v>79</v>
      </c>
      <c r="BK88" s="208">
        <f>ROUND(I88*H88,2)</f>
        <v>0</v>
      </c>
      <c r="BL88" s="17" t="s">
        <v>118</v>
      </c>
      <c r="BM88" s="17" t="s">
        <v>126</v>
      </c>
    </row>
    <row r="89" spans="2:65" s="1" customFormat="1" ht="22.5" customHeight="1">
      <c r="B89" s="38"/>
      <c r="C89" s="197" t="s">
        <v>127</v>
      </c>
      <c r="D89" s="197" t="s">
        <v>113</v>
      </c>
      <c r="E89" s="198" t="s">
        <v>128</v>
      </c>
      <c r="F89" s="199" t="s">
        <v>129</v>
      </c>
      <c r="G89" s="200" t="s">
        <v>130</v>
      </c>
      <c r="H89" s="201">
        <v>112.2</v>
      </c>
      <c r="I89" s="202"/>
      <c r="J89" s="203">
        <f>ROUND(I89*H89,2)</f>
        <v>0</v>
      </c>
      <c r="K89" s="199" t="s">
        <v>117</v>
      </c>
      <c r="L89" s="43"/>
      <c r="M89" s="204" t="s">
        <v>19</v>
      </c>
      <c r="N89" s="205" t="s">
        <v>45</v>
      </c>
      <c r="O89" s="79"/>
      <c r="P89" s="206">
        <f>O89*H89</f>
        <v>0</v>
      </c>
      <c r="Q89" s="206">
        <v>0</v>
      </c>
      <c r="R89" s="206">
        <f>Q89*H89</f>
        <v>0</v>
      </c>
      <c r="S89" s="206">
        <v>0</v>
      </c>
      <c r="T89" s="207">
        <f>S89*H89</f>
        <v>0</v>
      </c>
      <c r="AR89" s="17" t="s">
        <v>118</v>
      </c>
      <c r="AT89" s="17" t="s">
        <v>113</v>
      </c>
      <c r="AU89" s="17" t="s">
        <v>81</v>
      </c>
      <c r="AY89" s="17" t="s">
        <v>111</v>
      </c>
      <c r="BE89" s="208">
        <f>IF(N89="základní",J89,0)</f>
        <v>0</v>
      </c>
      <c r="BF89" s="208">
        <f>IF(N89="snížená",J89,0)</f>
        <v>0</v>
      </c>
      <c r="BG89" s="208">
        <f>IF(N89="zákl. přenesená",J89,0)</f>
        <v>0</v>
      </c>
      <c r="BH89" s="208">
        <f>IF(N89="sníž. přenesená",J89,0)</f>
        <v>0</v>
      </c>
      <c r="BI89" s="208">
        <f>IF(N89="nulová",J89,0)</f>
        <v>0</v>
      </c>
      <c r="BJ89" s="17" t="s">
        <v>79</v>
      </c>
      <c r="BK89" s="208">
        <f>ROUND(I89*H89,2)</f>
        <v>0</v>
      </c>
      <c r="BL89" s="17" t="s">
        <v>118</v>
      </c>
      <c r="BM89" s="17" t="s">
        <v>131</v>
      </c>
    </row>
    <row r="90" spans="2:51" s="11" customFormat="1" ht="12">
      <c r="B90" s="209"/>
      <c r="C90" s="210"/>
      <c r="D90" s="211" t="s">
        <v>120</v>
      </c>
      <c r="E90" s="212" t="s">
        <v>19</v>
      </c>
      <c r="F90" s="213" t="s">
        <v>132</v>
      </c>
      <c r="G90" s="210"/>
      <c r="H90" s="212" t="s">
        <v>19</v>
      </c>
      <c r="I90" s="214"/>
      <c r="J90" s="210"/>
      <c r="K90" s="210"/>
      <c r="L90" s="215"/>
      <c r="M90" s="216"/>
      <c r="N90" s="217"/>
      <c r="O90" s="217"/>
      <c r="P90" s="217"/>
      <c r="Q90" s="217"/>
      <c r="R90" s="217"/>
      <c r="S90" s="217"/>
      <c r="T90" s="218"/>
      <c r="AT90" s="219" t="s">
        <v>120</v>
      </c>
      <c r="AU90" s="219" t="s">
        <v>81</v>
      </c>
      <c r="AV90" s="11" t="s">
        <v>79</v>
      </c>
      <c r="AW90" s="11" t="s">
        <v>33</v>
      </c>
      <c r="AX90" s="11" t="s">
        <v>74</v>
      </c>
      <c r="AY90" s="219" t="s">
        <v>111</v>
      </c>
    </row>
    <row r="91" spans="2:51" s="12" customFormat="1" ht="12">
      <c r="B91" s="220"/>
      <c r="C91" s="221"/>
      <c r="D91" s="211" t="s">
        <v>120</v>
      </c>
      <c r="E91" s="222" t="s">
        <v>19</v>
      </c>
      <c r="F91" s="223" t="s">
        <v>133</v>
      </c>
      <c r="G91" s="221"/>
      <c r="H91" s="224">
        <v>112.2</v>
      </c>
      <c r="I91" s="225"/>
      <c r="J91" s="221"/>
      <c r="K91" s="221"/>
      <c r="L91" s="226"/>
      <c r="M91" s="227"/>
      <c r="N91" s="228"/>
      <c r="O91" s="228"/>
      <c r="P91" s="228"/>
      <c r="Q91" s="228"/>
      <c r="R91" s="228"/>
      <c r="S91" s="228"/>
      <c r="T91" s="229"/>
      <c r="AT91" s="230" t="s">
        <v>120</v>
      </c>
      <c r="AU91" s="230" t="s">
        <v>81</v>
      </c>
      <c r="AV91" s="12" t="s">
        <v>81</v>
      </c>
      <c r="AW91" s="12" t="s">
        <v>33</v>
      </c>
      <c r="AX91" s="12" t="s">
        <v>79</v>
      </c>
      <c r="AY91" s="230" t="s">
        <v>111</v>
      </c>
    </row>
    <row r="92" spans="2:65" s="1" customFormat="1" ht="22.5" customHeight="1">
      <c r="B92" s="38"/>
      <c r="C92" s="197" t="s">
        <v>118</v>
      </c>
      <c r="D92" s="197" t="s">
        <v>113</v>
      </c>
      <c r="E92" s="198" t="s">
        <v>134</v>
      </c>
      <c r="F92" s="199" t="s">
        <v>135</v>
      </c>
      <c r="G92" s="200" t="s">
        <v>130</v>
      </c>
      <c r="H92" s="201">
        <v>112.2</v>
      </c>
      <c r="I92" s="202"/>
      <c r="J92" s="203">
        <f>ROUND(I92*H92,2)</f>
        <v>0</v>
      </c>
      <c r="K92" s="199" t="s">
        <v>117</v>
      </c>
      <c r="L92" s="43"/>
      <c r="M92" s="204" t="s">
        <v>19</v>
      </c>
      <c r="N92" s="205" t="s">
        <v>45</v>
      </c>
      <c r="O92" s="79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AR92" s="17" t="s">
        <v>118</v>
      </c>
      <c r="AT92" s="17" t="s">
        <v>113</v>
      </c>
      <c r="AU92" s="17" t="s">
        <v>81</v>
      </c>
      <c r="AY92" s="17" t="s">
        <v>111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17" t="s">
        <v>79</v>
      </c>
      <c r="BK92" s="208">
        <f>ROUND(I92*H92,2)</f>
        <v>0</v>
      </c>
      <c r="BL92" s="17" t="s">
        <v>118</v>
      </c>
      <c r="BM92" s="17" t="s">
        <v>136</v>
      </c>
    </row>
    <row r="93" spans="2:51" s="11" customFormat="1" ht="12">
      <c r="B93" s="209"/>
      <c r="C93" s="210"/>
      <c r="D93" s="211" t="s">
        <v>120</v>
      </c>
      <c r="E93" s="212" t="s">
        <v>19</v>
      </c>
      <c r="F93" s="213" t="s">
        <v>137</v>
      </c>
      <c r="G93" s="210"/>
      <c r="H93" s="212" t="s">
        <v>19</v>
      </c>
      <c r="I93" s="214"/>
      <c r="J93" s="210"/>
      <c r="K93" s="210"/>
      <c r="L93" s="215"/>
      <c r="M93" s="216"/>
      <c r="N93" s="217"/>
      <c r="O93" s="217"/>
      <c r="P93" s="217"/>
      <c r="Q93" s="217"/>
      <c r="R93" s="217"/>
      <c r="S93" s="217"/>
      <c r="T93" s="218"/>
      <c r="AT93" s="219" t="s">
        <v>120</v>
      </c>
      <c r="AU93" s="219" t="s">
        <v>81</v>
      </c>
      <c r="AV93" s="11" t="s">
        <v>79</v>
      </c>
      <c r="AW93" s="11" t="s">
        <v>33</v>
      </c>
      <c r="AX93" s="11" t="s">
        <v>74</v>
      </c>
      <c r="AY93" s="219" t="s">
        <v>111</v>
      </c>
    </row>
    <row r="94" spans="2:51" s="12" customFormat="1" ht="12">
      <c r="B94" s="220"/>
      <c r="C94" s="221"/>
      <c r="D94" s="211" t="s">
        <v>120</v>
      </c>
      <c r="E94" s="222" t="s">
        <v>19</v>
      </c>
      <c r="F94" s="223" t="s">
        <v>138</v>
      </c>
      <c r="G94" s="221"/>
      <c r="H94" s="224">
        <v>112.2</v>
      </c>
      <c r="I94" s="225"/>
      <c r="J94" s="221"/>
      <c r="K94" s="221"/>
      <c r="L94" s="226"/>
      <c r="M94" s="227"/>
      <c r="N94" s="228"/>
      <c r="O94" s="228"/>
      <c r="P94" s="228"/>
      <c r="Q94" s="228"/>
      <c r="R94" s="228"/>
      <c r="S94" s="228"/>
      <c r="T94" s="229"/>
      <c r="AT94" s="230" t="s">
        <v>120</v>
      </c>
      <c r="AU94" s="230" t="s">
        <v>81</v>
      </c>
      <c r="AV94" s="12" t="s">
        <v>81</v>
      </c>
      <c r="AW94" s="12" t="s">
        <v>33</v>
      </c>
      <c r="AX94" s="12" t="s">
        <v>79</v>
      </c>
      <c r="AY94" s="230" t="s">
        <v>111</v>
      </c>
    </row>
    <row r="95" spans="2:65" s="1" customFormat="1" ht="22.5" customHeight="1">
      <c r="B95" s="38"/>
      <c r="C95" s="197" t="s">
        <v>139</v>
      </c>
      <c r="D95" s="197" t="s">
        <v>113</v>
      </c>
      <c r="E95" s="198" t="s">
        <v>140</v>
      </c>
      <c r="F95" s="199" t="s">
        <v>141</v>
      </c>
      <c r="G95" s="200" t="s">
        <v>130</v>
      </c>
      <c r="H95" s="201">
        <v>112.2</v>
      </c>
      <c r="I95" s="202"/>
      <c r="J95" s="203">
        <f>ROUND(I95*H95,2)</f>
        <v>0</v>
      </c>
      <c r="K95" s="199" t="s">
        <v>117</v>
      </c>
      <c r="L95" s="43"/>
      <c r="M95" s="204" t="s">
        <v>19</v>
      </c>
      <c r="N95" s="205" t="s">
        <v>45</v>
      </c>
      <c r="O95" s="79"/>
      <c r="P95" s="206">
        <f>O95*H95</f>
        <v>0</v>
      </c>
      <c r="Q95" s="206">
        <v>0</v>
      </c>
      <c r="R95" s="206">
        <f>Q95*H95</f>
        <v>0</v>
      </c>
      <c r="S95" s="206">
        <v>0</v>
      </c>
      <c r="T95" s="207">
        <f>S95*H95</f>
        <v>0</v>
      </c>
      <c r="AR95" s="17" t="s">
        <v>118</v>
      </c>
      <c r="AT95" s="17" t="s">
        <v>113</v>
      </c>
      <c r="AU95" s="17" t="s">
        <v>81</v>
      </c>
      <c r="AY95" s="17" t="s">
        <v>111</v>
      </c>
      <c r="BE95" s="208">
        <f>IF(N95="základní",J95,0)</f>
        <v>0</v>
      </c>
      <c r="BF95" s="208">
        <f>IF(N95="snížená",J95,0)</f>
        <v>0</v>
      </c>
      <c r="BG95" s="208">
        <f>IF(N95="zákl. přenesená",J95,0)</f>
        <v>0</v>
      </c>
      <c r="BH95" s="208">
        <f>IF(N95="sníž. přenesená",J95,0)</f>
        <v>0</v>
      </c>
      <c r="BI95" s="208">
        <f>IF(N95="nulová",J95,0)</f>
        <v>0</v>
      </c>
      <c r="BJ95" s="17" t="s">
        <v>79</v>
      </c>
      <c r="BK95" s="208">
        <f>ROUND(I95*H95,2)</f>
        <v>0</v>
      </c>
      <c r="BL95" s="17" t="s">
        <v>118</v>
      </c>
      <c r="BM95" s="17" t="s">
        <v>142</v>
      </c>
    </row>
    <row r="96" spans="2:51" s="11" customFormat="1" ht="12">
      <c r="B96" s="209"/>
      <c r="C96" s="210"/>
      <c r="D96" s="211" t="s">
        <v>120</v>
      </c>
      <c r="E96" s="212" t="s">
        <v>19</v>
      </c>
      <c r="F96" s="213" t="s">
        <v>137</v>
      </c>
      <c r="G96" s="210"/>
      <c r="H96" s="212" t="s">
        <v>19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120</v>
      </c>
      <c r="AU96" s="219" t="s">
        <v>81</v>
      </c>
      <c r="AV96" s="11" t="s">
        <v>79</v>
      </c>
      <c r="AW96" s="11" t="s">
        <v>33</v>
      </c>
      <c r="AX96" s="11" t="s">
        <v>74</v>
      </c>
      <c r="AY96" s="219" t="s">
        <v>111</v>
      </c>
    </row>
    <row r="97" spans="2:51" s="11" customFormat="1" ht="12">
      <c r="B97" s="209"/>
      <c r="C97" s="210"/>
      <c r="D97" s="211" t="s">
        <v>120</v>
      </c>
      <c r="E97" s="212" t="s">
        <v>19</v>
      </c>
      <c r="F97" s="213" t="s">
        <v>143</v>
      </c>
      <c r="G97" s="210"/>
      <c r="H97" s="212" t="s">
        <v>19</v>
      </c>
      <c r="I97" s="214"/>
      <c r="J97" s="210"/>
      <c r="K97" s="210"/>
      <c r="L97" s="215"/>
      <c r="M97" s="216"/>
      <c r="N97" s="217"/>
      <c r="O97" s="217"/>
      <c r="P97" s="217"/>
      <c r="Q97" s="217"/>
      <c r="R97" s="217"/>
      <c r="S97" s="217"/>
      <c r="T97" s="218"/>
      <c r="AT97" s="219" t="s">
        <v>120</v>
      </c>
      <c r="AU97" s="219" t="s">
        <v>81</v>
      </c>
      <c r="AV97" s="11" t="s">
        <v>79</v>
      </c>
      <c r="AW97" s="11" t="s">
        <v>33</v>
      </c>
      <c r="AX97" s="11" t="s">
        <v>74</v>
      </c>
      <c r="AY97" s="219" t="s">
        <v>111</v>
      </c>
    </row>
    <row r="98" spans="2:51" s="12" customFormat="1" ht="12">
      <c r="B98" s="220"/>
      <c r="C98" s="221"/>
      <c r="D98" s="211" t="s">
        <v>120</v>
      </c>
      <c r="E98" s="222" t="s">
        <v>19</v>
      </c>
      <c r="F98" s="223" t="s">
        <v>138</v>
      </c>
      <c r="G98" s="221"/>
      <c r="H98" s="224">
        <v>112.2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AT98" s="230" t="s">
        <v>120</v>
      </c>
      <c r="AU98" s="230" t="s">
        <v>81</v>
      </c>
      <c r="AV98" s="12" t="s">
        <v>81</v>
      </c>
      <c r="AW98" s="12" t="s">
        <v>33</v>
      </c>
      <c r="AX98" s="12" t="s">
        <v>79</v>
      </c>
      <c r="AY98" s="230" t="s">
        <v>111</v>
      </c>
    </row>
    <row r="99" spans="2:65" s="1" customFormat="1" ht="22.5" customHeight="1">
      <c r="B99" s="38"/>
      <c r="C99" s="197" t="s">
        <v>144</v>
      </c>
      <c r="D99" s="197" t="s">
        <v>113</v>
      </c>
      <c r="E99" s="198" t="s">
        <v>145</v>
      </c>
      <c r="F99" s="199" t="s">
        <v>146</v>
      </c>
      <c r="G99" s="200" t="s">
        <v>130</v>
      </c>
      <c r="H99" s="201">
        <v>1683</v>
      </c>
      <c r="I99" s="202"/>
      <c r="J99" s="203">
        <f>ROUND(I99*H99,2)</f>
        <v>0</v>
      </c>
      <c r="K99" s="199" t="s">
        <v>117</v>
      </c>
      <c r="L99" s="43"/>
      <c r="M99" s="204" t="s">
        <v>19</v>
      </c>
      <c r="N99" s="205" t="s">
        <v>45</v>
      </c>
      <c r="O99" s="79"/>
      <c r="P99" s="206">
        <f>O99*H99</f>
        <v>0</v>
      </c>
      <c r="Q99" s="206">
        <v>0</v>
      </c>
      <c r="R99" s="206">
        <f>Q99*H99</f>
        <v>0</v>
      </c>
      <c r="S99" s="206">
        <v>0</v>
      </c>
      <c r="T99" s="207">
        <f>S99*H99</f>
        <v>0</v>
      </c>
      <c r="AR99" s="17" t="s">
        <v>118</v>
      </c>
      <c r="AT99" s="17" t="s">
        <v>113</v>
      </c>
      <c r="AU99" s="17" t="s">
        <v>81</v>
      </c>
      <c r="AY99" s="17" t="s">
        <v>111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17" t="s">
        <v>79</v>
      </c>
      <c r="BK99" s="208">
        <f>ROUND(I99*H99,2)</f>
        <v>0</v>
      </c>
      <c r="BL99" s="17" t="s">
        <v>118</v>
      </c>
      <c r="BM99" s="17" t="s">
        <v>147</v>
      </c>
    </row>
    <row r="100" spans="2:51" s="11" customFormat="1" ht="12">
      <c r="B100" s="209"/>
      <c r="C100" s="210"/>
      <c r="D100" s="211" t="s">
        <v>120</v>
      </c>
      <c r="E100" s="212" t="s">
        <v>19</v>
      </c>
      <c r="F100" s="213" t="s">
        <v>137</v>
      </c>
      <c r="G100" s="210"/>
      <c r="H100" s="212" t="s">
        <v>19</v>
      </c>
      <c r="I100" s="214"/>
      <c r="J100" s="210"/>
      <c r="K100" s="210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120</v>
      </c>
      <c r="AU100" s="219" t="s">
        <v>81</v>
      </c>
      <c r="AV100" s="11" t="s">
        <v>79</v>
      </c>
      <c r="AW100" s="11" t="s">
        <v>33</v>
      </c>
      <c r="AX100" s="11" t="s">
        <v>74</v>
      </c>
      <c r="AY100" s="219" t="s">
        <v>111</v>
      </c>
    </row>
    <row r="101" spans="2:51" s="11" customFormat="1" ht="12">
      <c r="B101" s="209"/>
      <c r="C101" s="210"/>
      <c r="D101" s="211" t="s">
        <v>120</v>
      </c>
      <c r="E101" s="212" t="s">
        <v>19</v>
      </c>
      <c r="F101" s="213" t="s">
        <v>143</v>
      </c>
      <c r="G101" s="210"/>
      <c r="H101" s="212" t="s">
        <v>19</v>
      </c>
      <c r="I101" s="214"/>
      <c r="J101" s="210"/>
      <c r="K101" s="210"/>
      <c r="L101" s="215"/>
      <c r="M101" s="216"/>
      <c r="N101" s="217"/>
      <c r="O101" s="217"/>
      <c r="P101" s="217"/>
      <c r="Q101" s="217"/>
      <c r="R101" s="217"/>
      <c r="S101" s="217"/>
      <c r="T101" s="218"/>
      <c r="AT101" s="219" t="s">
        <v>120</v>
      </c>
      <c r="AU101" s="219" t="s">
        <v>81</v>
      </c>
      <c r="AV101" s="11" t="s">
        <v>79</v>
      </c>
      <c r="AW101" s="11" t="s">
        <v>33</v>
      </c>
      <c r="AX101" s="11" t="s">
        <v>74</v>
      </c>
      <c r="AY101" s="219" t="s">
        <v>111</v>
      </c>
    </row>
    <row r="102" spans="2:51" s="11" customFormat="1" ht="12">
      <c r="B102" s="209"/>
      <c r="C102" s="210"/>
      <c r="D102" s="211" t="s">
        <v>120</v>
      </c>
      <c r="E102" s="212" t="s">
        <v>19</v>
      </c>
      <c r="F102" s="213" t="s">
        <v>148</v>
      </c>
      <c r="G102" s="210"/>
      <c r="H102" s="212" t="s">
        <v>19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120</v>
      </c>
      <c r="AU102" s="219" t="s">
        <v>81</v>
      </c>
      <c r="AV102" s="11" t="s">
        <v>79</v>
      </c>
      <c r="AW102" s="11" t="s">
        <v>33</v>
      </c>
      <c r="AX102" s="11" t="s">
        <v>74</v>
      </c>
      <c r="AY102" s="219" t="s">
        <v>111</v>
      </c>
    </row>
    <row r="103" spans="2:51" s="12" customFormat="1" ht="12">
      <c r="B103" s="220"/>
      <c r="C103" s="221"/>
      <c r="D103" s="211" t="s">
        <v>120</v>
      </c>
      <c r="E103" s="222" t="s">
        <v>19</v>
      </c>
      <c r="F103" s="223" t="s">
        <v>149</v>
      </c>
      <c r="G103" s="221"/>
      <c r="H103" s="224">
        <v>1683</v>
      </c>
      <c r="I103" s="225"/>
      <c r="J103" s="221"/>
      <c r="K103" s="221"/>
      <c r="L103" s="226"/>
      <c r="M103" s="227"/>
      <c r="N103" s="228"/>
      <c r="O103" s="228"/>
      <c r="P103" s="228"/>
      <c r="Q103" s="228"/>
      <c r="R103" s="228"/>
      <c r="S103" s="228"/>
      <c r="T103" s="229"/>
      <c r="AT103" s="230" t="s">
        <v>120</v>
      </c>
      <c r="AU103" s="230" t="s">
        <v>81</v>
      </c>
      <c r="AV103" s="12" t="s">
        <v>81</v>
      </c>
      <c r="AW103" s="12" t="s">
        <v>33</v>
      </c>
      <c r="AX103" s="12" t="s">
        <v>79</v>
      </c>
      <c r="AY103" s="230" t="s">
        <v>111</v>
      </c>
    </row>
    <row r="104" spans="2:65" s="1" customFormat="1" ht="16.5" customHeight="1">
      <c r="B104" s="38"/>
      <c r="C104" s="197" t="s">
        <v>150</v>
      </c>
      <c r="D104" s="197" t="s">
        <v>113</v>
      </c>
      <c r="E104" s="198" t="s">
        <v>151</v>
      </c>
      <c r="F104" s="199" t="s">
        <v>152</v>
      </c>
      <c r="G104" s="200" t="s">
        <v>130</v>
      </c>
      <c r="H104" s="201">
        <v>112.2</v>
      </c>
      <c r="I104" s="202"/>
      <c r="J104" s="203">
        <f>ROUND(I104*H104,2)</f>
        <v>0</v>
      </c>
      <c r="K104" s="199" t="s">
        <v>117</v>
      </c>
      <c r="L104" s="43"/>
      <c r="M104" s="204" t="s">
        <v>19</v>
      </c>
      <c r="N104" s="205" t="s">
        <v>45</v>
      </c>
      <c r="O104" s="79"/>
      <c r="P104" s="206">
        <f>O104*H104</f>
        <v>0</v>
      </c>
      <c r="Q104" s="206">
        <v>0</v>
      </c>
      <c r="R104" s="206">
        <f>Q104*H104</f>
        <v>0</v>
      </c>
      <c r="S104" s="206">
        <v>0</v>
      </c>
      <c r="T104" s="207">
        <f>S104*H104</f>
        <v>0</v>
      </c>
      <c r="AR104" s="17" t="s">
        <v>118</v>
      </c>
      <c r="AT104" s="17" t="s">
        <v>113</v>
      </c>
      <c r="AU104" s="17" t="s">
        <v>81</v>
      </c>
      <c r="AY104" s="17" t="s">
        <v>111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7" t="s">
        <v>79</v>
      </c>
      <c r="BK104" s="208">
        <f>ROUND(I104*H104,2)</f>
        <v>0</v>
      </c>
      <c r="BL104" s="17" t="s">
        <v>118</v>
      </c>
      <c r="BM104" s="17" t="s">
        <v>153</v>
      </c>
    </row>
    <row r="105" spans="2:51" s="11" customFormat="1" ht="12">
      <c r="B105" s="209"/>
      <c r="C105" s="210"/>
      <c r="D105" s="211" t="s">
        <v>120</v>
      </c>
      <c r="E105" s="212" t="s">
        <v>19</v>
      </c>
      <c r="F105" s="213" t="s">
        <v>137</v>
      </c>
      <c r="G105" s="210"/>
      <c r="H105" s="212" t="s">
        <v>19</v>
      </c>
      <c r="I105" s="214"/>
      <c r="J105" s="210"/>
      <c r="K105" s="210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120</v>
      </c>
      <c r="AU105" s="219" t="s">
        <v>81</v>
      </c>
      <c r="AV105" s="11" t="s">
        <v>79</v>
      </c>
      <c r="AW105" s="11" t="s">
        <v>33</v>
      </c>
      <c r="AX105" s="11" t="s">
        <v>74</v>
      </c>
      <c r="AY105" s="219" t="s">
        <v>111</v>
      </c>
    </row>
    <row r="106" spans="2:51" s="12" customFormat="1" ht="12">
      <c r="B106" s="220"/>
      <c r="C106" s="221"/>
      <c r="D106" s="211" t="s">
        <v>120</v>
      </c>
      <c r="E106" s="222" t="s">
        <v>19</v>
      </c>
      <c r="F106" s="223" t="s">
        <v>138</v>
      </c>
      <c r="G106" s="221"/>
      <c r="H106" s="224">
        <v>112.2</v>
      </c>
      <c r="I106" s="225"/>
      <c r="J106" s="221"/>
      <c r="K106" s="221"/>
      <c r="L106" s="226"/>
      <c r="M106" s="227"/>
      <c r="N106" s="228"/>
      <c r="O106" s="228"/>
      <c r="P106" s="228"/>
      <c r="Q106" s="228"/>
      <c r="R106" s="228"/>
      <c r="S106" s="228"/>
      <c r="T106" s="229"/>
      <c r="AT106" s="230" t="s">
        <v>120</v>
      </c>
      <c r="AU106" s="230" t="s">
        <v>81</v>
      </c>
      <c r="AV106" s="12" t="s">
        <v>81</v>
      </c>
      <c r="AW106" s="12" t="s">
        <v>33</v>
      </c>
      <c r="AX106" s="12" t="s">
        <v>79</v>
      </c>
      <c r="AY106" s="230" t="s">
        <v>111</v>
      </c>
    </row>
    <row r="107" spans="2:65" s="1" customFormat="1" ht="16.5" customHeight="1">
      <c r="B107" s="38"/>
      <c r="C107" s="197" t="s">
        <v>154</v>
      </c>
      <c r="D107" s="197" t="s">
        <v>113</v>
      </c>
      <c r="E107" s="198" t="s">
        <v>155</v>
      </c>
      <c r="F107" s="199" t="s">
        <v>156</v>
      </c>
      <c r="G107" s="200" t="s">
        <v>130</v>
      </c>
      <c r="H107" s="201">
        <v>112.2</v>
      </c>
      <c r="I107" s="202"/>
      <c r="J107" s="203">
        <f>ROUND(I107*H107,2)</f>
        <v>0</v>
      </c>
      <c r="K107" s="199" t="s">
        <v>117</v>
      </c>
      <c r="L107" s="43"/>
      <c r="M107" s="204" t="s">
        <v>19</v>
      </c>
      <c r="N107" s="205" t="s">
        <v>45</v>
      </c>
      <c r="O107" s="79"/>
      <c r="P107" s="206">
        <f>O107*H107</f>
        <v>0</v>
      </c>
      <c r="Q107" s="206">
        <v>0</v>
      </c>
      <c r="R107" s="206">
        <f>Q107*H107</f>
        <v>0</v>
      </c>
      <c r="S107" s="206">
        <v>0</v>
      </c>
      <c r="T107" s="207">
        <f>S107*H107</f>
        <v>0</v>
      </c>
      <c r="AR107" s="17" t="s">
        <v>118</v>
      </c>
      <c r="AT107" s="17" t="s">
        <v>113</v>
      </c>
      <c r="AU107" s="17" t="s">
        <v>81</v>
      </c>
      <c r="AY107" s="17" t="s">
        <v>111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7" t="s">
        <v>79</v>
      </c>
      <c r="BK107" s="208">
        <f>ROUND(I107*H107,2)</f>
        <v>0</v>
      </c>
      <c r="BL107" s="17" t="s">
        <v>118</v>
      </c>
      <c r="BM107" s="17" t="s">
        <v>157</v>
      </c>
    </row>
    <row r="108" spans="2:51" s="11" customFormat="1" ht="12">
      <c r="B108" s="209"/>
      <c r="C108" s="210"/>
      <c r="D108" s="211" t="s">
        <v>120</v>
      </c>
      <c r="E108" s="212" t="s">
        <v>19</v>
      </c>
      <c r="F108" s="213" t="s">
        <v>137</v>
      </c>
      <c r="G108" s="210"/>
      <c r="H108" s="212" t="s">
        <v>19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120</v>
      </c>
      <c r="AU108" s="219" t="s">
        <v>81</v>
      </c>
      <c r="AV108" s="11" t="s">
        <v>79</v>
      </c>
      <c r="AW108" s="11" t="s">
        <v>33</v>
      </c>
      <c r="AX108" s="11" t="s">
        <v>74</v>
      </c>
      <c r="AY108" s="219" t="s">
        <v>111</v>
      </c>
    </row>
    <row r="109" spans="2:51" s="12" customFormat="1" ht="12">
      <c r="B109" s="220"/>
      <c r="C109" s="221"/>
      <c r="D109" s="211" t="s">
        <v>120</v>
      </c>
      <c r="E109" s="222" t="s">
        <v>19</v>
      </c>
      <c r="F109" s="223" t="s">
        <v>138</v>
      </c>
      <c r="G109" s="221"/>
      <c r="H109" s="224">
        <v>112.2</v>
      </c>
      <c r="I109" s="225"/>
      <c r="J109" s="221"/>
      <c r="K109" s="221"/>
      <c r="L109" s="226"/>
      <c r="M109" s="227"/>
      <c r="N109" s="228"/>
      <c r="O109" s="228"/>
      <c r="P109" s="228"/>
      <c r="Q109" s="228"/>
      <c r="R109" s="228"/>
      <c r="S109" s="228"/>
      <c r="T109" s="229"/>
      <c r="AT109" s="230" t="s">
        <v>120</v>
      </c>
      <c r="AU109" s="230" t="s">
        <v>81</v>
      </c>
      <c r="AV109" s="12" t="s">
        <v>81</v>
      </c>
      <c r="AW109" s="12" t="s">
        <v>33</v>
      </c>
      <c r="AX109" s="12" t="s">
        <v>79</v>
      </c>
      <c r="AY109" s="230" t="s">
        <v>111</v>
      </c>
    </row>
    <row r="110" spans="2:65" s="1" customFormat="1" ht="22.5" customHeight="1">
      <c r="B110" s="38"/>
      <c r="C110" s="197" t="s">
        <v>158</v>
      </c>
      <c r="D110" s="197" t="s">
        <v>113</v>
      </c>
      <c r="E110" s="198" t="s">
        <v>159</v>
      </c>
      <c r="F110" s="199" t="s">
        <v>160</v>
      </c>
      <c r="G110" s="200" t="s">
        <v>161</v>
      </c>
      <c r="H110" s="201">
        <v>179.52</v>
      </c>
      <c r="I110" s="202"/>
      <c r="J110" s="203">
        <f>ROUND(I110*H110,2)</f>
        <v>0</v>
      </c>
      <c r="K110" s="199" t="s">
        <v>117</v>
      </c>
      <c r="L110" s="43"/>
      <c r="M110" s="204" t="s">
        <v>19</v>
      </c>
      <c r="N110" s="205" t="s">
        <v>45</v>
      </c>
      <c r="O110" s="79"/>
      <c r="P110" s="206">
        <f>O110*H110</f>
        <v>0</v>
      </c>
      <c r="Q110" s="206">
        <v>0</v>
      </c>
      <c r="R110" s="206">
        <f>Q110*H110</f>
        <v>0</v>
      </c>
      <c r="S110" s="206">
        <v>0</v>
      </c>
      <c r="T110" s="207">
        <f>S110*H110</f>
        <v>0</v>
      </c>
      <c r="AR110" s="17" t="s">
        <v>118</v>
      </c>
      <c r="AT110" s="17" t="s">
        <v>113</v>
      </c>
      <c r="AU110" s="17" t="s">
        <v>81</v>
      </c>
      <c r="AY110" s="17" t="s">
        <v>111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7" t="s">
        <v>79</v>
      </c>
      <c r="BK110" s="208">
        <f>ROUND(I110*H110,2)</f>
        <v>0</v>
      </c>
      <c r="BL110" s="17" t="s">
        <v>118</v>
      </c>
      <c r="BM110" s="17" t="s">
        <v>162</v>
      </c>
    </row>
    <row r="111" spans="2:51" s="11" customFormat="1" ht="12">
      <c r="B111" s="209"/>
      <c r="C111" s="210"/>
      <c r="D111" s="211" t="s">
        <v>120</v>
      </c>
      <c r="E111" s="212" t="s">
        <v>19</v>
      </c>
      <c r="F111" s="213" t="s">
        <v>163</v>
      </c>
      <c r="G111" s="210"/>
      <c r="H111" s="212" t="s">
        <v>19</v>
      </c>
      <c r="I111" s="214"/>
      <c r="J111" s="210"/>
      <c r="K111" s="210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120</v>
      </c>
      <c r="AU111" s="219" t="s">
        <v>81</v>
      </c>
      <c r="AV111" s="11" t="s">
        <v>79</v>
      </c>
      <c r="AW111" s="11" t="s">
        <v>33</v>
      </c>
      <c r="AX111" s="11" t="s">
        <v>74</v>
      </c>
      <c r="AY111" s="219" t="s">
        <v>111</v>
      </c>
    </row>
    <row r="112" spans="2:51" s="12" customFormat="1" ht="12">
      <c r="B112" s="220"/>
      <c r="C112" s="221"/>
      <c r="D112" s="211" t="s">
        <v>120</v>
      </c>
      <c r="E112" s="222" t="s">
        <v>19</v>
      </c>
      <c r="F112" s="223" t="s">
        <v>164</v>
      </c>
      <c r="G112" s="221"/>
      <c r="H112" s="224">
        <v>179.52</v>
      </c>
      <c r="I112" s="225"/>
      <c r="J112" s="221"/>
      <c r="K112" s="221"/>
      <c r="L112" s="226"/>
      <c r="M112" s="227"/>
      <c r="N112" s="228"/>
      <c r="O112" s="228"/>
      <c r="P112" s="228"/>
      <c r="Q112" s="228"/>
      <c r="R112" s="228"/>
      <c r="S112" s="228"/>
      <c r="T112" s="229"/>
      <c r="AT112" s="230" t="s">
        <v>120</v>
      </c>
      <c r="AU112" s="230" t="s">
        <v>81</v>
      </c>
      <c r="AV112" s="12" t="s">
        <v>81</v>
      </c>
      <c r="AW112" s="12" t="s">
        <v>33</v>
      </c>
      <c r="AX112" s="12" t="s">
        <v>79</v>
      </c>
      <c r="AY112" s="230" t="s">
        <v>111</v>
      </c>
    </row>
    <row r="113" spans="2:65" s="1" customFormat="1" ht="16.5" customHeight="1">
      <c r="B113" s="38"/>
      <c r="C113" s="197" t="s">
        <v>165</v>
      </c>
      <c r="D113" s="197" t="s">
        <v>113</v>
      </c>
      <c r="E113" s="198" t="s">
        <v>166</v>
      </c>
      <c r="F113" s="199" t="s">
        <v>167</v>
      </c>
      <c r="G113" s="200" t="s">
        <v>130</v>
      </c>
      <c r="H113" s="201">
        <v>112.2</v>
      </c>
      <c r="I113" s="202"/>
      <c r="J113" s="203">
        <f>ROUND(I113*H113,2)</f>
        <v>0</v>
      </c>
      <c r="K113" s="199" t="s">
        <v>117</v>
      </c>
      <c r="L113" s="43"/>
      <c r="M113" s="204" t="s">
        <v>19</v>
      </c>
      <c r="N113" s="205" t="s">
        <v>45</v>
      </c>
      <c r="O113" s="79"/>
      <c r="P113" s="206">
        <f>O113*H113</f>
        <v>0</v>
      </c>
      <c r="Q113" s="206">
        <v>0</v>
      </c>
      <c r="R113" s="206">
        <f>Q113*H113</f>
        <v>0</v>
      </c>
      <c r="S113" s="206">
        <v>0</v>
      </c>
      <c r="T113" s="207">
        <f>S113*H113</f>
        <v>0</v>
      </c>
      <c r="AR113" s="17" t="s">
        <v>118</v>
      </c>
      <c r="AT113" s="17" t="s">
        <v>113</v>
      </c>
      <c r="AU113" s="17" t="s">
        <v>81</v>
      </c>
      <c r="AY113" s="17" t="s">
        <v>111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7" t="s">
        <v>79</v>
      </c>
      <c r="BK113" s="208">
        <f>ROUND(I113*H113,2)</f>
        <v>0</v>
      </c>
      <c r="BL113" s="17" t="s">
        <v>118</v>
      </c>
      <c r="BM113" s="17" t="s">
        <v>168</v>
      </c>
    </row>
    <row r="114" spans="2:51" s="11" customFormat="1" ht="12">
      <c r="B114" s="209"/>
      <c r="C114" s="210"/>
      <c r="D114" s="211" t="s">
        <v>120</v>
      </c>
      <c r="E114" s="212" t="s">
        <v>19</v>
      </c>
      <c r="F114" s="213" t="s">
        <v>169</v>
      </c>
      <c r="G114" s="210"/>
      <c r="H114" s="212" t="s">
        <v>19</v>
      </c>
      <c r="I114" s="214"/>
      <c r="J114" s="210"/>
      <c r="K114" s="210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120</v>
      </c>
      <c r="AU114" s="219" t="s">
        <v>81</v>
      </c>
      <c r="AV114" s="11" t="s">
        <v>79</v>
      </c>
      <c r="AW114" s="11" t="s">
        <v>33</v>
      </c>
      <c r="AX114" s="11" t="s">
        <v>74</v>
      </c>
      <c r="AY114" s="219" t="s">
        <v>111</v>
      </c>
    </row>
    <row r="115" spans="2:51" s="12" customFormat="1" ht="12">
      <c r="B115" s="220"/>
      <c r="C115" s="221"/>
      <c r="D115" s="211" t="s">
        <v>120</v>
      </c>
      <c r="E115" s="222" t="s">
        <v>19</v>
      </c>
      <c r="F115" s="223" t="s">
        <v>170</v>
      </c>
      <c r="G115" s="221"/>
      <c r="H115" s="224">
        <v>112.2</v>
      </c>
      <c r="I115" s="225"/>
      <c r="J115" s="221"/>
      <c r="K115" s="221"/>
      <c r="L115" s="226"/>
      <c r="M115" s="227"/>
      <c r="N115" s="228"/>
      <c r="O115" s="228"/>
      <c r="P115" s="228"/>
      <c r="Q115" s="228"/>
      <c r="R115" s="228"/>
      <c r="S115" s="228"/>
      <c r="T115" s="229"/>
      <c r="AT115" s="230" t="s">
        <v>120</v>
      </c>
      <c r="AU115" s="230" t="s">
        <v>81</v>
      </c>
      <c r="AV115" s="12" t="s">
        <v>81</v>
      </c>
      <c r="AW115" s="12" t="s">
        <v>33</v>
      </c>
      <c r="AX115" s="12" t="s">
        <v>79</v>
      </c>
      <c r="AY115" s="230" t="s">
        <v>111</v>
      </c>
    </row>
    <row r="116" spans="2:65" s="1" customFormat="1" ht="16.5" customHeight="1">
      <c r="B116" s="38"/>
      <c r="C116" s="197" t="s">
        <v>171</v>
      </c>
      <c r="D116" s="197" t="s">
        <v>113</v>
      </c>
      <c r="E116" s="198" t="s">
        <v>172</v>
      </c>
      <c r="F116" s="199" t="s">
        <v>173</v>
      </c>
      <c r="G116" s="200" t="s">
        <v>174</v>
      </c>
      <c r="H116" s="201">
        <v>250</v>
      </c>
      <c r="I116" s="202"/>
      <c r="J116" s="203">
        <f>ROUND(I116*H116,2)</f>
        <v>0</v>
      </c>
      <c r="K116" s="199" t="s">
        <v>117</v>
      </c>
      <c r="L116" s="43"/>
      <c r="M116" s="204" t="s">
        <v>19</v>
      </c>
      <c r="N116" s="205" t="s">
        <v>45</v>
      </c>
      <c r="O116" s="79"/>
      <c r="P116" s="206">
        <f>O116*H116</f>
        <v>0</v>
      </c>
      <c r="Q116" s="206">
        <v>0</v>
      </c>
      <c r="R116" s="206">
        <f>Q116*H116</f>
        <v>0</v>
      </c>
      <c r="S116" s="206">
        <v>0</v>
      </c>
      <c r="T116" s="207">
        <f>S116*H116</f>
        <v>0</v>
      </c>
      <c r="AR116" s="17" t="s">
        <v>118</v>
      </c>
      <c r="AT116" s="17" t="s">
        <v>113</v>
      </c>
      <c r="AU116" s="17" t="s">
        <v>81</v>
      </c>
      <c r="AY116" s="17" t="s">
        <v>111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17" t="s">
        <v>79</v>
      </c>
      <c r="BK116" s="208">
        <f>ROUND(I116*H116,2)</f>
        <v>0</v>
      </c>
      <c r="BL116" s="17" t="s">
        <v>118</v>
      </c>
      <c r="BM116" s="17" t="s">
        <v>175</v>
      </c>
    </row>
    <row r="117" spans="2:51" s="11" customFormat="1" ht="12">
      <c r="B117" s="209"/>
      <c r="C117" s="210"/>
      <c r="D117" s="211" t="s">
        <v>120</v>
      </c>
      <c r="E117" s="212" t="s">
        <v>19</v>
      </c>
      <c r="F117" s="213" t="s">
        <v>176</v>
      </c>
      <c r="G117" s="210"/>
      <c r="H117" s="212" t="s">
        <v>19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120</v>
      </c>
      <c r="AU117" s="219" t="s">
        <v>81</v>
      </c>
      <c r="AV117" s="11" t="s">
        <v>79</v>
      </c>
      <c r="AW117" s="11" t="s">
        <v>33</v>
      </c>
      <c r="AX117" s="11" t="s">
        <v>74</v>
      </c>
      <c r="AY117" s="219" t="s">
        <v>111</v>
      </c>
    </row>
    <row r="118" spans="2:51" s="12" customFormat="1" ht="12">
      <c r="B118" s="220"/>
      <c r="C118" s="221"/>
      <c r="D118" s="211" t="s">
        <v>120</v>
      </c>
      <c r="E118" s="222" t="s">
        <v>19</v>
      </c>
      <c r="F118" s="223" t="s">
        <v>177</v>
      </c>
      <c r="G118" s="221"/>
      <c r="H118" s="224">
        <v>250</v>
      </c>
      <c r="I118" s="225"/>
      <c r="J118" s="221"/>
      <c r="K118" s="221"/>
      <c r="L118" s="226"/>
      <c r="M118" s="227"/>
      <c r="N118" s="228"/>
      <c r="O118" s="228"/>
      <c r="P118" s="228"/>
      <c r="Q118" s="228"/>
      <c r="R118" s="228"/>
      <c r="S118" s="228"/>
      <c r="T118" s="229"/>
      <c r="AT118" s="230" t="s">
        <v>120</v>
      </c>
      <c r="AU118" s="230" t="s">
        <v>81</v>
      </c>
      <c r="AV118" s="12" t="s">
        <v>81</v>
      </c>
      <c r="AW118" s="12" t="s">
        <v>33</v>
      </c>
      <c r="AX118" s="12" t="s">
        <v>79</v>
      </c>
      <c r="AY118" s="230" t="s">
        <v>111</v>
      </c>
    </row>
    <row r="119" spans="2:63" s="10" customFormat="1" ht="22.8" customHeight="1">
      <c r="B119" s="181"/>
      <c r="C119" s="182"/>
      <c r="D119" s="183" t="s">
        <v>73</v>
      </c>
      <c r="E119" s="195" t="s">
        <v>127</v>
      </c>
      <c r="F119" s="195" t="s">
        <v>178</v>
      </c>
      <c r="G119" s="182"/>
      <c r="H119" s="182"/>
      <c r="I119" s="185"/>
      <c r="J119" s="196">
        <f>BK119</f>
        <v>0</v>
      </c>
      <c r="K119" s="182"/>
      <c r="L119" s="187"/>
      <c r="M119" s="188"/>
      <c r="N119" s="189"/>
      <c r="O119" s="189"/>
      <c r="P119" s="190">
        <f>SUM(P120:P129)</f>
        <v>0</v>
      </c>
      <c r="Q119" s="189"/>
      <c r="R119" s="190">
        <f>SUM(R120:R129)</f>
        <v>13.10784</v>
      </c>
      <c r="S119" s="189"/>
      <c r="T119" s="191">
        <f>SUM(T120:T129)</f>
        <v>0</v>
      </c>
      <c r="AR119" s="192" t="s">
        <v>79</v>
      </c>
      <c r="AT119" s="193" t="s">
        <v>73</v>
      </c>
      <c r="AU119" s="193" t="s">
        <v>79</v>
      </c>
      <c r="AY119" s="192" t="s">
        <v>111</v>
      </c>
      <c r="BK119" s="194">
        <f>SUM(BK120:BK129)</f>
        <v>0</v>
      </c>
    </row>
    <row r="120" spans="2:65" s="1" customFormat="1" ht="45" customHeight="1">
      <c r="B120" s="38"/>
      <c r="C120" s="197" t="s">
        <v>179</v>
      </c>
      <c r="D120" s="197" t="s">
        <v>113</v>
      </c>
      <c r="E120" s="198" t="s">
        <v>180</v>
      </c>
      <c r="F120" s="199" t="s">
        <v>181</v>
      </c>
      <c r="G120" s="200" t="s">
        <v>130</v>
      </c>
      <c r="H120" s="201">
        <v>2</v>
      </c>
      <c r="I120" s="202"/>
      <c r="J120" s="203">
        <f>ROUND(I120*H120,2)</f>
        <v>0</v>
      </c>
      <c r="K120" s="199" t="s">
        <v>117</v>
      </c>
      <c r="L120" s="43"/>
      <c r="M120" s="204" t="s">
        <v>19</v>
      </c>
      <c r="N120" s="205" t="s">
        <v>45</v>
      </c>
      <c r="O120" s="79"/>
      <c r="P120" s="206">
        <f>O120*H120</f>
        <v>0</v>
      </c>
      <c r="Q120" s="206">
        <v>3.80112</v>
      </c>
      <c r="R120" s="206">
        <f>Q120*H120</f>
        <v>7.60224</v>
      </c>
      <c r="S120" s="206">
        <v>0</v>
      </c>
      <c r="T120" s="207">
        <f>S120*H120</f>
        <v>0</v>
      </c>
      <c r="AR120" s="17" t="s">
        <v>118</v>
      </c>
      <c r="AT120" s="17" t="s">
        <v>113</v>
      </c>
      <c r="AU120" s="17" t="s">
        <v>81</v>
      </c>
      <c r="AY120" s="17" t="s">
        <v>111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17" t="s">
        <v>79</v>
      </c>
      <c r="BK120" s="208">
        <f>ROUND(I120*H120,2)</f>
        <v>0</v>
      </c>
      <c r="BL120" s="17" t="s">
        <v>118</v>
      </c>
      <c r="BM120" s="17" t="s">
        <v>182</v>
      </c>
    </row>
    <row r="121" spans="2:51" s="11" customFormat="1" ht="12">
      <c r="B121" s="209"/>
      <c r="C121" s="210"/>
      <c r="D121" s="211" t="s">
        <v>120</v>
      </c>
      <c r="E121" s="212" t="s">
        <v>19</v>
      </c>
      <c r="F121" s="213" t="s">
        <v>183</v>
      </c>
      <c r="G121" s="210"/>
      <c r="H121" s="212" t="s">
        <v>19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120</v>
      </c>
      <c r="AU121" s="219" t="s">
        <v>81</v>
      </c>
      <c r="AV121" s="11" t="s">
        <v>79</v>
      </c>
      <c r="AW121" s="11" t="s">
        <v>33</v>
      </c>
      <c r="AX121" s="11" t="s">
        <v>74</v>
      </c>
      <c r="AY121" s="219" t="s">
        <v>111</v>
      </c>
    </row>
    <row r="122" spans="2:51" s="11" customFormat="1" ht="12">
      <c r="B122" s="209"/>
      <c r="C122" s="210"/>
      <c r="D122" s="211" t="s">
        <v>120</v>
      </c>
      <c r="E122" s="212" t="s">
        <v>19</v>
      </c>
      <c r="F122" s="213" t="s">
        <v>184</v>
      </c>
      <c r="G122" s="210"/>
      <c r="H122" s="212" t="s">
        <v>19</v>
      </c>
      <c r="I122" s="214"/>
      <c r="J122" s="210"/>
      <c r="K122" s="210"/>
      <c r="L122" s="215"/>
      <c r="M122" s="216"/>
      <c r="N122" s="217"/>
      <c r="O122" s="217"/>
      <c r="P122" s="217"/>
      <c r="Q122" s="217"/>
      <c r="R122" s="217"/>
      <c r="S122" s="217"/>
      <c r="T122" s="218"/>
      <c r="AT122" s="219" t="s">
        <v>120</v>
      </c>
      <c r="AU122" s="219" t="s">
        <v>81</v>
      </c>
      <c r="AV122" s="11" t="s">
        <v>79</v>
      </c>
      <c r="AW122" s="11" t="s">
        <v>33</v>
      </c>
      <c r="AX122" s="11" t="s">
        <v>74</v>
      </c>
      <c r="AY122" s="219" t="s">
        <v>111</v>
      </c>
    </row>
    <row r="123" spans="2:51" s="11" customFormat="1" ht="12">
      <c r="B123" s="209"/>
      <c r="C123" s="210"/>
      <c r="D123" s="211" t="s">
        <v>120</v>
      </c>
      <c r="E123" s="212" t="s">
        <v>19</v>
      </c>
      <c r="F123" s="213" t="s">
        <v>185</v>
      </c>
      <c r="G123" s="210"/>
      <c r="H123" s="212" t="s">
        <v>19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120</v>
      </c>
      <c r="AU123" s="219" t="s">
        <v>81</v>
      </c>
      <c r="AV123" s="11" t="s">
        <v>79</v>
      </c>
      <c r="AW123" s="11" t="s">
        <v>33</v>
      </c>
      <c r="AX123" s="11" t="s">
        <v>74</v>
      </c>
      <c r="AY123" s="219" t="s">
        <v>111</v>
      </c>
    </row>
    <row r="124" spans="2:51" s="12" customFormat="1" ht="12">
      <c r="B124" s="220"/>
      <c r="C124" s="221"/>
      <c r="D124" s="211" t="s">
        <v>120</v>
      </c>
      <c r="E124" s="222" t="s">
        <v>19</v>
      </c>
      <c r="F124" s="223" t="s">
        <v>81</v>
      </c>
      <c r="G124" s="221"/>
      <c r="H124" s="224">
        <v>2</v>
      </c>
      <c r="I124" s="225"/>
      <c r="J124" s="221"/>
      <c r="K124" s="221"/>
      <c r="L124" s="226"/>
      <c r="M124" s="227"/>
      <c r="N124" s="228"/>
      <c r="O124" s="228"/>
      <c r="P124" s="228"/>
      <c r="Q124" s="228"/>
      <c r="R124" s="228"/>
      <c r="S124" s="228"/>
      <c r="T124" s="229"/>
      <c r="AT124" s="230" t="s">
        <v>120</v>
      </c>
      <c r="AU124" s="230" t="s">
        <v>81</v>
      </c>
      <c r="AV124" s="12" t="s">
        <v>81</v>
      </c>
      <c r="AW124" s="12" t="s">
        <v>33</v>
      </c>
      <c r="AX124" s="12" t="s">
        <v>79</v>
      </c>
      <c r="AY124" s="230" t="s">
        <v>111</v>
      </c>
    </row>
    <row r="125" spans="2:65" s="1" customFormat="1" ht="45" customHeight="1">
      <c r="B125" s="38"/>
      <c r="C125" s="197" t="s">
        <v>186</v>
      </c>
      <c r="D125" s="197" t="s">
        <v>113</v>
      </c>
      <c r="E125" s="198" t="s">
        <v>187</v>
      </c>
      <c r="F125" s="199" t="s">
        <v>188</v>
      </c>
      <c r="G125" s="200" t="s">
        <v>130</v>
      </c>
      <c r="H125" s="201">
        <v>5</v>
      </c>
      <c r="I125" s="202"/>
      <c r="J125" s="203">
        <f>ROUND(I125*H125,2)</f>
        <v>0</v>
      </c>
      <c r="K125" s="199" t="s">
        <v>117</v>
      </c>
      <c r="L125" s="43"/>
      <c r="M125" s="204" t="s">
        <v>19</v>
      </c>
      <c r="N125" s="205" t="s">
        <v>45</v>
      </c>
      <c r="O125" s="79"/>
      <c r="P125" s="206">
        <f>O125*H125</f>
        <v>0</v>
      </c>
      <c r="Q125" s="206">
        <v>1.10112</v>
      </c>
      <c r="R125" s="206">
        <f>Q125*H125</f>
        <v>5.5056</v>
      </c>
      <c r="S125" s="206">
        <v>0</v>
      </c>
      <c r="T125" s="207">
        <f>S125*H125</f>
        <v>0</v>
      </c>
      <c r="AR125" s="17" t="s">
        <v>118</v>
      </c>
      <c r="AT125" s="17" t="s">
        <v>113</v>
      </c>
      <c r="AU125" s="17" t="s">
        <v>81</v>
      </c>
      <c r="AY125" s="17" t="s">
        <v>111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7" t="s">
        <v>79</v>
      </c>
      <c r="BK125" s="208">
        <f>ROUND(I125*H125,2)</f>
        <v>0</v>
      </c>
      <c r="BL125" s="17" t="s">
        <v>118</v>
      </c>
      <c r="BM125" s="17" t="s">
        <v>189</v>
      </c>
    </row>
    <row r="126" spans="2:51" s="11" customFormat="1" ht="12">
      <c r="B126" s="209"/>
      <c r="C126" s="210"/>
      <c r="D126" s="211" t="s">
        <v>120</v>
      </c>
      <c r="E126" s="212" t="s">
        <v>19</v>
      </c>
      <c r="F126" s="213" t="s">
        <v>183</v>
      </c>
      <c r="G126" s="210"/>
      <c r="H126" s="212" t="s">
        <v>19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120</v>
      </c>
      <c r="AU126" s="219" t="s">
        <v>81</v>
      </c>
      <c r="AV126" s="11" t="s">
        <v>79</v>
      </c>
      <c r="AW126" s="11" t="s">
        <v>33</v>
      </c>
      <c r="AX126" s="11" t="s">
        <v>74</v>
      </c>
      <c r="AY126" s="219" t="s">
        <v>111</v>
      </c>
    </row>
    <row r="127" spans="2:51" s="11" customFormat="1" ht="12">
      <c r="B127" s="209"/>
      <c r="C127" s="210"/>
      <c r="D127" s="211" t="s">
        <v>120</v>
      </c>
      <c r="E127" s="212" t="s">
        <v>19</v>
      </c>
      <c r="F127" s="213" t="s">
        <v>184</v>
      </c>
      <c r="G127" s="210"/>
      <c r="H127" s="212" t="s">
        <v>19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120</v>
      </c>
      <c r="AU127" s="219" t="s">
        <v>81</v>
      </c>
      <c r="AV127" s="11" t="s">
        <v>79</v>
      </c>
      <c r="AW127" s="11" t="s">
        <v>33</v>
      </c>
      <c r="AX127" s="11" t="s">
        <v>74</v>
      </c>
      <c r="AY127" s="219" t="s">
        <v>111</v>
      </c>
    </row>
    <row r="128" spans="2:51" s="11" customFormat="1" ht="12">
      <c r="B128" s="209"/>
      <c r="C128" s="210"/>
      <c r="D128" s="211" t="s">
        <v>120</v>
      </c>
      <c r="E128" s="212" t="s">
        <v>19</v>
      </c>
      <c r="F128" s="213" t="s">
        <v>185</v>
      </c>
      <c r="G128" s="210"/>
      <c r="H128" s="212" t="s">
        <v>19</v>
      </c>
      <c r="I128" s="214"/>
      <c r="J128" s="210"/>
      <c r="K128" s="210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120</v>
      </c>
      <c r="AU128" s="219" t="s">
        <v>81</v>
      </c>
      <c r="AV128" s="11" t="s">
        <v>79</v>
      </c>
      <c r="AW128" s="11" t="s">
        <v>33</v>
      </c>
      <c r="AX128" s="11" t="s">
        <v>74</v>
      </c>
      <c r="AY128" s="219" t="s">
        <v>111</v>
      </c>
    </row>
    <row r="129" spans="2:51" s="12" customFormat="1" ht="12">
      <c r="B129" s="220"/>
      <c r="C129" s="221"/>
      <c r="D129" s="211" t="s">
        <v>120</v>
      </c>
      <c r="E129" s="222" t="s">
        <v>19</v>
      </c>
      <c r="F129" s="223" t="s">
        <v>139</v>
      </c>
      <c r="G129" s="221"/>
      <c r="H129" s="224">
        <v>5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120</v>
      </c>
      <c r="AU129" s="230" t="s">
        <v>81</v>
      </c>
      <c r="AV129" s="12" t="s">
        <v>81</v>
      </c>
      <c r="AW129" s="12" t="s">
        <v>33</v>
      </c>
      <c r="AX129" s="12" t="s">
        <v>79</v>
      </c>
      <c r="AY129" s="230" t="s">
        <v>111</v>
      </c>
    </row>
    <row r="130" spans="2:63" s="10" customFormat="1" ht="22.8" customHeight="1">
      <c r="B130" s="181"/>
      <c r="C130" s="182"/>
      <c r="D130" s="183" t="s">
        <v>73</v>
      </c>
      <c r="E130" s="195" t="s">
        <v>144</v>
      </c>
      <c r="F130" s="195" t="s">
        <v>190</v>
      </c>
      <c r="G130" s="182"/>
      <c r="H130" s="182"/>
      <c r="I130" s="185"/>
      <c r="J130" s="196">
        <f>BK130</f>
        <v>0</v>
      </c>
      <c r="K130" s="182"/>
      <c r="L130" s="187"/>
      <c r="M130" s="188"/>
      <c r="N130" s="189"/>
      <c r="O130" s="189"/>
      <c r="P130" s="190">
        <f>SUM(P131:P181)</f>
        <v>0</v>
      </c>
      <c r="Q130" s="189"/>
      <c r="R130" s="190">
        <f>SUM(R131:R181)</f>
        <v>37.3705868496</v>
      </c>
      <c r="S130" s="189"/>
      <c r="T130" s="191">
        <f>SUM(T131:T181)</f>
        <v>0</v>
      </c>
      <c r="AR130" s="192" t="s">
        <v>79</v>
      </c>
      <c r="AT130" s="193" t="s">
        <v>73</v>
      </c>
      <c r="AU130" s="193" t="s">
        <v>79</v>
      </c>
      <c r="AY130" s="192" t="s">
        <v>111</v>
      </c>
      <c r="BK130" s="194">
        <f>SUM(BK131:BK181)</f>
        <v>0</v>
      </c>
    </row>
    <row r="131" spans="2:65" s="1" customFormat="1" ht="22.5" customHeight="1">
      <c r="B131" s="38"/>
      <c r="C131" s="197" t="s">
        <v>191</v>
      </c>
      <c r="D131" s="197" t="s">
        <v>113</v>
      </c>
      <c r="E131" s="198" t="s">
        <v>192</v>
      </c>
      <c r="F131" s="199" t="s">
        <v>193</v>
      </c>
      <c r="G131" s="200" t="s">
        <v>174</v>
      </c>
      <c r="H131" s="201">
        <v>298.616</v>
      </c>
      <c r="I131" s="202"/>
      <c r="J131" s="203">
        <f>ROUND(I131*H131,2)</f>
        <v>0</v>
      </c>
      <c r="K131" s="199" t="s">
        <v>117</v>
      </c>
      <c r="L131" s="43"/>
      <c r="M131" s="204" t="s">
        <v>19</v>
      </c>
      <c r="N131" s="205" t="s">
        <v>45</v>
      </c>
      <c r="O131" s="79"/>
      <c r="P131" s="206">
        <f>O131*H131</f>
        <v>0</v>
      </c>
      <c r="Q131" s="206">
        <v>0.0915306</v>
      </c>
      <c r="R131" s="206">
        <f>Q131*H131</f>
        <v>27.3325016496</v>
      </c>
      <c r="S131" s="206">
        <v>0</v>
      </c>
      <c r="T131" s="207">
        <f>S131*H131</f>
        <v>0</v>
      </c>
      <c r="AR131" s="17" t="s">
        <v>118</v>
      </c>
      <c r="AT131" s="17" t="s">
        <v>113</v>
      </c>
      <c r="AU131" s="17" t="s">
        <v>81</v>
      </c>
      <c r="AY131" s="17" t="s">
        <v>111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7" t="s">
        <v>79</v>
      </c>
      <c r="BK131" s="208">
        <f>ROUND(I131*H131,2)</f>
        <v>0</v>
      </c>
      <c r="BL131" s="17" t="s">
        <v>118</v>
      </c>
      <c r="BM131" s="17" t="s">
        <v>194</v>
      </c>
    </row>
    <row r="132" spans="2:51" s="11" customFormat="1" ht="12">
      <c r="B132" s="209"/>
      <c r="C132" s="210"/>
      <c r="D132" s="211" t="s">
        <v>120</v>
      </c>
      <c r="E132" s="212" t="s">
        <v>19</v>
      </c>
      <c r="F132" s="213" t="s">
        <v>195</v>
      </c>
      <c r="G132" s="210"/>
      <c r="H132" s="212" t="s">
        <v>19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120</v>
      </c>
      <c r="AU132" s="219" t="s">
        <v>81</v>
      </c>
      <c r="AV132" s="11" t="s">
        <v>79</v>
      </c>
      <c r="AW132" s="11" t="s">
        <v>33</v>
      </c>
      <c r="AX132" s="11" t="s">
        <v>74</v>
      </c>
      <c r="AY132" s="219" t="s">
        <v>111</v>
      </c>
    </row>
    <row r="133" spans="2:51" s="11" customFormat="1" ht="12">
      <c r="B133" s="209"/>
      <c r="C133" s="210"/>
      <c r="D133" s="211" t="s">
        <v>120</v>
      </c>
      <c r="E133" s="212" t="s">
        <v>19</v>
      </c>
      <c r="F133" s="213" t="s">
        <v>196</v>
      </c>
      <c r="G133" s="210"/>
      <c r="H133" s="212" t="s">
        <v>19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120</v>
      </c>
      <c r="AU133" s="219" t="s">
        <v>81</v>
      </c>
      <c r="AV133" s="11" t="s">
        <v>79</v>
      </c>
      <c r="AW133" s="11" t="s">
        <v>33</v>
      </c>
      <c r="AX133" s="11" t="s">
        <v>74</v>
      </c>
      <c r="AY133" s="219" t="s">
        <v>111</v>
      </c>
    </row>
    <row r="134" spans="2:51" s="12" customFormat="1" ht="12">
      <c r="B134" s="220"/>
      <c r="C134" s="221"/>
      <c r="D134" s="211" t="s">
        <v>120</v>
      </c>
      <c r="E134" s="222" t="s">
        <v>19</v>
      </c>
      <c r="F134" s="223" t="s">
        <v>197</v>
      </c>
      <c r="G134" s="221"/>
      <c r="H134" s="224">
        <v>429</v>
      </c>
      <c r="I134" s="225"/>
      <c r="J134" s="221"/>
      <c r="K134" s="221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120</v>
      </c>
      <c r="AU134" s="230" t="s">
        <v>81</v>
      </c>
      <c r="AV134" s="12" t="s">
        <v>81</v>
      </c>
      <c r="AW134" s="12" t="s">
        <v>33</v>
      </c>
      <c r="AX134" s="12" t="s">
        <v>74</v>
      </c>
      <c r="AY134" s="230" t="s">
        <v>111</v>
      </c>
    </row>
    <row r="135" spans="2:51" s="11" customFormat="1" ht="12">
      <c r="B135" s="209"/>
      <c r="C135" s="210"/>
      <c r="D135" s="211" t="s">
        <v>120</v>
      </c>
      <c r="E135" s="212" t="s">
        <v>19</v>
      </c>
      <c r="F135" s="213" t="s">
        <v>198</v>
      </c>
      <c r="G135" s="210"/>
      <c r="H135" s="212" t="s">
        <v>19</v>
      </c>
      <c r="I135" s="214"/>
      <c r="J135" s="210"/>
      <c r="K135" s="210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120</v>
      </c>
      <c r="AU135" s="219" t="s">
        <v>81</v>
      </c>
      <c r="AV135" s="11" t="s">
        <v>79</v>
      </c>
      <c r="AW135" s="11" t="s">
        <v>33</v>
      </c>
      <c r="AX135" s="11" t="s">
        <v>74</v>
      </c>
      <c r="AY135" s="219" t="s">
        <v>111</v>
      </c>
    </row>
    <row r="136" spans="2:51" s="12" customFormat="1" ht="12">
      <c r="B136" s="220"/>
      <c r="C136" s="221"/>
      <c r="D136" s="211" t="s">
        <v>120</v>
      </c>
      <c r="E136" s="222" t="s">
        <v>19</v>
      </c>
      <c r="F136" s="223" t="s">
        <v>199</v>
      </c>
      <c r="G136" s="221"/>
      <c r="H136" s="224">
        <v>58.5</v>
      </c>
      <c r="I136" s="225"/>
      <c r="J136" s="221"/>
      <c r="K136" s="221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120</v>
      </c>
      <c r="AU136" s="230" t="s">
        <v>81</v>
      </c>
      <c r="AV136" s="12" t="s">
        <v>81</v>
      </c>
      <c r="AW136" s="12" t="s">
        <v>33</v>
      </c>
      <c r="AX136" s="12" t="s">
        <v>74</v>
      </c>
      <c r="AY136" s="230" t="s">
        <v>111</v>
      </c>
    </row>
    <row r="137" spans="2:51" s="11" customFormat="1" ht="12">
      <c r="B137" s="209"/>
      <c r="C137" s="210"/>
      <c r="D137" s="211" t="s">
        <v>120</v>
      </c>
      <c r="E137" s="212" t="s">
        <v>19</v>
      </c>
      <c r="F137" s="213" t="s">
        <v>200</v>
      </c>
      <c r="G137" s="210"/>
      <c r="H137" s="212" t="s">
        <v>19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120</v>
      </c>
      <c r="AU137" s="219" t="s">
        <v>81</v>
      </c>
      <c r="AV137" s="11" t="s">
        <v>79</v>
      </c>
      <c r="AW137" s="11" t="s">
        <v>33</v>
      </c>
      <c r="AX137" s="11" t="s">
        <v>74</v>
      </c>
      <c r="AY137" s="219" t="s">
        <v>111</v>
      </c>
    </row>
    <row r="138" spans="2:51" s="12" customFormat="1" ht="12">
      <c r="B138" s="220"/>
      <c r="C138" s="221"/>
      <c r="D138" s="211" t="s">
        <v>120</v>
      </c>
      <c r="E138" s="222" t="s">
        <v>19</v>
      </c>
      <c r="F138" s="223" t="s">
        <v>201</v>
      </c>
      <c r="G138" s="221"/>
      <c r="H138" s="224">
        <v>63.375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120</v>
      </c>
      <c r="AU138" s="230" t="s">
        <v>81</v>
      </c>
      <c r="AV138" s="12" t="s">
        <v>81</v>
      </c>
      <c r="AW138" s="12" t="s">
        <v>33</v>
      </c>
      <c r="AX138" s="12" t="s">
        <v>74</v>
      </c>
      <c r="AY138" s="230" t="s">
        <v>111</v>
      </c>
    </row>
    <row r="139" spans="2:51" s="11" customFormat="1" ht="12">
      <c r="B139" s="209"/>
      <c r="C139" s="210"/>
      <c r="D139" s="211" t="s">
        <v>120</v>
      </c>
      <c r="E139" s="212" t="s">
        <v>19</v>
      </c>
      <c r="F139" s="213" t="s">
        <v>202</v>
      </c>
      <c r="G139" s="210"/>
      <c r="H139" s="212" t="s">
        <v>19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120</v>
      </c>
      <c r="AU139" s="219" t="s">
        <v>81</v>
      </c>
      <c r="AV139" s="11" t="s">
        <v>79</v>
      </c>
      <c r="AW139" s="11" t="s">
        <v>33</v>
      </c>
      <c r="AX139" s="11" t="s">
        <v>74</v>
      </c>
      <c r="AY139" s="219" t="s">
        <v>111</v>
      </c>
    </row>
    <row r="140" spans="2:51" s="12" customFormat="1" ht="12">
      <c r="B140" s="220"/>
      <c r="C140" s="221"/>
      <c r="D140" s="211" t="s">
        <v>120</v>
      </c>
      <c r="E140" s="222" t="s">
        <v>19</v>
      </c>
      <c r="F140" s="223" t="s">
        <v>203</v>
      </c>
      <c r="G140" s="221"/>
      <c r="H140" s="224">
        <v>57.525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120</v>
      </c>
      <c r="AU140" s="230" t="s">
        <v>81</v>
      </c>
      <c r="AV140" s="12" t="s">
        <v>81</v>
      </c>
      <c r="AW140" s="12" t="s">
        <v>33</v>
      </c>
      <c r="AX140" s="12" t="s">
        <v>74</v>
      </c>
      <c r="AY140" s="230" t="s">
        <v>111</v>
      </c>
    </row>
    <row r="141" spans="2:51" s="11" customFormat="1" ht="12">
      <c r="B141" s="209"/>
      <c r="C141" s="210"/>
      <c r="D141" s="211" t="s">
        <v>120</v>
      </c>
      <c r="E141" s="212" t="s">
        <v>19</v>
      </c>
      <c r="F141" s="213" t="s">
        <v>204</v>
      </c>
      <c r="G141" s="210"/>
      <c r="H141" s="212" t="s">
        <v>19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120</v>
      </c>
      <c r="AU141" s="219" t="s">
        <v>81</v>
      </c>
      <c r="AV141" s="11" t="s">
        <v>79</v>
      </c>
      <c r="AW141" s="11" t="s">
        <v>33</v>
      </c>
      <c r="AX141" s="11" t="s">
        <v>74</v>
      </c>
      <c r="AY141" s="219" t="s">
        <v>111</v>
      </c>
    </row>
    <row r="142" spans="2:51" s="12" customFormat="1" ht="12">
      <c r="B142" s="220"/>
      <c r="C142" s="221"/>
      <c r="D142" s="211" t="s">
        <v>120</v>
      </c>
      <c r="E142" s="222" t="s">
        <v>19</v>
      </c>
      <c r="F142" s="223" t="s">
        <v>205</v>
      </c>
      <c r="G142" s="221"/>
      <c r="H142" s="224">
        <v>59.475</v>
      </c>
      <c r="I142" s="225"/>
      <c r="J142" s="221"/>
      <c r="K142" s="221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120</v>
      </c>
      <c r="AU142" s="230" t="s">
        <v>81</v>
      </c>
      <c r="AV142" s="12" t="s">
        <v>81</v>
      </c>
      <c r="AW142" s="12" t="s">
        <v>33</v>
      </c>
      <c r="AX142" s="12" t="s">
        <v>74</v>
      </c>
      <c r="AY142" s="230" t="s">
        <v>111</v>
      </c>
    </row>
    <row r="143" spans="2:51" s="11" customFormat="1" ht="12">
      <c r="B143" s="209"/>
      <c r="C143" s="210"/>
      <c r="D143" s="211" t="s">
        <v>120</v>
      </c>
      <c r="E143" s="212" t="s">
        <v>19</v>
      </c>
      <c r="F143" s="213" t="s">
        <v>206</v>
      </c>
      <c r="G143" s="210"/>
      <c r="H143" s="212" t="s">
        <v>19</v>
      </c>
      <c r="I143" s="214"/>
      <c r="J143" s="210"/>
      <c r="K143" s="210"/>
      <c r="L143" s="215"/>
      <c r="M143" s="216"/>
      <c r="N143" s="217"/>
      <c r="O143" s="217"/>
      <c r="P143" s="217"/>
      <c r="Q143" s="217"/>
      <c r="R143" s="217"/>
      <c r="S143" s="217"/>
      <c r="T143" s="218"/>
      <c r="AT143" s="219" t="s">
        <v>120</v>
      </c>
      <c r="AU143" s="219" t="s">
        <v>81</v>
      </c>
      <c r="AV143" s="11" t="s">
        <v>79</v>
      </c>
      <c r="AW143" s="11" t="s">
        <v>33</v>
      </c>
      <c r="AX143" s="11" t="s">
        <v>74</v>
      </c>
      <c r="AY143" s="219" t="s">
        <v>111</v>
      </c>
    </row>
    <row r="144" spans="2:51" s="12" customFormat="1" ht="12">
      <c r="B144" s="220"/>
      <c r="C144" s="221"/>
      <c r="D144" s="211" t="s">
        <v>120</v>
      </c>
      <c r="E144" s="222" t="s">
        <v>19</v>
      </c>
      <c r="F144" s="223" t="s">
        <v>207</v>
      </c>
      <c r="G144" s="221"/>
      <c r="H144" s="224">
        <v>55.575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120</v>
      </c>
      <c r="AU144" s="230" t="s">
        <v>81</v>
      </c>
      <c r="AV144" s="12" t="s">
        <v>81</v>
      </c>
      <c r="AW144" s="12" t="s">
        <v>33</v>
      </c>
      <c r="AX144" s="12" t="s">
        <v>74</v>
      </c>
      <c r="AY144" s="230" t="s">
        <v>111</v>
      </c>
    </row>
    <row r="145" spans="2:51" s="13" customFormat="1" ht="12">
      <c r="B145" s="231"/>
      <c r="C145" s="232"/>
      <c r="D145" s="211" t="s">
        <v>120</v>
      </c>
      <c r="E145" s="233" t="s">
        <v>19</v>
      </c>
      <c r="F145" s="234" t="s">
        <v>208</v>
      </c>
      <c r="G145" s="232"/>
      <c r="H145" s="235">
        <v>723.45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120</v>
      </c>
      <c r="AU145" s="241" t="s">
        <v>81</v>
      </c>
      <c r="AV145" s="13" t="s">
        <v>127</v>
      </c>
      <c r="AW145" s="13" t="s">
        <v>33</v>
      </c>
      <c r="AX145" s="13" t="s">
        <v>74</v>
      </c>
      <c r="AY145" s="241" t="s">
        <v>111</v>
      </c>
    </row>
    <row r="146" spans="2:51" s="11" customFormat="1" ht="12">
      <c r="B146" s="209"/>
      <c r="C146" s="210"/>
      <c r="D146" s="211" t="s">
        <v>120</v>
      </c>
      <c r="E146" s="212" t="s">
        <v>19</v>
      </c>
      <c r="F146" s="213" t="s">
        <v>209</v>
      </c>
      <c r="G146" s="210"/>
      <c r="H146" s="212" t="s">
        <v>19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120</v>
      </c>
      <c r="AU146" s="219" t="s">
        <v>81</v>
      </c>
      <c r="AV146" s="11" t="s">
        <v>79</v>
      </c>
      <c r="AW146" s="11" t="s">
        <v>33</v>
      </c>
      <c r="AX146" s="11" t="s">
        <v>74</v>
      </c>
      <c r="AY146" s="219" t="s">
        <v>111</v>
      </c>
    </row>
    <row r="147" spans="2:51" s="11" customFormat="1" ht="12">
      <c r="B147" s="209"/>
      <c r="C147" s="210"/>
      <c r="D147" s="211" t="s">
        <v>120</v>
      </c>
      <c r="E147" s="212" t="s">
        <v>19</v>
      </c>
      <c r="F147" s="213" t="s">
        <v>210</v>
      </c>
      <c r="G147" s="210"/>
      <c r="H147" s="212" t="s">
        <v>19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120</v>
      </c>
      <c r="AU147" s="219" t="s">
        <v>81</v>
      </c>
      <c r="AV147" s="11" t="s">
        <v>79</v>
      </c>
      <c r="AW147" s="11" t="s">
        <v>33</v>
      </c>
      <c r="AX147" s="11" t="s">
        <v>74</v>
      </c>
      <c r="AY147" s="219" t="s">
        <v>111</v>
      </c>
    </row>
    <row r="148" spans="2:51" s="12" customFormat="1" ht="12">
      <c r="B148" s="220"/>
      <c r="C148" s="221"/>
      <c r="D148" s="211" t="s">
        <v>120</v>
      </c>
      <c r="E148" s="222" t="s">
        <v>19</v>
      </c>
      <c r="F148" s="223" t="s">
        <v>211</v>
      </c>
      <c r="G148" s="221"/>
      <c r="H148" s="224">
        <v>84.53</v>
      </c>
      <c r="I148" s="225"/>
      <c r="J148" s="221"/>
      <c r="K148" s="221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120</v>
      </c>
      <c r="AU148" s="230" t="s">
        <v>81</v>
      </c>
      <c r="AV148" s="12" t="s">
        <v>81</v>
      </c>
      <c r="AW148" s="12" t="s">
        <v>33</v>
      </c>
      <c r="AX148" s="12" t="s">
        <v>74</v>
      </c>
      <c r="AY148" s="230" t="s">
        <v>111</v>
      </c>
    </row>
    <row r="149" spans="2:51" s="11" customFormat="1" ht="12">
      <c r="B149" s="209"/>
      <c r="C149" s="210"/>
      <c r="D149" s="211" t="s">
        <v>120</v>
      </c>
      <c r="E149" s="212" t="s">
        <v>19</v>
      </c>
      <c r="F149" s="213" t="s">
        <v>212</v>
      </c>
      <c r="G149" s="210"/>
      <c r="H149" s="212" t="s">
        <v>19</v>
      </c>
      <c r="I149" s="214"/>
      <c r="J149" s="210"/>
      <c r="K149" s="210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120</v>
      </c>
      <c r="AU149" s="219" t="s">
        <v>81</v>
      </c>
      <c r="AV149" s="11" t="s">
        <v>79</v>
      </c>
      <c r="AW149" s="11" t="s">
        <v>33</v>
      </c>
      <c r="AX149" s="11" t="s">
        <v>74</v>
      </c>
      <c r="AY149" s="219" t="s">
        <v>111</v>
      </c>
    </row>
    <row r="150" spans="2:51" s="12" customFormat="1" ht="12">
      <c r="B150" s="220"/>
      <c r="C150" s="221"/>
      <c r="D150" s="211" t="s">
        <v>120</v>
      </c>
      <c r="E150" s="222" t="s">
        <v>19</v>
      </c>
      <c r="F150" s="223" t="s">
        <v>213</v>
      </c>
      <c r="G150" s="221"/>
      <c r="H150" s="224">
        <v>129.435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120</v>
      </c>
      <c r="AU150" s="230" t="s">
        <v>81</v>
      </c>
      <c r="AV150" s="12" t="s">
        <v>81</v>
      </c>
      <c r="AW150" s="12" t="s">
        <v>33</v>
      </c>
      <c r="AX150" s="12" t="s">
        <v>74</v>
      </c>
      <c r="AY150" s="230" t="s">
        <v>111</v>
      </c>
    </row>
    <row r="151" spans="2:51" s="11" customFormat="1" ht="12">
      <c r="B151" s="209"/>
      <c r="C151" s="210"/>
      <c r="D151" s="211" t="s">
        <v>120</v>
      </c>
      <c r="E151" s="212" t="s">
        <v>19</v>
      </c>
      <c r="F151" s="213" t="s">
        <v>214</v>
      </c>
      <c r="G151" s="210"/>
      <c r="H151" s="212" t="s">
        <v>19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120</v>
      </c>
      <c r="AU151" s="219" t="s">
        <v>81</v>
      </c>
      <c r="AV151" s="11" t="s">
        <v>79</v>
      </c>
      <c r="AW151" s="11" t="s">
        <v>33</v>
      </c>
      <c r="AX151" s="11" t="s">
        <v>74</v>
      </c>
      <c r="AY151" s="219" t="s">
        <v>111</v>
      </c>
    </row>
    <row r="152" spans="2:51" s="12" customFormat="1" ht="12">
      <c r="B152" s="220"/>
      <c r="C152" s="221"/>
      <c r="D152" s="211" t="s">
        <v>120</v>
      </c>
      <c r="E152" s="222" t="s">
        <v>19</v>
      </c>
      <c r="F152" s="223" t="s">
        <v>215</v>
      </c>
      <c r="G152" s="221"/>
      <c r="H152" s="224">
        <v>28.215</v>
      </c>
      <c r="I152" s="225"/>
      <c r="J152" s="221"/>
      <c r="K152" s="221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120</v>
      </c>
      <c r="AU152" s="230" t="s">
        <v>81</v>
      </c>
      <c r="AV152" s="12" t="s">
        <v>81</v>
      </c>
      <c r="AW152" s="12" t="s">
        <v>33</v>
      </c>
      <c r="AX152" s="12" t="s">
        <v>74</v>
      </c>
      <c r="AY152" s="230" t="s">
        <v>111</v>
      </c>
    </row>
    <row r="153" spans="2:51" s="11" customFormat="1" ht="12">
      <c r="B153" s="209"/>
      <c r="C153" s="210"/>
      <c r="D153" s="211" t="s">
        <v>120</v>
      </c>
      <c r="E153" s="212" t="s">
        <v>19</v>
      </c>
      <c r="F153" s="213" t="s">
        <v>216</v>
      </c>
      <c r="G153" s="210"/>
      <c r="H153" s="212" t="s">
        <v>19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120</v>
      </c>
      <c r="AU153" s="219" t="s">
        <v>81</v>
      </c>
      <c r="AV153" s="11" t="s">
        <v>79</v>
      </c>
      <c r="AW153" s="11" t="s">
        <v>33</v>
      </c>
      <c r="AX153" s="11" t="s">
        <v>74</v>
      </c>
      <c r="AY153" s="219" t="s">
        <v>111</v>
      </c>
    </row>
    <row r="154" spans="2:51" s="12" customFormat="1" ht="12">
      <c r="B154" s="220"/>
      <c r="C154" s="221"/>
      <c r="D154" s="211" t="s">
        <v>120</v>
      </c>
      <c r="E154" s="222" t="s">
        <v>19</v>
      </c>
      <c r="F154" s="223" t="s">
        <v>217</v>
      </c>
      <c r="G154" s="221"/>
      <c r="H154" s="224">
        <v>31.465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120</v>
      </c>
      <c r="AU154" s="230" t="s">
        <v>81</v>
      </c>
      <c r="AV154" s="12" t="s">
        <v>81</v>
      </c>
      <c r="AW154" s="12" t="s">
        <v>33</v>
      </c>
      <c r="AX154" s="12" t="s">
        <v>74</v>
      </c>
      <c r="AY154" s="230" t="s">
        <v>111</v>
      </c>
    </row>
    <row r="155" spans="2:51" s="11" customFormat="1" ht="12">
      <c r="B155" s="209"/>
      <c r="C155" s="210"/>
      <c r="D155" s="211" t="s">
        <v>120</v>
      </c>
      <c r="E155" s="212" t="s">
        <v>19</v>
      </c>
      <c r="F155" s="213" t="s">
        <v>218</v>
      </c>
      <c r="G155" s="210"/>
      <c r="H155" s="212" t="s">
        <v>19</v>
      </c>
      <c r="I155" s="214"/>
      <c r="J155" s="210"/>
      <c r="K155" s="210"/>
      <c r="L155" s="215"/>
      <c r="M155" s="216"/>
      <c r="N155" s="217"/>
      <c r="O155" s="217"/>
      <c r="P155" s="217"/>
      <c r="Q155" s="217"/>
      <c r="R155" s="217"/>
      <c r="S155" s="217"/>
      <c r="T155" s="218"/>
      <c r="AT155" s="219" t="s">
        <v>120</v>
      </c>
      <c r="AU155" s="219" t="s">
        <v>81</v>
      </c>
      <c r="AV155" s="11" t="s">
        <v>79</v>
      </c>
      <c r="AW155" s="11" t="s">
        <v>33</v>
      </c>
      <c r="AX155" s="11" t="s">
        <v>74</v>
      </c>
      <c r="AY155" s="219" t="s">
        <v>111</v>
      </c>
    </row>
    <row r="156" spans="2:51" s="12" customFormat="1" ht="12">
      <c r="B156" s="220"/>
      <c r="C156" s="221"/>
      <c r="D156" s="211" t="s">
        <v>120</v>
      </c>
      <c r="E156" s="222" t="s">
        <v>19</v>
      </c>
      <c r="F156" s="223" t="s">
        <v>219</v>
      </c>
      <c r="G156" s="221"/>
      <c r="H156" s="224">
        <v>29.213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120</v>
      </c>
      <c r="AU156" s="230" t="s">
        <v>81</v>
      </c>
      <c r="AV156" s="12" t="s">
        <v>81</v>
      </c>
      <c r="AW156" s="12" t="s">
        <v>33</v>
      </c>
      <c r="AX156" s="12" t="s">
        <v>74</v>
      </c>
      <c r="AY156" s="230" t="s">
        <v>111</v>
      </c>
    </row>
    <row r="157" spans="2:51" s="11" customFormat="1" ht="12">
      <c r="B157" s="209"/>
      <c r="C157" s="210"/>
      <c r="D157" s="211" t="s">
        <v>120</v>
      </c>
      <c r="E157" s="212" t="s">
        <v>19</v>
      </c>
      <c r="F157" s="213" t="s">
        <v>220</v>
      </c>
      <c r="G157" s="210"/>
      <c r="H157" s="212" t="s">
        <v>19</v>
      </c>
      <c r="I157" s="214"/>
      <c r="J157" s="210"/>
      <c r="K157" s="210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120</v>
      </c>
      <c r="AU157" s="219" t="s">
        <v>81</v>
      </c>
      <c r="AV157" s="11" t="s">
        <v>79</v>
      </c>
      <c r="AW157" s="11" t="s">
        <v>33</v>
      </c>
      <c r="AX157" s="11" t="s">
        <v>74</v>
      </c>
      <c r="AY157" s="219" t="s">
        <v>111</v>
      </c>
    </row>
    <row r="158" spans="2:51" s="12" customFormat="1" ht="12">
      <c r="B158" s="220"/>
      <c r="C158" s="221"/>
      <c r="D158" s="211" t="s">
        <v>120</v>
      </c>
      <c r="E158" s="222" t="s">
        <v>19</v>
      </c>
      <c r="F158" s="223" t="s">
        <v>221</v>
      </c>
      <c r="G158" s="221"/>
      <c r="H158" s="224">
        <v>28.14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120</v>
      </c>
      <c r="AU158" s="230" t="s">
        <v>81</v>
      </c>
      <c r="AV158" s="12" t="s">
        <v>81</v>
      </c>
      <c r="AW158" s="12" t="s">
        <v>33</v>
      </c>
      <c r="AX158" s="12" t="s">
        <v>74</v>
      </c>
      <c r="AY158" s="230" t="s">
        <v>111</v>
      </c>
    </row>
    <row r="159" spans="2:51" s="13" customFormat="1" ht="12">
      <c r="B159" s="231"/>
      <c r="C159" s="232"/>
      <c r="D159" s="211" t="s">
        <v>120</v>
      </c>
      <c r="E159" s="233" t="s">
        <v>19</v>
      </c>
      <c r="F159" s="234" t="s">
        <v>208</v>
      </c>
      <c r="G159" s="232"/>
      <c r="H159" s="235">
        <v>330.998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120</v>
      </c>
      <c r="AU159" s="241" t="s">
        <v>81</v>
      </c>
      <c r="AV159" s="13" t="s">
        <v>127</v>
      </c>
      <c r="AW159" s="13" t="s">
        <v>33</v>
      </c>
      <c r="AX159" s="13" t="s">
        <v>74</v>
      </c>
      <c r="AY159" s="241" t="s">
        <v>111</v>
      </c>
    </row>
    <row r="160" spans="2:51" s="11" customFormat="1" ht="12">
      <c r="B160" s="209"/>
      <c r="C160" s="210"/>
      <c r="D160" s="211" t="s">
        <v>120</v>
      </c>
      <c r="E160" s="212" t="s">
        <v>19</v>
      </c>
      <c r="F160" s="213" t="s">
        <v>222</v>
      </c>
      <c r="G160" s="210"/>
      <c r="H160" s="212" t="s">
        <v>19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120</v>
      </c>
      <c r="AU160" s="219" t="s">
        <v>81</v>
      </c>
      <c r="AV160" s="11" t="s">
        <v>79</v>
      </c>
      <c r="AW160" s="11" t="s">
        <v>33</v>
      </c>
      <c r="AX160" s="11" t="s">
        <v>74</v>
      </c>
      <c r="AY160" s="219" t="s">
        <v>111</v>
      </c>
    </row>
    <row r="161" spans="2:51" s="11" customFormat="1" ht="12">
      <c r="B161" s="209"/>
      <c r="C161" s="210"/>
      <c r="D161" s="211" t="s">
        <v>120</v>
      </c>
      <c r="E161" s="212" t="s">
        <v>19</v>
      </c>
      <c r="F161" s="213" t="s">
        <v>210</v>
      </c>
      <c r="G161" s="210"/>
      <c r="H161" s="212" t="s">
        <v>19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120</v>
      </c>
      <c r="AU161" s="219" t="s">
        <v>81</v>
      </c>
      <c r="AV161" s="11" t="s">
        <v>79</v>
      </c>
      <c r="AW161" s="11" t="s">
        <v>33</v>
      </c>
      <c r="AX161" s="11" t="s">
        <v>74</v>
      </c>
      <c r="AY161" s="219" t="s">
        <v>111</v>
      </c>
    </row>
    <row r="162" spans="2:51" s="12" customFormat="1" ht="12">
      <c r="B162" s="220"/>
      <c r="C162" s="221"/>
      <c r="D162" s="211" t="s">
        <v>120</v>
      </c>
      <c r="E162" s="222" t="s">
        <v>19</v>
      </c>
      <c r="F162" s="223" t="s">
        <v>211</v>
      </c>
      <c r="G162" s="221"/>
      <c r="H162" s="224">
        <v>84.53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120</v>
      </c>
      <c r="AU162" s="230" t="s">
        <v>81</v>
      </c>
      <c r="AV162" s="12" t="s">
        <v>81</v>
      </c>
      <c r="AW162" s="12" t="s">
        <v>33</v>
      </c>
      <c r="AX162" s="12" t="s">
        <v>74</v>
      </c>
      <c r="AY162" s="230" t="s">
        <v>111</v>
      </c>
    </row>
    <row r="163" spans="2:51" s="11" customFormat="1" ht="12">
      <c r="B163" s="209"/>
      <c r="C163" s="210"/>
      <c r="D163" s="211" t="s">
        <v>120</v>
      </c>
      <c r="E163" s="212" t="s">
        <v>19</v>
      </c>
      <c r="F163" s="213" t="s">
        <v>223</v>
      </c>
      <c r="G163" s="210"/>
      <c r="H163" s="212" t="s">
        <v>19</v>
      </c>
      <c r="I163" s="214"/>
      <c r="J163" s="210"/>
      <c r="K163" s="210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120</v>
      </c>
      <c r="AU163" s="219" t="s">
        <v>81</v>
      </c>
      <c r="AV163" s="11" t="s">
        <v>79</v>
      </c>
      <c r="AW163" s="11" t="s">
        <v>33</v>
      </c>
      <c r="AX163" s="11" t="s">
        <v>74</v>
      </c>
      <c r="AY163" s="219" t="s">
        <v>111</v>
      </c>
    </row>
    <row r="164" spans="2:51" s="12" customFormat="1" ht="12">
      <c r="B164" s="220"/>
      <c r="C164" s="221"/>
      <c r="D164" s="211" t="s">
        <v>120</v>
      </c>
      <c r="E164" s="222" t="s">
        <v>19</v>
      </c>
      <c r="F164" s="223" t="s">
        <v>224</v>
      </c>
      <c r="G164" s="221"/>
      <c r="H164" s="224">
        <v>55.485</v>
      </c>
      <c r="I164" s="225"/>
      <c r="J164" s="221"/>
      <c r="K164" s="221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120</v>
      </c>
      <c r="AU164" s="230" t="s">
        <v>81</v>
      </c>
      <c r="AV164" s="12" t="s">
        <v>81</v>
      </c>
      <c r="AW164" s="12" t="s">
        <v>33</v>
      </c>
      <c r="AX164" s="12" t="s">
        <v>74</v>
      </c>
      <c r="AY164" s="230" t="s">
        <v>111</v>
      </c>
    </row>
    <row r="165" spans="2:51" s="13" customFormat="1" ht="12">
      <c r="B165" s="231"/>
      <c r="C165" s="232"/>
      <c r="D165" s="211" t="s">
        <v>120</v>
      </c>
      <c r="E165" s="233" t="s">
        <v>19</v>
      </c>
      <c r="F165" s="234" t="s">
        <v>208</v>
      </c>
      <c r="G165" s="232"/>
      <c r="H165" s="235">
        <v>140.015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120</v>
      </c>
      <c r="AU165" s="241" t="s">
        <v>81</v>
      </c>
      <c r="AV165" s="13" t="s">
        <v>127</v>
      </c>
      <c r="AW165" s="13" t="s">
        <v>33</v>
      </c>
      <c r="AX165" s="13" t="s">
        <v>74</v>
      </c>
      <c r="AY165" s="241" t="s">
        <v>111</v>
      </c>
    </row>
    <row r="166" spans="2:51" s="11" customFormat="1" ht="12">
      <c r="B166" s="209"/>
      <c r="C166" s="210"/>
      <c r="D166" s="211" t="s">
        <v>120</v>
      </c>
      <c r="E166" s="212" t="s">
        <v>19</v>
      </c>
      <c r="F166" s="213" t="s">
        <v>225</v>
      </c>
      <c r="G166" s="210"/>
      <c r="H166" s="212" t="s">
        <v>19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120</v>
      </c>
      <c r="AU166" s="219" t="s">
        <v>81</v>
      </c>
      <c r="AV166" s="11" t="s">
        <v>79</v>
      </c>
      <c r="AW166" s="11" t="s">
        <v>33</v>
      </c>
      <c r="AX166" s="11" t="s">
        <v>74</v>
      </c>
      <c r="AY166" s="219" t="s">
        <v>111</v>
      </c>
    </row>
    <row r="167" spans="2:51" s="12" customFormat="1" ht="12">
      <c r="B167" s="220"/>
      <c r="C167" s="221"/>
      <c r="D167" s="211" t="s">
        <v>120</v>
      </c>
      <c r="E167" s="222" t="s">
        <v>19</v>
      </c>
      <c r="F167" s="223" t="s">
        <v>226</v>
      </c>
      <c r="G167" s="221"/>
      <c r="H167" s="224">
        <v>298.616</v>
      </c>
      <c r="I167" s="225"/>
      <c r="J167" s="221"/>
      <c r="K167" s="221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120</v>
      </c>
      <c r="AU167" s="230" t="s">
        <v>81</v>
      </c>
      <c r="AV167" s="12" t="s">
        <v>81</v>
      </c>
      <c r="AW167" s="12" t="s">
        <v>33</v>
      </c>
      <c r="AX167" s="12" t="s">
        <v>79</v>
      </c>
      <c r="AY167" s="230" t="s">
        <v>111</v>
      </c>
    </row>
    <row r="168" spans="2:65" s="1" customFormat="1" ht="22.5" customHeight="1">
      <c r="B168" s="38"/>
      <c r="C168" s="197" t="s">
        <v>8</v>
      </c>
      <c r="D168" s="197" t="s">
        <v>113</v>
      </c>
      <c r="E168" s="198" t="s">
        <v>227</v>
      </c>
      <c r="F168" s="199" t="s">
        <v>228</v>
      </c>
      <c r="G168" s="200" t="s">
        <v>174</v>
      </c>
      <c r="H168" s="201">
        <v>182.325</v>
      </c>
      <c r="I168" s="202"/>
      <c r="J168" s="203">
        <f>ROUND(I168*H168,2)</f>
        <v>0</v>
      </c>
      <c r="K168" s="199" t="s">
        <v>117</v>
      </c>
      <c r="L168" s="43"/>
      <c r="M168" s="204" t="s">
        <v>19</v>
      </c>
      <c r="N168" s="205" t="s">
        <v>45</v>
      </c>
      <c r="O168" s="79"/>
      <c r="P168" s="206">
        <f>O168*H168</f>
        <v>0</v>
      </c>
      <c r="Q168" s="206">
        <v>0.055056</v>
      </c>
      <c r="R168" s="206">
        <f>Q168*H168</f>
        <v>10.0380852</v>
      </c>
      <c r="S168" s="206">
        <v>0</v>
      </c>
      <c r="T168" s="207">
        <f>S168*H168</f>
        <v>0</v>
      </c>
      <c r="AR168" s="17" t="s">
        <v>118</v>
      </c>
      <c r="AT168" s="17" t="s">
        <v>113</v>
      </c>
      <c r="AU168" s="17" t="s">
        <v>81</v>
      </c>
      <c r="AY168" s="17" t="s">
        <v>111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17" t="s">
        <v>79</v>
      </c>
      <c r="BK168" s="208">
        <f>ROUND(I168*H168,2)</f>
        <v>0</v>
      </c>
      <c r="BL168" s="17" t="s">
        <v>118</v>
      </c>
      <c r="BM168" s="17" t="s">
        <v>229</v>
      </c>
    </row>
    <row r="169" spans="2:51" s="11" customFormat="1" ht="12">
      <c r="B169" s="209"/>
      <c r="C169" s="210"/>
      <c r="D169" s="211" t="s">
        <v>120</v>
      </c>
      <c r="E169" s="212" t="s">
        <v>19</v>
      </c>
      <c r="F169" s="213" t="s">
        <v>230</v>
      </c>
      <c r="G169" s="210"/>
      <c r="H169" s="212" t="s">
        <v>19</v>
      </c>
      <c r="I169" s="214"/>
      <c r="J169" s="210"/>
      <c r="K169" s="210"/>
      <c r="L169" s="215"/>
      <c r="M169" s="216"/>
      <c r="N169" s="217"/>
      <c r="O169" s="217"/>
      <c r="P169" s="217"/>
      <c r="Q169" s="217"/>
      <c r="R169" s="217"/>
      <c r="S169" s="217"/>
      <c r="T169" s="218"/>
      <c r="AT169" s="219" t="s">
        <v>120</v>
      </c>
      <c r="AU169" s="219" t="s">
        <v>81</v>
      </c>
      <c r="AV169" s="11" t="s">
        <v>79</v>
      </c>
      <c r="AW169" s="11" t="s">
        <v>33</v>
      </c>
      <c r="AX169" s="11" t="s">
        <v>74</v>
      </c>
      <c r="AY169" s="219" t="s">
        <v>111</v>
      </c>
    </row>
    <row r="170" spans="2:51" s="12" customFormat="1" ht="12">
      <c r="B170" s="220"/>
      <c r="C170" s="221"/>
      <c r="D170" s="211" t="s">
        <v>120</v>
      </c>
      <c r="E170" s="222" t="s">
        <v>19</v>
      </c>
      <c r="F170" s="223" t="s">
        <v>231</v>
      </c>
      <c r="G170" s="221"/>
      <c r="H170" s="224">
        <v>282.75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120</v>
      </c>
      <c r="AU170" s="230" t="s">
        <v>81</v>
      </c>
      <c r="AV170" s="12" t="s">
        <v>81</v>
      </c>
      <c r="AW170" s="12" t="s">
        <v>33</v>
      </c>
      <c r="AX170" s="12" t="s">
        <v>74</v>
      </c>
      <c r="AY170" s="230" t="s">
        <v>111</v>
      </c>
    </row>
    <row r="171" spans="2:51" s="11" customFormat="1" ht="12">
      <c r="B171" s="209"/>
      <c r="C171" s="210"/>
      <c r="D171" s="211" t="s">
        <v>120</v>
      </c>
      <c r="E171" s="212" t="s">
        <v>19</v>
      </c>
      <c r="F171" s="213" t="s">
        <v>232</v>
      </c>
      <c r="G171" s="210"/>
      <c r="H171" s="212" t="s">
        <v>19</v>
      </c>
      <c r="I171" s="214"/>
      <c r="J171" s="210"/>
      <c r="K171" s="210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120</v>
      </c>
      <c r="AU171" s="219" t="s">
        <v>81</v>
      </c>
      <c r="AV171" s="11" t="s">
        <v>79</v>
      </c>
      <c r="AW171" s="11" t="s">
        <v>33</v>
      </c>
      <c r="AX171" s="11" t="s">
        <v>74</v>
      </c>
      <c r="AY171" s="219" t="s">
        <v>111</v>
      </c>
    </row>
    <row r="172" spans="2:51" s="12" customFormat="1" ht="12">
      <c r="B172" s="220"/>
      <c r="C172" s="221"/>
      <c r="D172" s="211" t="s">
        <v>120</v>
      </c>
      <c r="E172" s="222" t="s">
        <v>19</v>
      </c>
      <c r="F172" s="223" t="s">
        <v>233</v>
      </c>
      <c r="G172" s="221"/>
      <c r="H172" s="224">
        <v>105.3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120</v>
      </c>
      <c r="AU172" s="230" t="s">
        <v>81</v>
      </c>
      <c r="AV172" s="12" t="s">
        <v>81</v>
      </c>
      <c r="AW172" s="12" t="s">
        <v>33</v>
      </c>
      <c r="AX172" s="12" t="s">
        <v>74</v>
      </c>
      <c r="AY172" s="230" t="s">
        <v>111</v>
      </c>
    </row>
    <row r="173" spans="2:51" s="11" customFormat="1" ht="12">
      <c r="B173" s="209"/>
      <c r="C173" s="210"/>
      <c r="D173" s="211" t="s">
        <v>120</v>
      </c>
      <c r="E173" s="212" t="s">
        <v>19</v>
      </c>
      <c r="F173" s="213" t="s">
        <v>234</v>
      </c>
      <c r="G173" s="210"/>
      <c r="H173" s="212" t="s">
        <v>19</v>
      </c>
      <c r="I173" s="214"/>
      <c r="J173" s="210"/>
      <c r="K173" s="210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120</v>
      </c>
      <c r="AU173" s="219" t="s">
        <v>81</v>
      </c>
      <c r="AV173" s="11" t="s">
        <v>79</v>
      </c>
      <c r="AW173" s="11" t="s">
        <v>33</v>
      </c>
      <c r="AX173" s="11" t="s">
        <v>74</v>
      </c>
      <c r="AY173" s="219" t="s">
        <v>111</v>
      </c>
    </row>
    <row r="174" spans="2:51" s="12" customFormat="1" ht="12">
      <c r="B174" s="220"/>
      <c r="C174" s="221"/>
      <c r="D174" s="211" t="s">
        <v>120</v>
      </c>
      <c r="E174" s="222" t="s">
        <v>19</v>
      </c>
      <c r="F174" s="223" t="s">
        <v>235</v>
      </c>
      <c r="G174" s="221"/>
      <c r="H174" s="224">
        <v>120.9</v>
      </c>
      <c r="I174" s="225"/>
      <c r="J174" s="221"/>
      <c r="K174" s="221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120</v>
      </c>
      <c r="AU174" s="230" t="s">
        <v>81</v>
      </c>
      <c r="AV174" s="12" t="s">
        <v>81</v>
      </c>
      <c r="AW174" s="12" t="s">
        <v>33</v>
      </c>
      <c r="AX174" s="12" t="s">
        <v>74</v>
      </c>
      <c r="AY174" s="230" t="s">
        <v>111</v>
      </c>
    </row>
    <row r="175" spans="2:51" s="11" customFormat="1" ht="12">
      <c r="B175" s="209"/>
      <c r="C175" s="210"/>
      <c r="D175" s="211" t="s">
        <v>120</v>
      </c>
      <c r="E175" s="212" t="s">
        <v>19</v>
      </c>
      <c r="F175" s="213" t="s">
        <v>236</v>
      </c>
      <c r="G175" s="210"/>
      <c r="H175" s="212" t="s">
        <v>19</v>
      </c>
      <c r="I175" s="214"/>
      <c r="J175" s="210"/>
      <c r="K175" s="210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120</v>
      </c>
      <c r="AU175" s="219" t="s">
        <v>81</v>
      </c>
      <c r="AV175" s="11" t="s">
        <v>79</v>
      </c>
      <c r="AW175" s="11" t="s">
        <v>33</v>
      </c>
      <c r="AX175" s="11" t="s">
        <v>74</v>
      </c>
      <c r="AY175" s="219" t="s">
        <v>111</v>
      </c>
    </row>
    <row r="176" spans="2:51" s="12" customFormat="1" ht="12">
      <c r="B176" s="220"/>
      <c r="C176" s="221"/>
      <c r="D176" s="211" t="s">
        <v>120</v>
      </c>
      <c r="E176" s="222" t="s">
        <v>19</v>
      </c>
      <c r="F176" s="223" t="s">
        <v>237</v>
      </c>
      <c r="G176" s="221"/>
      <c r="H176" s="224">
        <v>111.15</v>
      </c>
      <c r="I176" s="225"/>
      <c r="J176" s="221"/>
      <c r="K176" s="221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120</v>
      </c>
      <c r="AU176" s="230" t="s">
        <v>81</v>
      </c>
      <c r="AV176" s="12" t="s">
        <v>81</v>
      </c>
      <c r="AW176" s="12" t="s">
        <v>33</v>
      </c>
      <c r="AX176" s="12" t="s">
        <v>74</v>
      </c>
      <c r="AY176" s="230" t="s">
        <v>111</v>
      </c>
    </row>
    <row r="177" spans="2:51" s="11" customFormat="1" ht="12">
      <c r="B177" s="209"/>
      <c r="C177" s="210"/>
      <c r="D177" s="211" t="s">
        <v>120</v>
      </c>
      <c r="E177" s="212" t="s">
        <v>19</v>
      </c>
      <c r="F177" s="213" t="s">
        <v>238</v>
      </c>
      <c r="G177" s="210"/>
      <c r="H177" s="212" t="s">
        <v>19</v>
      </c>
      <c r="I177" s="214"/>
      <c r="J177" s="210"/>
      <c r="K177" s="210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120</v>
      </c>
      <c r="AU177" s="219" t="s">
        <v>81</v>
      </c>
      <c r="AV177" s="11" t="s">
        <v>79</v>
      </c>
      <c r="AW177" s="11" t="s">
        <v>33</v>
      </c>
      <c r="AX177" s="11" t="s">
        <v>74</v>
      </c>
      <c r="AY177" s="219" t="s">
        <v>111</v>
      </c>
    </row>
    <row r="178" spans="2:51" s="12" customFormat="1" ht="12">
      <c r="B178" s="220"/>
      <c r="C178" s="221"/>
      <c r="D178" s="211" t="s">
        <v>120</v>
      </c>
      <c r="E178" s="222" t="s">
        <v>19</v>
      </c>
      <c r="F178" s="223" t="s">
        <v>239</v>
      </c>
      <c r="G178" s="221"/>
      <c r="H178" s="224">
        <v>109.2</v>
      </c>
      <c r="I178" s="225"/>
      <c r="J178" s="221"/>
      <c r="K178" s="221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120</v>
      </c>
      <c r="AU178" s="230" t="s">
        <v>81</v>
      </c>
      <c r="AV178" s="12" t="s">
        <v>81</v>
      </c>
      <c r="AW178" s="12" t="s">
        <v>33</v>
      </c>
      <c r="AX178" s="12" t="s">
        <v>74</v>
      </c>
      <c r="AY178" s="230" t="s">
        <v>111</v>
      </c>
    </row>
    <row r="179" spans="2:51" s="13" customFormat="1" ht="12">
      <c r="B179" s="231"/>
      <c r="C179" s="232"/>
      <c r="D179" s="211" t="s">
        <v>120</v>
      </c>
      <c r="E179" s="233" t="s">
        <v>19</v>
      </c>
      <c r="F179" s="234" t="s">
        <v>208</v>
      </c>
      <c r="G179" s="232"/>
      <c r="H179" s="235">
        <v>729.3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120</v>
      </c>
      <c r="AU179" s="241" t="s">
        <v>81</v>
      </c>
      <c r="AV179" s="13" t="s">
        <v>127</v>
      </c>
      <c r="AW179" s="13" t="s">
        <v>33</v>
      </c>
      <c r="AX179" s="13" t="s">
        <v>74</v>
      </c>
      <c r="AY179" s="241" t="s">
        <v>111</v>
      </c>
    </row>
    <row r="180" spans="2:51" s="11" customFormat="1" ht="12">
      <c r="B180" s="209"/>
      <c r="C180" s="210"/>
      <c r="D180" s="211" t="s">
        <v>120</v>
      </c>
      <c r="E180" s="212" t="s">
        <v>19</v>
      </c>
      <c r="F180" s="213" t="s">
        <v>225</v>
      </c>
      <c r="G180" s="210"/>
      <c r="H180" s="212" t="s">
        <v>19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120</v>
      </c>
      <c r="AU180" s="219" t="s">
        <v>81</v>
      </c>
      <c r="AV180" s="11" t="s">
        <v>79</v>
      </c>
      <c r="AW180" s="11" t="s">
        <v>33</v>
      </c>
      <c r="AX180" s="11" t="s">
        <v>74</v>
      </c>
      <c r="AY180" s="219" t="s">
        <v>111</v>
      </c>
    </row>
    <row r="181" spans="2:51" s="12" customFormat="1" ht="12">
      <c r="B181" s="220"/>
      <c r="C181" s="221"/>
      <c r="D181" s="211" t="s">
        <v>120</v>
      </c>
      <c r="E181" s="222" t="s">
        <v>19</v>
      </c>
      <c r="F181" s="223" t="s">
        <v>240</v>
      </c>
      <c r="G181" s="221"/>
      <c r="H181" s="224">
        <v>182.325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120</v>
      </c>
      <c r="AU181" s="230" t="s">
        <v>81</v>
      </c>
      <c r="AV181" s="12" t="s">
        <v>81</v>
      </c>
      <c r="AW181" s="12" t="s">
        <v>33</v>
      </c>
      <c r="AX181" s="12" t="s">
        <v>79</v>
      </c>
      <c r="AY181" s="230" t="s">
        <v>111</v>
      </c>
    </row>
    <row r="182" spans="2:63" s="10" customFormat="1" ht="22.8" customHeight="1">
      <c r="B182" s="181"/>
      <c r="C182" s="182"/>
      <c r="D182" s="183" t="s">
        <v>73</v>
      </c>
      <c r="E182" s="195" t="s">
        <v>158</v>
      </c>
      <c r="F182" s="195" t="s">
        <v>241</v>
      </c>
      <c r="G182" s="182"/>
      <c r="H182" s="182"/>
      <c r="I182" s="185"/>
      <c r="J182" s="196">
        <f>BK182</f>
        <v>0</v>
      </c>
      <c r="K182" s="182"/>
      <c r="L182" s="187"/>
      <c r="M182" s="188"/>
      <c r="N182" s="189"/>
      <c r="O182" s="189"/>
      <c r="P182" s="190">
        <f>SUM(P183:P357)</f>
        <v>0</v>
      </c>
      <c r="Q182" s="189"/>
      <c r="R182" s="190">
        <f>SUM(R183:R357)</f>
        <v>0</v>
      </c>
      <c r="S182" s="189"/>
      <c r="T182" s="191">
        <f>SUM(T183:T357)</f>
        <v>9.568562999999997</v>
      </c>
      <c r="AR182" s="192" t="s">
        <v>79</v>
      </c>
      <c r="AT182" s="193" t="s">
        <v>73</v>
      </c>
      <c r="AU182" s="193" t="s">
        <v>79</v>
      </c>
      <c r="AY182" s="192" t="s">
        <v>111</v>
      </c>
      <c r="BK182" s="194">
        <f>SUM(BK183:BK357)</f>
        <v>0</v>
      </c>
    </row>
    <row r="183" spans="2:65" s="1" customFormat="1" ht="33.75" customHeight="1">
      <c r="B183" s="38"/>
      <c r="C183" s="197" t="s">
        <v>242</v>
      </c>
      <c r="D183" s="197" t="s">
        <v>113</v>
      </c>
      <c r="E183" s="198" t="s">
        <v>243</v>
      </c>
      <c r="F183" s="199" t="s">
        <v>244</v>
      </c>
      <c r="G183" s="200" t="s">
        <v>174</v>
      </c>
      <c r="H183" s="201">
        <v>182.325</v>
      </c>
      <c r="I183" s="202"/>
      <c r="J183" s="203">
        <f>ROUND(I183*H183,2)</f>
        <v>0</v>
      </c>
      <c r="K183" s="199" t="s">
        <v>117</v>
      </c>
      <c r="L183" s="43"/>
      <c r="M183" s="204" t="s">
        <v>19</v>
      </c>
      <c r="N183" s="205" t="s">
        <v>45</v>
      </c>
      <c r="O183" s="79"/>
      <c r="P183" s="206">
        <f>O183*H183</f>
        <v>0</v>
      </c>
      <c r="Q183" s="206">
        <v>0</v>
      </c>
      <c r="R183" s="206">
        <f>Q183*H183</f>
        <v>0</v>
      </c>
      <c r="S183" s="206">
        <v>0.023</v>
      </c>
      <c r="T183" s="207">
        <f>S183*H183</f>
        <v>4.193474999999999</v>
      </c>
      <c r="AR183" s="17" t="s">
        <v>118</v>
      </c>
      <c r="AT183" s="17" t="s">
        <v>113</v>
      </c>
      <c r="AU183" s="17" t="s">
        <v>81</v>
      </c>
      <c r="AY183" s="17" t="s">
        <v>111</v>
      </c>
      <c r="BE183" s="208">
        <f>IF(N183="základní",J183,0)</f>
        <v>0</v>
      </c>
      <c r="BF183" s="208">
        <f>IF(N183="snížená",J183,0)</f>
        <v>0</v>
      </c>
      <c r="BG183" s="208">
        <f>IF(N183="zákl. přenesená",J183,0)</f>
        <v>0</v>
      </c>
      <c r="BH183" s="208">
        <f>IF(N183="sníž. přenesená",J183,0)</f>
        <v>0</v>
      </c>
      <c r="BI183" s="208">
        <f>IF(N183="nulová",J183,0)</f>
        <v>0</v>
      </c>
      <c r="BJ183" s="17" t="s">
        <v>79</v>
      </c>
      <c r="BK183" s="208">
        <f>ROUND(I183*H183,2)</f>
        <v>0</v>
      </c>
      <c r="BL183" s="17" t="s">
        <v>118</v>
      </c>
      <c r="BM183" s="17" t="s">
        <v>245</v>
      </c>
    </row>
    <row r="184" spans="2:51" s="11" customFormat="1" ht="12">
      <c r="B184" s="209"/>
      <c r="C184" s="210"/>
      <c r="D184" s="211" t="s">
        <v>120</v>
      </c>
      <c r="E184" s="212" t="s">
        <v>19</v>
      </c>
      <c r="F184" s="213" t="s">
        <v>230</v>
      </c>
      <c r="G184" s="210"/>
      <c r="H184" s="212" t="s">
        <v>19</v>
      </c>
      <c r="I184" s="214"/>
      <c r="J184" s="210"/>
      <c r="K184" s="210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120</v>
      </c>
      <c r="AU184" s="219" t="s">
        <v>81</v>
      </c>
      <c r="AV184" s="11" t="s">
        <v>79</v>
      </c>
      <c r="AW184" s="11" t="s">
        <v>33</v>
      </c>
      <c r="AX184" s="11" t="s">
        <v>74</v>
      </c>
      <c r="AY184" s="219" t="s">
        <v>111</v>
      </c>
    </row>
    <row r="185" spans="2:51" s="12" customFormat="1" ht="12">
      <c r="B185" s="220"/>
      <c r="C185" s="221"/>
      <c r="D185" s="211" t="s">
        <v>120</v>
      </c>
      <c r="E185" s="222" t="s">
        <v>19</v>
      </c>
      <c r="F185" s="223" t="s">
        <v>231</v>
      </c>
      <c r="G185" s="221"/>
      <c r="H185" s="224">
        <v>282.75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120</v>
      </c>
      <c r="AU185" s="230" t="s">
        <v>81</v>
      </c>
      <c r="AV185" s="12" t="s">
        <v>81</v>
      </c>
      <c r="AW185" s="12" t="s">
        <v>33</v>
      </c>
      <c r="AX185" s="12" t="s">
        <v>74</v>
      </c>
      <c r="AY185" s="230" t="s">
        <v>111</v>
      </c>
    </row>
    <row r="186" spans="2:51" s="11" customFormat="1" ht="12">
      <c r="B186" s="209"/>
      <c r="C186" s="210"/>
      <c r="D186" s="211" t="s">
        <v>120</v>
      </c>
      <c r="E186" s="212" t="s">
        <v>19</v>
      </c>
      <c r="F186" s="213" t="s">
        <v>232</v>
      </c>
      <c r="G186" s="210"/>
      <c r="H186" s="212" t="s">
        <v>19</v>
      </c>
      <c r="I186" s="214"/>
      <c r="J186" s="210"/>
      <c r="K186" s="210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120</v>
      </c>
      <c r="AU186" s="219" t="s">
        <v>81</v>
      </c>
      <c r="AV186" s="11" t="s">
        <v>79</v>
      </c>
      <c r="AW186" s="11" t="s">
        <v>33</v>
      </c>
      <c r="AX186" s="11" t="s">
        <v>74</v>
      </c>
      <c r="AY186" s="219" t="s">
        <v>111</v>
      </c>
    </row>
    <row r="187" spans="2:51" s="12" customFormat="1" ht="12">
      <c r="B187" s="220"/>
      <c r="C187" s="221"/>
      <c r="D187" s="211" t="s">
        <v>120</v>
      </c>
      <c r="E187" s="222" t="s">
        <v>19</v>
      </c>
      <c r="F187" s="223" t="s">
        <v>233</v>
      </c>
      <c r="G187" s="221"/>
      <c r="H187" s="224">
        <v>105.3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120</v>
      </c>
      <c r="AU187" s="230" t="s">
        <v>81</v>
      </c>
      <c r="AV187" s="12" t="s">
        <v>81</v>
      </c>
      <c r="AW187" s="12" t="s">
        <v>33</v>
      </c>
      <c r="AX187" s="12" t="s">
        <v>74</v>
      </c>
      <c r="AY187" s="230" t="s">
        <v>111</v>
      </c>
    </row>
    <row r="188" spans="2:51" s="11" customFormat="1" ht="12">
      <c r="B188" s="209"/>
      <c r="C188" s="210"/>
      <c r="D188" s="211" t="s">
        <v>120</v>
      </c>
      <c r="E188" s="212" t="s">
        <v>19</v>
      </c>
      <c r="F188" s="213" t="s">
        <v>234</v>
      </c>
      <c r="G188" s="210"/>
      <c r="H188" s="212" t="s">
        <v>19</v>
      </c>
      <c r="I188" s="214"/>
      <c r="J188" s="210"/>
      <c r="K188" s="210"/>
      <c r="L188" s="215"/>
      <c r="M188" s="216"/>
      <c r="N188" s="217"/>
      <c r="O188" s="217"/>
      <c r="P188" s="217"/>
      <c r="Q188" s="217"/>
      <c r="R188" s="217"/>
      <c r="S188" s="217"/>
      <c r="T188" s="218"/>
      <c r="AT188" s="219" t="s">
        <v>120</v>
      </c>
      <c r="AU188" s="219" t="s">
        <v>81</v>
      </c>
      <c r="AV188" s="11" t="s">
        <v>79</v>
      </c>
      <c r="AW188" s="11" t="s">
        <v>33</v>
      </c>
      <c r="AX188" s="11" t="s">
        <v>74</v>
      </c>
      <c r="AY188" s="219" t="s">
        <v>111</v>
      </c>
    </row>
    <row r="189" spans="2:51" s="12" customFormat="1" ht="12">
      <c r="B189" s="220"/>
      <c r="C189" s="221"/>
      <c r="D189" s="211" t="s">
        <v>120</v>
      </c>
      <c r="E189" s="222" t="s">
        <v>19</v>
      </c>
      <c r="F189" s="223" t="s">
        <v>235</v>
      </c>
      <c r="G189" s="221"/>
      <c r="H189" s="224">
        <v>120.9</v>
      </c>
      <c r="I189" s="225"/>
      <c r="J189" s="221"/>
      <c r="K189" s="221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120</v>
      </c>
      <c r="AU189" s="230" t="s">
        <v>81</v>
      </c>
      <c r="AV189" s="12" t="s">
        <v>81</v>
      </c>
      <c r="AW189" s="12" t="s">
        <v>33</v>
      </c>
      <c r="AX189" s="12" t="s">
        <v>74</v>
      </c>
      <c r="AY189" s="230" t="s">
        <v>111</v>
      </c>
    </row>
    <row r="190" spans="2:51" s="11" customFormat="1" ht="12">
      <c r="B190" s="209"/>
      <c r="C190" s="210"/>
      <c r="D190" s="211" t="s">
        <v>120</v>
      </c>
      <c r="E190" s="212" t="s">
        <v>19</v>
      </c>
      <c r="F190" s="213" t="s">
        <v>236</v>
      </c>
      <c r="G190" s="210"/>
      <c r="H190" s="212" t="s">
        <v>19</v>
      </c>
      <c r="I190" s="214"/>
      <c r="J190" s="210"/>
      <c r="K190" s="210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120</v>
      </c>
      <c r="AU190" s="219" t="s">
        <v>81</v>
      </c>
      <c r="AV190" s="11" t="s">
        <v>79</v>
      </c>
      <c r="AW190" s="11" t="s">
        <v>33</v>
      </c>
      <c r="AX190" s="11" t="s">
        <v>74</v>
      </c>
      <c r="AY190" s="219" t="s">
        <v>111</v>
      </c>
    </row>
    <row r="191" spans="2:51" s="12" customFormat="1" ht="12">
      <c r="B191" s="220"/>
      <c r="C191" s="221"/>
      <c r="D191" s="211" t="s">
        <v>120</v>
      </c>
      <c r="E191" s="222" t="s">
        <v>19</v>
      </c>
      <c r="F191" s="223" t="s">
        <v>237</v>
      </c>
      <c r="G191" s="221"/>
      <c r="H191" s="224">
        <v>111.15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120</v>
      </c>
      <c r="AU191" s="230" t="s">
        <v>81</v>
      </c>
      <c r="AV191" s="12" t="s">
        <v>81</v>
      </c>
      <c r="AW191" s="12" t="s">
        <v>33</v>
      </c>
      <c r="AX191" s="12" t="s">
        <v>74</v>
      </c>
      <c r="AY191" s="230" t="s">
        <v>111</v>
      </c>
    </row>
    <row r="192" spans="2:51" s="11" customFormat="1" ht="12">
      <c r="B192" s="209"/>
      <c r="C192" s="210"/>
      <c r="D192" s="211" t="s">
        <v>120</v>
      </c>
      <c r="E192" s="212" t="s">
        <v>19</v>
      </c>
      <c r="F192" s="213" t="s">
        <v>238</v>
      </c>
      <c r="G192" s="210"/>
      <c r="H192" s="212" t="s">
        <v>19</v>
      </c>
      <c r="I192" s="214"/>
      <c r="J192" s="210"/>
      <c r="K192" s="210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120</v>
      </c>
      <c r="AU192" s="219" t="s">
        <v>81</v>
      </c>
      <c r="AV192" s="11" t="s">
        <v>79</v>
      </c>
      <c r="AW192" s="11" t="s">
        <v>33</v>
      </c>
      <c r="AX192" s="11" t="s">
        <v>74</v>
      </c>
      <c r="AY192" s="219" t="s">
        <v>111</v>
      </c>
    </row>
    <row r="193" spans="2:51" s="12" customFormat="1" ht="12">
      <c r="B193" s="220"/>
      <c r="C193" s="221"/>
      <c r="D193" s="211" t="s">
        <v>120</v>
      </c>
      <c r="E193" s="222" t="s">
        <v>19</v>
      </c>
      <c r="F193" s="223" t="s">
        <v>239</v>
      </c>
      <c r="G193" s="221"/>
      <c r="H193" s="224">
        <v>109.2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120</v>
      </c>
      <c r="AU193" s="230" t="s">
        <v>81</v>
      </c>
      <c r="AV193" s="12" t="s">
        <v>81</v>
      </c>
      <c r="AW193" s="12" t="s">
        <v>33</v>
      </c>
      <c r="AX193" s="12" t="s">
        <v>74</v>
      </c>
      <c r="AY193" s="230" t="s">
        <v>111</v>
      </c>
    </row>
    <row r="194" spans="2:51" s="13" customFormat="1" ht="12">
      <c r="B194" s="231"/>
      <c r="C194" s="232"/>
      <c r="D194" s="211" t="s">
        <v>120</v>
      </c>
      <c r="E194" s="233" t="s">
        <v>19</v>
      </c>
      <c r="F194" s="234" t="s">
        <v>208</v>
      </c>
      <c r="G194" s="232"/>
      <c r="H194" s="235">
        <v>729.3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120</v>
      </c>
      <c r="AU194" s="241" t="s">
        <v>81</v>
      </c>
      <c r="AV194" s="13" t="s">
        <v>127</v>
      </c>
      <c r="AW194" s="13" t="s">
        <v>33</v>
      </c>
      <c r="AX194" s="13" t="s">
        <v>74</v>
      </c>
      <c r="AY194" s="241" t="s">
        <v>111</v>
      </c>
    </row>
    <row r="195" spans="2:51" s="11" customFormat="1" ht="12">
      <c r="B195" s="209"/>
      <c r="C195" s="210"/>
      <c r="D195" s="211" t="s">
        <v>120</v>
      </c>
      <c r="E195" s="212" t="s">
        <v>19</v>
      </c>
      <c r="F195" s="213" t="s">
        <v>225</v>
      </c>
      <c r="G195" s="210"/>
      <c r="H195" s="212" t="s">
        <v>19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120</v>
      </c>
      <c r="AU195" s="219" t="s">
        <v>81</v>
      </c>
      <c r="AV195" s="11" t="s">
        <v>79</v>
      </c>
      <c r="AW195" s="11" t="s">
        <v>33</v>
      </c>
      <c r="AX195" s="11" t="s">
        <v>74</v>
      </c>
      <c r="AY195" s="219" t="s">
        <v>111</v>
      </c>
    </row>
    <row r="196" spans="2:51" s="12" customFormat="1" ht="12">
      <c r="B196" s="220"/>
      <c r="C196" s="221"/>
      <c r="D196" s="211" t="s">
        <v>120</v>
      </c>
      <c r="E196" s="222" t="s">
        <v>19</v>
      </c>
      <c r="F196" s="223" t="s">
        <v>240</v>
      </c>
      <c r="G196" s="221"/>
      <c r="H196" s="224">
        <v>182.325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120</v>
      </c>
      <c r="AU196" s="230" t="s">
        <v>81</v>
      </c>
      <c r="AV196" s="12" t="s">
        <v>81</v>
      </c>
      <c r="AW196" s="12" t="s">
        <v>33</v>
      </c>
      <c r="AX196" s="12" t="s">
        <v>79</v>
      </c>
      <c r="AY196" s="230" t="s">
        <v>111</v>
      </c>
    </row>
    <row r="197" spans="2:65" s="1" customFormat="1" ht="33.75" customHeight="1">
      <c r="B197" s="38"/>
      <c r="C197" s="197" t="s">
        <v>246</v>
      </c>
      <c r="D197" s="197" t="s">
        <v>113</v>
      </c>
      <c r="E197" s="198" t="s">
        <v>247</v>
      </c>
      <c r="F197" s="199" t="s">
        <v>248</v>
      </c>
      <c r="G197" s="200" t="s">
        <v>174</v>
      </c>
      <c r="H197" s="201">
        <v>298.616</v>
      </c>
      <c r="I197" s="202"/>
      <c r="J197" s="203">
        <f>ROUND(I197*H197,2)</f>
        <v>0</v>
      </c>
      <c r="K197" s="199" t="s">
        <v>117</v>
      </c>
      <c r="L197" s="43"/>
      <c r="M197" s="204" t="s">
        <v>19</v>
      </c>
      <c r="N197" s="205" t="s">
        <v>45</v>
      </c>
      <c r="O197" s="79"/>
      <c r="P197" s="206">
        <f>O197*H197</f>
        <v>0</v>
      </c>
      <c r="Q197" s="206">
        <v>0</v>
      </c>
      <c r="R197" s="206">
        <f>Q197*H197</f>
        <v>0</v>
      </c>
      <c r="S197" s="206">
        <v>0.018</v>
      </c>
      <c r="T197" s="207">
        <f>S197*H197</f>
        <v>5.375087999999999</v>
      </c>
      <c r="AR197" s="17" t="s">
        <v>118</v>
      </c>
      <c r="AT197" s="17" t="s">
        <v>113</v>
      </c>
      <c r="AU197" s="17" t="s">
        <v>81</v>
      </c>
      <c r="AY197" s="17" t="s">
        <v>111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17" t="s">
        <v>79</v>
      </c>
      <c r="BK197" s="208">
        <f>ROUND(I197*H197,2)</f>
        <v>0</v>
      </c>
      <c r="BL197" s="17" t="s">
        <v>118</v>
      </c>
      <c r="BM197" s="17" t="s">
        <v>249</v>
      </c>
    </row>
    <row r="198" spans="2:51" s="11" customFormat="1" ht="12">
      <c r="B198" s="209"/>
      <c r="C198" s="210"/>
      <c r="D198" s="211" t="s">
        <v>120</v>
      </c>
      <c r="E198" s="212" t="s">
        <v>19</v>
      </c>
      <c r="F198" s="213" t="s">
        <v>195</v>
      </c>
      <c r="G198" s="210"/>
      <c r="H198" s="212" t="s">
        <v>19</v>
      </c>
      <c r="I198" s="214"/>
      <c r="J198" s="210"/>
      <c r="K198" s="210"/>
      <c r="L198" s="215"/>
      <c r="M198" s="216"/>
      <c r="N198" s="217"/>
      <c r="O198" s="217"/>
      <c r="P198" s="217"/>
      <c r="Q198" s="217"/>
      <c r="R198" s="217"/>
      <c r="S198" s="217"/>
      <c r="T198" s="218"/>
      <c r="AT198" s="219" t="s">
        <v>120</v>
      </c>
      <c r="AU198" s="219" t="s">
        <v>81</v>
      </c>
      <c r="AV198" s="11" t="s">
        <v>79</v>
      </c>
      <c r="AW198" s="11" t="s">
        <v>33</v>
      </c>
      <c r="AX198" s="11" t="s">
        <v>74</v>
      </c>
      <c r="AY198" s="219" t="s">
        <v>111</v>
      </c>
    </row>
    <row r="199" spans="2:51" s="11" customFormat="1" ht="12">
      <c r="B199" s="209"/>
      <c r="C199" s="210"/>
      <c r="D199" s="211" t="s">
        <v>120</v>
      </c>
      <c r="E199" s="212" t="s">
        <v>19</v>
      </c>
      <c r="F199" s="213" t="s">
        <v>196</v>
      </c>
      <c r="G199" s="210"/>
      <c r="H199" s="212" t="s">
        <v>19</v>
      </c>
      <c r="I199" s="214"/>
      <c r="J199" s="210"/>
      <c r="K199" s="210"/>
      <c r="L199" s="215"/>
      <c r="M199" s="216"/>
      <c r="N199" s="217"/>
      <c r="O199" s="217"/>
      <c r="P199" s="217"/>
      <c r="Q199" s="217"/>
      <c r="R199" s="217"/>
      <c r="S199" s="217"/>
      <c r="T199" s="218"/>
      <c r="AT199" s="219" t="s">
        <v>120</v>
      </c>
      <c r="AU199" s="219" t="s">
        <v>81</v>
      </c>
      <c r="AV199" s="11" t="s">
        <v>79</v>
      </c>
      <c r="AW199" s="11" t="s">
        <v>33</v>
      </c>
      <c r="AX199" s="11" t="s">
        <v>74</v>
      </c>
      <c r="AY199" s="219" t="s">
        <v>111</v>
      </c>
    </row>
    <row r="200" spans="2:51" s="12" customFormat="1" ht="12">
      <c r="B200" s="220"/>
      <c r="C200" s="221"/>
      <c r="D200" s="211" t="s">
        <v>120</v>
      </c>
      <c r="E200" s="222" t="s">
        <v>19</v>
      </c>
      <c r="F200" s="223" t="s">
        <v>197</v>
      </c>
      <c r="G200" s="221"/>
      <c r="H200" s="224">
        <v>429</v>
      </c>
      <c r="I200" s="225"/>
      <c r="J200" s="221"/>
      <c r="K200" s="221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120</v>
      </c>
      <c r="AU200" s="230" t="s">
        <v>81</v>
      </c>
      <c r="AV200" s="12" t="s">
        <v>81</v>
      </c>
      <c r="AW200" s="12" t="s">
        <v>33</v>
      </c>
      <c r="AX200" s="12" t="s">
        <v>74</v>
      </c>
      <c r="AY200" s="230" t="s">
        <v>111</v>
      </c>
    </row>
    <row r="201" spans="2:51" s="11" customFormat="1" ht="12">
      <c r="B201" s="209"/>
      <c r="C201" s="210"/>
      <c r="D201" s="211" t="s">
        <v>120</v>
      </c>
      <c r="E201" s="212" t="s">
        <v>19</v>
      </c>
      <c r="F201" s="213" t="s">
        <v>198</v>
      </c>
      <c r="G201" s="210"/>
      <c r="H201" s="212" t="s">
        <v>19</v>
      </c>
      <c r="I201" s="214"/>
      <c r="J201" s="210"/>
      <c r="K201" s="210"/>
      <c r="L201" s="215"/>
      <c r="M201" s="216"/>
      <c r="N201" s="217"/>
      <c r="O201" s="217"/>
      <c r="P201" s="217"/>
      <c r="Q201" s="217"/>
      <c r="R201" s="217"/>
      <c r="S201" s="217"/>
      <c r="T201" s="218"/>
      <c r="AT201" s="219" t="s">
        <v>120</v>
      </c>
      <c r="AU201" s="219" t="s">
        <v>81</v>
      </c>
      <c r="AV201" s="11" t="s">
        <v>79</v>
      </c>
      <c r="AW201" s="11" t="s">
        <v>33</v>
      </c>
      <c r="AX201" s="11" t="s">
        <v>74</v>
      </c>
      <c r="AY201" s="219" t="s">
        <v>111</v>
      </c>
    </row>
    <row r="202" spans="2:51" s="12" customFormat="1" ht="12">
      <c r="B202" s="220"/>
      <c r="C202" s="221"/>
      <c r="D202" s="211" t="s">
        <v>120</v>
      </c>
      <c r="E202" s="222" t="s">
        <v>19</v>
      </c>
      <c r="F202" s="223" t="s">
        <v>199</v>
      </c>
      <c r="G202" s="221"/>
      <c r="H202" s="224">
        <v>58.5</v>
      </c>
      <c r="I202" s="225"/>
      <c r="J202" s="221"/>
      <c r="K202" s="221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120</v>
      </c>
      <c r="AU202" s="230" t="s">
        <v>81</v>
      </c>
      <c r="AV202" s="12" t="s">
        <v>81</v>
      </c>
      <c r="AW202" s="12" t="s">
        <v>33</v>
      </c>
      <c r="AX202" s="12" t="s">
        <v>74</v>
      </c>
      <c r="AY202" s="230" t="s">
        <v>111</v>
      </c>
    </row>
    <row r="203" spans="2:51" s="11" customFormat="1" ht="12">
      <c r="B203" s="209"/>
      <c r="C203" s="210"/>
      <c r="D203" s="211" t="s">
        <v>120</v>
      </c>
      <c r="E203" s="212" t="s">
        <v>19</v>
      </c>
      <c r="F203" s="213" t="s">
        <v>200</v>
      </c>
      <c r="G203" s="210"/>
      <c r="H203" s="212" t="s">
        <v>19</v>
      </c>
      <c r="I203" s="214"/>
      <c r="J203" s="210"/>
      <c r="K203" s="210"/>
      <c r="L203" s="215"/>
      <c r="M203" s="216"/>
      <c r="N203" s="217"/>
      <c r="O203" s="217"/>
      <c r="P203" s="217"/>
      <c r="Q203" s="217"/>
      <c r="R203" s="217"/>
      <c r="S203" s="217"/>
      <c r="T203" s="218"/>
      <c r="AT203" s="219" t="s">
        <v>120</v>
      </c>
      <c r="AU203" s="219" t="s">
        <v>81</v>
      </c>
      <c r="AV203" s="11" t="s">
        <v>79</v>
      </c>
      <c r="AW203" s="11" t="s">
        <v>33</v>
      </c>
      <c r="AX203" s="11" t="s">
        <v>74</v>
      </c>
      <c r="AY203" s="219" t="s">
        <v>111</v>
      </c>
    </row>
    <row r="204" spans="2:51" s="12" customFormat="1" ht="12">
      <c r="B204" s="220"/>
      <c r="C204" s="221"/>
      <c r="D204" s="211" t="s">
        <v>120</v>
      </c>
      <c r="E204" s="222" t="s">
        <v>19</v>
      </c>
      <c r="F204" s="223" t="s">
        <v>201</v>
      </c>
      <c r="G204" s="221"/>
      <c r="H204" s="224">
        <v>63.375</v>
      </c>
      <c r="I204" s="225"/>
      <c r="J204" s="221"/>
      <c r="K204" s="221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120</v>
      </c>
      <c r="AU204" s="230" t="s">
        <v>81</v>
      </c>
      <c r="AV204" s="12" t="s">
        <v>81</v>
      </c>
      <c r="AW204" s="12" t="s">
        <v>33</v>
      </c>
      <c r="AX204" s="12" t="s">
        <v>74</v>
      </c>
      <c r="AY204" s="230" t="s">
        <v>111</v>
      </c>
    </row>
    <row r="205" spans="2:51" s="11" customFormat="1" ht="12">
      <c r="B205" s="209"/>
      <c r="C205" s="210"/>
      <c r="D205" s="211" t="s">
        <v>120</v>
      </c>
      <c r="E205" s="212" t="s">
        <v>19</v>
      </c>
      <c r="F205" s="213" t="s">
        <v>202</v>
      </c>
      <c r="G205" s="210"/>
      <c r="H205" s="212" t="s">
        <v>19</v>
      </c>
      <c r="I205" s="214"/>
      <c r="J205" s="210"/>
      <c r="K205" s="210"/>
      <c r="L205" s="215"/>
      <c r="M205" s="216"/>
      <c r="N205" s="217"/>
      <c r="O205" s="217"/>
      <c r="P205" s="217"/>
      <c r="Q205" s="217"/>
      <c r="R205" s="217"/>
      <c r="S205" s="217"/>
      <c r="T205" s="218"/>
      <c r="AT205" s="219" t="s">
        <v>120</v>
      </c>
      <c r="AU205" s="219" t="s">
        <v>81</v>
      </c>
      <c r="AV205" s="11" t="s">
        <v>79</v>
      </c>
      <c r="AW205" s="11" t="s">
        <v>33</v>
      </c>
      <c r="AX205" s="11" t="s">
        <v>74</v>
      </c>
      <c r="AY205" s="219" t="s">
        <v>111</v>
      </c>
    </row>
    <row r="206" spans="2:51" s="12" customFormat="1" ht="12">
      <c r="B206" s="220"/>
      <c r="C206" s="221"/>
      <c r="D206" s="211" t="s">
        <v>120</v>
      </c>
      <c r="E206" s="222" t="s">
        <v>19</v>
      </c>
      <c r="F206" s="223" t="s">
        <v>203</v>
      </c>
      <c r="G206" s="221"/>
      <c r="H206" s="224">
        <v>57.525</v>
      </c>
      <c r="I206" s="225"/>
      <c r="J206" s="221"/>
      <c r="K206" s="221"/>
      <c r="L206" s="226"/>
      <c r="M206" s="227"/>
      <c r="N206" s="228"/>
      <c r="O206" s="228"/>
      <c r="P206" s="228"/>
      <c r="Q206" s="228"/>
      <c r="R206" s="228"/>
      <c r="S206" s="228"/>
      <c r="T206" s="229"/>
      <c r="AT206" s="230" t="s">
        <v>120</v>
      </c>
      <c r="AU206" s="230" t="s">
        <v>81</v>
      </c>
      <c r="AV206" s="12" t="s">
        <v>81</v>
      </c>
      <c r="AW206" s="12" t="s">
        <v>33</v>
      </c>
      <c r="AX206" s="12" t="s">
        <v>74</v>
      </c>
      <c r="AY206" s="230" t="s">
        <v>111</v>
      </c>
    </row>
    <row r="207" spans="2:51" s="11" customFormat="1" ht="12">
      <c r="B207" s="209"/>
      <c r="C207" s="210"/>
      <c r="D207" s="211" t="s">
        <v>120</v>
      </c>
      <c r="E207" s="212" t="s">
        <v>19</v>
      </c>
      <c r="F207" s="213" t="s">
        <v>204</v>
      </c>
      <c r="G207" s="210"/>
      <c r="H207" s="212" t="s">
        <v>19</v>
      </c>
      <c r="I207" s="214"/>
      <c r="J207" s="210"/>
      <c r="K207" s="210"/>
      <c r="L207" s="215"/>
      <c r="M207" s="216"/>
      <c r="N207" s="217"/>
      <c r="O207" s="217"/>
      <c r="P207" s="217"/>
      <c r="Q207" s="217"/>
      <c r="R207" s="217"/>
      <c r="S207" s="217"/>
      <c r="T207" s="218"/>
      <c r="AT207" s="219" t="s">
        <v>120</v>
      </c>
      <c r="AU207" s="219" t="s">
        <v>81</v>
      </c>
      <c r="AV207" s="11" t="s">
        <v>79</v>
      </c>
      <c r="AW207" s="11" t="s">
        <v>33</v>
      </c>
      <c r="AX207" s="11" t="s">
        <v>74</v>
      </c>
      <c r="AY207" s="219" t="s">
        <v>111</v>
      </c>
    </row>
    <row r="208" spans="2:51" s="12" customFormat="1" ht="12">
      <c r="B208" s="220"/>
      <c r="C208" s="221"/>
      <c r="D208" s="211" t="s">
        <v>120</v>
      </c>
      <c r="E208" s="222" t="s">
        <v>19</v>
      </c>
      <c r="F208" s="223" t="s">
        <v>205</v>
      </c>
      <c r="G208" s="221"/>
      <c r="H208" s="224">
        <v>59.475</v>
      </c>
      <c r="I208" s="225"/>
      <c r="J208" s="221"/>
      <c r="K208" s="221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120</v>
      </c>
      <c r="AU208" s="230" t="s">
        <v>81</v>
      </c>
      <c r="AV208" s="12" t="s">
        <v>81</v>
      </c>
      <c r="AW208" s="12" t="s">
        <v>33</v>
      </c>
      <c r="AX208" s="12" t="s">
        <v>74</v>
      </c>
      <c r="AY208" s="230" t="s">
        <v>111</v>
      </c>
    </row>
    <row r="209" spans="2:51" s="11" customFormat="1" ht="12">
      <c r="B209" s="209"/>
      <c r="C209" s="210"/>
      <c r="D209" s="211" t="s">
        <v>120</v>
      </c>
      <c r="E209" s="212" t="s">
        <v>19</v>
      </c>
      <c r="F209" s="213" t="s">
        <v>206</v>
      </c>
      <c r="G209" s="210"/>
      <c r="H209" s="212" t="s">
        <v>19</v>
      </c>
      <c r="I209" s="214"/>
      <c r="J209" s="210"/>
      <c r="K209" s="210"/>
      <c r="L209" s="215"/>
      <c r="M209" s="216"/>
      <c r="N209" s="217"/>
      <c r="O209" s="217"/>
      <c r="P209" s="217"/>
      <c r="Q209" s="217"/>
      <c r="R209" s="217"/>
      <c r="S209" s="217"/>
      <c r="T209" s="218"/>
      <c r="AT209" s="219" t="s">
        <v>120</v>
      </c>
      <c r="AU209" s="219" t="s">
        <v>81</v>
      </c>
      <c r="AV209" s="11" t="s">
        <v>79</v>
      </c>
      <c r="AW209" s="11" t="s">
        <v>33</v>
      </c>
      <c r="AX209" s="11" t="s">
        <v>74</v>
      </c>
      <c r="AY209" s="219" t="s">
        <v>111</v>
      </c>
    </row>
    <row r="210" spans="2:51" s="12" customFormat="1" ht="12">
      <c r="B210" s="220"/>
      <c r="C210" s="221"/>
      <c r="D210" s="211" t="s">
        <v>120</v>
      </c>
      <c r="E210" s="222" t="s">
        <v>19</v>
      </c>
      <c r="F210" s="223" t="s">
        <v>207</v>
      </c>
      <c r="G210" s="221"/>
      <c r="H210" s="224">
        <v>55.575</v>
      </c>
      <c r="I210" s="225"/>
      <c r="J210" s="221"/>
      <c r="K210" s="221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120</v>
      </c>
      <c r="AU210" s="230" t="s">
        <v>81</v>
      </c>
      <c r="AV210" s="12" t="s">
        <v>81</v>
      </c>
      <c r="AW210" s="12" t="s">
        <v>33</v>
      </c>
      <c r="AX210" s="12" t="s">
        <v>74</v>
      </c>
      <c r="AY210" s="230" t="s">
        <v>111</v>
      </c>
    </row>
    <row r="211" spans="2:51" s="13" customFormat="1" ht="12">
      <c r="B211" s="231"/>
      <c r="C211" s="232"/>
      <c r="D211" s="211" t="s">
        <v>120</v>
      </c>
      <c r="E211" s="233" t="s">
        <v>19</v>
      </c>
      <c r="F211" s="234" t="s">
        <v>208</v>
      </c>
      <c r="G211" s="232"/>
      <c r="H211" s="235">
        <v>723.45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120</v>
      </c>
      <c r="AU211" s="241" t="s">
        <v>81</v>
      </c>
      <c r="AV211" s="13" t="s">
        <v>127</v>
      </c>
      <c r="AW211" s="13" t="s">
        <v>33</v>
      </c>
      <c r="AX211" s="13" t="s">
        <v>74</v>
      </c>
      <c r="AY211" s="241" t="s">
        <v>111</v>
      </c>
    </row>
    <row r="212" spans="2:51" s="11" customFormat="1" ht="12">
      <c r="B212" s="209"/>
      <c r="C212" s="210"/>
      <c r="D212" s="211" t="s">
        <v>120</v>
      </c>
      <c r="E212" s="212" t="s">
        <v>19</v>
      </c>
      <c r="F212" s="213" t="s">
        <v>209</v>
      </c>
      <c r="G212" s="210"/>
      <c r="H212" s="212" t="s">
        <v>19</v>
      </c>
      <c r="I212" s="214"/>
      <c r="J212" s="210"/>
      <c r="K212" s="210"/>
      <c r="L212" s="215"/>
      <c r="M212" s="216"/>
      <c r="N212" s="217"/>
      <c r="O212" s="217"/>
      <c r="P212" s="217"/>
      <c r="Q212" s="217"/>
      <c r="R212" s="217"/>
      <c r="S212" s="217"/>
      <c r="T212" s="218"/>
      <c r="AT212" s="219" t="s">
        <v>120</v>
      </c>
      <c r="AU212" s="219" t="s">
        <v>81</v>
      </c>
      <c r="AV212" s="11" t="s">
        <v>79</v>
      </c>
      <c r="AW212" s="11" t="s">
        <v>33</v>
      </c>
      <c r="AX212" s="11" t="s">
        <v>74</v>
      </c>
      <c r="AY212" s="219" t="s">
        <v>111</v>
      </c>
    </row>
    <row r="213" spans="2:51" s="11" customFormat="1" ht="12">
      <c r="B213" s="209"/>
      <c r="C213" s="210"/>
      <c r="D213" s="211" t="s">
        <v>120</v>
      </c>
      <c r="E213" s="212" t="s">
        <v>19</v>
      </c>
      <c r="F213" s="213" t="s">
        <v>210</v>
      </c>
      <c r="G213" s="210"/>
      <c r="H213" s="212" t="s">
        <v>19</v>
      </c>
      <c r="I213" s="214"/>
      <c r="J213" s="210"/>
      <c r="K213" s="210"/>
      <c r="L213" s="215"/>
      <c r="M213" s="216"/>
      <c r="N213" s="217"/>
      <c r="O213" s="217"/>
      <c r="P213" s="217"/>
      <c r="Q213" s="217"/>
      <c r="R213" s="217"/>
      <c r="S213" s="217"/>
      <c r="T213" s="218"/>
      <c r="AT213" s="219" t="s">
        <v>120</v>
      </c>
      <c r="AU213" s="219" t="s">
        <v>81</v>
      </c>
      <c r="AV213" s="11" t="s">
        <v>79</v>
      </c>
      <c r="AW213" s="11" t="s">
        <v>33</v>
      </c>
      <c r="AX213" s="11" t="s">
        <v>74</v>
      </c>
      <c r="AY213" s="219" t="s">
        <v>111</v>
      </c>
    </row>
    <row r="214" spans="2:51" s="12" customFormat="1" ht="12">
      <c r="B214" s="220"/>
      <c r="C214" s="221"/>
      <c r="D214" s="211" t="s">
        <v>120</v>
      </c>
      <c r="E214" s="222" t="s">
        <v>19</v>
      </c>
      <c r="F214" s="223" t="s">
        <v>211</v>
      </c>
      <c r="G214" s="221"/>
      <c r="H214" s="224">
        <v>84.53</v>
      </c>
      <c r="I214" s="225"/>
      <c r="J214" s="221"/>
      <c r="K214" s="221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120</v>
      </c>
      <c r="AU214" s="230" t="s">
        <v>81</v>
      </c>
      <c r="AV214" s="12" t="s">
        <v>81</v>
      </c>
      <c r="AW214" s="12" t="s">
        <v>33</v>
      </c>
      <c r="AX214" s="12" t="s">
        <v>74</v>
      </c>
      <c r="AY214" s="230" t="s">
        <v>111</v>
      </c>
    </row>
    <row r="215" spans="2:51" s="11" customFormat="1" ht="12">
      <c r="B215" s="209"/>
      <c r="C215" s="210"/>
      <c r="D215" s="211" t="s">
        <v>120</v>
      </c>
      <c r="E215" s="212" t="s">
        <v>19</v>
      </c>
      <c r="F215" s="213" t="s">
        <v>212</v>
      </c>
      <c r="G215" s="210"/>
      <c r="H215" s="212" t="s">
        <v>19</v>
      </c>
      <c r="I215" s="214"/>
      <c r="J215" s="210"/>
      <c r="K215" s="210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120</v>
      </c>
      <c r="AU215" s="219" t="s">
        <v>81</v>
      </c>
      <c r="AV215" s="11" t="s">
        <v>79</v>
      </c>
      <c r="AW215" s="11" t="s">
        <v>33</v>
      </c>
      <c r="AX215" s="11" t="s">
        <v>74</v>
      </c>
      <c r="AY215" s="219" t="s">
        <v>111</v>
      </c>
    </row>
    <row r="216" spans="2:51" s="12" customFormat="1" ht="12">
      <c r="B216" s="220"/>
      <c r="C216" s="221"/>
      <c r="D216" s="211" t="s">
        <v>120</v>
      </c>
      <c r="E216" s="222" t="s">
        <v>19</v>
      </c>
      <c r="F216" s="223" t="s">
        <v>213</v>
      </c>
      <c r="G216" s="221"/>
      <c r="H216" s="224">
        <v>129.435</v>
      </c>
      <c r="I216" s="225"/>
      <c r="J216" s="221"/>
      <c r="K216" s="221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120</v>
      </c>
      <c r="AU216" s="230" t="s">
        <v>81</v>
      </c>
      <c r="AV216" s="12" t="s">
        <v>81</v>
      </c>
      <c r="AW216" s="12" t="s">
        <v>33</v>
      </c>
      <c r="AX216" s="12" t="s">
        <v>74</v>
      </c>
      <c r="AY216" s="230" t="s">
        <v>111</v>
      </c>
    </row>
    <row r="217" spans="2:51" s="11" customFormat="1" ht="12">
      <c r="B217" s="209"/>
      <c r="C217" s="210"/>
      <c r="D217" s="211" t="s">
        <v>120</v>
      </c>
      <c r="E217" s="212" t="s">
        <v>19</v>
      </c>
      <c r="F217" s="213" t="s">
        <v>214</v>
      </c>
      <c r="G217" s="210"/>
      <c r="H217" s="212" t="s">
        <v>19</v>
      </c>
      <c r="I217" s="214"/>
      <c r="J217" s="210"/>
      <c r="K217" s="210"/>
      <c r="L217" s="215"/>
      <c r="M217" s="216"/>
      <c r="N217" s="217"/>
      <c r="O217" s="217"/>
      <c r="P217" s="217"/>
      <c r="Q217" s="217"/>
      <c r="R217" s="217"/>
      <c r="S217" s="217"/>
      <c r="T217" s="218"/>
      <c r="AT217" s="219" t="s">
        <v>120</v>
      </c>
      <c r="AU217" s="219" t="s">
        <v>81</v>
      </c>
      <c r="AV217" s="11" t="s">
        <v>79</v>
      </c>
      <c r="AW217" s="11" t="s">
        <v>33</v>
      </c>
      <c r="AX217" s="11" t="s">
        <v>74</v>
      </c>
      <c r="AY217" s="219" t="s">
        <v>111</v>
      </c>
    </row>
    <row r="218" spans="2:51" s="12" customFormat="1" ht="12">
      <c r="B218" s="220"/>
      <c r="C218" s="221"/>
      <c r="D218" s="211" t="s">
        <v>120</v>
      </c>
      <c r="E218" s="222" t="s">
        <v>19</v>
      </c>
      <c r="F218" s="223" t="s">
        <v>215</v>
      </c>
      <c r="G218" s="221"/>
      <c r="H218" s="224">
        <v>28.215</v>
      </c>
      <c r="I218" s="225"/>
      <c r="J218" s="221"/>
      <c r="K218" s="221"/>
      <c r="L218" s="226"/>
      <c r="M218" s="227"/>
      <c r="N218" s="228"/>
      <c r="O218" s="228"/>
      <c r="P218" s="228"/>
      <c r="Q218" s="228"/>
      <c r="R218" s="228"/>
      <c r="S218" s="228"/>
      <c r="T218" s="229"/>
      <c r="AT218" s="230" t="s">
        <v>120</v>
      </c>
      <c r="AU218" s="230" t="s">
        <v>81</v>
      </c>
      <c r="AV218" s="12" t="s">
        <v>81</v>
      </c>
      <c r="AW218" s="12" t="s">
        <v>33</v>
      </c>
      <c r="AX218" s="12" t="s">
        <v>74</v>
      </c>
      <c r="AY218" s="230" t="s">
        <v>111</v>
      </c>
    </row>
    <row r="219" spans="2:51" s="11" customFormat="1" ht="12">
      <c r="B219" s="209"/>
      <c r="C219" s="210"/>
      <c r="D219" s="211" t="s">
        <v>120</v>
      </c>
      <c r="E219" s="212" t="s">
        <v>19</v>
      </c>
      <c r="F219" s="213" t="s">
        <v>216</v>
      </c>
      <c r="G219" s="210"/>
      <c r="H219" s="212" t="s">
        <v>19</v>
      </c>
      <c r="I219" s="214"/>
      <c r="J219" s="210"/>
      <c r="K219" s="210"/>
      <c r="L219" s="215"/>
      <c r="M219" s="216"/>
      <c r="N219" s="217"/>
      <c r="O219" s="217"/>
      <c r="P219" s="217"/>
      <c r="Q219" s="217"/>
      <c r="R219" s="217"/>
      <c r="S219" s="217"/>
      <c r="T219" s="218"/>
      <c r="AT219" s="219" t="s">
        <v>120</v>
      </c>
      <c r="AU219" s="219" t="s">
        <v>81</v>
      </c>
      <c r="AV219" s="11" t="s">
        <v>79</v>
      </c>
      <c r="AW219" s="11" t="s">
        <v>33</v>
      </c>
      <c r="AX219" s="11" t="s">
        <v>74</v>
      </c>
      <c r="AY219" s="219" t="s">
        <v>111</v>
      </c>
    </row>
    <row r="220" spans="2:51" s="12" customFormat="1" ht="12">
      <c r="B220" s="220"/>
      <c r="C220" s="221"/>
      <c r="D220" s="211" t="s">
        <v>120</v>
      </c>
      <c r="E220" s="222" t="s">
        <v>19</v>
      </c>
      <c r="F220" s="223" t="s">
        <v>217</v>
      </c>
      <c r="G220" s="221"/>
      <c r="H220" s="224">
        <v>31.465</v>
      </c>
      <c r="I220" s="225"/>
      <c r="J220" s="221"/>
      <c r="K220" s="221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120</v>
      </c>
      <c r="AU220" s="230" t="s">
        <v>81</v>
      </c>
      <c r="AV220" s="12" t="s">
        <v>81</v>
      </c>
      <c r="AW220" s="12" t="s">
        <v>33</v>
      </c>
      <c r="AX220" s="12" t="s">
        <v>74</v>
      </c>
      <c r="AY220" s="230" t="s">
        <v>111</v>
      </c>
    </row>
    <row r="221" spans="2:51" s="11" customFormat="1" ht="12">
      <c r="B221" s="209"/>
      <c r="C221" s="210"/>
      <c r="D221" s="211" t="s">
        <v>120</v>
      </c>
      <c r="E221" s="212" t="s">
        <v>19</v>
      </c>
      <c r="F221" s="213" t="s">
        <v>218</v>
      </c>
      <c r="G221" s="210"/>
      <c r="H221" s="212" t="s">
        <v>19</v>
      </c>
      <c r="I221" s="214"/>
      <c r="J221" s="210"/>
      <c r="K221" s="210"/>
      <c r="L221" s="215"/>
      <c r="M221" s="216"/>
      <c r="N221" s="217"/>
      <c r="O221" s="217"/>
      <c r="P221" s="217"/>
      <c r="Q221" s="217"/>
      <c r="R221" s="217"/>
      <c r="S221" s="217"/>
      <c r="T221" s="218"/>
      <c r="AT221" s="219" t="s">
        <v>120</v>
      </c>
      <c r="AU221" s="219" t="s">
        <v>81</v>
      </c>
      <c r="AV221" s="11" t="s">
        <v>79</v>
      </c>
      <c r="AW221" s="11" t="s">
        <v>33</v>
      </c>
      <c r="AX221" s="11" t="s">
        <v>74</v>
      </c>
      <c r="AY221" s="219" t="s">
        <v>111</v>
      </c>
    </row>
    <row r="222" spans="2:51" s="12" customFormat="1" ht="12">
      <c r="B222" s="220"/>
      <c r="C222" s="221"/>
      <c r="D222" s="211" t="s">
        <v>120</v>
      </c>
      <c r="E222" s="222" t="s">
        <v>19</v>
      </c>
      <c r="F222" s="223" t="s">
        <v>219</v>
      </c>
      <c r="G222" s="221"/>
      <c r="H222" s="224">
        <v>29.213</v>
      </c>
      <c r="I222" s="225"/>
      <c r="J222" s="221"/>
      <c r="K222" s="221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120</v>
      </c>
      <c r="AU222" s="230" t="s">
        <v>81</v>
      </c>
      <c r="AV222" s="12" t="s">
        <v>81</v>
      </c>
      <c r="AW222" s="12" t="s">
        <v>33</v>
      </c>
      <c r="AX222" s="12" t="s">
        <v>74</v>
      </c>
      <c r="AY222" s="230" t="s">
        <v>111</v>
      </c>
    </row>
    <row r="223" spans="2:51" s="11" customFormat="1" ht="12">
      <c r="B223" s="209"/>
      <c r="C223" s="210"/>
      <c r="D223" s="211" t="s">
        <v>120</v>
      </c>
      <c r="E223" s="212" t="s">
        <v>19</v>
      </c>
      <c r="F223" s="213" t="s">
        <v>220</v>
      </c>
      <c r="G223" s="210"/>
      <c r="H223" s="212" t="s">
        <v>19</v>
      </c>
      <c r="I223" s="214"/>
      <c r="J223" s="210"/>
      <c r="K223" s="210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120</v>
      </c>
      <c r="AU223" s="219" t="s">
        <v>81</v>
      </c>
      <c r="AV223" s="11" t="s">
        <v>79</v>
      </c>
      <c r="AW223" s="11" t="s">
        <v>33</v>
      </c>
      <c r="AX223" s="11" t="s">
        <v>74</v>
      </c>
      <c r="AY223" s="219" t="s">
        <v>111</v>
      </c>
    </row>
    <row r="224" spans="2:51" s="12" customFormat="1" ht="12">
      <c r="B224" s="220"/>
      <c r="C224" s="221"/>
      <c r="D224" s="211" t="s">
        <v>120</v>
      </c>
      <c r="E224" s="222" t="s">
        <v>19</v>
      </c>
      <c r="F224" s="223" t="s">
        <v>221</v>
      </c>
      <c r="G224" s="221"/>
      <c r="H224" s="224">
        <v>28.14</v>
      </c>
      <c r="I224" s="225"/>
      <c r="J224" s="221"/>
      <c r="K224" s="221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120</v>
      </c>
      <c r="AU224" s="230" t="s">
        <v>81</v>
      </c>
      <c r="AV224" s="12" t="s">
        <v>81</v>
      </c>
      <c r="AW224" s="12" t="s">
        <v>33</v>
      </c>
      <c r="AX224" s="12" t="s">
        <v>74</v>
      </c>
      <c r="AY224" s="230" t="s">
        <v>111</v>
      </c>
    </row>
    <row r="225" spans="2:51" s="13" customFormat="1" ht="12">
      <c r="B225" s="231"/>
      <c r="C225" s="232"/>
      <c r="D225" s="211" t="s">
        <v>120</v>
      </c>
      <c r="E225" s="233" t="s">
        <v>19</v>
      </c>
      <c r="F225" s="234" t="s">
        <v>208</v>
      </c>
      <c r="G225" s="232"/>
      <c r="H225" s="235">
        <v>330.998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120</v>
      </c>
      <c r="AU225" s="241" t="s">
        <v>81</v>
      </c>
      <c r="AV225" s="13" t="s">
        <v>127</v>
      </c>
      <c r="AW225" s="13" t="s">
        <v>33</v>
      </c>
      <c r="AX225" s="13" t="s">
        <v>74</v>
      </c>
      <c r="AY225" s="241" t="s">
        <v>111</v>
      </c>
    </row>
    <row r="226" spans="2:51" s="11" customFormat="1" ht="12">
      <c r="B226" s="209"/>
      <c r="C226" s="210"/>
      <c r="D226" s="211" t="s">
        <v>120</v>
      </c>
      <c r="E226" s="212" t="s">
        <v>19</v>
      </c>
      <c r="F226" s="213" t="s">
        <v>222</v>
      </c>
      <c r="G226" s="210"/>
      <c r="H226" s="212" t="s">
        <v>19</v>
      </c>
      <c r="I226" s="214"/>
      <c r="J226" s="210"/>
      <c r="K226" s="210"/>
      <c r="L226" s="215"/>
      <c r="M226" s="216"/>
      <c r="N226" s="217"/>
      <c r="O226" s="217"/>
      <c r="P226" s="217"/>
      <c r="Q226" s="217"/>
      <c r="R226" s="217"/>
      <c r="S226" s="217"/>
      <c r="T226" s="218"/>
      <c r="AT226" s="219" t="s">
        <v>120</v>
      </c>
      <c r="AU226" s="219" t="s">
        <v>81</v>
      </c>
      <c r="AV226" s="11" t="s">
        <v>79</v>
      </c>
      <c r="AW226" s="11" t="s">
        <v>33</v>
      </c>
      <c r="AX226" s="11" t="s">
        <v>74</v>
      </c>
      <c r="AY226" s="219" t="s">
        <v>111</v>
      </c>
    </row>
    <row r="227" spans="2:51" s="11" customFormat="1" ht="12">
      <c r="B227" s="209"/>
      <c r="C227" s="210"/>
      <c r="D227" s="211" t="s">
        <v>120</v>
      </c>
      <c r="E227" s="212" t="s">
        <v>19</v>
      </c>
      <c r="F227" s="213" t="s">
        <v>210</v>
      </c>
      <c r="G227" s="210"/>
      <c r="H227" s="212" t="s">
        <v>19</v>
      </c>
      <c r="I227" s="214"/>
      <c r="J227" s="210"/>
      <c r="K227" s="210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120</v>
      </c>
      <c r="AU227" s="219" t="s">
        <v>81</v>
      </c>
      <c r="AV227" s="11" t="s">
        <v>79</v>
      </c>
      <c r="AW227" s="11" t="s">
        <v>33</v>
      </c>
      <c r="AX227" s="11" t="s">
        <v>74</v>
      </c>
      <c r="AY227" s="219" t="s">
        <v>111</v>
      </c>
    </row>
    <row r="228" spans="2:51" s="12" customFormat="1" ht="12">
      <c r="B228" s="220"/>
      <c r="C228" s="221"/>
      <c r="D228" s="211" t="s">
        <v>120</v>
      </c>
      <c r="E228" s="222" t="s">
        <v>19</v>
      </c>
      <c r="F228" s="223" t="s">
        <v>211</v>
      </c>
      <c r="G228" s="221"/>
      <c r="H228" s="224">
        <v>84.53</v>
      </c>
      <c r="I228" s="225"/>
      <c r="J228" s="221"/>
      <c r="K228" s="221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120</v>
      </c>
      <c r="AU228" s="230" t="s">
        <v>81</v>
      </c>
      <c r="AV228" s="12" t="s">
        <v>81</v>
      </c>
      <c r="AW228" s="12" t="s">
        <v>33</v>
      </c>
      <c r="AX228" s="12" t="s">
        <v>74</v>
      </c>
      <c r="AY228" s="230" t="s">
        <v>111</v>
      </c>
    </row>
    <row r="229" spans="2:51" s="11" customFormat="1" ht="12">
      <c r="B229" s="209"/>
      <c r="C229" s="210"/>
      <c r="D229" s="211" t="s">
        <v>120</v>
      </c>
      <c r="E229" s="212" t="s">
        <v>19</v>
      </c>
      <c r="F229" s="213" t="s">
        <v>223</v>
      </c>
      <c r="G229" s="210"/>
      <c r="H229" s="212" t="s">
        <v>19</v>
      </c>
      <c r="I229" s="214"/>
      <c r="J229" s="210"/>
      <c r="K229" s="210"/>
      <c r="L229" s="215"/>
      <c r="M229" s="216"/>
      <c r="N229" s="217"/>
      <c r="O229" s="217"/>
      <c r="P229" s="217"/>
      <c r="Q229" s="217"/>
      <c r="R229" s="217"/>
      <c r="S229" s="217"/>
      <c r="T229" s="218"/>
      <c r="AT229" s="219" t="s">
        <v>120</v>
      </c>
      <c r="AU229" s="219" t="s">
        <v>81</v>
      </c>
      <c r="AV229" s="11" t="s">
        <v>79</v>
      </c>
      <c r="AW229" s="11" t="s">
        <v>33</v>
      </c>
      <c r="AX229" s="11" t="s">
        <v>74</v>
      </c>
      <c r="AY229" s="219" t="s">
        <v>111</v>
      </c>
    </row>
    <row r="230" spans="2:51" s="12" customFormat="1" ht="12">
      <c r="B230" s="220"/>
      <c r="C230" s="221"/>
      <c r="D230" s="211" t="s">
        <v>120</v>
      </c>
      <c r="E230" s="222" t="s">
        <v>19</v>
      </c>
      <c r="F230" s="223" t="s">
        <v>224</v>
      </c>
      <c r="G230" s="221"/>
      <c r="H230" s="224">
        <v>55.485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120</v>
      </c>
      <c r="AU230" s="230" t="s">
        <v>81</v>
      </c>
      <c r="AV230" s="12" t="s">
        <v>81</v>
      </c>
      <c r="AW230" s="12" t="s">
        <v>33</v>
      </c>
      <c r="AX230" s="12" t="s">
        <v>74</v>
      </c>
      <c r="AY230" s="230" t="s">
        <v>111</v>
      </c>
    </row>
    <row r="231" spans="2:51" s="13" customFormat="1" ht="12">
      <c r="B231" s="231"/>
      <c r="C231" s="232"/>
      <c r="D231" s="211" t="s">
        <v>120</v>
      </c>
      <c r="E231" s="233" t="s">
        <v>19</v>
      </c>
      <c r="F231" s="234" t="s">
        <v>208</v>
      </c>
      <c r="G231" s="232"/>
      <c r="H231" s="235">
        <v>140.015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120</v>
      </c>
      <c r="AU231" s="241" t="s">
        <v>81</v>
      </c>
      <c r="AV231" s="13" t="s">
        <v>127</v>
      </c>
      <c r="AW231" s="13" t="s">
        <v>33</v>
      </c>
      <c r="AX231" s="13" t="s">
        <v>74</v>
      </c>
      <c r="AY231" s="241" t="s">
        <v>111</v>
      </c>
    </row>
    <row r="232" spans="2:51" s="11" customFormat="1" ht="12">
      <c r="B232" s="209"/>
      <c r="C232" s="210"/>
      <c r="D232" s="211" t="s">
        <v>120</v>
      </c>
      <c r="E232" s="212" t="s">
        <v>19</v>
      </c>
      <c r="F232" s="213" t="s">
        <v>225</v>
      </c>
      <c r="G232" s="210"/>
      <c r="H232" s="212" t="s">
        <v>19</v>
      </c>
      <c r="I232" s="214"/>
      <c r="J232" s="210"/>
      <c r="K232" s="210"/>
      <c r="L232" s="215"/>
      <c r="M232" s="216"/>
      <c r="N232" s="217"/>
      <c r="O232" s="217"/>
      <c r="P232" s="217"/>
      <c r="Q232" s="217"/>
      <c r="R232" s="217"/>
      <c r="S232" s="217"/>
      <c r="T232" s="218"/>
      <c r="AT232" s="219" t="s">
        <v>120</v>
      </c>
      <c r="AU232" s="219" t="s">
        <v>81</v>
      </c>
      <c r="AV232" s="11" t="s">
        <v>79</v>
      </c>
      <c r="AW232" s="11" t="s">
        <v>33</v>
      </c>
      <c r="AX232" s="11" t="s">
        <v>74</v>
      </c>
      <c r="AY232" s="219" t="s">
        <v>111</v>
      </c>
    </row>
    <row r="233" spans="2:51" s="12" customFormat="1" ht="12">
      <c r="B233" s="220"/>
      <c r="C233" s="221"/>
      <c r="D233" s="211" t="s">
        <v>120</v>
      </c>
      <c r="E233" s="222" t="s">
        <v>19</v>
      </c>
      <c r="F233" s="223" t="s">
        <v>226</v>
      </c>
      <c r="G233" s="221"/>
      <c r="H233" s="224">
        <v>298.616</v>
      </c>
      <c r="I233" s="225"/>
      <c r="J233" s="221"/>
      <c r="K233" s="221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120</v>
      </c>
      <c r="AU233" s="230" t="s">
        <v>81</v>
      </c>
      <c r="AV233" s="12" t="s">
        <v>81</v>
      </c>
      <c r="AW233" s="12" t="s">
        <v>33</v>
      </c>
      <c r="AX233" s="12" t="s">
        <v>79</v>
      </c>
      <c r="AY233" s="230" t="s">
        <v>111</v>
      </c>
    </row>
    <row r="234" spans="2:65" s="1" customFormat="1" ht="22.5" customHeight="1">
      <c r="B234" s="38"/>
      <c r="C234" s="197" t="s">
        <v>250</v>
      </c>
      <c r="D234" s="197" t="s">
        <v>113</v>
      </c>
      <c r="E234" s="198" t="s">
        <v>251</v>
      </c>
      <c r="F234" s="199" t="s">
        <v>252</v>
      </c>
      <c r="G234" s="200" t="s">
        <v>174</v>
      </c>
      <c r="H234" s="201">
        <v>906.5</v>
      </c>
      <c r="I234" s="202"/>
      <c r="J234" s="203">
        <f>ROUND(I234*H234,2)</f>
        <v>0</v>
      </c>
      <c r="K234" s="199" t="s">
        <v>117</v>
      </c>
      <c r="L234" s="43"/>
      <c r="M234" s="204" t="s">
        <v>19</v>
      </c>
      <c r="N234" s="205" t="s">
        <v>45</v>
      </c>
      <c r="O234" s="79"/>
      <c r="P234" s="206">
        <f>O234*H234</f>
        <v>0</v>
      </c>
      <c r="Q234" s="206">
        <v>0</v>
      </c>
      <c r="R234" s="206">
        <f>Q234*H234</f>
        <v>0</v>
      </c>
      <c r="S234" s="206">
        <v>0</v>
      </c>
      <c r="T234" s="207">
        <f>S234*H234</f>
        <v>0</v>
      </c>
      <c r="AR234" s="17" t="s">
        <v>118</v>
      </c>
      <c r="AT234" s="17" t="s">
        <v>113</v>
      </c>
      <c r="AU234" s="17" t="s">
        <v>81</v>
      </c>
      <c r="AY234" s="17" t="s">
        <v>111</v>
      </c>
      <c r="BE234" s="208">
        <f>IF(N234="základní",J234,0)</f>
        <v>0</v>
      </c>
      <c r="BF234" s="208">
        <f>IF(N234="snížená",J234,0)</f>
        <v>0</v>
      </c>
      <c r="BG234" s="208">
        <f>IF(N234="zákl. přenesená",J234,0)</f>
        <v>0</v>
      </c>
      <c r="BH234" s="208">
        <f>IF(N234="sníž. přenesená",J234,0)</f>
        <v>0</v>
      </c>
      <c r="BI234" s="208">
        <f>IF(N234="nulová",J234,0)</f>
        <v>0</v>
      </c>
      <c r="BJ234" s="17" t="s">
        <v>79</v>
      </c>
      <c r="BK234" s="208">
        <f>ROUND(I234*H234,2)</f>
        <v>0</v>
      </c>
      <c r="BL234" s="17" t="s">
        <v>118</v>
      </c>
      <c r="BM234" s="17" t="s">
        <v>253</v>
      </c>
    </row>
    <row r="235" spans="2:51" s="11" customFormat="1" ht="12">
      <c r="B235" s="209"/>
      <c r="C235" s="210"/>
      <c r="D235" s="211" t="s">
        <v>120</v>
      </c>
      <c r="E235" s="212" t="s">
        <v>19</v>
      </c>
      <c r="F235" s="213" t="s">
        <v>254</v>
      </c>
      <c r="G235" s="210"/>
      <c r="H235" s="212" t="s">
        <v>19</v>
      </c>
      <c r="I235" s="214"/>
      <c r="J235" s="210"/>
      <c r="K235" s="210"/>
      <c r="L235" s="215"/>
      <c r="M235" s="216"/>
      <c r="N235" s="217"/>
      <c r="O235" s="217"/>
      <c r="P235" s="217"/>
      <c r="Q235" s="217"/>
      <c r="R235" s="217"/>
      <c r="S235" s="217"/>
      <c r="T235" s="218"/>
      <c r="AT235" s="219" t="s">
        <v>120</v>
      </c>
      <c r="AU235" s="219" t="s">
        <v>81</v>
      </c>
      <c r="AV235" s="11" t="s">
        <v>79</v>
      </c>
      <c r="AW235" s="11" t="s">
        <v>33</v>
      </c>
      <c r="AX235" s="11" t="s">
        <v>74</v>
      </c>
      <c r="AY235" s="219" t="s">
        <v>111</v>
      </c>
    </row>
    <row r="236" spans="2:51" s="12" customFormat="1" ht="12">
      <c r="B236" s="220"/>
      <c r="C236" s="221"/>
      <c r="D236" s="211" t="s">
        <v>120</v>
      </c>
      <c r="E236" s="222" t="s">
        <v>19</v>
      </c>
      <c r="F236" s="223" t="s">
        <v>197</v>
      </c>
      <c r="G236" s="221"/>
      <c r="H236" s="224">
        <v>429</v>
      </c>
      <c r="I236" s="225"/>
      <c r="J236" s="221"/>
      <c r="K236" s="221"/>
      <c r="L236" s="226"/>
      <c r="M236" s="227"/>
      <c r="N236" s="228"/>
      <c r="O236" s="228"/>
      <c r="P236" s="228"/>
      <c r="Q236" s="228"/>
      <c r="R236" s="228"/>
      <c r="S236" s="228"/>
      <c r="T236" s="229"/>
      <c r="AT236" s="230" t="s">
        <v>120</v>
      </c>
      <c r="AU236" s="230" t="s">
        <v>81</v>
      </c>
      <c r="AV236" s="12" t="s">
        <v>81</v>
      </c>
      <c r="AW236" s="12" t="s">
        <v>33</v>
      </c>
      <c r="AX236" s="12" t="s">
        <v>74</v>
      </c>
      <c r="AY236" s="230" t="s">
        <v>111</v>
      </c>
    </row>
    <row r="237" spans="2:51" s="11" customFormat="1" ht="12">
      <c r="B237" s="209"/>
      <c r="C237" s="210"/>
      <c r="D237" s="211" t="s">
        <v>120</v>
      </c>
      <c r="E237" s="212" t="s">
        <v>19</v>
      </c>
      <c r="F237" s="213" t="s">
        <v>255</v>
      </c>
      <c r="G237" s="210"/>
      <c r="H237" s="212" t="s">
        <v>19</v>
      </c>
      <c r="I237" s="214"/>
      <c r="J237" s="210"/>
      <c r="K237" s="210"/>
      <c r="L237" s="215"/>
      <c r="M237" s="216"/>
      <c r="N237" s="217"/>
      <c r="O237" s="217"/>
      <c r="P237" s="217"/>
      <c r="Q237" s="217"/>
      <c r="R237" s="217"/>
      <c r="S237" s="217"/>
      <c r="T237" s="218"/>
      <c r="AT237" s="219" t="s">
        <v>120</v>
      </c>
      <c r="AU237" s="219" t="s">
        <v>81</v>
      </c>
      <c r="AV237" s="11" t="s">
        <v>79</v>
      </c>
      <c r="AW237" s="11" t="s">
        <v>33</v>
      </c>
      <c r="AX237" s="11" t="s">
        <v>74</v>
      </c>
      <c r="AY237" s="219" t="s">
        <v>111</v>
      </c>
    </row>
    <row r="238" spans="2:51" s="12" customFormat="1" ht="12">
      <c r="B238" s="220"/>
      <c r="C238" s="221"/>
      <c r="D238" s="211" t="s">
        <v>120</v>
      </c>
      <c r="E238" s="222" t="s">
        <v>19</v>
      </c>
      <c r="F238" s="223" t="s">
        <v>256</v>
      </c>
      <c r="G238" s="221"/>
      <c r="H238" s="224">
        <v>292.5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120</v>
      </c>
      <c r="AU238" s="230" t="s">
        <v>81</v>
      </c>
      <c r="AV238" s="12" t="s">
        <v>81</v>
      </c>
      <c r="AW238" s="12" t="s">
        <v>33</v>
      </c>
      <c r="AX238" s="12" t="s">
        <v>74</v>
      </c>
      <c r="AY238" s="230" t="s">
        <v>111</v>
      </c>
    </row>
    <row r="239" spans="2:51" s="11" customFormat="1" ht="12">
      <c r="B239" s="209"/>
      <c r="C239" s="210"/>
      <c r="D239" s="211" t="s">
        <v>120</v>
      </c>
      <c r="E239" s="212" t="s">
        <v>19</v>
      </c>
      <c r="F239" s="213" t="s">
        <v>257</v>
      </c>
      <c r="G239" s="210"/>
      <c r="H239" s="212" t="s">
        <v>19</v>
      </c>
      <c r="I239" s="214"/>
      <c r="J239" s="210"/>
      <c r="K239" s="210"/>
      <c r="L239" s="215"/>
      <c r="M239" s="216"/>
      <c r="N239" s="217"/>
      <c r="O239" s="217"/>
      <c r="P239" s="217"/>
      <c r="Q239" s="217"/>
      <c r="R239" s="217"/>
      <c r="S239" s="217"/>
      <c r="T239" s="218"/>
      <c r="AT239" s="219" t="s">
        <v>120</v>
      </c>
      <c r="AU239" s="219" t="s">
        <v>81</v>
      </c>
      <c r="AV239" s="11" t="s">
        <v>79</v>
      </c>
      <c r="AW239" s="11" t="s">
        <v>33</v>
      </c>
      <c r="AX239" s="11" t="s">
        <v>74</v>
      </c>
      <c r="AY239" s="219" t="s">
        <v>111</v>
      </c>
    </row>
    <row r="240" spans="2:51" s="12" customFormat="1" ht="12">
      <c r="B240" s="220"/>
      <c r="C240" s="221"/>
      <c r="D240" s="211" t="s">
        <v>120</v>
      </c>
      <c r="E240" s="222" t="s">
        <v>19</v>
      </c>
      <c r="F240" s="223" t="s">
        <v>258</v>
      </c>
      <c r="G240" s="221"/>
      <c r="H240" s="224">
        <v>92.5</v>
      </c>
      <c r="I240" s="225"/>
      <c r="J240" s="221"/>
      <c r="K240" s="221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120</v>
      </c>
      <c r="AU240" s="230" t="s">
        <v>81</v>
      </c>
      <c r="AV240" s="12" t="s">
        <v>81</v>
      </c>
      <c r="AW240" s="12" t="s">
        <v>33</v>
      </c>
      <c r="AX240" s="12" t="s">
        <v>74</v>
      </c>
      <c r="AY240" s="230" t="s">
        <v>111</v>
      </c>
    </row>
    <row r="241" spans="2:51" s="11" customFormat="1" ht="12">
      <c r="B241" s="209"/>
      <c r="C241" s="210"/>
      <c r="D241" s="211" t="s">
        <v>120</v>
      </c>
      <c r="E241" s="212" t="s">
        <v>19</v>
      </c>
      <c r="F241" s="213" t="s">
        <v>259</v>
      </c>
      <c r="G241" s="210"/>
      <c r="H241" s="212" t="s">
        <v>19</v>
      </c>
      <c r="I241" s="214"/>
      <c r="J241" s="210"/>
      <c r="K241" s="210"/>
      <c r="L241" s="215"/>
      <c r="M241" s="216"/>
      <c r="N241" s="217"/>
      <c r="O241" s="217"/>
      <c r="P241" s="217"/>
      <c r="Q241" s="217"/>
      <c r="R241" s="217"/>
      <c r="S241" s="217"/>
      <c r="T241" s="218"/>
      <c r="AT241" s="219" t="s">
        <v>120</v>
      </c>
      <c r="AU241" s="219" t="s">
        <v>81</v>
      </c>
      <c r="AV241" s="11" t="s">
        <v>79</v>
      </c>
      <c r="AW241" s="11" t="s">
        <v>33</v>
      </c>
      <c r="AX241" s="11" t="s">
        <v>74</v>
      </c>
      <c r="AY241" s="219" t="s">
        <v>111</v>
      </c>
    </row>
    <row r="242" spans="2:51" s="12" customFormat="1" ht="12">
      <c r="B242" s="220"/>
      <c r="C242" s="221"/>
      <c r="D242" s="211" t="s">
        <v>120</v>
      </c>
      <c r="E242" s="222" t="s">
        <v>19</v>
      </c>
      <c r="F242" s="223" t="s">
        <v>258</v>
      </c>
      <c r="G242" s="221"/>
      <c r="H242" s="224">
        <v>92.5</v>
      </c>
      <c r="I242" s="225"/>
      <c r="J242" s="221"/>
      <c r="K242" s="221"/>
      <c r="L242" s="226"/>
      <c r="M242" s="227"/>
      <c r="N242" s="228"/>
      <c r="O242" s="228"/>
      <c r="P242" s="228"/>
      <c r="Q242" s="228"/>
      <c r="R242" s="228"/>
      <c r="S242" s="228"/>
      <c r="T242" s="229"/>
      <c r="AT242" s="230" t="s">
        <v>120</v>
      </c>
      <c r="AU242" s="230" t="s">
        <v>81</v>
      </c>
      <c r="AV242" s="12" t="s">
        <v>81</v>
      </c>
      <c r="AW242" s="12" t="s">
        <v>33</v>
      </c>
      <c r="AX242" s="12" t="s">
        <v>74</v>
      </c>
      <c r="AY242" s="230" t="s">
        <v>111</v>
      </c>
    </row>
    <row r="243" spans="2:51" s="14" customFormat="1" ht="12">
      <c r="B243" s="242"/>
      <c r="C243" s="243"/>
      <c r="D243" s="211" t="s">
        <v>120</v>
      </c>
      <c r="E243" s="244" t="s">
        <v>19</v>
      </c>
      <c r="F243" s="245" t="s">
        <v>260</v>
      </c>
      <c r="G243" s="243"/>
      <c r="H243" s="246">
        <v>906.5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120</v>
      </c>
      <c r="AU243" s="252" t="s">
        <v>81</v>
      </c>
      <c r="AV243" s="14" t="s">
        <v>118</v>
      </c>
      <c r="AW243" s="14" t="s">
        <v>33</v>
      </c>
      <c r="AX243" s="14" t="s">
        <v>79</v>
      </c>
      <c r="AY243" s="252" t="s">
        <v>111</v>
      </c>
    </row>
    <row r="244" spans="2:65" s="1" customFormat="1" ht="22.5" customHeight="1">
      <c r="B244" s="38"/>
      <c r="C244" s="197" t="s">
        <v>261</v>
      </c>
      <c r="D244" s="197" t="s">
        <v>113</v>
      </c>
      <c r="E244" s="198" t="s">
        <v>262</v>
      </c>
      <c r="F244" s="199" t="s">
        <v>263</v>
      </c>
      <c r="G244" s="200" t="s">
        <v>174</v>
      </c>
      <c r="H244" s="201">
        <v>27195</v>
      </c>
      <c r="I244" s="202"/>
      <c r="J244" s="203">
        <f>ROUND(I244*H244,2)</f>
        <v>0</v>
      </c>
      <c r="K244" s="199" t="s">
        <v>117</v>
      </c>
      <c r="L244" s="43"/>
      <c r="M244" s="204" t="s">
        <v>19</v>
      </c>
      <c r="N244" s="205" t="s">
        <v>45</v>
      </c>
      <c r="O244" s="79"/>
      <c r="P244" s="206">
        <f>O244*H244</f>
        <v>0</v>
      </c>
      <c r="Q244" s="206">
        <v>0</v>
      </c>
      <c r="R244" s="206">
        <f>Q244*H244</f>
        <v>0</v>
      </c>
      <c r="S244" s="206">
        <v>0</v>
      </c>
      <c r="T244" s="207">
        <f>S244*H244</f>
        <v>0</v>
      </c>
      <c r="AR244" s="17" t="s">
        <v>118</v>
      </c>
      <c r="AT244" s="17" t="s">
        <v>113</v>
      </c>
      <c r="AU244" s="17" t="s">
        <v>81</v>
      </c>
      <c r="AY244" s="17" t="s">
        <v>111</v>
      </c>
      <c r="BE244" s="208">
        <f>IF(N244="základní",J244,0)</f>
        <v>0</v>
      </c>
      <c r="BF244" s="208">
        <f>IF(N244="snížená",J244,0)</f>
        <v>0</v>
      </c>
      <c r="BG244" s="208">
        <f>IF(N244="zákl. přenesená",J244,0)</f>
        <v>0</v>
      </c>
      <c r="BH244" s="208">
        <f>IF(N244="sníž. přenesená",J244,0)</f>
        <v>0</v>
      </c>
      <c r="BI244" s="208">
        <f>IF(N244="nulová",J244,0)</f>
        <v>0</v>
      </c>
      <c r="BJ244" s="17" t="s">
        <v>79</v>
      </c>
      <c r="BK244" s="208">
        <f>ROUND(I244*H244,2)</f>
        <v>0</v>
      </c>
      <c r="BL244" s="17" t="s">
        <v>118</v>
      </c>
      <c r="BM244" s="17" t="s">
        <v>264</v>
      </c>
    </row>
    <row r="245" spans="2:51" s="11" customFormat="1" ht="12">
      <c r="B245" s="209"/>
      <c r="C245" s="210"/>
      <c r="D245" s="211" t="s">
        <v>120</v>
      </c>
      <c r="E245" s="212" t="s">
        <v>19</v>
      </c>
      <c r="F245" s="213" t="s">
        <v>265</v>
      </c>
      <c r="G245" s="210"/>
      <c r="H245" s="212" t="s">
        <v>19</v>
      </c>
      <c r="I245" s="214"/>
      <c r="J245" s="210"/>
      <c r="K245" s="210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120</v>
      </c>
      <c r="AU245" s="219" t="s">
        <v>81</v>
      </c>
      <c r="AV245" s="11" t="s">
        <v>79</v>
      </c>
      <c r="AW245" s="11" t="s">
        <v>33</v>
      </c>
      <c r="AX245" s="11" t="s">
        <v>74</v>
      </c>
      <c r="AY245" s="219" t="s">
        <v>111</v>
      </c>
    </row>
    <row r="246" spans="2:51" s="11" customFormat="1" ht="12">
      <c r="B246" s="209"/>
      <c r="C246" s="210"/>
      <c r="D246" s="211" t="s">
        <v>120</v>
      </c>
      <c r="E246" s="212" t="s">
        <v>19</v>
      </c>
      <c r="F246" s="213" t="s">
        <v>254</v>
      </c>
      <c r="G246" s="210"/>
      <c r="H246" s="212" t="s">
        <v>19</v>
      </c>
      <c r="I246" s="214"/>
      <c r="J246" s="210"/>
      <c r="K246" s="210"/>
      <c r="L246" s="215"/>
      <c r="M246" s="216"/>
      <c r="N246" s="217"/>
      <c r="O246" s="217"/>
      <c r="P246" s="217"/>
      <c r="Q246" s="217"/>
      <c r="R246" s="217"/>
      <c r="S246" s="217"/>
      <c r="T246" s="218"/>
      <c r="AT246" s="219" t="s">
        <v>120</v>
      </c>
      <c r="AU246" s="219" t="s">
        <v>81</v>
      </c>
      <c r="AV246" s="11" t="s">
        <v>79</v>
      </c>
      <c r="AW246" s="11" t="s">
        <v>33</v>
      </c>
      <c r="AX246" s="11" t="s">
        <v>74</v>
      </c>
      <c r="AY246" s="219" t="s">
        <v>111</v>
      </c>
    </row>
    <row r="247" spans="2:51" s="12" customFormat="1" ht="12">
      <c r="B247" s="220"/>
      <c r="C247" s="221"/>
      <c r="D247" s="211" t="s">
        <v>120</v>
      </c>
      <c r="E247" s="222" t="s">
        <v>19</v>
      </c>
      <c r="F247" s="223" t="s">
        <v>197</v>
      </c>
      <c r="G247" s="221"/>
      <c r="H247" s="224">
        <v>429</v>
      </c>
      <c r="I247" s="225"/>
      <c r="J247" s="221"/>
      <c r="K247" s="221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120</v>
      </c>
      <c r="AU247" s="230" t="s">
        <v>81</v>
      </c>
      <c r="AV247" s="12" t="s">
        <v>81</v>
      </c>
      <c r="AW247" s="12" t="s">
        <v>33</v>
      </c>
      <c r="AX247" s="12" t="s">
        <v>74</v>
      </c>
      <c r="AY247" s="230" t="s">
        <v>111</v>
      </c>
    </row>
    <row r="248" spans="2:51" s="11" customFormat="1" ht="12">
      <c r="B248" s="209"/>
      <c r="C248" s="210"/>
      <c r="D248" s="211" t="s">
        <v>120</v>
      </c>
      <c r="E248" s="212" t="s">
        <v>19</v>
      </c>
      <c r="F248" s="213" t="s">
        <v>255</v>
      </c>
      <c r="G248" s="210"/>
      <c r="H248" s="212" t="s">
        <v>19</v>
      </c>
      <c r="I248" s="214"/>
      <c r="J248" s="210"/>
      <c r="K248" s="210"/>
      <c r="L248" s="215"/>
      <c r="M248" s="216"/>
      <c r="N248" s="217"/>
      <c r="O248" s="217"/>
      <c r="P248" s="217"/>
      <c r="Q248" s="217"/>
      <c r="R248" s="217"/>
      <c r="S248" s="217"/>
      <c r="T248" s="218"/>
      <c r="AT248" s="219" t="s">
        <v>120</v>
      </c>
      <c r="AU248" s="219" t="s">
        <v>81</v>
      </c>
      <c r="AV248" s="11" t="s">
        <v>79</v>
      </c>
      <c r="AW248" s="11" t="s">
        <v>33</v>
      </c>
      <c r="AX248" s="11" t="s">
        <v>74</v>
      </c>
      <c r="AY248" s="219" t="s">
        <v>111</v>
      </c>
    </row>
    <row r="249" spans="2:51" s="12" customFormat="1" ht="12">
      <c r="B249" s="220"/>
      <c r="C249" s="221"/>
      <c r="D249" s="211" t="s">
        <v>120</v>
      </c>
      <c r="E249" s="222" t="s">
        <v>19</v>
      </c>
      <c r="F249" s="223" t="s">
        <v>256</v>
      </c>
      <c r="G249" s="221"/>
      <c r="H249" s="224">
        <v>292.5</v>
      </c>
      <c r="I249" s="225"/>
      <c r="J249" s="221"/>
      <c r="K249" s="221"/>
      <c r="L249" s="226"/>
      <c r="M249" s="227"/>
      <c r="N249" s="228"/>
      <c r="O249" s="228"/>
      <c r="P249" s="228"/>
      <c r="Q249" s="228"/>
      <c r="R249" s="228"/>
      <c r="S249" s="228"/>
      <c r="T249" s="229"/>
      <c r="AT249" s="230" t="s">
        <v>120</v>
      </c>
      <c r="AU249" s="230" t="s">
        <v>81</v>
      </c>
      <c r="AV249" s="12" t="s">
        <v>81</v>
      </c>
      <c r="AW249" s="12" t="s">
        <v>33</v>
      </c>
      <c r="AX249" s="12" t="s">
        <v>74</v>
      </c>
      <c r="AY249" s="230" t="s">
        <v>111</v>
      </c>
    </row>
    <row r="250" spans="2:51" s="11" customFormat="1" ht="12">
      <c r="B250" s="209"/>
      <c r="C250" s="210"/>
      <c r="D250" s="211" t="s">
        <v>120</v>
      </c>
      <c r="E250" s="212" t="s">
        <v>19</v>
      </c>
      <c r="F250" s="213" t="s">
        <v>257</v>
      </c>
      <c r="G250" s="210"/>
      <c r="H250" s="212" t="s">
        <v>19</v>
      </c>
      <c r="I250" s="214"/>
      <c r="J250" s="210"/>
      <c r="K250" s="210"/>
      <c r="L250" s="215"/>
      <c r="M250" s="216"/>
      <c r="N250" s="217"/>
      <c r="O250" s="217"/>
      <c r="P250" s="217"/>
      <c r="Q250" s="217"/>
      <c r="R250" s="217"/>
      <c r="S250" s="217"/>
      <c r="T250" s="218"/>
      <c r="AT250" s="219" t="s">
        <v>120</v>
      </c>
      <c r="AU250" s="219" t="s">
        <v>81</v>
      </c>
      <c r="AV250" s="11" t="s">
        <v>79</v>
      </c>
      <c r="AW250" s="11" t="s">
        <v>33</v>
      </c>
      <c r="AX250" s="11" t="s">
        <v>74</v>
      </c>
      <c r="AY250" s="219" t="s">
        <v>111</v>
      </c>
    </row>
    <row r="251" spans="2:51" s="12" customFormat="1" ht="12">
      <c r="B251" s="220"/>
      <c r="C251" s="221"/>
      <c r="D251" s="211" t="s">
        <v>120</v>
      </c>
      <c r="E251" s="222" t="s">
        <v>19</v>
      </c>
      <c r="F251" s="223" t="s">
        <v>258</v>
      </c>
      <c r="G251" s="221"/>
      <c r="H251" s="224">
        <v>92.5</v>
      </c>
      <c r="I251" s="225"/>
      <c r="J251" s="221"/>
      <c r="K251" s="221"/>
      <c r="L251" s="226"/>
      <c r="M251" s="227"/>
      <c r="N251" s="228"/>
      <c r="O251" s="228"/>
      <c r="P251" s="228"/>
      <c r="Q251" s="228"/>
      <c r="R251" s="228"/>
      <c r="S251" s="228"/>
      <c r="T251" s="229"/>
      <c r="AT251" s="230" t="s">
        <v>120</v>
      </c>
      <c r="AU251" s="230" t="s">
        <v>81</v>
      </c>
      <c r="AV251" s="12" t="s">
        <v>81</v>
      </c>
      <c r="AW251" s="12" t="s">
        <v>33</v>
      </c>
      <c r="AX251" s="12" t="s">
        <v>74</v>
      </c>
      <c r="AY251" s="230" t="s">
        <v>111</v>
      </c>
    </row>
    <row r="252" spans="2:51" s="11" customFormat="1" ht="12">
      <c r="B252" s="209"/>
      <c r="C252" s="210"/>
      <c r="D252" s="211" t="s">
        <v>120</v>
      </c>
      <c r="E252" s="212" t="s">
        <v>19</v>
      </c>
      <c r="F252" s="213" t="s">
        <v>259</v>
      </c>
      <c r="G252" s="210"/>
      <c r="H252" s="212" t="s">
        <v>19</v>
      </c>
      <c r="I252" s="214"/>
      <c r="J252" s="210"/>
      <c r="K252" s="210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120</v>
      </c>
      <c r="AU252" s="219" t="s">
        <v>81</v>
      </c>
      <c r="AV252" s="11" t="s">
        <v>79</v>
      </c>
      <c r="AW252" s="11" t="s">
        <v>33</v>
      </c>
      <c r="AX252" s="11" t="s">
        <v>74</v>
      </c>
      <c r="AY252" s="219" t="s">
        <v>111</v>
      </c>
    </row>
    <row r="253" spans="2:51" s="12" customFormat="1" ht="12">
      <c r="B253" s="220"/>
      <c r="C253" s="221"/>
      <c r="D253" s="211" t="s">
        <v>120</v>
      </c>
      <c r="E253" s="222" t="s">
        <v>19</v>
      </c>
      <c r="F253" s="223" t="s">
        <v>258</v>
      </c>
      <c r="G253" s="221"/>
      <c r="H253" s="224">
        <v>92.5</v>
      </c>
      <c r="I253" s="225"/>
      <c r="J253" s="221"/>
      <c r="K253" s="221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120</v>
      </c>
      <c r="AU253" s="230" t="s">
        <v>81</v>
      </c>
      <c r="AV253" s="12" t="s">
        <v>81</v>
      </c>
      <c r="AW253" s="12" t="s">
        <v>33</v>
      </c>
      <c r="AX253" s="12" t="s">
        <v>74</v>
      </c>
      <c r="AY253" s="230" t="s">
        <v>111</v>
      </c>
    </row>
    <row r="254" spans="2:51" s="13" customFormat="1" ht="12">
      <c r="B254" s="231"/>
      <c r="C254" s="232"/>
      <c r="D254" s="211" t="s">
        <v>120</v>
      </c>
      <c r="E254" s="233" t="s">
        <v>19</v>
      </c>
      <c r="F254" s="234" t="s">
        <v>208</v>
      </c>
      <c r="G254" s="232"/>
      <c r="H254" s="235">
        <v>906.5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120</v>
      </c>
      <c r="AU254" s="241" t="s">
        <v>81</v>
      </c>
      <c r="AV254" s="13" t="s">
        <v>127</v>
      </c>
      <c r="AW254" s="13" t="s">
        <v>33</v>
      </c>
      <c r="AX254" s="13" t="s">
        <v>74</v>
      </c>
      <c r="AY254" s="241" t="s">
        <v>111</v>
      </c>
    </row>
    <row r="255" spans="2:51" s="12" customFormat="1" ht="12">
      <c r="B255" s="220"/>
      <c r="C255" s="221"/>
      <c r="D255" s="211" t="s">
        <v>120</v>
      </c>
      <c r="E255" s="222" t="s">
        <v>19</v>
      </c>
      <c r="F255" s="223" t="s">
        <v>266</v>
      </c>
      <c r="G255" s="221"/>
      <c r="H255" s="224">
        <v>27195</v>
      </c>
      <c r="I255" s="225"/>
      <c r="J255" s="221"/>
      <c r="K255" s="221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120</v>
      </c>
      <c r="AU255" s="230" t="s">
        <v>81</v>
      </c>
      <c r="AV255" s="12" t="s">
        <v>81</v>
      </c>
      <c r="AW255" s="12" t="s">
        <v>33</v>
      </c>
      <c r="AX255" s="12" t="s">
        <v>79</v>
      </c>
      <c r="AY255" s="230" t="s">
        <v>111</v>
      </c>
    </row>
    <row r="256" spans="2:65" s="1" customFormat="1" ht="22.5" customHeight="1">
      <c r="B256" s="38"/>
      <c r="C256" s="197" t="s">
        <v>267</v>
      </c>
      <c r="D256" s="197" t="s">
        <v>113</v>
      </c>
      <c r="E256" s="198" t="s">
        <v>268</v>
      </c>
      <c r="F256" s="199" t="s">
        <v>269</v>
      </c>
      <c r="G256" s="200" t="s">
        <v>174</v>
      </c>
      <c r="H256" s="201">
        <v>906.5</v>
      </c>
      <c r="I256" s="202"/>
      <c r="J256" s="203">
        <f>ROUND(I256*H256,2)</f>
        <v>0</v>
      </c>
      <c r="K256" s="199" t="s">
        <v>117</v>
      </c>
      <c r="L256" s="43"/>
      <c r="M256" s="204" t="s">
        <v>19</v>
      </c>
      <c r="N256" s="205" t="s">
        <v>45</v>
      </c>
      <c r="O256" s="79"/>
      <c r="P256" s="206">
        <f>O256*H256</f>
        <v>0</v>
      </c>
      <c r="Q256" s="206">
        <v>0</v>
      </c>
      <c r="R256" s="206">
        <f>Q256*H256</f>
        <v>0</v>
      </c>
      <c r="S256" s="206">
        <v>0</v>
      </c>
      <c r="T256" s="207">
        <f>S256*H256</f>
        <v>0</v>
      </c>
      <c r="AR256" s="17" t="s">
        <v>118</v>
      </c>
      <c r="AT256" s="17" t="s">
        <v>113</v>
      </c>
      <c r="AU256" s="17" t="s">
        <v>81</v>
      </c>
      <c r="AY256" s="17" t="s">
        <v>111</v>
      </c>
      <c r="BE256" s="208">
        <f>IF(N256="základní",J256,0)</f>
        <v>0</v>
      </c>
      <c r="BF256" s="208">
        <f>IF(N256="snížená",J256,0)</f>
        <v>0</v>
      </c>
      <c r="BG256" s="208">
        <f>IF(N256="zákl. přenesená",J256,0)</f>
        <v>0</v>
      </c>
      <c r="BH256" s="208">
        <f>IF(N256="sníž. přenesená",J256,0)</f>
        <v>0</v>
      </c>
      <c r="BI256" s="208">
        <f>IF(N256="nulová",J256,0)</f>
        <v>0</v>
      </c>
      <c r="BJ256" s="17" t="s">
        <v>79</v>
      </c>
      <c r="BK256" s="208">
        <f>ROUND(I256*H256,2)</f>
        <v>0</v>
      </c>
      <c r="BL256" s="17" t="s">
        <v>118</v>
      </c>
      <c r="BM256" s="17" t="s">
        <v>270</v>
      </c>
    </row>
    <row r="257" spans="2:51" s="11" customFormat="1" ht="12">
      <c r="B257" s="209"/>
      <c r="C257" s="210"/>
      <c r="D257" s="211" t="s">
        <v>120</v>
      </c>
      <c r="E257" s="212" t="s">
        <v>19</v>
      </c>
      <c r="F257" s="213" t="s">
        <v>254</v>
      </c>
      <c r="G257" s="210"/>
      <c r="H257" s="212" t="s">
        <v>19</v>
      </c>
      <c r="I257" s="214"/>
      <c r="J257" s="210"/>
      <c r="K257" s="210"/>
      <c r="L257" s="215"/>
      <c r="M257" s="216"/>
      <c r="N257" s="217"/>
      <c r="O257" s="217"/>
      <c r="P257" s="217"/>
      <c r="Q257" s="217"/>
      <c r="R257" s="217"/>
      <c r="S257" s="217"/>
      <c r="T257" s="218"/>
      <c r="AT257" s="219" t="s">
        <v>120</v>
      </c>
      <c r="AU257" s="219" t="s">
        <v>81</v>
      </c>
      <c r="AV257" s="11" t="s">
        <v>79</v>
      </c>
      <c r="AW257" s="11" t="s">
        <v>33</v>
      </c>
      <c r="AX257" s="11" t="s">
        <v>74</v>
      </c>
      <c r="AY257" s="219" t="s">
        <v>111</v>
      </c>
    </row>
    <row r="258" spans="2:51" s="12" customFormat="1" ht="12">
      <c r="B258" s="220"/>
      <c r="C258" s="221"/>
      <c r="D258" s="211" t="s">
        <v>120</v>
      </c>
      <c r="E258" s="222" t="s">
        <v>19</v>
      </c>
      <c r="F258" s="223" t="s">
        <v>197</v>
      </c>
      <c r="G258" s="221"/>
      <c r="H258" s="224">
        <v>429</v>
      </c>
      <c r="I258" s="225"/>
      <c r="J258" s="221"/>
      <c r="K258" s="221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120</v>
      </c>
      <c r="AU258" s="230" t="s">
        <v>81</v>
      </c>
      <c r="AV258" s="12" t="s">
        <v>81</v>
      </c>
      <c r="AW258" s="12" t="s">
        <v>33</v>
      </c>
      <c r="AX258" s="12" t="s">
        <v>74</v>
      </c>
      <c r="AY258" s="230" t="s">
        <v>111</v>
      </c>
    </row>
    <row r="259" spans="2:51" s="11" customFormat="1" ht="12">
      <c r="B259" s="209"/>
      <c r="C259" s="210"/>
      <c r="D259" s="211" t="s">
        <v>120</v>
      </c>
      <c r="E259" s="212" t="s">
        <v>19</v>
      </c>
      <c r="F259" s="213" t="s">
        <v>255</v>
      </c>
      <c r="G259" s="210"/>
      <c r="H259" s="212" t="s">
        <v>19</v>
      </c>
      <c r="I259" s="214"/>
      <c r="J259" s="210"/>
      <c r="K259" s="210"/>
      <c r="L259" s="215"/>
      <c r="M259" s="216"/>
      <c r="N259" s="217"/>
      <c r="O259" s="217"/>
      <c r="P259" s="217"/>
      <c r="Q259" s="217"/>
      <c r="R259" s="217"/>
      <c r="S259" s="217"/>
      <c r="T259" s="218"/>
      <c r="AT259" s="219" t="s">
        <v>120</v>
      </c>
      <c r="AU259" s="219" t="s">
        <v>81</v>
      </c>
      <c r="AV259" s="11" t="s">
        <v>79</v>
      </c>
      <c r="AW259" s="11" t="s">
        <v>33</v>
      </c>
      <c r="AX259" s="11" t="s">
        <v>74</v>
      </c>
      <c r="AY259" s="219" t="s">
        <v>111</v>
      </c>
    </row>
    <row r="260" spans="2:51" s="12" customFormat="1" ht="12">
      <c r="B260" s="220"/>
      <c r="C260" s="221"/>
      <c r="D260" s="211" t="s">
        <v>120</v>
      </c>
      <c r="E260" s="222" t="s">
        <v>19</v>
      </c>
      <c r="F260" s="223" t="s">
        <v>256</v>
      </c>
      <c r="G260" s="221"/>
      <c r="H260" s="224">
        <v>292.5</v>
      </c>
      <c r="I260" s="225"/>
      <c r="J260" s="221"/>
      <c r="K260" s="221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120</v>
      </c>
      <c r="AU260" s="230" t="s">
        <v>81</v>
      </c>
      <c r="AV260" s="12" t="s">
        <v>81</v>
      </c>
      <c r="AW260" s="12" t="s">
        <v>33</v>
      </c>
      <c r="AX260" s="12" t="s">
        <v>74</v>
      </c>
      <c r="AY260" s="230" t="s">
        <v>111</v>
      </c>
    </row>
    <row r="261" spans="2:51" s="11" customFormat="1" ht="12">
      <c r="B261" s="209"/>
      <c r="C261" s="210"/>
      <c r="D261" s="211" t="s">
        <v>120</v>
      </c>
      <c r="E261" s="212" t="s">
        <v>19</v>
      </c>
      <c r="F261" s="213" t="s">
        <v>257</v>
      </c>
      <c r="G261" s="210"/>
      <c r="H261" s="212" t="s">
        <v>19</v>
      </c>
      <c r="I261" s="214"/>
      <c r="J261" s="210"/>
      <c r="K261" s="210"/>
      <c r="L261" s="215"/>
      <c r="M261" s="216"/>
      <c r="N261" s="217"/>
      <c r="O261" s="217"/>
      <c r="P261" s="217"/>
      <c r="Q261" s="217"/>
      <c r="R261" s="217"/>
      <c r="S261" s="217"/>
      <c r="T261" s="218"/>
      <c r="AT261" s="219" t="s">
        <v>120</v>
      </c>
      <c r="AU261" s="219" t="s">
        <v>81</v>
      </c>
      <c r="AV261" s="11" t="s">
        <v>79</v>
      </c>
      <c r="AW261" s="11" t="s">
        <v>33</v>
      </c>
      <c r="AX261" s="11" t="s">
        <v>74</v>
      </c>
      <c r="AY261" s="219" t="s">
        <v>111</v>
      </c>
    </row>
    <row r="262" spans="2:51" s="12" customFormat="1" ht="12">
      <c r="B262" s="220"/>
      <c r="C262" s="221"/>
      <c r="D262" s="211" t="s">
        <v>120</v>
      </c>
      <c r="E262" s="222" t="s">
        <v>19</v>
      </c>
      <c r="F262" s="223" t="s">
        <v>258</v>
      </c>
      <c r="G262" s="221"/>
      <c r="H262" s="224">
        <v>92.5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120</v>
      </c>
      <c r="AU262" s="230" t="s">
        <v>81</v>
      </c>
      <c r="AV262" s="12" t="s">
        <v>81</v>
      </c>
      <c r="AW262" s="12" t="s">
        <v>33</v>
      </c>
      <c r="AX262" s="12" t="s">
        <v>74</v>
      </c>
      <c r="AY262" s="230" t="s">
        <v>111</v>
      </c>
    </row>
    <row r="263" spans="2:51" s="11" customFormat="1" ht="12">
      <c r="B263" s="209"/>
      <c r="C263" s="210"/>
      <c r="D263" s="211" t="s">
        <v>120</v>
      </c>
      <c r="E263" s="212" t="s">
        <v>19</v>
      </c>
      <c r="F263" s="213" t="s">
        <v>259</v>
      </c>
      <c r="G263" s="210"/>
      <c r="H263" s="212" t="s">
        <v>19</v>
      </c>
      <c r="I263" s="214"/>
      <c r="J263" s="210"/>
      <c r="K263" s="210"/>
      <c r="L263" s="215"/>
      <c r="M263" s="216"/>
      <c r="N263" s="217"/>
      <c r="O263" s="217"/>
      <c r="P263" s="217"/>
      <c r="Q263" s="217"/>
      <c r="R263" s="217"/>
      <c r="S263" s="217"/>
      <c r="T263" s="218"/>
      <c r="AT263" s="219" t="s">
        <v>120</v>
      </c>
      <c r="AU263" s="219" t="s">
        <v>81</v>
      </c>
      <c r="AV263" s="11" t="s">
        <v>79</v>
      </c>
      <c r="AW263" s="11" t="s">
        <v>33</v>
      </c>
      <c r="AX263" s="11" t="s">
        <v>74</v>
      </c>
      <c r="AY263" s="219" t="s">
        <v>111</v>
      </c>
    </row>
    <row r="264" spans="2:51" s="12" customFormat="1" ht="12">
      <c r="B264" s="220"/>
      <c r="C264" s="221"/>
      <c r="D264" s="211" t="s">
        <v>120</v>
      </c>
      <c r="E264" s="222" t="s">
        <v>19</v>
      </c>
      <c r="F264" s="223" t="s">
        <v>258</v>
      </c>
      <c r="G264" s="221"/>
      <c r="H264" s="224">
        <v>92.5</v>
      </c>
      <c r="I264" s="225"/>
      <c r="J264" s="221"/>
      <c r="K264" s="221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120</v>
      </c>
      <c r="AU264" s="230" t="s">
        <v>81</v>
      </c>
      <c r="AV264" s="12" t="s">
        <v>81</v>
      </c>
      <c r="AW264" s="12" t="s">
        <v>33</v>
      </c>
      <c r="AX264" s="12" t="s">
        <v>74</v>
      </c>
      <c r="AY264" s="230" t="s">
        <v>111</v>
      </c>
    </row>
    <row r="265" spans="2:51" s="14" customFormat="1" ht="12">
      <c r="B265" s="242"/>
      <c r="C265" s="243"/>
      <c r="D265" s="211" t="s">
        <v>120</v>
      </c>
      <c r="E265" s="244" t="s">
        <v>19</v>
      </c>
      <c r="F265" s="245" t="s">
        <v>260</v>
      </c>
      <c r="G265" s="243"/>
      <c r="H265" s="246">
        <v>906.5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120</v>
      </c>
      <c r="AU265" s="252" t="s">
        <v>81</v>
      </c>
      <c r="AV265" s="14" t="s">
        <v>118</v>
      </c>
      <c r="AW265" s="14" t="s">
        <v>33</v>
      </c>
      <c r="AX265" s="14" t="s">
        <v>79</v>
      </c>
      <c r="AY265" s="252" t="s">
        <v>111</v>
      </c>
    </row>
    <row r="266" spans="2:65" s="1" customFormat="1" ht="16.5" customHeight="1">
      <c r="B266" s="38"/>
      <c r="C266" s="197" t="s">
        <v>7</v>
      </c>
      <c r="D266" s="197" t="s">
        <v>113</v>
      </c>
      <c r="E266" s="198" t="s">
        <v>271</v>
      </c>
      <c r="F266" s="199" t="s">
        <v>272</v>
      </c>
      <c r="G266" s="200" t="s">
        <v>273</v>
      </c>
      <c r="H266" s="201">
        <v>423</v>
      </c>
      <c r="I266" s="202"/>
      <c r="J266" s="203">
        <f>ROUND(I266*H266,2)</f>
        <v>0</v>
      </c>
      <c r="K266" s="199" t="s">
        <v>117</v>
      </c>
      <c r="L266" s="43"/>
      <c r="M266" s="204" t="s">
        <v>19</v>
      </c>
      <c r="N266" s="205" t="s">
        <v>45</v>
      </c>
      <c r="O266" s="79"/>
      <c r="P266" s="206">
        <f>O266*H266</f>
        <v>0</v>
      </c>
      <c r="Q266" s="206">
        <v>0</v>
      </c>
      <c r="R266" s="206">
        <f>Q266*H266</f>
        <v>0</v>
      </c>
      <c r="S266" s="206">
        <v>0</v>
      </c>
      <c r="T266" s="207">
        <f>S266*H266</f>
        <v>0</v>
      </c>
      <c r="AR266" s="17" t="s">
        <v>118</v>
      </c>
      <c r="AT266" s="17" t="s">
        <v>113</v>
      </c>
      <c r="AU266" s="17" t="s">
        <v>81</v>
      </c>
      <c r="AY266" s="17" t="s">
        <v>111</v>
      </c>
      <c r="BE266" s="208">
        <f>IF(N266="základní",J266,0)</f>
        <v>0</v>
      </c>
      <c r="BF266" s="208">
        <f>IF(N266="snížená",J266,0)</f>
        <v>0</v>
      </c>
      <c r="BG266" s="208">
        <f>IF(N266="zákl. přenesená",J266,0)</f>
        <v>0</v>
      </c>
      <c r="BH266" s="208">
        <f>IF(N266="sníž. přenesená",J266,0)</f>
        <v>0</v>
      </c>
      <c r="BI266" s="208">
        <f>IF(N266="nulová",J266,0)</f>
        <v>0</v>
      </c>
      <c r="BJ266" s="17" t="s">
        <v>79</v>
      </c>
      <c r="BK266" s="208">
        <f>ROUND(I266*H266,2)</f>
        <v>0</v>
      </c>
      <c r="BL266" s="17" t="s">
        <v>118</v>
      </c>
      <c r="BM266" s="17" t="s">
        <v>274</v>
      </c>
    </row>
    <row r="267" spans="2:51" s="11" customFormat="1" ht="12">
      <c r="B267" s="209"/>
      <c r="C267" s="210"/>
      <c r="D267" s="211" t="s">
        <v>120</v>
      </c>
      <c r="E267" s="212" t="s">
        <v>19</v>
      </c>
      <c r="F267" s="213" t="s">
        <v>275</v>
      </c>
      <c r="G267" s="210"/>
      <c r="H267" s="212" t="s">
        <v>19</v>
      </c>
      <c r="I267" s="214"/>
      <c r="J267" s="210"/>
      <c r="K267" s="210"/>
      <c r="L267" s="215"/>
      <c r="M267" s="216"/>
      <c r="N267" s="217"/>
      <c r="O267" s="217"/>
      <c r="P267" s="217"/>
      <c r="Q267" s="217"/>
      <c r="R267" s="217"/>
      <c r="S267" s="217"/>
      <c r="T267" s="218"/>
      <c r="AT267" s="219" t="s">
        <v>120</v>
      </c>
      <c r="AU267" s="219" t="s">
        <v>81</v>
      </c>
      <c r="AV267" s="11" t="s">
        <v>79</v>
      </c>
      <c r="AW267" s="11" t="s">
        <v>33</v>
      </c>
      <c r="AX267" s="11" t="s">
        <v>74</v>
      </c>
      <c r="AY267" s="219" t="s">
        <v>111</v>
      </c>
    </row>
    <row r="268" spans="2:51" s="12" customFormat="1" ht="12">
      <c r="B268" s="220"/>
      <c r="C268" s="221"/>
      <c r="D268" s="211" t="s">
        <v>120</v>
      </c>
      <c r="E268" s="222" t="s">
        <v>19</v>
      </c>
      <c r="F268" s="223" t="s">
        <v>276</v>
      </c>
      <c r="G268" s="221"/>
      <c r="H268" s="224">
        <v>117</v>
      </c>
      <c r="I268" s="225"/>
      <c r="J268" s="221"/>
      <c r="K268" s="221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120</v>
      </c>
      <c r="AU268" s="230" t="s">
        <v>81</v>
      </c>
      <c r="AV268" s="12" t="s">
        <v>81</v>
      </c>
      <c r="AW268" s="12" t="s">
        <v>33</v>
      </c>
      <c r="AX268" s="12" t="s">
        <v>74</v>
      </c>
      <c r="AY268" s="230" t="s">
        <v>111</v>
      </c>
    </row>
    <row r="269" spans="2:51" s="11" customFormat="1" ht="12">
      <c r="B269" s="209"/>
      <c r="C269" s="210"/>
      <c r="D269" s="211" t="s">
        <v>120</v>
      </c>
      <c r="E269" s="212" t="s">
        <v>19</v>
      </c>
      <c r="F269" s="213" t="s">
        <v>277</v>
      </c>
      <c r="G269" s="210"/>
      <c r="H269" s="212" t="s">
        <v>19</v>
      </c>
      <c r="I269" s="214"/>
      <c r="J269" s="210"/>
      <c r="K269" s="210"/>
      <c r="L269" s="215"/>
      <c r="M269" s="216"/>
      <c r="N269" s="217"/>
      <c r="O269" s="217"/>
      <c r="P269" s="217"/>
      <c r="Q269" s="217"/>
      <c r="R269" s="217"/>
      <c r="S269" s="217"/>
      <c r="T269" s="218"/>
      <c r="AT269" s="219" t="s">
        <v>120</v>
      </c>
      <c r="AU269" s="219" t="s">
        <v>81</v>
      </c>
      <c r="AV269" s="11" t="s">
        <v>79</v>
      </c>
      <c r="AW269" s="11" t="s">
        <v>33</v>
      </c>
      <c r="AX269" s="11" t="s">
        <v>74</v>
      </c>
      <c r="AY269" s="219" t="s">
        <v>111</v>
      </c>
    </row>
    <row r="270" spans="2:51" s="12" customFormat="1" ht="12">
      <c r="B270" s="220"/>
      <c r="C270" s="221"/>
      <c r="D270" s="211" t="s">
        <v>120</v>
      </c>
      <c r="E270" s="222" t="s">
        <v>19</v>
      </c>
      <c r="F270" s="223" t="s">
        <v>278</v>
      </c>
      <c r="G270" s="221"/>
      <c r="H270" s="224">
        <v>195</v>
      </c>
      <c r="I270" s="225"/>
      <c r="J270" s="221"/>
      <c r="K270" s="221"/>
      <c r="L270" s="226"/>
      <c r="M270" s="227"/>
      <c r="N270" s="228"/>
      <c r="O270" s="228"/>
      <c r="P270" s="228"/>
      <c r="Q270" s="228"/>
      <c r="R270" s="228"/>
      <c r="S270" s="228"/>
      <c r="T270" s="229"/>
      <c r="AT270" s="230" t="s">
        <v>120</v>
      </c>
      <c r="AU270" s="230" t="s">
        <v>81</v>
      </c>
      <c r="AV270" s="12" t="s">
        <v>81</v>
      </c>
      <c r="AW270" s="12" t="s">
        <v>33</v>
      </c>
      <c r="AX270" s="12" t="s">
        <v>74</v>
      </c>
      <c r="AY270" s="230" t="s">
        <v>111</v>
      </c>
    </row>
    <row r="271" spans="2:51" s="11" customFormat="1" ht="12">
      <c r="B271" s="209"/>
      <c r="C271" s="210"/>
      <c r="D271" s="211" t="s">
        <v>120</v>
      </c>
      <c r="E271" s="212" t="s">
        <v>19</v>
      </c>
      <c r="F271" s="213" t="s">
        <v>257</v>
      </c>
      <c r="G271" s="210"/>
      <c r="H271" s="212" t="s">
        <v>19</v>
      </c>
      <c r="I271" s="214"/>
      <c r="J271" s="210"/>
      <c r="K271" s="210"/>
      <c r="L271" s="215"/>
      <c r="M271" s="216"/>
      <c r="N271" s="217"/>
      <c r="O271" s="217"/>
      <c r="P271" s="217"/>
      <c r="Q271" s="217"/>
      <c r="R271" s="217"/>
      <c r="S271" s="217"/>
      <c r="T271" s="218"/>
      <c r="AT271" s="219" t="s">
        <v>120</v>
      </c>
      <c r="AU271" s="219" t="s">
        <v>81</v>
      </c>
      <c r="AV271" s="11" t="s">
        <v>79</v>
      </c>
      <c r="AW271" s="11" t="s">
        <v>33</v>
      </c>
      <c r="AX271" s="11" t="s">
        <v>74</v>
      </c>
      <c r="AY271" s="219" t="s">
        <v>111</v>
      </c>
    </row>
    <row r="272" spans="2:51" s="12" customFormat="1" ht="12">
      <c r="B272" s="220"/>
      <c r="C272" s="221"/>
      <c r="D272" s="211" t="s">
        <v>120</v>
      </c>
      <c r="E272" s="222" t="s">
        <v>19</v>
      </c>
      <c r="F272" s="223" t="s">
        <v>279</v>
      </c>
      <c r="G272" s="221"/>
      <c r="H272" s="224">
        <v>55.5</v>
      </c>
      <c r="I272" s="225"/>
      <c r="J272" s="221"/>
      <c r="K272" s="221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120</v>
      </c>
      <c r="AU272" s="230" t="s">
        <v>81</v>
      </c>
      <c r="AV272" s="12" t="s">
        <v>81</v>
      </c>
      <c r="AW272" s="12" t="s">
        <v>33</v>
      </c>
      <c r="AX272" s="12" t="s">
        <v>74</v>
      </c>
      <c r="AY272" s="230" t="s">
        <v>111</v>
      </c>
    </row>
    <row r="273" spans="2:51" s="11" customFormat="1" ht="12">
      <c r="B273" s="209"/>
      <c r="C273" s="210"/>
      <c r="D273" s="211" t="s">
        <v>120</v>
      </c>
      <c r="E273" s="212" t="s">
        <v>19</v>
      </c>
      <c r="F273" s="213" t="s">
        <v>259</v>
      </c>
      <c r="G273" s="210"/>
      <c r="H273" s="212" t="s">
        <v>19</v>
      </c>
      <c r="I273" s="214"/>
      <c r="J273" s="210"/>
      <c r="K273" s="210"/>
      <c r="L273" s="215"/>
      <c r="M273" s="216"/>
      <c r="N273" s="217"/>
      <c r="O273" s="217"/>
      <c r="P273" s="217"/>
      <c r="Q273" s="217"/>
      <c r="R273" s="217"/>
      <c r="S273" s="217"/>
      <c r="T273" s="218"/>
      <c r="AT273" s="219" t="s">
        <v>120</v>
      </c>
      <c r="AU273" s="219" t="s">
        <v>81</v>
      </c>
      <c r="AV273" s="11" t="s">
        <v>79</v>
      </c>
      <c r="AW273" s="11" t="s">
        <v>33</v>
      </c>
      <c r="AX273" s="11" t="s">
        <v>74</v>
      </c>
      <c r="AY273" s="219" t="s">
        <v>111</v>
      </c>
    </row>
    <row r="274" spans="2:51" s="12" customFormat="1" ht="12">
      <c r="B274" s="220"/>
      <c r="C274" s="221"/>
      <c r="D274" s="211" t="s">
        <v>120</v>
      </c>
      <c r="E274" s="222" t="s">
        <v>19</v>
      </c>
      <c r="F274" s="223" t="s">
        <v>279</v>
      </c>
      <c r="G274" s="221"/>
      <c r="H274" s="224">
        <v>55.5</v>
      </c>
      <c r="I274" s="225"/>
      <c r="J274" s="221"/>
      <c r="K274" s="221"/>
      <c r="L274" s="226"/>
      <c r="M274" s="227"/>
      <c r="N274" s="228"/>
      <c r="O274" s="228"/>
      <c r="P274" s="228"/>
      <c r="Q274" s="228"/>
      <c r="R274" s="228"/>
      <c r="S274" s="228"/>
      <c r="T274" s="229"/>
      <c r="AT274" s="230" t="s">
        <v>120</v>
      </c>
      <c r="AU274" s="230" t="s">
        <v>81</v>
      </c>
      <c r="AV274" s="12" t="s">
        <v>81</v>
      </c>
      <c r="AW274" s="12" t="s">
        <v>33</v>
      </c>
      <c r="AX274" s="12" t="s">
        <v>74</v>
      </c>
      <c r="AY274" s="230" t="s">
        <v>111</v>
      </c>
    </row>
    <row r="275" spans="2:51" s="14" customFormat="1" ht="12">
      <c r="B275" s="242"/>
      <c r="C275" s="243"/>
      <c r="D275" s="211" t="s">
        <v>120</v>
      </c>
      <c r="E275" s="244" t="s">
        <v>19</v>
      </c>
      <c r="F275" s="245" t="s">
        <v>260</v>
      </c>
      <c r="G275" s="243"/>
      <c r="H275" s="246">
        <v>423</v>
      </c>
      <c r="I275" s="247"/>
      <c r="J275" s="243"/>
      <c r="K275" s="243"/>
      <c r="L275" s="248"/>
      <c r="M275" s="249"/>
      <c r="N275" s="250"/>
      <c r="O275" s="250"/>
      <c r="P275" s="250"/>
      <c r="Q275" s="250"/>
      <c r="R275" s="250"/>
      <c r="S275" s="250"/>
      <c r="T275" s="251"/>
      <c r="AT275" s="252" t="s">
        <v>120</v>
      </c>
      <c r="AU275" s="252" t="s">
        <v>81</v>
      </c>
      <c r="AV275" s="14" t="s">
        <v>118</v>
      </c>
      <c r="AW275" s="14" t="s">
        <v>33</v>
      </c>
      <c r="AX275" s="14" t="s">
        <v>79</v>
      </c>
      <c r="AY275" s="252" t="s">
        <v>111</v>
      </c>
    </row>
    <row r="276" spans="2:65" s="1" customFormat="1" ht="16.5" customHeight="1">
      <c r="B276" s="38"/>
      <c r="C276" s="197" t="s">
        <v>280</v>
      </c>
      <c r="D276" s="197" t="s">
        <v>113</v>
      </c>
      <c r="E276" s="198" t="s">
        <v>281</v>
      </c>
      <c r="F276" s="199" t="s">
        <v>282</v>
      </c>
      <c r="G276" s="200" t="s">
        <v>273</v>
      </c>
      <c r="H276" s="201">
        <v>12690</v>
      </c>
      <c r="I276" s="202"/>
      <c r="J276" s="203">
        <f>ROUND(I276*H276,2)</f>
        <v>0</v>
      </c>
      <c r="K276" s="199" t="s">
        <v>117</v>
      </c>
      <c r="L276" s="43"/>
      <c r="M276" s="204" t="s">
        <v>19</v>
      </c>
      <c r="N276" s="205" t="s">
        <v>45</v>
      </c>
      <c r="O276" s="79"/>
      <c r="P276" s="206">
        <f>O276*H276</f>
        <v>0</v>
      </c>
      <c r="Q276" s="206">
        <v>0</v>
      </c>
      <c r="R276" s="206">
        <f>Q276*H276</f>
        <v>0</v>
      </c>
      <c r="S276" s="206">
        <v>0</v>
      </c>
      <c r="T276" s="207">
        <f>S276*H276</f>
        <v>0</v>
      </c>
      <c r="AR276" s="17" t="s">
        <v>118</v>
      </c>
      <c r="AT276" s="17" t="s">
        <v>113</v>
      </c>
      <c r="AU276" s="17" t="s">
        <v>81</v>
      </c>
      <c r="AY276" s="17" t="s">
        <v>111</v>
      </c>
      <c r="BE276" s="208">
        <f>IF(N276="základní",J276,0)</f>
        <v>0</v>
      </c>
      <c r="BF276" s="208">
        <f>IF(N276="snížená",J276,0)</f>
        <v>0</v>
      </c>
      <c r="BG276" s="208">
        <f>IF(N276="zákl. přenesená",J276,0)</f>
        <v>0</v>
      </c>
      <c r="BH276" s="208">
        <f>IF(N276="sníž. přenesená",J276,0)</f>
        <v>0</v>
      </c>
      <c r="BI276" s="208">
        <f>IF(N276="nulová",J276,0)</f>
        <v>0</v>
      </c>
      <c r="BJ276" s="17" t="s">
        <v>79</v>
      </c>
      <c r="BK276" s="208">
        <f>ROUND(I276*H276,2)</f>
        <v>0</v>
      </c>
      <c r="BL276" s="17" t="s">
        <v>118</v>
      </c>
      <c r="BM276" s="17" t="s">
        <v>283</v>
      </c>
    </row>
    <row r="277" spans="2:51" s="11" customFormat="1" ht="12">
      <c r="B277" s="209"/>
      <c r="C277" s="210"/>
      <c r="D277" s="211" t="s">
        <v>120</v>
      </c>
      <c r="E277" s="212" t="s">
        <v>19</v>
      </c>
      <c r="F277" s="213" t="s">
        <v>265</v>
      </c>
      <c r="G277" s="210"/>
      <c r="H277" s="212" t="s">
        <v>19</v>
      </c>
      <c r="I277" s="214"/>
      <c r="J277" s="210"/>
      <c r="K277" s="210"/>
      <c r="L277" s="215"/>
      <c r="M277" s="216"/>
      <c r="N277" s="217"/>
      <c r="O277" s="217"/>
      <c r="P277" s="217"/>
      <c r="Q277" s="217"/>
      <c r="R277" s="217"/>
      <c r="S277" s="217"/>
      <c r="T277" s="218"/>
      <c r="AT277" s="219" t="s">
        <v>120</v>
      </c>
      <c r="AU277" s="219" t="s">
        <v>81</v>
      </c>
      <c r="AV277" s="11" t="s">
        <v>79</v>
      </c>
      <c r="AW277" s="11" t="s">
        <v>33</v>
      </c>
      <c r="AX277" s="11" t="s">
        <v>74</v>
      </c>
      <c r="AY277" s="219" t="s">
        <v>111</v>
      </c>
    </row>
    <row r="278" spans="2:51" s="11" customFormat="1" ht="12">
      <c r="B278" s="209"/>
      <c r="C278" s="210"/>
      <c r="D278" s="211" t="s">
        <v>120</v>
      </c>
      <c r="E278" s="212" t="s">
        <v>19</v>
      </c>
      <c r="F278" s="213" t="s">
        <v>275</v>
      </c>
      <c r="G278" s="210"/>
      <c r="H278" s="212" t="s">
        <v>19</v>
      </c>
      <c r="I278" s="214"/>
      <c r="J278" s="210"/>
      <c r="K278" s="210"/>
      <c r="L278" s="215"/>
      <c r="M278" s="216"/>
      <c r="N278" s="217"/>
      <c r="O278" s="217"/>
      <c r="P278" s="217"/>
      <c r="Q278" s="217"/>
      <c r="R278" s="217"/>
      <c r="S278" s="217"/>
      <c r="T278" s="218"/>
      <c r="AT278" s="219" t="s">
        <v>120</v>
      </c>
      <c r="AU278" s="219" t="s">
        <v>81</v>
      </c>
      <c r="AV278" s="11" t="s">
        <v>79</v>
      </c>
      <c r="AW278" s="11" t="s">
        <v>33</v>
      </c>
      <c r="AX278" s="11" t="s">
        <v>74</v>
      </c>
      <c r="AY278" s="219" t="s">
        <v>111</v>
      </c>
    </row>
    <row r="279" spans="2:51" s="12" customFormat="1" ht="12">
      <c r="B279" s="220"/>
      <c r="C279" s="221"/>
      <c r="D279" s="211" t="s">
        <v>120</v>
      </c>
      <c r="E279" s="222" t="s">
        <v>19</v>
      </c>
      <c r="F279" s="223" t="s">
        <v>276</v>
      </c>
      <c r="G279" s="221"/>
      <c r="H279" s="224">
        <v>117</v>
      </c>
      <c r="I279" s="225"/>
      <c r="J279" s="221"/>
      <c r="K279" s="221"/>
      <c r="L279" s="226"/>
      <c r="M279" s="227"/>
      <c r="N279" s="228"/>
      <c r="O279" s="228"/>
      <c r="P279" s="228"/>
      <c r="Q279" s="228"/>
      <c r="R279" s="228"/>
      <c r="S279" s="228"/>
      <c r="T279" s="229"/>
      <c r="AT279" s="230" t="s">
        <v>120</v>
      </c>
      <c r="AU279" s="230" t="s">
        <v>81</v>
      </c>
      <c r="AV279" s="12" t="s">
        <v>81</v>
      </c>
      <c r="AW279" s="12" t="s">
        <v>33</v>
      </c>
      <c r="AX279" s="12" t="s">
        <v>74</v>
      </c>
      <c r="AY279" s="230" t="s">
        <v>111</v>
      </c>
    </row>
    <row r="280" spans="2:51" s="11" customFormat="1" ht="12">
      <c r="B280" s="209"/>
      <c r="C280" s="210"/>
      <c r="D280" s="211" t="s">
        <v>120</v>
      </c>
      <c r="E280" s="212" t="s">
        <v>19</v>
      </c>
      <c r="F280" s="213" t="s">
        <v>277</v>
      </c>
      <c r="G280" s="210"/>
      <c r="H280" s="212" t="s">
        <v>19</v>
      </c>
      <c r="I280" s="214"/>
      <c r="J280" s="210"/>
      <c r="K280" s="210"/>
      <c r="L280" s="215"/>
      <c r="M280" s="216"/>
      <c r="N280" s="217"/>
      <c r="O280" s="217"/>
      <c r="P280" s="217"/>
      <c r="Q280" s="217"/>
      <c r="R280" s="217"/>
      <c r="S280" s="217"/>
      <c r="T280" s="218"/>
      <c r="AT280" s="219" t="s">
        <v>120</v>
      </c>
      <c r="AU280" s="219" t="s">
        <v>81</v>
      </c>
      <c r="AV280" s="11" t="s">
        <v>79</v>
      </c>
      <c r="AW280" s="11" t="s">
        <v>33</v>
      </c>
      <c r="AX280" s="11" t="s">
        <v>74</v>
      </c>
      <c r="AY280" s="219" t="s">
        <v>111</v>
      </c>
    </row>
    <row r="281" spans="2:51" s="12" customFormat="1" ht="12">
      <c r="B281" s="220"/>
      <c r="C281" s="221"/>
      <c r="D281" s="211" t="s">
        <v>120</v>
      </c>
      <c r="E281" s="222" t="s">
        <v>19</v>
      </c>
      <c r="F281" s="223" t="s">
        <v>278</v>
      </c>
      <c r="G281" s="221"/>
      <c r="H281" s="224">
        <v>195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120</v>
      </c>
      <c r="AU281" s="230" t="s">
        <v>81</v>
      </c>
      <c r="AV281" s="12" t="s">
        <v>81</v>
      </c>
      <c r="AW281" s="12" t="s">
        <v>33</v>
      </c>
      <c r="AX281" s="12" t="s">
        <v>74</v>
      </c>
      <c r="AY281" s="230" t="s">
        <v>111</v>
      </c>
    </row>
    <row r="282" spans="2:51" s="11" customFormat="1" ht="12">
      <c r="B282" s="209"/>
      <c r="C282" s="210"/>
      <c r="D282" s="211" t="s">
        <v>120</v>
      </c>
      <c r="E282" s="212" t="s">
        <v>19</v>
      </c>
      <c r="F282" s="213" t="s">
        <v>257</v>
      </c>
      <c r="G282" s="210"/>
      <c r="H282" s="212" t="s">
        <v>19</v>
      </c>
      <c r="I282" s="214"/>
      <c r="J282" s="210"/>
      <c r="K282" s="210"/>
      <c r="L282" s="215"/>
      <c r="M282" s="216"/>
      <c r="N282" s="217"/>
      <c r="O282" s="217"/>
      <c r="P282" s="217"/>
      <c r="Q282" s="217"/>
      <c r="R282" s="217"/>
      <c r="S282" s="217"/>
      <c r="T282" s="218"/>
      <c r="AT282" s="219" t="s">
        <v>120</v>
      </c>
      <c r="AU282" s="219" t="s">
        <v>81</v>
      </c>
      <c r="AV282" s="11" t="s">
        <v>79</v>
      </c>
      <c r="AW282" s="11" t="s">
        <v>33</v>
      </c>
      <c r="AX282" s="11" t="s">
        <v>74</v>
      </c>
      <c r="AY282" s="219" t="s">
        <v>111</v>
      </c>
    </row>
    <row r="283" spans="2:51" s="12" customFormat="1" ht="12">
      <c r="B283" s="220"/>
      <c r="C283" s="221"/>
      <c r="D283" s="211" t="s">
        <v>120</v>
      </c>
      <c r="E283" s="222" t="s">
        <v>19</v>
      </c>
      <c r="F283" s="223" t="s">
        <v>279</v>
      </c>
      <c r="G283" s="221"/>
      <c r="H283" s="224">
        <v>55.5</v>
      </c>
      <c r="I283" s="225"/>
      <c r="J283" s="221"/>
      <c r="K283" s="221"/>
      <c r="L283" s="226"/>
      <c r="M283" s="227"/>
      <c r="N283" s="228"/>
      <c r="O283" s="228"/>
      <c r="P283" s="228"/>
      <c r="Q283" s="228"/>
      <c r="R283" s="228"/>
      <c r="S283" s="228"/>
      <c r="T283" s="229"/>
      <c r="AT283" s="230" t="s">
        <v>120</v>
      </c>
      <c r="AU283" s="230" t="s">
        <v>81</v>
      </c>
      <c r="AV283" s="12" t="s">
        <v>81</v>
      </c>
      <c r="AW283" s="12" t="s">
        <v>33</v>
      </c>
      <c r="AX283" s="12" t="s">
        <v>74</v>
      </c>
      <c r="AY283" s="230" t="s">
        <v>111</v>
      </c>
    </row>
    <row r="284" spans="2:51" s="11" customFormat="1" ht="12">
      <c r="B284" s="209"/>
      <c r="C284" s="210"/>
      <c r="D284" s="211" t="s">
        <v>120</v>
      </c>
      <c r="E284" s="212" t="s">
        <v>19</v>
      </c>
      <c r="F284" s="213" t="s">
        <v>259</v>
      </c>
      <c r="G284" s="210"/>
      <c r="H284" s="212" t="s">
        <v>19</v>
      </c>
      <c r="I284" s="214"/>
      <c r="J284" s="210"/>
      <c r="K284" s="210"/>
      <c r="L284" s="215"/>
      <c r="M284" s="216"/>
      <c r="N284" s="217"/>
      <c r="O284" s="217"/>
      <c r="P284" s="217"/>
      <c r="Q284" s="217"/>
      <c r="R284" s="217"/>
      <c r="S284" s="217"/>
      <c r="T284" s="218"/>
      <c r="AT284" s="219" t="s">
        <v>120</v>
      </c>
      <c r="AU284" s="219" t="s">
        <v>81</v>
      </c>
      <c r="AV284" s="11" t="s">
        <v>79</v>
      </c>
      <c r="AW284" s="11" t="s">
        <v>33</v>
      </c>
      <c r="AX284" s="11" t="s">
        <v>74</v>
      </c>
      <c r="AY284" s="219" t="s">
        <v>111</v>
      </c>
    </row>
    <row r="285" spans="2:51" s="12" customFormat="1" ht="12">
      <c r="B285" s="220"/>
      <c r="C285" s="221"/>
      <c r="D285" s="211" t="s">
        <v>120</v>
      </c>
      <c r="E285" s="222" t="s">
        <v>19</v>
      </c>
      <c r="F285" s="223" t="s">
        <v>279</v>
      </c>
      <c r="G285" s="221"/>
      <c r="H285" s="224">
        <v>55.5</v>
      </c>
      <c r="I285" s="225"/>
      <c r="J285" s="221"/>
      <c r="K285" s="221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120</v>
      </c>
      <c r="AU285" s="230" t="s">
        <v>81</v>
      </c>
      <c r="AV285" s="12" t="s">
        <v>81</v>
      </c>
      <c r="AW285" s="12" t="s">
        <v>33</v>
      </c>
      <c r="AX285" s="12" t="s">
        <v>74</v>
      </c>
      <c r="AY285" s="230" t="s">
        <v>111</v>
      </c>
    </row>
    <row r="286" spans="2:51" s="13" customFormat="1" ht="12">
      <c r="B286" s="231"/>
      <c r="C286" s="232"/>
      <c r="D286" s="211" t="s">
        <v>120</v>
      </c>
      <c r="E286" s="233" t="s">
        <v>19</v>
      </c>
      <c r="F286" s="234" t="s">
        <v>208</v>
      </c>
      <c r="G286" s="232"/>
      <c r="H286" s="235">
        <v>423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120</v>
      </c>
      <c r="AU286" s="241" t="s">
        <v>81</v>
      </c>
      <c r="AV286" s="13" t="s">
        <v>127</v>
      </c>
      <c r="AW286" s="13" t="s">
        <v>33</v>
      </c>
      <c r="AX286" s="13" t="s">
        <v>74</v>
      </c>
      <c r="AY286" s="241" t="s">
        <v>111</v>
      </c>
    </row>
    <row r="287" spans="2:51" s="12" customFormat="1" ht="12">
      <c r="B287" s="220"/>
      <c r="C287" s="221"/>
      <c r="D287" s="211" t="s">
        <v>120</v>
      </c>
      <c r="E287" s="222" t="s">
        <v>19</v>
      </c>
      <c r="F287" s="223" t="s">
        <v>284</v>
      </c>
      <c r="G287" s="221"/>
      <c r="H287" s="224">
        <v>12690</v>
      </c>
      <c r="I287" s="225"/>
      <c r="J287" s="221"/>
      <c r="K287" s="221"/>
      <c r="L287" s="226"/>
      <c r="M287" s="227"/>
      <c r="N287" s="228"/>
      <c r="O287" s="228"/>
      <c r="P287" s="228"/>
      <c r="Q287" s="228"/>
      <c r="R287" s="228"/>
      <c r="S287" s="228"/>
      <c r="T287" s="229"/>
      <c r="AT287" s="230" t="s">
        <v>120</v>
      </c>
      <c r="AU287" s="230" t="s">
        <v>81</v>
      </c>
      <c r="AV287" s="12" t="s">
        <v>81</v>
      </c>
      <c r="AW287" s="12" t="s">
        <v>33</v>
      </c>
      <c r="AX287" s="12" t="s">
        <v>79</v>
      </c>
      <c r="AY287" s="230" t="s">
        <v>111</v>
      </c>
    </row>
    <row r="288" spans="2:65" s="1" customFormat="1" ht="22.5" customHeight="1">
      <c r="B288" s="38"/>
      <c r="C288" s="197" t="s">
        <v>285</v>
      </c>
      <c r="D288" s="197" t="s">
        <v>113</v>
      </c>
      <c r="E288" s="198" t="s">
        <v>286</v>
      </c>
      <c r="F288" s="199" t="s">
        <v>287</v>
      </c>
      <c r="G288" s="200" t="s">
        <v>174</v>
      </c>
      <c r="H288" s="201">
        <v>634.5</v>
      </c>
      <c r="I288" s="202"/>
      <c r="J288" s="203">
        <f>ROUND(I288*H288,2)</f>
        <v>0</v>
      </c>
      <c r="K288" s="199" t="s">
        <v>117</v>
      </c>
      <c r="L288" s="43"/>
      <c r="M288" s="204" t="s">
        <v>19</v>
      </c>
      <c r="N288" s="205" t="s">
        <v>45</v>
      </c>
      <c r="O288" s="79"/>
      <c r="P288" s="206">
        <f>O288*H288</f>
        <v>0</v>
      </c>
      <c r="Q288" s="206">
        <v>0</v>
      </c>
      <c r="R288" s="206">
        <f>Q288*H288</f>
        <v>0</v>
      </c>
      <c r="S288" s="206">
        <v>0</v>
      </c>
      <c r="T288" s="207">
        <f>S288*H288</f>
        <v>0</v>
      </c>
      <c r="AR288" s="17" t="s">
        <v>118</v>
      </c>
      <c r="AT288" s="17" t="s">
        <v>113</v>
      </c>
      <c r="AU288" s="17" t="s">
        <v>81</v>
      </c>
      <c r="AY288" s="17" t="s">
        <v>111</v>
      </c>
      <c r="BE288" s="208">
        <f>IF(N288="základní",J288,0)</f>
        <v>0</v>
      </c>
      <c r="BF288" s="208">
        <f>IF(N288="snížená",J288,0)</f>
        <v>0</v>
      </c>
      <c r="BG288" s="208">
        <f>IF(N288="zákl. přenesená",J288,0)</f>
        <v>0</v>
      </c>
      <c r="BH288" s="208">
        <f>IF(N288="sníž. přenesená",J288,0)</f>
        <v>0</v>
      </c>
      <c r="BI288" s="208">
        <f>IF(N288="nulová",J288,0)</f>
        <v>0</v>
      </c>
      <c r="BJ288" s="17" t="s">
        <v>79</v>
      </c>
      <c r="BK288" s="208">
        <f>ROUND(I288*H288,2)</f>
        <v>0</v>
      </c>
      <c r="BL288" s="17" t="s">
        <v>118</v>
      </c>
      <c r="BM288" s="17" t="s">
        <v>288</v>
      </c>
    </row>
    <row r="289" spans="2:51" s="11" customFormat="1" ht="12">
      <c r="B289" s="209"/>
      <c r="C289" s="210"/>
      <c r="D289" s="211" t="s">
        <v>120</v>
      </c>
      <c r="E289" s="212" t="s">
        <v>19</v>
      </c>
      <c r="F289" s="213" t="s">
        <v>275</v>
      </c>
      <c r="G289" s="210"/>
      <c r="H289" s="212" t="s">
        <v>19</v>
      </c>
      <c r="I289" s="214"/>
      <c r="J289" s="210"/>
      <c r="K289" s="210"/>
      <c r="L289" s="215"/>
      <c r="M289" s="216"/>
      <c r="N289" s="217"/>
      <c r="O289" s="217"/>
      <c r="P289" s="217"/>
      <c r="Q289" s="217"/>
      <c r="R289" s="217"/>
      <c r="S289" s="217"/>
      <c r="T289" s="218"/>
      <c r="AT289" s="219" t="s">
        <v>120</v>
      </c>
      <c r="AU289" s="219" t="s">
        <v>81</v>
      </c>
      <c r="AV289" s="11" t="s">
        <v>79</v>
      </c>
      <c r="AW289" s="11" t="s">
        <v>33</v>
      </c>
      <c r="AX289" s="11" t="s">
        <v>74</v>
      </c>
      <c r="AY289" s="219" t="s">
        <v>111</v>
      </c>
    </row>
    <row r="290" spans="2:51" s="12" customFormat="1" ht="12">
      <c r="B290" s="220"/>
      <c r="C290" s="221"/>
      <c r="D290" s="211" t="s">
        <v>120</v>
      </c>
      <c r="E290" s="222" t="s">
        <v>19</v>
      </c>
      <c r="F290" s="223" t="s">
        <v>289</v>
      </c>
      <c r="G290" s="221"/>
      <c r="H290" s="224">
        <v>175.5</v>
      </c>
      <c r="I290" s="225"/>
      <c r="J290" s="221"/>
      <c r="K290" s="221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120</v>
      </c>
      <c r="AU290" s="230" t="s">
        <v>81</v>
      </c>
      <c r="AV290" s="12" t="s">
        <v>81</v>
      </c>
      <c r="AW290" s="12" t="s">
        <v>33</v>
      </c>
      <c r="AX290" s="12" t="s">
        <v>74</v>
      </c>
      <c r="AY290" s="230" t="s">
        <v>111</v>
      </c>
    </row>
    <row r="291" spans="2:51" s="11" customFormat="1" ht="12">
      <c r="B291" s="209"/>
      <c r="C291" s="210"/>
      <c r="D291" s="211" t="s">
        <v>120</v>
      </c>
      <c r="E291" s="212" t="s">
        <v>19</v>
      </c>
      <c r="F291" s="213" t="s">
        <v>277</v>
      </c>
      <c r="G291" s="210"/>
      <c r="H291" s="212" t="s">
        <v>19</v>
      </c>
      <c r="I291" s="214"/>
      <c r="J291" s="210"/>
      <c r="K291" s="210"/>
      <c r="L291" s="215"/>
      <c r="M291" s="216"/>
      <c r="N291" s="217"/>
      <c r="O291" s="217"/>
      <c r="P291" s="217"/>
      <c r="Q291" s="217"/>
      <c r="R291" s="217"/>
      <c r="S291" s="217"/>
      <c r="T291" s="218"/>
      <c r="AT291" s="219" t="s">
        <v>120</v>
      </c>
      <c r="AU291" s="219" t="s">
        <v>81</v>
      </c>
      <c r="AV291" s="11" t="s">
        <v>79</v>
      </c>
      <c r="AW291" s="11" t="s">
        <v>33</v>
      </c>
      <c r="AX291" s="11" t="s">
        <v>74</v>
      </c>
      <c r="AY291" s="219" t="s">
        <v>111</v>
      </c>
    </row>
    <row r="292" spans="2:51" s="12" customFormat="1" ht="12">
      <c r="B292" s="220"/>
      <c r="C292" s="221"/>
      <c r="D292" s="211" t="s">
        <v>120</v>
      </c>
      <c r="E292" s="222" t="s">
        <v>19</v>
      </c>
      <c r="F292" s="223" t="s">
        <v>290</v>
      </c>
      <c r="G292" s="221"/>
      <c r="H292" s="224">
        <v>292.5</v>
      </c>
      <c r="I292" s="225"/>
      <c r="J292" s="221"/>
      <c r="K292" s="221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120</v>
      </c>
      <c r="AU292" s="230" t="s">
        <v>81</v>
      </c>
      <c r="AV292" s="12" t="s">
        <v>81</v>
      </c>
      <c r="AW292" s="12" t="s">
        <v>33</v>
      </c>
      <c r="AX292" s="12" t="s">
        <v>74</v>
      </c>
      <c r="AY292" s="230" t="s">
        <v>111</v>
      </c>
    </row>
    <row r="293" spans="2:51" s="11" customFormat="1" ht="12">
      <c r="B293" s="209"/>
      <c r="C293" s="210"/>
      <c r="D293" s="211" t="s">
        <v>120</v>
      </c>
      <c r="E293" s="212" t="s">
        <v>19</v>
      </c>
      <c r="F293" s="213" t="s">
        <v>257</v>
      </c>
      <c r="G293" s="210"/>
      <c r="H293" s="212" t="s">
        <v>19</v>
      </c>
      <c r="I293" s="214"/>
      <c r="J293" s="210"/>
      <c r="K293" s="210"/>
      <c r="L293" s="215"/>
      <c r="M293" s="216"/>
      <c r="N293" s="217"/>
      <c r="O293" s="217"/>
      <c r="P293" s="217"/>
      <c r="Q293" s="217"/>
      <c r="R293" s="217"/>
      <c r="S293" s="217"/>
      <c r="T293" s="218"/>
      <c r="AT293" s="219" t="s">
        <v>120</v>
      </c>
      <c r="AU293" s="219" t="s">
        <v>81</v>
      </c>
      <c r="AV293" s="11" t="s">
        <v>79</v>
      </c>
      <c r="AW293" s="11" t="s">
        <v>33</v>
      </c>
      <c r="AX293" s="11" t="s">
        <v>74</v>
      </c>
      <c r="AY293" s="219" t="s">
        <v>111</v>
      </c>
    </row>
    <row r="294" spans="2:51" s="12" customFormat="1" ht="12">
      <c r="B294" s="220"/>
      <c r="C294" s="221"/>
      <c r="D294" s="211" t="s">
        <v>120</v>
      </c>
      <c r="E294" s="222" t="s">
        <v>19</v>
      </c>
      <c r="F294" s="223" t="s">
        <v>291</v>
      </c>
      <c r="G294" s="221"/>
      <c r="H294" s="224">
        <v>83.25</v>
      </c>
      <c r="I294" s="225"/>
      <c r="J294" s="221"/>
      <c r="K294" s="221"/>
      <c r="L294" s="226"/>
      <c r="M294" s="227"/>
      <c r="N294" s="228"/>
      <c r="O294" s="228"/>
      <c r="P294" s="228"/>
      <c r="Q294" s="228"/>
      <c r="R294" s="228"/>
      <c r="S294" s="228"/>
      <c r="T294" s="229"/>
      <c r="AT294" s="230" t="s">
        <v>120</v>
      </c>
      <c r="AU294" s="230" t="s">
        <v>81</v>
      </c>
      <c r="AV294" s="12" t="s">
        <v>81</v>
      </c>
      <c r="AW294" s="12" t="s">
        <v>33</v>
      </c>
      <c r="AX294" s="12" t="s">
        <v>74</v>
      </c>
      <c r="AY294" s="230" t="s">
        <v>111</v>
      </c>
    </row>
    <row r="295" spans="2:51" s="11" customFormat="1" ht="12">
      <c r="B295" s="209"/>
      <c r="C295" s="210"/>
      <c r="D295" s="211" t="s">
        <v>120</v>
      </c>
      <c r="E295" s="212" t="s">
        <v>19</v>
      </c>
      <c r="F295" s="213" t="s">
        <v>259</v>
      </c>
      <c r="G295" s="210"/>
      <c r="H295" s="212" t="s">
        <v>19</v>
      </c>
      <c r="I295" s="214"/>
      <c r="J295" s="210"/>
      <c r="K295" s="210"/>
      <c r="L295" s="215"/>
      <c r="M295" s="216"/>
      <c r="N295" s="217"/>
      <c r="O295" s="217"/>
      <c r="P295" s="217"/>
      <c r="Q295" s="217"/>
      <c r="R295" s="217"/>
      <c r="S295" s="217"/>
      <c r="T295" s="218"/>
      <c r="AT295" s="219" t="s">
        <v>120</v>
      </c>
      <c r="AU295" s="219" t="s">
        <v>81</v>
      </c>
      <c r="AV295" s="11" t="s">
        <v>79</v>
      </c>
      <c r="AW295" s="11" t="s">
        <v>33</v>
      </c>
      <c r="AX295" s="11" t="s">
        <v>74</v>
      </c>
      <c r="AY295" s="219" t="s">
        <v>111</v>
      </c>
    </row>
    <row r="296" spans="2:51" s="12" customFormat="1" ht="12">
      <c r="B296" s="220"/>
      <c r="C296" s="221"/>
      <c r="D296" s="211" t="s">
        <v>120</v>
      </c>
      <c r="E296" s="222" t="s">
        <v>19</v>
      </c>
      <c r="F296" s="223" t="s">
        <v>291</v>
      </c>
      <c r="G296" s="221"/>
      <c r="H296" s="224">
        <v>83.25</v>
      </c>
      <c r="I296" s="225"/>
      <c r="J296" s="221"/>
      <c r="K296" s="221"/>
      <c r="L296" s="226"/>
      <c r="M296" s="227"/>
      <c r="N296" s="228"/>
      <c r="O296" s="228"/>
      <c r="P296" s="228"/>
      <c r="Q296" s="228"/>
      <c r="R296" s="228"/>
      <c r="S296" s="228"/>
      <c r="T296" s="229"/>
      <c r="AT296" s="230" t="s">
        <v>120</v>
      </c>
      <c r="AU296" s="230" t="s">
        <v>81</v>
      </c>
      <c r="AV296" s="12" t="s">
        <v>81</v>
      </c>
      <c r="AW296" s="12" t="s">
        <v>33</v>
      </c>
      <c r="AX296" s="12" t="s">
        <v>74</v>
      </c>
      <c r="AY296" s="230" t="s">
        <v>111</v>
      </c>
    </row>
    <row r="297" spans="2:51" s="14" customFormat="1" ht="12">
      <c r="B297" s="242"/>
      <c r="C297" s="243"/>
      <c r="D297" s="211" t="s">
        <v>120</v>
      </c>
      <c r="E297" s="244" t="s">
        <v>19</v>
      </c>
      <c r="F297" s="245" t="s">
        <v>260</v>
      </c>
      <c r="G297" s="243"/>
      <c r="H297" s="246">
        <v>634.5</v>
      </c>
      <c r="I297" s="247"/>
      <c r="J297" s="243"/>
      <c r="K297" s="243"/>
      <c r="L297" s="248"/>
      <c r="M297" s="249"/>
      <c r="N297" s="250"/>
      <c r="O297" s="250"/>
      <c r="P297" s="250"/>
      <c r="Q297" s="250"/>
      <c r="R297" s="250"/>
      <c r="S297" s="250"/>
      <c r="T297" s="251"/>
      <c r="AT297" s="252" t="s">
        <v>120</v>
      </c>
      <c r="AU297" s="252" t="s">
        <v>81</v>
      </c>
      <c r="AV297" s="14" t="s">
        <v>118</v>
      </c>
      <c r="AW297" s="14" t="s">
        <v>33</v>
      </c>
      <c r="AX297" s="14" t="s">
        <v>79</v>
      </c>
      <c r="AY297" s="252" t="s">
        <v>111</v>
      </c>
    </row>
    <row r="298" spans="2:65" s="1" customFormat="1" ht="16.5" customHeight="1">
      <c r="B298" s="38"/>
      <c r="C298" s="197" t="s">
        <v>292</v>
      </c>
      <c r="D298" s="197" t="s">
        <v>113</v>
      </c>
      <c r="E298" s="198" t="s">
        <v>293</v>
      </c>
      <c r="F298" s="199" t="s">
        <v>294</v>
      </c>
      <c r="G298" s="200" t="s">
        <v>174</v>
      </c>
      <c r="H298" s="201">
        <v>19035</v>
      </c>
      <c r="I298" s="202"/>
      <c r="J298" s="203">
        <f>ROUND(I298*H298,2)</f>
        <v>0</v>
      </c>
      <c r="K298" s="199" t="s">
        <v>117</v>
      </c>
      <c r="L298" s="43"/>
      <c r="M298" s="204" t="s">
        <v>19</v>
      </c>
      <c r="N298" s="205" t="s">
        <v>45</v>
      </c>
      <c r="O298" s="79"/>
      <c r="P298" s="206">
        <f>O298*H298</f>
        <v>0</v>
      </c>
      <c r="Q298" s="206">
        <v>0</v>
      </c>
      <c r="R298" s="206">
        <f>Q298*H298</f>
        <v>0</v>
      </c>
      <c r="S298" s="206">
        <v>0</v>
      </c>
      <c r="T298" s="207">
        <f>S298*H298</f>
        <v>0</v>
      </c>
      <c r="AR298" s="17" t="s">
        <v>118</v>
      </c>
      <c r="AT298" s="17" t="s">
        <v>113</v>
      </c>
      <c r="AU298" s="17" t="s">
        <v>81</v>
      </c>
      <c r="AY298" s="17" t="s">
        <v>111</v>
      </c>
      <c r="BE298" s="208">
        <f>IF(N298="základní",J298,0)</f>
        <v>0</v>
      </c>
      <c r="BF298" s="208">
        <f>IF(N298="snížená",J298,0)</f>
        <v>0</v>
      </c>
      <c r="BG298" s="208">
        <f>IF(N298="zákl. přenesená",J298,0)</f>
        <v>0</v>
      </c>
      <c r="BH298" s="208">
        <f>IF(N298="sníž. přenesená",J298,0)</f>
        <v>0</v>
      </c>
      <c r="BI298" s="208">
        <f>IF(N298="nulová",J298,0)</f>
        <v>0</v>
      </c>
      <c r="BJ298" s="17" t="s">
        <v>79</v>
      </c>
      <c r="BK298" s="208">
        <f>ROUND(I298*H298,2)</f>
        <v>0</v>
      </c>
      <c r="BL298" s="17" t="s">
        <v>118</v>
      </c>
      <c r="BM298" s="17" t="s">
        <v>295</v>
      </c>
    </row>
    <row r="299" spans="2:51" s="11" customFormat="1" ht="12">
      <c r="B299" s="209"/>
      <c r="C299" s="210"/>
      <c r="D299" s="211" t="s">
        <v>120</v>
      </c>
      <c r="E299" s="212" t="s">
        <v>19</v>
      </c>
      <c r="F299" s="213" t="s">
        <v>265</v>
      </c>
      <c r="G299" s="210"/>
      <c r="H299" s="212" t="s">
        <v>19</v>
      </c>
      <c r="I299" s="214"/>
      <c r="J299" s="210"/>
      <c r="K299" s="210"/>
      <c r="L299" s="215"/>
      <c r="M299" s="216"/>
      <c r="N299" s="217"/>
      <c r="O299" s="217"/>
      <c r="P299" s="217"/>
      <c r="Q299" s="217"/>
      <c r="R299" s="217"/>
      <c r="S299" s="217"/>
      <c r="T299" s="218"/>
      <c r="AT299" s="219" t="s">
        <v>120</v>
      </c>
      <c r="AU299" s="219" t="s">
        <v>81</v>
      </c>
      <c r="AV299" s="11" t="s">
        <v>79</v>
      </c>
      <c r="AW299" s="11" t="s">
        <v>33</v>
      </c>
      <c r="AX299" s="11" t="s">
        <v>74</v>
      </c>
      <c r="AY299" s="219" t="s">
        <v>111</v>
      </c>
    </row>
    <row r="300" spans="2:51" s="11" customFormat="1" ht="12">
      <c r="B300" s="209"/>
      <c r="C300" s="210"/>
      <c r="D300" s="211" t="s">
        <v>120</v>
      </c>
      <c r="E300" s="212" t="s">
        <v>19</v>
      </c>
      <c r="F300" s="213" t="s">
        <v>275</v>
      </c>
      <c r="G300" s="210"/>
      <c r="H300" s="212" t="s">
        <v>19</v>
      </c>
      <c r="I300" s="214"/>
      <c r="J300" s="210"/>
      <c r="K300" s="210"/>
      <c r="L300" s="215"/>
      <c r="M300" s="216"/>
      <c r="N300" s="217"/>
      <c r="O300" s="217"/>
      <c r="P300" s="217"/>
      <c r="Q300" s="217"/>
      <c r="R300" s="217"/>
      <c r="S300" s="217"/>
      <c r="T300" s="218"/>
      <c r="AT300" s="219" t="s">
        <v>120</v>
      </c>
      <c r="AU300" s="219" t="s">
        <v>81</v>
      </c>
      <c r="AV300" s="11" t="s">
        <v>79</v>
      </c>
      <c r="AW300" s="11" t="s">
        <v>33</v>
      </c>
      <c r="AX300" s="11" t="s">
        <v>74</v>
      </c>
      <c r="AY300" s="219" t="s">
        <v>111</v>
      </c>
    </row>
    <row r="301" spans="2:51" s="12" customFormat="1" ht="12">
      <c r="B301" s="220"/>
      <c r="C301" s="221"/>
      <c r="D301" s="211" t="s">
        <v>120</v>
      </c>
      <c r="E301" s="222" t="s">
        <v>19</v>
      </c>
      <c r="F301" s="223" t="s">
        <v>289</v>
      </c>
      <c r="G301" s="221"/>
      <c r="H301" s="224">
        <v>175.5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120</v>
      </c>
      <c r="AU301" s="230" t="s">
        <v>81</v>
      </c>
      <c r="AV301" s="12" t="s">
        <v>81</v>
      </c>
      <c r="AW301" s="12" t="s">
        <v>33</v>
      </c>
      <c r="AX301" s="12" t="s">
        <v>74</v>
      </c>
      <c r="AY301" s="230" t="s">
        <v>111</v>
      </c>
    </row>
    <row r="302" spans="2:51" s="11" customFormat="1" ht="12">
      <c r="B302" s="209"/>
      <c r="C302" s="210"/>
      <c r="D302" s="211" t="s">
        <v>120</v>
      </c>
      <c r="E302" s="212" t="s">
        <v>19</v>
      </c>
      <c r="F302" s="213" t="s">
        <v>277</v>
      </c>
      <c r="G302" s="210"/>
      <c r="H302" s="212" t="s">
        <v>19</v>
      </c>
      <c r="I302" s="214"/>
      <c r="J302" s="210"/>
      <c r="K302" s="210"/>
      <c r="L302" s="215"/>
      <c r="M302" s="216"/>
      <c r="N302" s="217"/>
      <c r="O302" s="217"/>
      <c r="P302" s="217"/>
      <c r="Q302" s="217"/>
      <c r="R302" s="217"/>
      <c r="S302" s="217"/>
      <c r="T302" s="218"/>
      <c r="AT302" s="219" t="s">
        <v>120</v>
      </c>
      <c r="AU302" s="219" t="s">
        <v>81</v>
      </c>
      <c r="AV302" s="11" t="s">
        <v>79</v>
      </c>
      <c r="AW302" s="11" t="s">
        <v>33</v>
      </c>
      <c r="AX302" s="11" t="s">
        <v>74</v>
      </c>
      <c r="AY302" s="219" t="s">
        <v>111</v>
      </c>
    </row>
    <row r="303" spans="2:51" s="12" customFormat="1" ht="12">
      <c r="B303" s="220"/>
      <c r="C303" s="221"/>
      <c r="D303" s="211" t="s">
        <v>120</v>
      </c>
      <c r="E303" s="222" t="s">
        <v>19</v>
      </c>
      <c r="F303" s="223" t="s">
        <v>290</v>
      </c>
      <c r="G303" s="221"/>
      <c r="H303" s="224">
        <v>292.5</v>
      </c>
      <c r="I303" s="225"/>
      <c r="J303" s="221"/>
      <c r="K303" s="221"/>
      <c r="L303" s="226"/>
      <c r="M303" s="227"/>
      <c r="N303" s="228"/>
      <c r="O303" s="228"/>
      <c r="P303" s="228"/>
      <c r="Q303" s="228"/>
      <c r="R303" s="228"/>
      <c r="S303" s="228"/>
      <c r="T303" s="229"/>
      <c r="AT303" s="230" t="s">
        <v>120</v>
      </c>
      <c r="AU303" s="230" t="s">
        <v>81</v>
      </c>
      <c r="AV303" s="12" t="s">
        <v>81</v>
      </c>
      <c r="AW303" s="12" t="s">
        <v>33</v>
      </c>
      <c r="AX303" s="12" t="s">
        <v>74</v>
      </c>
      <c r="AY303" s="230" t="s">
        <v>111</v>
      </c>
    </row>
    <row r="304" spans="2:51" s="11" customFormat="1" ht="12">
      <c r="B304" s="209"/>
      <c r="C304" s="210"/>
      <c r="D304" s="211" t="s">
        <v>120</v>
      </c>
      <c r="E304" s="212" t="s">
        <v>19</v>
      </c>
      <c r="F304" s="213" t="s">
        <v>257</v>
      </c>
      <c r="G304" s="210"/>
      <c r="H304" s="212" t="s">
        <v>19</v>
      </c>
      <c r="I304" s="214"/>
      <c r="J304" s="210"/>
      <c r="K304" s="210"/>
      <c r="L304" s="215"/>
      <c r="M304" s="216"/>
      <c r="N304" s="217"/>
      <c r="O304" s="217"/>
      <c r="P304" s="217"/>
      <c r="Q304" s="217"/>
      <c r="R304" s="217"/>
      <c r="S304" s="217"/>
      <c r="T304" s="218"/>
      <c r="AT304" s="219" t="s">
        <v>120</v>
      </c>
      <c r="AU304" s="219" t="s">
        <v>81</v>
      </c>
      <c r="AV304" s="11" t="s">
        <v>79</v>
      </c>
      <c r="AW304" s="11" t="s">
        <v>33</v>
      </c>
      <c r="AX304" s="11" t="s">
        <v>74</v>
      </c>
      <c r="AY304" s="219" t="s">
        <v>111</v>
      </c>
    </row>
    <row r="305" spans="2:51" s="12" customFormat="1" ht="12">
      <c r="B305" s="220"/>
      <c r="C305" s="221"/>
      <c r="D305" s="211" t="s">
        <v>120</v>
      </c>
      <c r="E305" s="222" t="s">
        <v>19</v>
      </c>
      <c r="F305" s="223" t="s">
        <v>291</v>
      </c>
      <c r="G305" s="221"/>
      <c r="H305" s="224">
        <v>83.25</v>
      </c>
      <c r="I305" s="225"/>
      <c r="J305" s="221"/>
      <c r="K305" s="221"/>
      <c r="L305" s="226"/>
      <c r="M305" s="227"/>
      <c r="N305" s="228"/>
      <c r="O305" s="228"/>
      <c r="P305" s="228"/>
      <c r="Q305" s="228"/>
      <c r="R305" s="228"/>
      <c r="S305" s="228"/>
      <c r="T305" s="229"/>
      <c r="AT305" s="230" t="s">
        <v>120</v>
      </c>
      <c r="AU305" s="230" t="s">
        <v>81</v>
      </c>
      <c r="AV305" s="12" t="s">
        <v>81</v>
      </c>
      <c r="AW305" s="12" t="s">
        <v>33</v>
      </c>
      <c r="AX305" s="12" t="s">
        <v>74</v>
      </c>
      <c r="AY305" s="230" t="s">
        <v>111</v>
      </c>
    </row>
    <row r="306" spans="2:51" s="11" customFormat="1" ht="12">
      <c r="B306" s="209"/>
      <c r="C306" s="210"/>
      <c r="D306" s="211" t="s">
        <v>120</v>
      </c>
      <c r="E306" s="212" t="s">
        <v>19</v>
      </c>
      <c r="F306" s="213" t="s">
        <v>259</v>
      </c>
      <c r="G306" s="210"/>
      <c r="H306" s="212" t="s">
        <v>19</v>
      </c>
      <c r="I306" s="214"/>
      <c r="J306" s="210"/>
      <c r="K306" s="210"/>
      <c r="L306" s="215"/>
      <c r="M306" s="216"/>
      <c r="N306" s="217"/>
      <c r="O306" s="217"/>
      <c r="P306" s="217"/>
      <c r="Q306" s="217"/>
      <c r="R306" s="217"/>
      <c r="S306" s="217"/>
      <c r="T306" s="218"/>
      <c r="AT306" s="219" t="s">
        <v>120</v>
      </c>
      <c r="AU306" s="219" t="s">
        <v>81</v>
      </c>
      <c r="AV306" s="11" t="s">
        <v>79</v>
      </c>
      <c r="AW306" s="11" t="s">
        <v>33</v>
      </c>
      <c r="AX306" s="11" t="s">
        <v>74</v>
      </c>
      <c r="AY306" s="219" t="s">
        <v>111</v>
      </c>
    </row>
    <row r="307" spans="2:51" s="12" customFormat="1" ht="12">
      <c r="B307" s="220"/>
      <c r="C307" s="221"/>
      <c r="D307" s="211" t="s">
        <v>120</v>
      </c>
      <c r="E307" s="222" t="s">
        <v>19</v>
      </c>
      <c r="F307" s="223" t="s">
        <v>291</v>
      </c>
      <c r="G307" s="221"/>
      <c r="H307" s="224">
        <v>83.25</v>
      </c>
      <c r="I307" s="225"/>
      <c r="J307" s="221"/>
      <c r="K307" s="221"/>
      <c r="L307" s="226"/>
      <c r="M307" s="227"/>
      <c r="N307" s="228"/>
      <c r="O307" s="228"/>
      <c r="P307" s="228"/>
      <c r="Q307" s="228"/>
      <c r="R307" s="228"/>
      <c r="S307" s="228"/>
      <c r="T307" s="229"/>
      <c r="AT307" s="230" t="s">
        <v>120</v>
      </c>
      <c r="AU307" s="230" t="s">
        <v>81</v>
      </c>
      <c r="AV307" s="12" t="s">
        <v>81</v>
      </c>
      <c r="AW307" s="12" t="s">
        <v>33</v>
      </c>
      <c r="AX307" s="12" t="s">
        <v>74</v>
      </c>
      <c r="AY307" s="230" t="s">
        <v>111</v>
      </c>
    </row>
    <row r="308" spans="2:51" s="13" customFormat="1" ht="12">
      <c r="B308" s="231"/>
      <c r="C308" s="232"/>
      <c r="D308" s="211" t="s">
        <v>120</v>
      </c>
      <c r="E308" s="233" t="s">
        <v>19</v>
      </c>
      <c r="F308" s="234" t="s">
        <v>208</v>
      </c>
      <c r="G308" s="232"/>
      <c r="H308" s="235">
        <v>634.5</v>
      </c>
      <c r="I308" s="236"/>
      <c r="J308" s="232"/>
      <c r="K308" s="232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120</v>
      </c>
      <c r="AU308" s="241" t="s">
        <v>81</v>
      </c>
      <c r="AV308" s="13" t="s">
        <v>127</v>
      </c>
      <c r="AW308" s="13" t="s">
        <v>33</v>
      </c>
      <c r="AX308" s="13" t="s">
        <v>74</v>
      </c>
      <c r="AY308" s="241" t="s">
        <v>111</v>
      </c>
    </row>
    <row r="309" spans="2:51" s="12" customFormat="1" ht="12">
      <c r="B309" s="220"/>
      <c r="C309" s="221"/>
      <c r="D309" s="211" t="s">
        <v>120</v>
      </c>
      <c r="E309" s="222" t="s">
        <v>19</v>
      </c>
      <c r="F309" s="223" t="s">
        <v>296</v>
      </c>
      <c r="G309" s="221"/>
      <c r="H309" s="224">
        <v>19035</v>
      </c>
      <c r="I309" s="225"/>
      <c r="J309" s="221"/>
      <c r="K309" s="221"/>
      <c r="L309" s="226"/>
      <c r="M309" s="227"/>
      <c r="N309" s="228"/>
      <c r="O309" s="228"/>
      <c r="P309" s="228"/>
      <c r="Q309" s="228"/>
      <c r="R309" s="228"/>
      <c r="S309" s="228"/>
      <c r="T309" s="229"/>
      <c r="AT309" s="230" t="s">
        <v>120</v>
      </c>
      <c r="AU309" s="230" t="s">
        <v>81</v>
      </c>
      <c r="AV309" s="12" t="s">
        <v>81</v>
      </c>
      <c r="AW309" s="12" t="s">
        <v>33</v>
      </c>
      <c r="AX309" s="12" t="s">
        <v>79</v>
      </c>
      <c r="AY309" s="230" t="s">
        <v>111</v>
      </c>
    </row>
    <row r="310" spans="2:65" s="1" customFormat="1" ht="16.5" customHeight="1">
      <c r="B310" s="38"/>
      <c r="C310" s="197" t="s">
        <v>297</v>
      </c>
      <c r="D310" s="197" t="s">
        <v>113</v>
      </c>
      <c r="E310" s="198" t="s">
        <v>298</v>
      </c>
      <c r="F310" s="199" t="s">
        <v>299</v>
      </c>
      <c r="G310" s="200" t="s">
        <v>174</v>
      </c>
      <c r="H310" s="201">
        <v>1923.763</v>
      </c>
      <c r="I310" s="202"/>
      <c r="J310" s="203">
        <f>ROUND(I310*H310,2)</f>
        <v>0</v>
      </c>
      <c r="K310" s="199" t="s">
        <v>117</v>
      </c>
      <c r="L310" s="43"/>
      <c r="M310" s="204" t="s">
        <v>19</v>
      </c>
      <c r="N310" s="205" t="s">
        <v>45</v>
      </c>
      <c r="O310" s="79"/>
      <c r="P310" s="206">
        <f>O310*H310</f>
        <v>0</v>
      </c>
      <c r="Q310" s="206">
        <v>0</v>
      </c>
      <c r="R310" s="206">
        <f>Q310*H310</f>
        <v>0</v>
      </c>
      <c r="S310" s="206">
        <v>0</v>
      </c>
      <c r="T310" s="207">
        <f>S310*H310</f>
        <v>0</v>
      </c>
      <c r="AR310" s="17" t="s">
        <v>118</v>
      </c>
      <c r="AT310" s="17" t="s">
        <v>113</v>
      </c>
      <c r="AU310" s="17" t="s">
        <v>81</v>
      </c>
      <c r="AY310" s="17" t="s">
        <v>111</v>
      </c>
      <c r="BE310" s="208">
        <f>IF(N310="základní",J310,0)</f>
        <v>0</v>
      </c>
      <c r="BF310" s="208">
        <f>IF(N310="snížená",J310,0)</f>
        <v>0</v>
      </c>
      <c r="BG310" s="208">
        <f>IF(N310="zákl. přenesená",J310,0)</f>
        <v>0</v>
      </c>
      <c r="BH310" s="208">
        <f>IF(N310="sníž. přenesená",J310,0)</f>
        <v>0</v>
      </c>
      <c r="BI310" s="208">
        <f>IF(N310="nulová",J310,0)</f>
        <v>0</v>
      </c>
      <c r="BJ310" s="17" t="s">
        <v>79</v>
      </c>
      <c r="BK310" s="208">
        <f>ROUND(I310*H310,2)</f>
        <v>0</v>
      </c>
      <c r="BL310" s="17" t="s">
        <v>118</v>
      </c>
      <c r="BM310" s="17" t="s">
        <v>300</v>
      </c>
    </row>
    <row r="311" spans="2:51" s="11" customFormat="1" ht="12">
      <c r="B311" s="209"/>
      <c r="C311" s="210"/>
      <c r="D311" s="211" t="s">
        <v>120</v>
      </c>
      <c r="E311" s="212" t="s">
        <v>19</v>
      </c>
      <c r="F311" s="213" t="s">
        <v>301</v>
      </c>
      <c r="G311" s="210"/>
      <c r="H311" s="212" t="s">
        <v>19</v>
      </c>
      <c r="I311" s="214"/>
      <c r="J311" s="210"/>
      <c r="K311" s="210"/>
      <c r="L311" s="215"/>
      <c r="M311" s="216"/>
      <c r="N311" s="217"/>
      <c r="O311" s="217"/>
      <c r="P311" s="217"/>
      <c r="Q311" s="217"/>
      <c r="R311" s="217"/>
      <c r="S311" s="217"/>
      <c r="T311" s="218"/>
      <c r="AT311" s="219" t="s">
        <v>120</v>
      </c>
      <c r="AU311" s="219" t="s">
        <v>81</v>
      </c>
      <c r="AV311" s="11" t="s">
        <v>79</v>
      </c>
      <c r="AW311" s="11" t="s">
        <v>33</v>
      </c>
      <c r="AX311" s="11" t="s">
        <v>74</v>
      </c>
      <c r="AY311" s="219" t="s">
        <v>111</v>
      </c>
    </row>
    <row r="312" spans="2:51" s="11" customFormat="1" ht="12">
      <c r="B312" s="209"/>
      <c r="C312" s="210"/>
      <c r="D312" s="211" t="s">
        <v>120</v>
      </c>
      <c r="E312" s="212" t="s">
        <v>19</v>
      </c>
      <c r="F312" s="213" t="s">
        <v>230</v>
      </c>
      <c r="G312" s="210"/>
      <c r="H312" s="212" t="s">
        <v>19</v>
      </c>
      <c r="I312" s="214"/>
      <c r="J312" s="210"/>
      <c r="K312" s="210"/>
      <c r="L312" s="215"/>
      <c r="M312" s="216"/>
      <c r="N312" s="217"/>
      <c r="O312" s="217"/>
      <c r="P312" s="217"/>
      <c r="Q312" s="217"/>
      <c r="R312" s="217"/>
      <c r="S312" s="217"/>
      <c r="T312" s="218"/>
      <c r="AT312" s="219" t="s">
        <v>120</v>
      </c>
      <c r="AU312" s="219" t="s">
        <v>81</v>
      </c>
      <c r="AV312" s="11" t="s">
        <v>79</v>
      </c>
      <c r="AW312" s="11" t="s">
        <v>33</v>
      </c>
      <c r="AX312" s="11" t="s">
        <v>74</v>
      </c>
      <c r="AY312" s="219" t="s">
        <v>111</v>
      </c>
    </row>
    <row r="313" spans="2:51" s="12" customFormat="1" ht="12">
      <c r="B313" s="220"/>
      <c r="C313" s="221"/>
      <c r="D313" s="211" t="s">
        <v>120</v>
      </c>
      <c r="E313" s="222" t="s">
        <v>19</v>
      </c>
      <c r="F313" s="223" t="s">
        <v>231</v>
      </c>
      <c r="G313" s="221"/>
      <c r="H313" s="224">
        <v>282.75</v>
      </c>
      <c r="I313" s="225"/>
      <c r="J313" s="221"/>
      <c r="K313" s="221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120</v>
      </c>
      <c r="AU313" s="230" t="s">
        <v>81</v>
      </c>
      <c r="AV313" s="12" t="s">
        <v>81</v>
      </c>
      <c r="AW313" s="12" t="s">
        <v>33</v>
      </c>
      <c r="AX313" s="12" t="s">
        <v>74</v>
      </c>
      <c r="AY313" s="230" t="s">
        <v>111</v>
      </c>
    </row>
    <row r="314" spans="2:51" s="11" customFormat="1" ht="12">
      <c r="B314" s="209"/>
      <c r="C314" s="210"/>
      <c r="D314" s="211" t="s">
        <v>120</v>
      </c>
      <c r="E314" s="212" t="s">
        <v>19</v>
      </c>
      <c r="F314" s="213" t="s">
        <v>232</v>
      </c>
      <c r="G314" s="210"/>
      <c r="H314" s="212" t="s">
        <v>19</v>
      </c>
      <c r="I314" s="214"/>
      <c r="J314" s="210"/>
      <c r="K314" s="210"/>
      <c r="L314" s="215"/>
      <c r="M314" s="216"/>
      <c r="N314" s="217"/>
      <c r="O314" s="217"/>
      <c r="P314" s="217"/>
      <c r="Q314" s="217"/>
      <c r="R314" s="217"/>
      <c r="S314" s="217"/>
      <c r="T314" s="218"/>
      <c r="AT314" s="219" t="s">
        <v>120</v>
      </c>
      <c r="AU314" s="219" t="s">
        <v>81</v>
      </c>
      <c r="AV314" s="11" t="s">
        <v>79</v>
      </c>
      <c r="AW314" s="11" t="s">
        <v>33</v>
      </c>
      <c r="AX314" s="11" t="s">
        <v>74</v>
      </c>
      <c r="AY314" s="219" t="s">
        <v>111</v>
      </c>
    </row>
    <row r="315" spans="2:51" s="12" customFormat="1" ht="12">
      <c r="B315" s="220"/>
      <c r="C315" s="221"/>
      <c r="D315" s="211" t="s">
        <v>120</v>
      </c>
      <c r="E315" s="222" t="s">
        <v>19</v>
      </c>
      <c r="F315" s="223" t="s">
        <v>233</v>
      </c>
      <c r="G315" s="221"/>
      <c r="H315" s="224">
        <v>105.3</v>
      </c>
      <c r="I315" s="225"/>
      <c r="J315" s="221"/>
      <c r="K315" s="221"/>
      <c r="L315" s="226"/>
      <c r="M315" s="227"/>
      <c r="N315" s="228"/>
      <c r="O315" s="228"/>
      <c r="P315" s="228"/>
      <c r="Q315" s="228"/>
      <c r="R315" s="228"/>
      <c r="S315" s="228"/>
      <c r="T315" s="229"/>
      <c r="AT315" s="230" t="s">
        <v>120</v>
      </c>
      <c r="AU315" s="230" t="s">
        <v>81</v>
      </c>
      <c r="AV315" s="12" t="s">
        <v>81</v>
      </c>
      <c r="AW315" s="12" t="s">
        <v>33</v>
      </c>
      <c r="AX315" s="12" t="s">
        <v>74</v>
      </c>
      <c r="AY315" s="230" t="s">
        <v>111</v>
      </c>
    </row>
    <row r="316" spans="2:51" s="11" customFormat="1" ht="12">
      <c r="B316" s="209"/>
      <c r="C316" s="210"/>
      <c r="D316" s="211" t="s">
        <v>120</v>
      </c>
      <c r="E316" s="212" t="s">
        <v>19</v>
      </c>
      <c r="F316" s="213" t="s">
        <v>234</v>
      </c>
      <c r="G316" s="210"/>
      <c r="H316" s="212" t="s">
        <v>19</v>
      </c>
      <c r="I316" s="214"/>
      <c r="J316" s="210"/>
      <c r="K316" s="210"/>
      <c r="L316" s="215"/>
      <c r="M316" s="216"/>
      <c r="N316" s="217"/>
      <c r="O316" s="217"/>
      <c r="P316" s="217"/>
      <c r="Q316" s="217"/>
      <c r="R316" s="217"/>
      <c r="S316" s="217"/>
      <c r="T316" s="218"/>
      <c r="AT316" s="219" t="s">
        <v>120</v>
      </c>
      <c r="AU316" s="219" t="s">
        <v>81</v>
      </c>
      <c r="AV316" s="11" t="s">
        <v>79</v>
      </c>
      <c r="AW316" s="11" t="s">
        <v>33</v>
      </c>
      <c r="AX316" s="11" t="s">
        <v>74</v>
      </c>
      <c r="AY316" s="219" t="s">
        <v>111</v>
      </c>
    </row>
    <row r="317" spans="2:51" s="12" customFormat="1" ht="12">
      <c r="B317" s="220"/>
      <c r="C317" s="221"/>
      <c r="D317" s="211" t="s">
        <v>120</v>
      </c>
      <c r="E317" s="222" t="s">
        <v>19</v>
      </c>
      <c r="F317" s="223" t="s">
        <v>235</v>
      </c>
      <c r="G317" s="221"/>
      <c r="H317" s="224">
        <v>120.9</v>
      </c>
      <c r="I317" s="225"/>
      <c r="J317" s="221"/>
      <c r="K317" s="221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120</v>
      </c>
      <c r="AU317" s="230" t="s">
        <v>81</v>
      </c>
      <c r="AV317" s="12" t="s">
        <v>81</v>
      </c>
      <c r="AW317" s="12" t="s">
        <v>33</v>
      </c>
      <c r="AX317" s="12" t="s">
        <v>74</v>
      </c>
      <c r="AY317" s="230" t="s">
        <v>111</v>
      </c>
    </row>
    <row r="318" spans="2:51" s="11" customFormat="1" ht="12">
      <c r="B318" s="209"/>
      <c r="C318" s="210"/>
      <c r="D318" s="211" t="s">
        <v>120</v>
      </c>
      <c r="E318" s="212" t="s">
        <v>19</v>
      </c>
      <c r="F318" s="213" t="s">
        <v>236</v>
      </c>
      <c r="G318" s="210"/>
      <c r="H318" s="212" t="s">
        <v>19</v>
      </c>
      <c r="I318" s="214"/>
      <c r="J318" s="210"/>
      <c r="K318" s="210"/>
      <c r="L318" s="215"/>
      <c r="M318" s="216"/>
      <c r="N318" s="217"/>
      <c r="O318" s="217"/>
      <c r="P318" s="217"/>
      <c r="Q318" s="217"/>
      <c r="R318" s="217"/>
      <c r="S318" s="217"/>
      <c r="T318" s="218"/>
      <c r="AT318" s="219" t="s">
        <v>120</v>
      </c>
      <c r="AU318" s="219" t="s">
        <v>81</v>
      </c>
      <c r="AV318" s="11" t="s">
        <v>79</v>
      </c>
      <c r="AW318" s="11" t="s">
        <v>33</v>
      </c>
      <c r="AX318" s="11" t="s">
        <v>74</v>
      </c>
      <c r="AY318" s="219" t="s">
        <v>111</v>
      </c>
    </row>
    <row r="319" spans="2:51" s="12" customFormat="1" ht="12">
      <c r="B319" s="220"/>
      <c r="C319" s="221"/>
      <c r="D319" s="211" t="s">
        <v>120</v>
      </c>
      <c r="E319" s="222" t="s">
        <v>19</v>
      </c>
      <c r="F319" s="223" t="s">
        <v>237</v>
      </c>
      <c r="G319" s="221"/>
      <c r="H319" s="224">
        <v>111.15</v>
      </c>
      <c r="I319" s="225"/>
      <c r="J319" s="221"/>
      <c r="K319" s="221"/>
      <c r="L319" s="226"/>
      <c r="M319" s="227"/>
      <c r="N319" s="228"/>
      <c r="O319" s="228"/>
      <c r="P319" s="228"/>
      <c r="Q319" s="228"/>
      <c r="R319" s="228"/>
      <c r="S319" s="228"/>
      <c r="T319" s="229"/>
      <c r="AT319" s="230" t="s">
        <v>120</v>
      </c>
      <c r="AU319" s="230" t="s">
        <v>81</v>
      </c>
      <c r="AV319" s="12" t="s">
        <v>81</v>
      </c>
      <c r="AW319" s="12" t="s">
        <v>33</v>
      </c>
      <c r="AX319" s="12" t="s">
        <v>74</v>
      </c>
      <c r="AY319" s="230" t="s">
        <v>111</v>
      </c>
    </row>
    <row r="320" spans="2:51" s="11" customFormat="1" ht="12">
      <c r="B320" s="209"/>
      <c r="C320" s="210"/>
      <c r="D320" s="211" t="s">
        <v>120</v>
      </c>
      <c r="E320" s="212" t="s">
        <v>19</v>
      </c>
      <c r="F320" s="213" t="s">
        <v>238</v>
      </c>
      <c r="G320" s="210"/>
      <c r="H320" s="212" t="s">
        <v>19</v>
      </c>
      <c r="I320" s="214"/>
      <c r="J320" s="210"/>
      <c r="K320" s="210"/>
      <c r="L320" s="215"/>
      <c r="M320" s="216"/>
      <c r="N320" s="217"/>
      <c r="O320" s="217"/>
      <c r="P320" s="217"/>
      <c r="Q320" s="217"/>
      <c r="R320" s="217"/>
      <c r="S320" s="217"/>
      <c r="T320" s="218"/>
      <c r="AT320" s="219" t="s">
        <v>120</v>
      </c>
      <c r="AU320" s="219" t="s">
        <v>81</v>
      </c>
      <c r="AV320" s="11" t="s">
        <v>79</v>
      </c>
      <c r="AW320" s="11" t="s">
        <v>33</v>
      </c>
      <c r="AX320" s="11" t="s">
        <v>74</v>
      </c>
      <c r="AY320" s="219" t="s">
        <v>111</v>
      </c>
    </row>
    <row r="321" spans="2:51" s="12" customFormat="1" ht="12">
      <c r="B321" s="220"/>
      <c r="C321" s="221"/>
      <c r="D321" s="211" t="s">
        <v>120</v>
      </c>
      <c r="E321" s="222" t="s">
        <v>19</v>
      </c>
      <c r="F321" s="223" t="s">
        <v>239</v>
      </c>
      <c r="G321" s="221"/>
      <c r="H321" s="224">
        <v>109.2</v>
      </c>
      <c r="I321" s="225"/>
      <c r="J321" s="221"/>
      <c r="K321" s="221"/>
      <c r="L321" s="226"/>
      <c r="M321" s="227"/>
      <c r="N321" s="228"/>
      <c r="O321" s="228"/>
      <c r="P321" s="228"/>
      <c r="Q321" s="228"/>
      <c r="R321" s="228"/>
      <c r="S321" s="228"/>
      <c r="T321" s="229"/>
      <c r="AT321" s="230" t="s">
        <v>120</v>
      </c>
      <c r="AU321" s="230" t="s">
        <v>81</v>
      </c>
      <c r="AV321" s="12" t="s">
        <v>81</v>
      </c>
      <c r="AW321" s="12" t="s">
        <v>33</v>
      </c>
      <c r="AX321" s="12" t="s">
        <v>74</v>
      </c>
      <c r="AY321" s="230" t="s">
        <v>111</v>
      </c>
    </row>
    <row r="322" spans="2:51" s="13" customFormat="1" ht="12">
      <c r="B322" s="231"/>
      <c r="C322" s="232"/>
      <c r="D322" s="211" t="s">
        <v>120</v>
      </c>
      <c r="E322" s="233" t="s">
        <v>19</v>
      </c>
      <c r="F322" s="234" t="s">
        <v>208</v>
      </c>
      <c r="G322" s="232"/>
      <c r="H322" s="235">
        <v>729.3000000000001</v>
      </c>
      <c r="I322" s="236"/>
      <c r="J322" s="232"/>
      <c r="K322" s="232"/>
      <c r="L322" s="237"/>
      <c r="M322" s="238"/>
      <c r="N322" s="239"/>
      <c r="O322" s="239"/>
      <c r="P322" s="239"/>
      <c r="Q322" s="239"/>
      <c r="R322" s="239"/>
      <c r="S322" s="239"/>
      <c r="T322" s="240"/>
      <c r="AT322" s="241" t="s">
        <v>120</v>
      </c>
      <c r="AU322" s="241" t="s">
        <v>81</v>
      </c>
      <c r="AV322" s="13" t="s">
        <v>127</v>
      </c>
      <c r="AW322" s="13" t="s">
        <v>33</v>
      </c>
      <c r="AX322" s="13" t="s">
        <v>74</v>
      </c>
      <c r="AY322" s="241" t="s">
        <v>111</v>
      </c>
    </row>
    <row r="323" spans="2:51" s="11" customFormat="1" ht="12">
      <c r="B323" s="209"/>
      <c r="C323" s="210"/>
      <c r="D323" s="211" t="s">
        <v>120</v>
      </c>
      <c r="E323" s="212" t="s">
        <v>19</v>
      </c>
      <c r="F323" s="213" t="s">
        <v>195</v>
      </c>
      <c r="G323" s="210"/>
      <c r="H323" s="212" t="s">
        <v>19</v>
      </c>
      <c r="I323" s="214"/>
      <c r="J323" s="210"/>
      <c r="K323" s="210"/>
      <c r="L323" s="215"/>
      <c r="M323" s="216"/>
      <c r="N323" s="217"/>
      <c r="O323" s="217"/>
      <c r="P323" s="217"/>
      <c r="Q323" s="217"/>
      <c r="R323" s="217"/>
      <c r="S323" s="217"/>
      <c r="T323" s="218"/>
      <c r="AT323" s="219" t="s">
        <v>120</v>
      </c>
      <c r="AU323" s="219" t="s">
        <v>81</v>
      </c>
      <c r="AV323" s="11" t="s">
        <v>79</v>
      </c>
      <c r="AW323" s="11" t="s">
        <v>33</v>
      </c>
      <c r="AX323" s="11" t="s">
        <v>74</v>
      </c>
      <c r="AY323" s="219" t="s">
        <v>111</v>
      </c>
    </row>
    <row r="324" spans="2:51" s="11" customFormat="1" ht="12">
      <c r="B324" s="209"/>
      <c r="C324" s="210"/>
      <c r="D324" s="211" t="s">
        <v>120</v>
      </c>
      <c r="E324" s="212" t="s">
        <v>19</v>
      </c>
      <c r="F324" s="213" t="s">
        <v>196</v>
      </c>
      <c r="G324" s="210"/>
      <c r="H324" s="212" t="s">
        <v>19</v>
      </c>
      <c r="I324" s="214"/>
      <c r="J324" s="210"/>
      <c r="K324" s="210"/>
      <c r="L324" s="215"/>
      <c r="M324" s="216"/>
      <c r="N324" s="217"/>
      <c r="O324" s="217"/>
      <c r="P324" s="217"/>
      <c r="Q324" s="217"/>
      <c r="R324" s="217"/>
      <c r="S324" s="217"/>
      <c r="T324" s="218"/>
      <c r="AT324" s="219" t="s">
        <v>120</v>
      </c>
      <c r="AU324" s="219" t="s">
        <v>81</v>
      </c>
      <c r="AV324" s="11" t="s">
        <v>79</v>
      </c>
      <c r="AW324" s="11" t="s">
        <v>33</v>
      </c>
      <c r="AX324" s="11" t="s">
        <v>74</v>
      </c>
      <c r="AY324" s="219" t="s">
        <v>111</v>
      </c>
    </row>
    <row r="325" spans="2:51" s="12" customFormat="1" ht="12">
      <c r="B325" s="220"/>
      <c r="C325" s="221"/>
      <c r="D325" s="211" t="s">
        <v>120</v>
      </c>
      <c r="E325" s="222" t="s">
        <v>19</v>
      </c>
      <c r="F325" s="223" t="s">
        <v>197</v>
      </c>
      <c r="G325" s="221"/>
      <c r="H325" s="224">
        <v>429</v>
      </c>
      <c r="I325" s="225"/>
      <c r="J325" s="221"/>
      <c r="K325" s="221"/>
      <c r="L325" s="226"/>
      <c r="M325" s="227"/>
      <c r="N325" s="228"/>
      <c r="O325" s="228"/>
      <c r="P325" s="228"/>
      <c r="Q325" s="228"/>
      <c r="R325" s="228"/>
      <c r="S325" s="228"/>
      <c r="T325" s="229"/>
      <c r="AT325" s="230" t="s">
        <v>120</v>
      </c>
      <c r="AU325" s="230" t="s">
        <v>81</v>
      </c>
      <c r="AV325" s="12" t="s">
        <v>81</v>
      </c>
      <c r="AW325" s="12" t="s">
        <v>33</v>
      </c>
      <c r="AX325" s="12" t="s">
        <v>74</v>
      </c>
      <c r="AY325" s="230" t="s">
        <v>111</v>
      </c>
    </row>
    <row r="326" spans="2:51" s="11" customFormat="1" ht="12">
      <c r="B326" s="209"/>
      <c r="C326" s="210"/>
      <c r="D326" s="211" t="s">
        <v>120</v>
      </c>
      <c r="E326" s="212" t="s">
        <v>19</v>
      </c>
      <c r="F326" s="213" t="s">
        <v>198</v>
      </c>
      <c r="G326" s="210"/>
      <c r="H326" s="212" t="s">
        <v>19</v>
      </c>
      <c r="I326" s="214"/>
      <c r="J326" s="210"/>
      <c r="K326" s="210"/>
      <c r="L326" s="215"/>
      <c r="M326" s="216"/>
      <c r="N326" s="217"/>
      <c r="O326" s="217"/>
      <c r="P326" s="217"/>
      <c r="Q326" s="217"/>
      <c r="R326" s="217"/>
      <c r="S326" s="217"/>
      <c r="T326" s="218"/>
      <c r="AT326" s="219" t="s">
        <v>120</v>
      </c>
      <c r="AU326" s="219" t="s">
        <v>81</v>
      </c>
      <c r="AV326" s="11" t="s">
        <v>79</v>
      </c>
      <c r="AW326" s="11" t="s">
        <v>33</v>
      </c>
      <c r="AX326" s="11" t="s">
        <v>74</v>
      </c>
      <c r="AY326" s="219" t="s">
        <v>111</v>
      </c>
    </row>
    <row r="327" spans="2:51" s="12" customFormat="1" ht="12">
      <c r="B327" s="220"/>
      <c r="C327" s="221"/>
      <c r="D327" s="211" t="s">
        <v>120</v>
      </c>
      <c r="E327" s="222" t="s">
        <v>19</v>
      </c>
      <c r="F327" s="223" t="s">
        <v>199</v>
      </c>
      <c r="G327" s="221"/>
      <c r="H327" s="224">
        <v>58.5</v>
      </c>
      <c r="I327" s="225"/>
      <c r="J327" s="221"/>
      <c r="K327" s="221"/>
      <c r="L327" s="226"/>
      <c r="M327" s="227"/>
      <c r="N327" s="228"/>
      <c r="O327" s="228"/>
      <c r="P327" s="228"/>
      <c r="Q327" s="228"/>
      <c r="R327" s="228"/>
      <c r="S327" s="228"/>
      <c r="T327" s="229"/>
      <c r="AT327" s="230" t="s">
        <v>120</v>
      </c>
      <c r="AU327" s="230" t="s">
        <v>81</v>
      </c>
      <c r="AV327" s="12" t="s">
        <v>81</v>
      </c>
      <c r="AW327" s="12" t="s">
        <v>33</v>
      </c>
      <c r="AX327" s="12" t="s">
        <v>74</v>
      </c>
      <c r="AY327" s="230" t="s">
        <v>111</v>
      </c>
    </row>
    <row r="328" spans="2:51" s="11" customFormat="1" ht="12">
      <c r="B328" s="209"/>
      <c r="C328" s="210"/>
      <c r="D328" s="211" t="s">
        <v>120</v>
      </c>
      <c r="E328" s="212" t="s">
        <v>19</v>
      </c>
      <c r="F328" s="213" t="s">
        <v>200</v>
      </c>
      <c r="G328" s="210"/>
      <c r="H328" s="212" t="s">
        <v>19</v>
      </c>
      <c r="I328" s="214"/>
      <c r="J328" s="210"/>
      <c r="K328" s="210"/>
      <c r="L328" s="215"/>
      <c r="M328" s="216"/>
      <c r="N328" s="217"/>
      <c r="O328" s="217"/>
      <c r="P328" s="217"/>
      <c r="Q328" s="217"/>
      <c r="R328" s="217"/>
      <c r="S328" s="217"/>
      <c r="T328" s="218"/>
      <c r="AT328" s="219" t="s">
        <v>120</v>
      </c>
      <c r="AU328" s="219" t="s">
        <v>81</v>
      </c>
      <c r="AV328" s="11" t="s">
        <v>79</v>
      </c>
      <c r="AW328" s="11" t="s">
        <v>33</v>
      </c>
      <c r="AX328" s="11" t="s">
        <v>74</v>
      </c>
      <c r="AY328" s="219" t="s">
        <v>111</v>
      </c>
    </row>
    <row r="329" spans="2:51" s="12" customFormat="1" ht="12">
      <c r="B329" s="220"/>
      <c r="C329" s="221"/>
      <c r="D329" s="211" t="s">
        <v>120</v>
      </c>
      <c r="E329" s="222" t="s">
        <v>19</v>
      </c>
      <c r="F329" s="223" t="s">
        <v>201</v>
      </c>
      <c r="G329" s="221"/>
      <c r="H329" s="224">
        <v>63.375</v>
      </c>
      <c r="I329" s="225"/>
      <c r="J329" s="221"/>
      <c r="K329" s="221"/>
      <c r="L329" s="226"/>
      <c r="M329" s="227"/>
      <c r="N329" s="228"/>
      <c r="O329" s="228"/>
      <c r="P329" s="228"/>
      <c r="Q329" s="228"/>
      <c r="R329" s="228"/>
      <c r="S329" s="228"/>
      <c r="T329" s="229"/>
      <c r="AT329" s="230" t="s">
        <v>120</v>
      </c>
      <c r="AU329" s="230" t="s">
        <v>81</v>
      </c>
      <c r="AV329" s="12" t="s">
        <v>81</v>
      </c>
      <c r="AW329" s="12" t="s">
        <v>33</v>
      </c>
      <c r="AX329" s="12" t="s">
        <v>74</v>
      </c>
      <c r="AY329" s="230" t="s">
        <v>111</v>
      </c>
    </row>
    <row r="330" spans="2:51" s="11" customFormat="1" ht="12">
      <c r="B330" s="209"/>
      <c r="C330" s="210"/>
      <c r="D330" s="211" t="s">
        <v>120</v>
      </c>
      <c r="E330" s="212" t="s">
        <v>19</v>
      </c>
      <c r="F330" s="213" t="s">
        <v>202</v>
      </c>
      <c r="G330" s="210"/>
      <c r="H330" s="212" t="s">
        <v>19</v>
      </c>
      <c r="I330" s="214"/>
      <c r="J330" s="210"/>
      <c r="K330" s="210"/>
      <c r="L330" s="215"/>
      <c r="M330" s="216"/>
      <c r="N330" s="217"/>
      <c r="O330" s="217"/>
      <c r="P330" s="217"/>
      <c r="Q330" s="217"/>
      <c r="R330" s="217"/>
      <c r="S330" s="217"/>
      <c r="T330" s="218"/>
      <c r="AT330" s="219" t="s">
        <v>120</v>
      </c>
      <c r="AU330" s="219" t="s">
        <v>81</v>
      </c>
      <c r="AV330" s="11" t="s">
        <v>79</v>
      </c>
      <c r="AW330" s="11" t="s">
        <v>33</v>
      </c>
      <c r="AX330" s="11" t="s">
        <v>74</v>
      </c>
      <c r="AY330" s="219" t="s">
        <v>111</v>
      </c>
    </row>
    <row r="331" spans="2:51" s="12" customFormat="1" ht="12">
      <c r="B331" s="220"/>
      <c r="C331" s="221"/>
      <c r="D331" s="211" t="s">
        <v>120</v>
      </c>
      <c r="E331" s="222" t="s">
        <v>19</v>
      </c>
      <c r="F331" s="223" t="s">
        <v>203</v>
      </c>
      <c r="G331" s="221"/>
      <c r="H331" s="224">
        <v>57.525</v>
      </c>
      <c r="I331" s="225"/>
      <c r="J331" s="221"/>
      <c r="K331" s="221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120</v>
      </c>
      <c r="AU331" s="230" t="s">
        <v>81</v>
      </c>
      <c r="AV331" s="12" t="s">
        <v>81</v>
      </c>
      <c r="AW331" s="12" t="s">
        <v>33</v>
      </c>
      <c r="AX331" s="12" t="s">
        <v>74</v>
      </c>
      <c r="AY331" s="230" t="s">
        <v>111</v>
      </c>
    </row>
    <row r="332" spans="2:51" s="11" customFormat="1" ht="12">
      <c r="B332" s="209"/>
      <c r="C332" s="210"/>
      <c r="D332" s="211" t="s">
        <v>120</v>
      </c>
      <c r="E332" s="212" t="s">
        <v>19</v>
      </c>
      <c r="F332" s="213" t="s">
        <v>204</v>
      </c>
      <c r="G332" s="210"/>
      <c r="H332" s="212" t="s">
        <v>19</v>
      </c>
      <c r="I332" s="214"/>
      <c r="J332" s="210"/>
      <c r="K332" s="210"/>
      <c r="L332" s="215"/>
      <c r="M332" s="216"/>
      <c r="N332" s="217"/>
      <c r="O332" s="217"/>
      <c r="P332" s="217"/>
      <c r="Q332" s="217"/>
      <c r="R332" s="217"/>
      <c r="S332" s="217"/>
      <c r="T332" s="218"/>
      <c r="AT332" s="219" t="s">
        <v>120</v>
      </c>
      <c r="AU332" s="219" t="s">
        <v>81</v>
      </c>
      <c r="AV332" s="11" t="s">
        <v>79</v>
      </c>
      <c r="AW332" s="11" t="s">
        <v>33</v>
      </c>
      <c r="AX332" s="11" t="s">
        <v>74</v>
      </c>
      <c r="AY332" s="219" t="s">
        <v>111</v>
      </c>
    </row>
    <row r="333" spans="2:51" s="12" customFormat="1" ht="12">
      <c r="B333" s="220"/>
      <c r="C333" s="221"/>
      <c r="D333" s="211" t="s">
        <v>120</v>
      </c>
      <c r="E333" s="222" t="s">
        <v>19</v>
      </c>
      <c r="F333" s="223" t="s">
        <v>205</v>
      </c>
      <c r="G333" s="221"/>
      <c r="H333" s="224">
        <v>59.475</v>
      </c>
      <c r="I333" s="225"/>
      <c r="J333" s="221"/>
      <c r="K333" s="221"/>
      <c r="L333" s="226"/>
      <c r="M333" s="227"/>
      <c r="N333" s="228"/>
      <c r="O333" s="228"/>
      <c r="P333" s="228"/>
      <c r="Q333" s="228"/>
      <c r="R333" s="228"/>
      <c r="S333" s="228"/>
      <c r="T333" s="229"/>
      <c r="AT333" s="230" t="s">
        <v>120</v>
      </c>
      <c r="AU333" s="230" t="s">
        <v>81</v>
      </c>
      <c r="AV333" s="12" t="s">
        <v>81</v>
      </c>
      <c r="AW333" s="12" t="s">
        <v>33</v>
      </c>
      <c r="AX333" s="12" t="s">
        <v>74</v>
      </c>
      <c r="AY333" s="230" t="s">
        <v>111</v>
      </c>
    </row>
    <row r="334" spans="2:51" s="11" customFormat="1" ht="12">
      <c r="B334" s="209"/>
      <c r="C334" s="210"/>
      <c r="D334" s="211" t="s">
        <v>120</v>
      </c>
      <c r="E334" s="212" t="s">
        <v>19</v>
      </c>
      <c r="F334" s="213" t="s">
        <v>206</v>
      </c>
      <c r="G334" s="210"/>
      <c r="H334" s="212" t="s">
        <v>19</v>
      </c>
      <c r="I334" s="214"/>
      <c r="J334" s="210"/>
      <c r="K334" s="210"/>
      <c r="L334" s="215"/>
      <c r="M334" s="216"/>
      <c r="N334" s="217"/>
      <c r="O334" s="217"/>
      <c r="P334" s="217"/>
      <c r="Q334" s="217"/>
      <c r="R334" s="217"/>
      <c r="S334" s="217"/>
      <c r="T334" s="218"/>
      <c r="AT334" s="219" t="s">
        <v>120</v>
      </c>
      <c r="AU334" s="219" t="s">
        <v>81</v>
      </c>
      <c r="AV334" s="11" t="s">
        <v>79</v>
      </c>
      <c r="AW334" s="11" t="s">
        <v>33</v>
      </c>
      <c r="AX334" s="11" t="s">
        <v>74</v>
      </c>
      <c r="AY334" s="219" t="s">
        <v>111</v>
      </c>
    </row>
    <row r="335" spans="2:51" s="12" customFormat="1" ht="12">
      <c r="B335" s="220"/>
      <c r="C335" s="221"/>
      <c r="D335" s="211" t="s">
        <v>120</v>
      </c>
      <c r="E335" s="222" t="s">
        <v>19</v>
      </c>
      <c r="F335" s="223" t="s">
        <v>207</v>
      </c>
      <c r="G335" s="221"/>
      <c r="H335" s="224">
        <v>55.575</v>
      </c>
      <c r="I335" s="225"/>
      <c r="J335" s="221"/>
      <c r="K335" s="221"/>
      <c r="L335" s="226"/>
      <c r="M335" s="227"/>
      <c r="N335" s="228"/>
      <c r="O335" s="228"/>
      <c r="P335" s="228"/>
      <c r="Q335" s="228"/>
      <c r="R335" s="228"/>
      <c r="S335" s="228"/>
      <c r="T335" s="229"/>
      <c r="AT335" s="230" t="s">
        <v>120</v>
      </c>
      <c r="AU335" s="230" t="s">
        <v>81</v>
      </c>
      <c r="AV335" s="12" t="s">
        <v>81</v>
      </c>
      <c r="AW335" s="12" t="s">
        <v>33</v>
      </c>
      <c r="AX335" s="12" t="s">
        <v>74</v>
      </c>
      <c r="AY335" s="230" t="s">
        <v>111</v>
      </c>
    </row>
    <row r="336" spans="2:51" s="13" customFormat="1" ht="12">
      <c r="B336" s="231"/>
      <c r="C336" s="232"/>
      <c r="D336" s="211" t="s">
        <v>120</v>
      </c>
      <c r="E336" s="233" t="s">
        <v>19</v>
      </c>
      <c r="F336" s="234" t="s">
        <v>208</v>
      </c>
      <c r="G336" s="232"/>
      <c r="H336" s="235">
        <v>723.45</v>
      </c>
      <c r="I336" s="236"/>
      <c r="J336" s="232"/>
      <c r="K336" s="232"/>
      <c r="L336" s="237"/>
      <c r="M336" s="238"/>
      <c r="N336" s="239"/>
      <c r="O336" s="239"/>
      <c r="P336" s="239"/>
      <c r="Q336" s="239"/>
      <c r="R336" s="239"/>
      <c r="S336" s="239"/>
      <c r="T336" s="240"/>
      <c r="AT336" s="241" t="s">
        <v>120</v>
      </c>
      <c r="AU336" s="241" t="s">
        <v>81</v>
      </c>
      <c r="AV336" s="13" t="s">
        <v>127</v>
      </c>
      <c r="AW336" s="13" t="s">
        <v>33</v>
      </c>
      <c r="AX336" s="13" t="s">
        <v>74</v>
      </c>
      <c r="AY336" s="241" t="s">
        <v>111</v>
      </c>
    </row>
    <row r="337" spans="2:51" s="11" customFormat="1" ht="12">
      <c r="B337" s="209"/>
      <c r="C337" s="210"/>
      <c r="D337" s="211" t="s">
        <v>120</v>
      </c>
      <c r="E337" s="212" t="s">
        <v>19</v>
      </c>
      <c r="F337" s="213" t="s">
        <v>209</v>
      </c>
      <c r="G337" s="210"/>
      <c r="H337" s="212" t="s">
        <v>19</v>
      </c>
      <c r="I337" s="214"/>
      <c r="J337" s="210"/>
      <c r="K337" s="210"/>
      <c r="L337" s="215"/>
      <c r="M337" s="216"/>
      <c r="N337" s="217"/>
      <c r="O337" s="217"/>
      <c r="P337" s="217"/>
      <c r="Q337" s="217"/>
      <c r="R337" s="217"/>
      <c r="S337" s="217"/>
      <c r="T337" s="218"/>
      <c r="AT337" s="219" t="s">
        <v>120</v>
      </c>
      <c r="AU337" s="219" t="s">
        <v>81</v>
      </c>
      <c r="AV337" s="11" t="s">
        <v>79</v>
      </c>
      <c r="AW337" s="11" t="s">
        <v>33</v>
      </c>
      <c r="AX337" s="11" t="s">
        <v>74</v>
      </c>
      <c r="AY337" s="219" t="s">
        <v>111</v>
      </c>
    </row>
    <row r="338" spans="2:51" s="11" customFormat="1" ht="12">
      <c r="B338" s="209"/>
      <c r="C338" s="210"/>
      <c r="D338" s="211" t="s">
        <v>120</v>
      </c>
      <c r="E338" s="212" t="s">
        <v>19</v>
      </c>
      <c r="F338" s="213" t="s">
        <v>210</v>
      </c>
      <c r="G338" s="210"/>
      <c r="H338" s="212" t="s">
        <v>19</v>
      </c>
      <c r="I338" s="214"/>
      <c r="J338" s="210"/>
      <c r="K338" s="210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120</v>
      </c>
      <c r="AU338" s="219" t="s">
        <v>81</v>
      </c>
      <c r="AV338" s="11" t="s">
        <v>79</v>
      </c>
      <c r="AW338" s="11" t="s">
        <v>33</v>
      </c>
      <c r="AX338" s="11" t="s">
        <v>74</v>
      </c>
      <c r="AY338" s="219" t="s">
        <v>111</v>
      </c>
    </row>
    <row r="339" spans="2:51" s="12" customFormat="1" ht="12">
      <c r="B339" s="220"/>
      <c r="C339" s="221"/>
      <c r="D339" s="211" t="s">
        <v>120</v>
      </c>
      <c r="E339" s="222" t="s">
        <v>19</v>
      </c>
      <c r="F339" s="223" t="s">
        <v>211</v>
      </c>
      <c r="G339" s="221"/>
      <c r="H339" s="224">
        <v>84.53</v>
      </c>
      <c r="I339" s="225"/>
      <c r="J339" s="221"/>
      <c r="K339" s="221"/>
      <c r="L339" s="226"/>
      <c r="M339" s="227"/>
      <c r="N339" s="228"/>
      <c r="O339" s="228"/>
      <c r="P339" s="228"/>
      <c r="Q339" s="228"/>
      <c r="R339" s="228"/>
      <c r="S339" s="228"/>
      <c r="T339" s="229"/>
      <c r="AT339" s="230" t="s">
        <v>120</v>
      </c>
      <c r="AU339" s="230" t="s">
        <v>81</v>
      </c>
      <c r="AV339" s="12" t="s">
        <v>81</v>
      </c>
      <c r="AW339" s="12" t="s">
        <v>33</v>
      </c>
      <c r="AX339" s="12" t="s">
        <v>74</v>
      </c>
      <c r="AY339" s="230" t="s">
        <v>111</v>
      </c>
    </row>
    <row r="340" spans="2:51" s="11" customFormat="1" ht="12">
      <c r="B340" s="209"/>
      <c r="C340" s="210"/>
      <c r="D340" s="211" t="s">
        <v>120</v>
      </c>
      <c r="E340" s="212" t="s">
        <v>19</v>
      </c>
      <c r="F340" s="213" t="s">
        <v>212</v>
      </c>
      <c r="G340" s="210"/>
      <c r="H340" s="212" t="s">
        <v>19</v>
      </c>
      <c r="I340" s="214"/>
      <c r="J340" s="210"/>
      <c r="K340" s="210"/>
      <c r="L340" s="215"/>
      <c r="M340" s="216"/>
      <c r="N340" s="217"/>
      <c r="O340" s="217"/>
      <c r="P340" s="217"/>
      <c r="Q340" s="217"/>
      <c r="R340" s="217"/>
      <c r="S340" s="217"/>
      <c r="T340" s="218"/>
      <c r="AT340" s="219" t="s">
        <v>120</v>
      </c>
      <c r="AU340" s="219" t="s">
        <v>81</v>
      </c>
      <c r="AV340" s="11" t="s">
        <v>79</v>
      </c>
      <c r="AW340" s="11" t="s">
        <v>33</v>
      </c>
      <c r="AX340" s="11" t="s">
        <v>74</v>
      </c>
      <c r="AY340" s="219" t="s">
        <v>111</v>
      </c>
    </row>
    <row r="341" spans="2:51" s="12" customFormat="1" ht="12">
      <c r="B341" s="220"/>
      <c r="C341" s="221"/>
      <c r="D341" s="211" t="s">
        <v>120</v>
      </c>
      <c r="E341" s="222" t="s">
        <v>19</v>
      </c>
      <c r="F341" s="223" t="s">
        <v>213</v>
      </c>
      <c r="G341" s="221"/>
      <c r="H341" s="224">
        <v>129.435</v>
      </c>
      <c r="I341" s="225"/>
      <c r="J341" s="221"/>
      <c r="K341" s="221"/>
      <c r="L341" s="226"/>
      <c r="M341" s="227"/>
      <c r="N341" s="228"/>
      <c r="O341" s="228"/>
      <c r="P341" s="228"/>
      <c r="Q341" s="228"/>
      <c r="R341" s="228"/>
      <c r="S341" s="228"/>
      <c r="T341" s="229"/>
      <c r="AT341" s="230" t="s">
        <v>120</v>
      </c>
      <c r="AU341" s="230" t="s">
        <v>81</v>
      </c>
      <c r="AV341" s="12" t="s">
        <v>81</v>
      </c>
      <c r="AW341" s="12" t="s">
        <v>33</v>
      </c>
      <c r="AX341" s="12" t="s">
        <v>74</v>
      </c>
      <c r="AY341" s="230" t="s">
        <v>111</v>
      </c>
    </row>
    <row r="342" spans="2:51" s="11" customFormat="1" ht="12">
      <c r="B342" s="209"/>
      <c r="C342" s="210"/>
      <c r="D342" s="211" t="s">
        <v>120</v>
      </c>
      <c r="E342" s="212" t="s">
        <v>19</v>
      </c>
      <c r="F342" s="213" t="s">
        <v>214</v>
      </c>
      <c r="G342" s="210"/>
      <c r="H342" s="212" t="s">
        <v>19</v>
      </c>
      <c r="I342" s="214"/>
      <c r="J342" s="210"/>
      <c r="K342" s="210"/>
      <c r="L342" s="215"/>
      <c r="M342" s="216"/>
      <c r="N342" s="217"/>
      <c r="O342" s="217"/>
      <c r="P342" s="217"/>
      <c r="Q342" s="217"/>
      <c r="R342" s="217"/>
      <c r="S342" s="217"/>
      <c r="T342" s="218"/>
      <c r="AT342" s="219" t="s">
        <v>120</v>
      </c>
      <c r="AU342" s="219" t="s">
        <v>81</v>
      </c>
      <c r="AV342" s="11" t="s">
        <v>79</v>
      </c>
      <c r="AW342" s="11" t="s">
        <v>33</v>
      </c>
      <c r="AX342" s="11" t="s">
        <v>74</v>
      </c>
      <c r="AY342" s="219" t="s">
        <v>111</v>
      </c>
    </row>
    <row r="343" spans="2:51" s="12" customFormat="1" ht="12">
      <c r="B343" s="220"/>
      <c r="C343" s="221"/>
      <c r="D343" s="211" t="s">
        <v>120</v>
      </c>
      <c r="E343" s="222" t="s">
        <v>19</v>
      </c>
      <c r="F343" s="223" t="s">
        <v>215</v>
      </c>
      <c r="G343" s="221"/>
      <c r="H343" s="224">
        <v>28.215</v>
      </c>
      <c r="I343" s="225"/>
      <c r="J343" s="221"/>
      <c r="K343" s="221"/>
      <c r="L343" s="226"/>
      <c r="M343" s="227"/>
      <c r="N343" s="228"/>
      <c r="O343" s="228"/>
      <c r="P343" s="228"/>
      <c r="Q343" s="228"/>
      <c r="R343" s="228"/>
      <c r="S343" s="228"/>
      <c r="T343" s="229"/>
      <c r="AT343" s="230" t="s">
        <v>120</v>
      </c>
      <c r="AU343" s="230" t="s">
        <v>81</v>
      </c>
      <c r="AV343" s="12" t="s">
        <v>81</v>
      </c>
      <c r="AW343" s="12" t="s">
        <v>33</v>
      </c>
      <c r="AX343" s="12" t="s">
        <v>74</v>
      </c>
      <c r="AY343" s="230" t="s">
        <v>111</v>
      </c>
    </row>
    <row r="344" spans="2:51" s="11" customFormat="1" ht="12">
      <c r="B344" s="209"/>
      <c r="C344" s="210"/>
      <c r="D344" s="211" t="s">
        <v>120</v>
      </c>
      <c r="E344" s="212" t="s">
        <v>19</v>
      </c>
      <c r="F344" s="213" t="s">
        <v>216</v>
      </c>
      <c r="G344" s="210"/>
      <c r="H344" s="212" t="s">
        <v>19</v>
      </c>
      <c r="I344" s="214"/>
      <c r="J344" s="210"/>
      <c r="K344" s="210"/>
      <c r="L344" s="215"/>
      <c r="M344" s="216"/>
      <c r="N344" s="217"/>
      <c r="O344" s="217"/>
      <c r="P344" s="217"/>
      <c r="Q344" s="217"/>
      <c r="R344" s="217"/>
      <c r="S344" s="217"/>
      <c r="T344" s="218"/>
      <c r="AT344" s="219" t="s">
        <v>120</v>
      </c>
      <c r="AU344" s="219" t="s">
        <v>81</v>
      </c>
      <c r="AV344" s="11" t="s">
        <v>79</v>
      </c>
      <c r="AW344" s="11" t="s">
        <v>33</v>
      </c>
      <c r="AX344" s="11" t="s">
        <v>74</v>
      </c>
      <c r="AY344" s="219" t="s">
        <v>111</v>
      </c>
    </row>
    <row r="345" spans="2:51" s="12" customFormat="1" ht="12">
      <c r="B345" s="220"/>
      <c r="C345" s="221"/>
      <c r="D345" s="211" t="s">
        <v>120</v>
      </c>
      <c r="E345" s="222" t="s">
        <v>19</v>
      </c>
      <c r="F345" s="223" t="s">
        <v>217</v>
      </c>
      <c r="G345" s="221"/>
      <c r="H345" s="224">
        <v>31.465</v>
      </c>
      <c r="I345" s="225"/>
      <c r="J345" s="221"/>
      <c r="K345" s="221"/>
      <c r="L345" s="226"/>
      <c r="M345" s="227"/>
      <c r="N345" s="228"/>
      <c r="O345" s="228"/>
      <c r="P345" s="228"/>
      <c r="Q345" s="228"/>
      <c r="R345" s="228"/>
      <c r="S345" s="228"/>
      <c r="T345" s="229"/>
      <c r="AT345" s="230" t="s">
        <v>120</v>
      </c>
      <c r="AU345" s="230" t="s">
        <v>81</v>
      </c>
      <c r="AV345" s="12" t="s">
        <v>81</v>
      </c>
      <c r="AW345" s="12" t="s">
        <v>33</v>
      </c>
      <c r="AX345" s="12" t="s">
        <v>74</v>
      </c>
      <c r="AY345" s="230" t="s">
        <v>111</v>
      </c>
    </row>
    <row r="346" spans="2:51" s="11" customFormat="1" ht="12">
      <c r="B346" s="209"/>
      <c r="C346" s="210"/>
      <c r="D346" s="211" t="s">
        <v>120</v>
      </c>
      <c r="E346" s="212" t="s">
        <v>19</v>
      </c>
      <c r="F346" s="213" t="s">
        <v>218</v>
      </c>
      <c r="G346" s="210"/>
      <c r="H346" s="212" t="s">
        <v>19</v>
      </c>
      <c r="I346" s="214"/>
      <c r="J346" s="210"/>
      <c r="K346" s="210"/>
      <c r="L346" s="215"/>
      <c r="M346" s="216"/>
      <c r="N346" s="217"/>
      <c r="O346" s="217"/>
      <c r="P346" s="217"/>
      <c r="Q346" s="217"/>
      <c r="R346" s="217"/>
      <c r="S346" s="217"/>
      <c r="T346" s="218"/>
      <c r="AT346" s="219" t="s">
        <v>120</v>
      </c>
      <c r="AU346" s="219" t="s">
        <v>81</v>
      </c>
      <c r="AV346" s="11" t="s">
        <v>79</v>
      </c>
      <c r="AW346" s="11" t="s">
        <v>33</v>
      </c>
      <c r="AX346" s="11" t="s">
        <v>74</v>
      </c>
      <c r="AY346" s="219" t="s">
        <v>111</v>
      </c>
    </row>
    <row r="347" spans="2:51" s="12" customFormat="1" ht="12">
      <c r="B347" s="220"/>
      <c r="C347" s="221"/>
      <c r="D347" s="211" t="s">
        <v>120</v>
      </c>
      <c r="E347" s="222" t="s">
        <v>19</v>
      </c>
      <c r="F347" s="223" t="s">
        <v>219</v>
      </c>
      <c r="G347" s="221"/>
      <c r="H347" s="224">
        <v>29.213</v>
      </c>
      <c r="I347" s="225"/>
      <c r="J347" s="221"/>
      <c r="K347" s="221"/>
      <c r="L347" s="226"/>
      <c r="M347" s="227"/>
      <c r="N347" s="228"/>
      <c r="O347" s="228"/>
      <c r="P347" s="228"/>
      <c r="Q347" s="228"/>
      <c r="R347" s="228"/>
      <c r="S347" s="228"/>
      <c r="T347" s="229"/>
      <c r="AT347" s="230" t="s">
        <v>120</v>
      </c>
      <c r="AU347" s="230" t="s">
        <v>81</v>
      </c>
      <c r="AV347" s="12" t="s">
        <v>81</v>
      </c>
      <c r="AW347" s="12" t="s">
        <v>33</v>
      </c>
      <c r="AX347" s="12" t="s">
        <v>74</v>
      </c>
      <c r="AY347" s="230" t="s">
        <v>111</v>
      </c>
    </row>
    <row r="348" spans="2:51" s="11" customFormat="1" ht="12">
      <c r="B348" s="209"/>
      <c r="C348" s="210"/>
      <c r="D348" s="211" t="s">
        <v>120</v>
      </c>
      <c r="E348" s="212" t="s">
        <v>19</v>
      </c>
      <c r="F348" s="213" t="s">
        <v>220</v>
      </c>
      <c r="G348" s="210"/>
      <c r="H348" s="212" t="s">
        <v>19</v>
      </c>
      <c r="I348" s="214"/>
      <c r="J348" s="210"/>
      <c r="K348" s="210"/>
      <c r="L348" s="215"/>
      <c r="M348" s="216"/>
      <c r="N348" s="217"/>
      <c r="O348" s="217"/>
      <c r="P348" s="217"/>
      <c r="Q348" s="217"/>
      <c r="R348" s="217"/>
      <c r="S348" s="217"/>
      <c r="T348" s="218"/>
      <c r="AT348" s="219" t="s">
        <v>120</v>
      </c>
      <c r="AU348" s="219" t="s">
        <v>81</v>
      </c>
      <c r="AV348" s="11" t="s">
        <v>79</v>
      </c>
      <c r="AW348" s="11" t="s">
        <v>33</v>
      </c>
      <c r="AX348" s="11" t="s">
        <v>74</v>
      </c>
      <c r="AY348" s="219" t="s">
        <v>111</v>
      </c>
    </row>
    <row r="349" spans="2:51" s="12" customFormat="1" ht="12">
      <c r="B349" s="220"/>
      <c r="C349" s="221"/>
      <c r="D349" s="211" t="s">
        <v>120</v>
      </c>
      <c r="E349" s="222" t="s">
        <v>19</v>
      </c>
      <c r="F349" s="223" t="s">
        <v>221</v>
      </c>
      <c r="G349" s="221"/>
      <c r="H349" s="224">
        <v>28.14</v>
      </c>
      <c r="I349" s="225"/>
      <c r="J349" s="221"/>
      <c r="K349" s="221"/>
      <c r="L349" s="226"/>
      <c r="M349" s="227"/>
      <c r="N349" s="228"/>
      <c r="O349" s="228"/>
      <c r="P349" s="228"/>
      <c r="Q349" s="228"/>
      <c r="R349" s="228"/>
      <c r="S349" s="228"/>
      <c r="T349" s="229"/>
      <c r="AT349" s="230" t="s">
        <v>120</v>
      </c>
      <c r="AU349" s="230" t="s">
        <v>81</v>
      </c>
      <c r="AV349" s="12" t="s">
        <v>81</v>
      </c>
      <c r="AW349" s="12" t="s">
        <v>33</v>
      </c>
      <c r="AX349" s="12" t="s">
        <v>74</v>
      </c>
      <c r="AY349" s="230" t="s">
        <v>111</v>
      </c>
    </row>
    <row r="350" spans="2:51" s="13" customFormat="1" ht="12">
      <c r="B350" s="231"/>
      <c r="C350" s="232"/>
      <c r="D350" s="211" t="s">
        <v>120</v>
      </c>
      <c r="E350" s="233" t="s">
        <v>19</v>
      </c>
      <c r="F350" s="234" t="s">
        <v>208</v>
      </c>
      <c r="G350" s="232"/>
      <c r="H350" s="235">
        <v>330.998</v>
      </c>
      <c r="I350" s="236"/>
      <c r="J350" s="232"/>
      <c r="K350" s="232"/>
      <c r="L350" s="237"/>
      <c r="M350" s="238"/>
      <c r="N350" s="239"/>
      <c r="O350" s="239"/>
      <c r="P350" s="239"/>
      <c r="Q350" s="239"/>
      <c r="R350" s="239"/>
      <c r="S350" s="239"/>
      <c r="T350" s="240"/>
      <c r="AT350" s="241" t="s">
        <v>120</v>
      </c>
      <c r="AU350" s="241" t="s">
        <v>81</v>
      </c>
      <c r="AV350" s="13" t="s">
        <v>127</v>
      </c>
      <c r="AW350" s="13" t="s">
        <v>33</v>
      </c>
      <c r="AX350" s="13" t="s">
        <v>74</v>
      </c>
      <c r="AY350" s="241" t="s">
        <v>111</v>
      </c>
    </row>
    <row r="351" spans="2:51" s="11" customFormat="1" ht="12">
      <c r="B351" s="209"/>
      <c r="C351" s="210"/>
      <c r="D351" s="211" t="s">
        <v>120</v>
      </c>
      <c r="E351" s="212" t="s">
        <v>19</v>
      </c>
      <c r="F351" s="213" t="s">
        <v>222</v>
      </c>
      <c r="G351" s="210"/>
      <c r="H351" s="212" t="s">
        <v>19</v>
      </c>
      <c r="I351" s="214"/>
      <c r="J351" s="210"/>
      <c r="K351" s="210"/>
      <c r="L351" s="215"/>
      <c r="M351" s="216"/>
      <c r="N351" s="217"/>
      <c r="O351" s="217"/>
      <c r="P351" s="217"/>
      <c r="Q351" s="217"/>
      <c r="R351" s="217"/>
      <c r="S351" s="217"/>
      <c r="T351" s="218"/>
      <c r="AT351" s="219" t="s">
        <v>120</v>
      </c>
      <c r="AU351" s="219" t="s">
        <v>81</v>
      </c>
      <c r="AV351" s="11" t="s">
        <v>79</v>
      </c>
      <c r="AW351" s="11" t="s">
        <v>33</v>
      </c>
      <c r="AX351" s="11" t="s">
        <v>74</v>
      </c>
      <c r="AY351" s="219" t="s">
        <v>111</v>
      </c>
    </row>
    <row r="352" spans="2:51" s="11" customFormat="1" ht="12">
      <c r="B352" s="209"/>
      <c r="C352" s="210"/>
      <c r="D352" s="211" t="s">
        <v>120</v>
      </c>
      <c r="E352" s="212" t="s">
        <v>19</v>
      </c>
      <c r="F352" s="213" t="s">
        <v>210</v>
      </c>
      <c r="G352" s="210"/>
      <c r="H352" s="212" t="s">
        <v>19</v>
      </c>
      <c r="I352" s="214"/>
      <c r="J352" s="210"/>
      <c r="K352" s="210"/>
      <c r="L352" s="215"/>
      <c r="M352" s="216"/>
      <c r="N352" s="217"/>
      <c r="O352" s="217"/>
      <c r="P352" s="217"/>
      <c r="Q352" s="217"/>
      <c r="R352" s="217"/>
      <c r="S352" s="217"/>
      <c r="T352" s="218"/>
      <c r="AT352" s="219" t="s">
        <v>120</v>
      </c>
      <c r="AU352" s="219" t="s">
        <v>81</v>
      </c>
      <c r="AV352" s="11" t="s">
        <v>79</v>
      </c>
      <c r="AW352" s="11" t="s">
        <v>33</v>
      </c>
      <c r="AX352" s="11" t="s">
        <v>74</v>
      </c>
      <c r="AY352" s="219" t="s">
        <v>111</v>
      </c>
    </row>
    <row r="353" spans="2:51" s="12" customFormat="1" ht="12">
      <c r="B353" s="220"/>
      <c r="C353" s="221"/>
      <c r="D353" s="211" t="s">
        <v>120</v>
      </c>
      <c r="E353" s="222" t="s">
        <v>19</v>
      </c>
      <c r="F353" s="223" t="s">
        <v>211</v>
      </c>
      <c r="G353" s="221"/>
      <c r="H353" s="224">
        <v>84.53</v>
      </c>
      <c r="I353" s="225"/>
      <c r="J353" s="221"/>
      <c r="K353" s="221"/>
      <c r="L353" s="226"/>
      <c r="M353" s="227"/>
      <c r="N353" s="228"/>
      <c r="O353" s="228"/>
      <c r="P353" s="228"/>
      <c r="Q353" s="228"/>
      <c r="R353" s="228"/>
      <c r="S353" s="228"/>
      <c r="T353" s="229"/>
      <c r="AT353" s="230" t="s">
        <v>120</v>
      </c>
      <c r="AU353" s="230" t="s">
        <v>81</v>
      </c>
      <c r="AV353" s="12" t="s">
        <v>81</v>
      </c>
      <c r="AW353" s="12" t="s">
        <v>33</v>
      </c>
      <c r="AX353" s="12" t="s">
        <v>74</v>
      </c>
      <c r="AY353" s="230" t="s">
        <v>111</v>
      </c>
    </row>
    <row r="354" spans="2:51" s="11" customFormat="1" ht="12">
      <c r="B354" s="209"/>
      <c r="C354" s="210"/>
      <c r="D354" s="211" t="s">
        <v>120</v>
      </c>
      <c r="E354" s="212" t="s">
        <v>19</v>
      </c>
      <c r="F354" s="213" t="s">
        <v>212</v>
      </c>
      <c r="G354" s="210"/>
      <c r="H354" s="212" t="s">
        <v>19</v>
      </c>
      <c r="I354" s="214"/>
      <c r="J354" s="210"/>
      <c r="K354" s="210"/>
      <c r="L354" s="215"/>
      <c r="M354" s="216"/>
      <c r="N354" s="217"/>
      <c r="O354" s="217"/>
      <c r="P354" s="217"/>
      <c r="Q354" s="217"/>
      <c r="R354" s="217"/>
      <c r="S354" s="217"/>
      <c r="T354" s="218"/>
      <c r="AT354" s="219" t="s">
        <v>120</v>
      </c>
      <c r="AU354" s="219" t="s">
        <v>81</v>
      </c>
      <c r="AV354" s="11" t="s">
        <v>79</v>
      </c>
      <c r="AW354" s="11" t="s">
        <v>33</v>
      </c>
      <c r="AX354" s="11" t="s">
        <v>74</v>
      </c>
      <c r="AY354" s="219" t="s">
        <v>111</v>
      </c>
    </row>
    <row r="355" spans="2:51" s="12" customFormat="1" ht="12">
      <c r="B355" s="220"/>
      <c r="C355" s="221"/>
      <c r="D355" s="211" t="s">
        <v>120</v>
      </c>
      <c r="E355" s="222" t="s">
        <v>19</v>
      </c>
      <c r="F355" s="223" t="s">
        <v>224</v>
      </c>
      <c r="G355" s="221"/>
      <c r="H355" s="224">
        <v>55.485</v>
      </c>
      <c r="I355" s="225"/>
      <c r="J355" s="221"/>
      <c r="K355" s="221"/>
      <c r="L355" s="226"/>
      <c r="M355" s="227"/>
      <c r="N355" s="228"/>
      <c r="O355" s="228"/>
      <c r="P355" s="228"/>
      <c r="Q355" s="228"/>
      <c r="R355" s="228"/>
      <c r="S355" s="228"/>
      <c r="T355" s="229"/>
      <c r="AT355" s="230" t="s">
        <v>120</v>
      </c>
      <c r="AU355" s="230" t="s">
        <v>81</v>
      </c>
      <c r="AV355" s="12" t="s">
        <v>81</v>
      </c>
      <c r="AW355" s="12" t="s">
        <v>33</v>
      </c>
      <c r="AX355" s="12" t="s">
        <v>74</v>
      </c>
      <c r="AY355" s="230" t="s">
        <v>111</v>
      </c>
    </row>
    <row r="356" spans="2:51" s="13" customFormat="1" ht="12">
      <c r="B356" s="231"/>
      <c r="C356" s="232"/>
      <c r="D356" s="211" t="s">
        <v>120</v>
      </c>
      <c r="E356" s="233" t="s">
        <v>19</v>
      </c>
      <c r="F356" s="234" t="s">
        <v>208</v>
      </c>
      <c r="G356" s="232"/>
      <c r="H356" s="235">
        <v>140.015</v>
      </c>
      <c r="I356" s="236"/>
      <c r="J356" s="232"/>
      <c r="K356" s="232"/>
      <c r="L356" s="237"/>
      <c r="M356" s="238"/>
      <c r="N356" s="239"/>
      <c r="O356" s="239"/>
      <c r="P356" s="239"/>
      <c r="Q356" s="239"/>
      <c r="R356" s="239"/>
      <c r="S356" s="239"/>
      <c r="T356" s="240"/>
      <c r="AT356" s="241" t="s">
        <v>120</v>
      </c>
      <c r="AU356" s="241" t="s">
        <v>81</v>
      </c>
      <c r="AV356" s="13" t="s">
        <v>127</v>
      </c>
      <c r="AW356" s="13" t="s">
        <v>33</v>
      </c>
      <c r="AX356" s="13" t="s">
        <v>74</v>
      </c>
      <c r="AY356" s="241" t="s">
        <v>111</v>
      </c>
    </row>
    <row r="357" spans="2:51" s="12" customFormat="1" ht="12">
      <c r="B357" s="220"/>
      <c r="C357" s="221"/>
      <c r="D357" s="211" t="s">
        <v>120</v>
      </c>
      <c r="E357" s="222" t="s">
        <v>19</v>
      </c>
      <c r="F357" s="223" t="s">
        <v>302</v>
      </c>
      <c r="G357" s="221"/>
      <c r="H357" s="224">
        <v>1923.763</v>
      </c>
      <c r="I357" s="225"/>
      <c r="J357" s="221"/>
      <c r="K357" s="221"/>
      <c r="L357" s="226"/>
      <c r="M357" s="227"/>
      <c r="N357" s="228"/>
      <c r="O357" s="228"/>
      <c r="P357" s="228"/>
      <c r="Q357" s="228"/>
      <c r="R357" s="228"/>
      <c r="S357" s="228"/>
      <c r="T357" s="229"/>
      <c r="AT357" s="230" t="s">
        <v>120</v>
      </c>
      <c r="AU357" s="230" t="s">
        <v>81</v>
      </c>
      <c r="AV357" s="12" t="s">
        <v>81</v>
      </c>
      <c r="AW357" s="12" t="s">
        <v>33</v>
      </c>
      <c r="AX357" s="12" t="s">
        <v>79</v>
      </c>
      <c r="AY357" s="230" t="s">
        <v>111</v>
      </c>
    </row>
    <row r="358" spans="2:63" s="10" customFormat="1" ht="22.8" customHeight="1">
      <c r="B358" s="181"/>
      <c r="C358" s="182"/>
      <c r="D358" s="183" t="s">
        <v>73</v>
      </c>
      <c r="E358" s="195" t="s">
        <v>303</v>
      </c>
      <c r="F358" s="195" t="s">
        <v>304</v>
      </c>
      <c r="G358" s="182"/>
      <c r="H358" s="182"/>
      <c r="I358" s="185"/>
      <c r="J358" s="196">
        <f>BK358</f>
        <v>0</v>
      </c>
      <c r="K358" s="182"/>
      <c r="L358" s="187"/>
      <c r="M358" s="188"/>
      <c r="N358" s="189"/>
      <c r="O358" s="189"/>
      <c r="P358" s="190">
        <f>SUM(P359:P368)</f>
        <v>0</v>
      </c>
      <c r="Q358" s="189"/>
      <c r="R358" s="190">
        <f>SUM(R359:R368)</f>
        <v>0</v>
      </c>
      <c r="S358" s="189"/>
      <c r="T358" s="191">
        <f>SUM(T359:T368)</f>
        <v>0</v>
      </c>
      <c r="AR358" s="192" t="s">
        <v>79</v>
      </c>
      <c r="AT358" s="193" t="s">
        <v>73</v>
      </c>
      <c r="AU358" s="193" t="s">
        <v>79</v>
      </c>
      <c r="AY358" s="192" t="s">
        <v>111</v>
      </c>
      <c r="BK358" s="194">
        <f>SUM(BK359:BK368)</f>
        <v>0</v>
      </c>
    </row>
    <row r="359" spans="2:65" s="1" customFormat="1" ht="16.5" customHeight="1">
      <c r="B359" s="38"/>
      <c r="C359" s="197" t="s">
        <v>305</v>
      </c>
      <c r="D359" s="197" t="s">
        <v>113</v>
      </c>
      <c r="E359" s="198" t="s">
        <v>306</v>
      </c>
      <c r="F359" s="199" t="s">
        <v>307</v>
      </c>
      <c r="G359" s="200" t="s">
        <v>161</v>
      </c>
      <c r="H359" s="201">
        <v>9.569</v>
      </c>
      <c r="I359" s="202"/>
      <c r="J359" s="203">
        <f>ROUND(I359*H359,2)</f>
        <v>0</v>
      </c>
      <c r="K359" s="199" t="s">
        <v>117</v>
      </c>
      <c r="L359" s="43"/>
      <c r="M359" s="204" t="s">
        <v>19</v>
      </c>
      <c r="N359" s="205" t="s">
        <v>45</v>
      </c>
      <c r="O359" s="79"/>
      <c r="P359" s="206">
        <f>O359*H359</f>
        <v>0</v>
      </c>
      <c r="Q359" s="206">
        <v>0</v>
      </c>
      <c r="R359" s="206">
        <f>Q359*H359</f>
        <v>0</v>
      </c>
      <c r="S359" s="206">
        <v>0</v>
      </c>
      <c r="T359" s="207">
        <f>S359*H359</f>
        <v>0</v>
      </c>
      <c r="AR359" s="17" t="s">
        <v>118</v>
      </c>
      <c r="AT359" s="17" t="s">
        <v>113</v>
      </c>
      <c r="AU359" s="17" t="s">
        <v>81</v>
      </c>
      <c r="AY359" s="17" t="s">
        <v>111</v>
      </c>
      <c r="BE359" s="208">
        <f>IF(N359="základní",J359,0)</f>
        <v>0</v>
      </c>
      <c r="BF359" s="208">
        <f>IF(N359="snížená",J359,0)</f>
        <v>0</v>
      </c>
      <c r="BG359" s="208">
        <f>IF(N359="zákl. přenesená",J359,0)</f>
        <v>0</v>
      </c>
      <c r="BH359" s="208">
        <f>IF(N359="sníž. přenesená",J359,0)</f>
        <v>0</v>
      </c>
      <c r="BI359" s="208">
        <f>IF(N359="nulová",J359,0)</f>
        <v>0</v>
      </c>
      <c r="BJ359" s="17" t="s">
        <v>79</v>
      </c>
      <c r="BK359" s="208">
        <f>ROUND(I359*H359,2)</f>
        <v>0</v>
      </c>
      <c r="BL359" s="17" t="s">
        <v>118</v>
      </c>
      <c r="BM359" s="17" t="s">
        <v>308</v>
      </c>
    </row>
    <row r="360" spans="2:65" s="1" customFormat="1" ht="22.5" customHeight="1">
      <c r="B360" s="38"/>
      <c r="C360" s="197" t="s">
        <v>309</v>
      </c>
      <c r="D360" s="197" t="s">
        <v>113</v>
      </c>
      <c r="E360" s="198" t="s">
        <v>310</v>
      </c>
      <c r="F360" s="199" t="s">
        <v>311</v>
      </c>
      <c r="G360" s="200" t="s">
        <v>161</v>
      </c>
      <c r="H360" s="201">
        <v>239.225</v>
      </c>
      <c r="I360" s="202"/>
      <c r="J360" s="203">
        <f>ROUND(I360*H360,2)</f>
        <v>0</v>
      </c>
      <c r="K360" s="199" t="s">
        <v>117</v>
      </c>
      <c r="L360" s="43"/>
      <c r="M360" s="204" t="s">
        <v>19</v>
      </c>
      <c r="N360" s="205" t="s">
        <v>45</v>
      </c>
      <c r="O360" s="79"/>
      <c r="P360" s="206">
        <f>O360*H360</f>
        <v>0</v>
      </c>
      <c r="Q360" s="206">
        <v>0</v>
      </c>
      <c r="R360" s="206">
        <f>Q360*H360</f>
        <v>0</v>
      </c>
      <c r="S360" s="206">
        <v>0</v>
      </c>
      <c r="T360" s="207">
        <f>S360*H360</f>
        <v>0</v>
      </c>
      <c r="AR360" s="17" t="s">
        <v>118</v>
      </c>
      <c r="AT360" s="17" t="s">
        <v>113</v>
      </c>
      <c r="AU360" s="17" t="s">
        <v>81</v>
      </c>
      <c r="AY360" s="17" t="s">
        <v>111</v>
      </c>
      <c r="BE360" s="208">
        <f>IF(N360="základní",J360,0)</f>
        <v>0</v>
      </c>
      <c r="BF360" s="208">
        <f>IF(N360="snížená",J360,0)</f>
        <v>0</v>
      </c>
      <c r="BG360" s="208">
        <f>IF(N360="zákl. přenesená",J360,0)</f>
        <v>0</v>
      </c>
      <c r="BH360" s="208">
        <f>IF(N360="sníž. přenesená",J360,0)</f>
        <v>0</v>
      </c>
      <c r="BI360" s="208">
        <f>IF(N360="nulová",J360,0)</f>
        <v>0</v>
      </c>
      <c r="BJ360" s="17" t="s">
        <v>79</v>
      </c>
      <c r="BK360" s="208">
        <f>ROUND(I360*H360,2)</f>
        <v>0</v>
      </c>
      <c r="BL360" s="17" t="s">
        <v>118</v>
      </c>
      <c r="BM360" s="17" t="s">
        <v>312</v>
      </c>
    </row>
    <row r="361" spans="2:51" s="11" customFormat="1" ht="12">
      <c r="B361" s="209"/>
      <c r="C361" s="210"/>
      <c r="D361" s="211" t="s">
        <v>120</v>
      </c>
      <c r="E361" s="212" t="s">
        <v>19</v>
      </c>
      <c r="F361" s="213" t="s">
        <v>143</v>
      </c>
      <c r="G361" s="210"/>
      <c r="H361" s="212" t="s">
        <v>19</v>
      </c>
      <c r="I361" s="214"/>
      <c r="J361" s="210"/>
      <c r="K361" s="210"/>
      <c r="L361" s="215"/>
      <c r="M361" s="216"/>
      <c r="N361" s="217"/>
      <c r="O361" s="217"/>
      <c r="P361" s="217"/>
      <c r="Q361" s="217"/>
      <c r="R361" s="217"/>
      <c r="S361" s="217"/>
      <c r="T361" s="218"/>
      <c r="AT361" s="219" t="s">
        <v>120</v>
      </c>
      <c r="AU361" s="219" t="s">
        <v>81</v>
      </c>
      <c r="AV361" s="11" t="s">
        <v>79</v>
      </c>
      <c r="AW361" s="11" t="s">
        <v>33</v>
      </c>
      <c r="AX361" s="11" t="s">
        <v>74</v>
      </c>
      <c r="AY361" s="219" t="s">
        <v>111</v>
      </c>
    </row>
    <row r="362" spans="2:51" s="12" customFormat="1" ht="12">
      <c r="B362" s="220"/>
      <c r="C362" s="221"/>
      <c r="D362" s="211" t="s">
        <v>120</v>
      </c>
      <c r="E362" s="222" t="s">
        <v>19</v>
      </c>
      <c r="F362" s="223" t="s">
        <v>313</v>
      </c>
      <c r="G362" s="221"/>
      <c r="H362" s="224">
        <v>239.225</v>
      </c>
      <c r="I362" s="225"/>
      <c r="J362" s="221"/>
      <c r="K362" s="221"/>
      <c r="L362" s="226"/>
      <c r="M362" s="227"/>
      <c r="N362" s="228"/>
      <c r="O362" s="228"/>
      <c r="P362" s="228"/>
      <c r="Q362" s="228"/>
      <c r="R362" s="228"/>
      <c r="S362" s="228"/>
      <c r="T362" s="229"/>
      <c r="AT362" s="230" t="s">
        <v>120</v>
      </c>
      <c r="AU362" s="230" t="s">
        <v>81</v>
      </c>
      <c r="AV362" s="12" t="s">
        <v>81</v>
      </c>
      <c r="AW362" s="12" t="s">
        <v>33</v>
      </c>
      <c r="AX362" s="12" t="s">
        <v>79</v>
      </c>
      <c r="AY362" s="230" t="s">
        <v>111</v>
      </c>
    </row>
    <row r="363" spans="2:65" s="1" customFormat="1" ht="22.5" customHeight="1">
      <c r="B363" s="38"/>
      <c r="C363" s="197" t="s">
        <v>314</v>
      </c>
      <c r="D363" s="197" t="s">
        <v>113</v>
      </c>
      <c r="E363" s="198" t="s">
        <v>315</v>
      </c>
      <c r="F363" s="199" t="s">
        <v>316</v>
      </c>
      <c r="G363" s="200" t="s">
        <v>161</v>
      </c>
      <c r="H363" s="201">
        <v>17.224</v>
      </c>
      <c r="I363" s="202"/>
      <c r="J363" s="203">
        <f>ROUND(I363*H363,2)</f>
        <v>0</v>
      </c>
      <c r="K363" s="199" t="s">
        <v>117</v>
      </c>
      <c r="L363" s="43"/>
      <c r="M363" s="204" t="s">
        <v>19</v>
      </c>
      <c r="N363" s="205" t="s">
        <v>45</v>
      </c>
      <c r="O363" s="79"/>
      <c r="P363" s="206">
        <f>O363*H363</f>
        <v>0</v>
      </c>
      <c r="Q363" s="206">
        <v>0</v>
      </c>
      <c r="R363" s="206">
        <f>Q363*H363</f>
        <v>0</v>
      </c>
      <c r="S363" s="206">
        <v>0</v>
      </c>
      <c r="T363" s="207">
        <f>S363*H363</f>
        <v>0</v>
      </c>
      <c r="AR363" s="17" t="s">
        <v>118</v>
      </c>
      <c r="AT363" s="17" t="s">
        <v>113</v>
      </c>
      <c r="AU363" s="17" t="s">
        <v>81</v>
      </c>
      <c r="AY363" s="17" t="s">
        <v>111</v>
      </c>
      <c r="BE363" s="208">
        <f>IF(N363="základní",J363,0)</f>
        <v>0</v>
      </c>
      <c r="BF363" s="208">
        <f>IF(N363="snížená",J363,0)</f>
        <v>0</v>
      </c>
      <c r="BG363" s="208">
        <f>IF(N363="zákl. přenesená",J363,0)</f>
        <v>0</v>
      </c>
      <c r="BH363" s="208">
        <f>IF(N363="sníž. přenesená",J363,0)</f>
        <v>0</v>
      </c>
      <c r="BI363" s="208">
        <f>IF(N363="nulová",J363,0)</f>
        <v>0</v>
      </c>
      <c r="BJ363" s="17" t="s">
        <v>79</v>
      </c>
      <c r="BK363" s="208">
        <f>ROUND(I363*H363,2)</f>
        <v>0</v>
      </c>
      <c r="BL363" s="17" t="s">
        <v>118</v>
      </c>
      <c r="BM363" s="17" t="s">
        <v>317</v>
      </c>
    </row>
    <row r="364" spans="2:51" s="11" customFormat="1" ht="12">
      <c r="B364" s="209"/>
      <c r="C364" s="210"/>
      <c r="D364" s="211" t="s">
        <v>120</v>
      </c>
      <c r="E364" s="212" t="s">
        <v>19</v>
      </c>
      <c r="F364" s="213" t="s">
        <v>318</v>
      </c>
      <c r="G364" s="210"/>
      <c r="H364" s="212" t="s">
        <v>19</v>
      </c>
      <c r="I364" s="214"/>
      <c r="J364" s="210"/>
      <c r="K364" s="210"/>
      <c r="L364" s="215"/>
      <c r="M364" s="216"/>
      <c r="N364" s="217"/>
      <c r="O364" s="217"/>
      <c r="P364" s="217"/>
      <c r="Q364" s="217"/>
      <c r="R364" s="217"/>
      <c r="S364" s="217"/>
      <c r="T364" s="218"/>
      <c r="AT364" s="219" t="s">
        <v>120</v>
      </c>
      <c r="AU364" s="219" t="s">
        <v>81</v>
      </c>
      <c r="AV364" s="11" t="s">
        <v>79</v>
      </c>
      <c r="AW364" s="11" t="s">
        <v>33</v>
      </c>
      <c r="AX364" s="11" t="s">
        <v>74</v>
      </c>
      <c r="AY364" s="219" t="s">
        <v>111</v>
      </c>
    </row>
    <row r="365" spans="2:51" s="12" customFormat="1" ht="12">
      <c r="B365" s="220"/>
      <c r="C365" s="221"/>
      <c r="D365" s="211" t="s">
        <v>120</v>
      </c>
      <c r="E365" s="222" t="s">
        <v>19</v>
      </c>
      <c r="F365" s="223" t="s">
        <v>319</v>
      </c>
      <c r="G365" s="221"/>
      <c r="H365" s="224">
        <v>17.224</v>
      </c>
      <c r="I365" s="225"/>
      <c r="J365" s="221"/>
      <c r="K365" s="221"/>
      <c r="L365" s="226"/>
      <c r="M365" s="227"/>
      <c r="N365" s="228"/>
      <c r="O365" s="228"/>
      <c r="P365" s="228"/>
      <c r="Q365" s="228"/>
      <c r="R365" s="228"/>
      <c r="S365" s="228"/>
      <c r="T365" s="229"/>
      <c r="AT365" s="230" t="s">
        <v>120</v>
      </c>
      <c r="AU365" s="230" t="s">
        <v>81</v>
      </c>
      <c r="AV365" s="12" t="s">
        <v>81</v>
      </c>
      <c r="AW365" s="12" t="s">
        <v>33</v>
      </c>
      <c r="AX365" s="12" t="s">
        <v>79</v>
      </c>
      <c r="AY365" s="230" t="s">
        <v>111</v>
      </c>
    </row>
    <row r="366" spans="2:65" s="1" customFormat="1" ht="22.5" customHeight="1">
      <c r="B366" s="38"/>
      <c r="C366" s="197" t="s">
        <v>320</v>
      </c>
      <c r="D366" s="197" t="s">
        <v>113</v>
      </c>
      <c r="E366" s="198" t="s">
        <v>321</v>
      </c>
      <c r="F366" s="199" t="s">
        <v>322</v>
      </c>
      <c r="G366" s="200" t="s">
        <v>161</v>
      </c>
      <c r="H366" s="201">
        <v>9.569</v>
      </c>
      <c r="I366" s="202"/>
      <c r="J366" s="203">
        <f>ROUND(I366*H366,2)</f>
        <v>0</v>
      </c>
      <c r="K366" s="199" t="s">
        <v>117</v>
      </c>
      <c r="L366" s="43"/>
      <c r="M366" s="204" t="s">
        <v>19</v>
      </c>
      <c r="N366" s="205" t="s">
        <v>45</v>
      </c>
      <c r="O366" s="79"/>
      <c r="P366" s="206">
        <f>O366*H366</f>
        <v>0</v>
      </c>
      <c r="Q366" s="206">
        <v>0</v>
      </c>
      <c r="R366" s="206">
        <f>Q366*H366</f>
        <v>0</v>
      </c>
      <c r="S366" s="206">
        <v>0</v>
      </c>
      <c r="T366" s="207">
        <f>S366*H366</f>
        <v>0</v>
      </c>
      <c r="AR366" s="17" t="s">
        <v>118</v>
      </c>
      <c r="AT366" s="17" t="s">
        <v>113</v>
      </c>
      <c r="AU366" s="17" t="s">
        <v>81</v>
      </c>
      <c r="AY366" s="17" t="s">
        <v>111</v>
      </c>
      <c r="BE366" s="208">
        <f>IF(N366="základní",J366,0)</f>
        <v>0</v>
      </c>
      <c r="BF366" s="208">
        <f>IF(N366="snížená",J366,0)</f>
        <v>0</v>
      </c>
      <c r="BG366" s="208">
        <f>IF(N366="zákl. přenesená",J366,0)</f>
        <v>0</v>
      </c>
      <c r="BH366" s="208">
        <f>IF(N366="sníž. přenesená",J366,0)</f>
        <v>0</v>
      </c>
      <c r="BI366" s="208">
        <f>IF(N366="nulová",J366,0)</f>
        <v>0</v>
      </c>
      <c r="BJ366" s="17" t="s">
        <v>79</v>
      </c>
      <c r="BK366" s="208">
        <f>ROUND(I366*H366,2)</f>
        <v>0</v>
      </c>
      <c r="BL366" s="17" t="s">
        <v>118</v>
      </c>
      <c r="BM366" s="17" t="s">
        <v>323</v>
      </c>
    </row>
    <row r="367" spans="2:51" s="11" customFormat="1" ht="12">
      <c r="B367" s="209"/>
      <c r="C367" s="210"/>
      <c r="D367" s="211" t="s">
        <v>120</v>
      </c>
      <c r="E367" s="212" t="s">
        <v>19</v>
      </c>
      <c r="F367" s="213" t="s">
        <v>324</v>
      </c>
      <c r="G367" s="210"/>
      <c r="H367" s="212" t="s">
        <v>19</v>
      </c>
      <c r="I367" s="214"/>
      <c r="J367" s="210"/>
      <c r="K367" s="210"/>
      <c r="L367" s="215"/>
      <c r="M367" s="216"/>
      <c r="N367" s="217"/>
      <c r="O367" s="217"/>
      <c r="P367" s="217"/>
      <c r="Q367" s="217"/>
      <c r="R367" s="217"/>
      <c r="S367" s="217"/>
      <c r="T367" s="218"/>
      <c r="AT367" s="219" t="s">
        <v>120</v>
      </c>
      <c r="AU367" s="219" t="s">
        <v>81</v>
      </c>
      <c r="AV367" s="11" t="s">
        <v>79</v>
      </c>
      <c r="AW367" s="11" t="s">
        <v>33</v>
      </c>
      <c r="AX367" s="11" t="s">
        <v>74</v>
      </c>
      <c r="AY367" s="219" t="s">
        <v>111</v>
      </c>
    </row>
    <row r="368" spans="2:51" s="12" customFormat="1" ht="12">
      <c r="B368" s="220"/>
      <c r="C368" s="221"/>
      <c r="D368" s="211" t="s">
        <v>120</v>
      </c>
      <c r="E368" s="222" t="s">
        <v>19</v>
      </c>
      <c r="F368" s="223" t="s">
        <v>325</v>
      </c>
      <c r="G368" s="221"/>
      <c r="H368" s="224">
        <v>9.569</v>
      </c>
      <c r="I368" s="225"/>
      <c r="J368" s="221"/>
      <c r="K368" s="221"/>
      <c r="L368" s="226"/>
      <c r="M368" s="227"/>
      <c r="N368" s="228"/>
      <c r="O368" s="228"/>
      <c r="P368" s="228"/>
      <c r="Q368" s="228"/>
      <c r="R368" s="228"/>
      <c r="S368" s="228"/>
      <c r="T368" s="229"/>
      <c r="AT368" s="230" t="s">
        <v>120</v>
      </c>
      <c r="AU368" s="230" t="s">
        <v>81</v>
      </c>
      <c r="AV368" s="12" t="s">
        <v>81</v>
      </c>
      <c r="AW368" s="12" t="s">
        <v>33</v>
      </c>
      <c r="AX368" s="12" t="s">
        <v>79</v>
      </c>
      <c r="AY368" s="230" t="s">
        <v>111</v>
      </c>
    </row>
    <row r="369" spans="2:63" s="10" customFormat="1" ht="22.8" customHeight="1">
      <c r="B369" s="181"/>
      <c r="C369" s="182"/>
      <c r="D369" s="183" t="s">
        <v>73</v>
      </c>
      <c r="E369" s="195" t="s">
        <v>326</v>
      </c>
      <c r="F369" s="195" t="s">
        <v>327</v>
      </c>
      <c r="G369" s="182"/>
      <c r="H369" s="182"/>
      <c r="I369" s="185"/>
      <c r="J369" s="196">
        <f>BK369</f>
        <v>0</v>
      </c>
      <c r="K369" s="182"/>
      <c r="L369" s="187"/>
      <c r="M369" s="188"/>
      <c r="N369" s="189"/>
      <c r="O369" s="189"/>
      <c r="P369" s="190">
        <f>P370</f>
        <v>0</v>
      </c>
      <c r="Q369" s="189"/>
      <c r="R369" s="190">
        <f>R370</f>
        <v>0</v>
      </c>
      <c r="S369" s="189"/>
      <c r="T369" s="191">
        <f>T370</f>
        <v>0</v>
      </c>
      <c r="AR369" s="192" t="s">
        <v>79</v>
      </c>
      <c r="AT369" s="193" t="s">
        <v>73</v>
      </c>
      <c r="AU369" s="193" t="s">
        <v>79</v>
      </c>
      <c r="AY369" s="192" t="s">
        <v>111</v>
      </c>
      <c r="BK369" s="194">
        <f>BK370</f>
        <v>0</v>
      </c>
    </row>
    <row r="370" spans="2:65" s="1" customFormat="1" ht="16.5" customHeight="1">
      <c r="B370" s="38"/>
      <c r="C370" s="197" t="s">
        <v>328</v>
      </c>
      <c r="D370" s="197" t="s">
        <v>113</v>
      </c>
      <c r="E370" s="198" t="s">
        <v>329</v>
      </c>
      <c r="F370" s="199" t="s">
        <v>330</v>
      </c>
      <c r="G370" s="200" t="s">
        <v>161</v>
      </c>
      <c r="H370" s="201">
        <v>50.478</v>
      </c>
      <c r="I370" s="202"/>
      <c r="J370" s="203">
        <f>ROUND(I370*H370,2)</f>
        <v>0</v>
      </c>
      <c r="K370" s="199" t="s">
        <v>117</v>
      </c>
      <c r="L370" s="43"/>
      <c r="M370" s="204" t="s">
        <v>19</v>
      </c>
      <c r="N370" s="205" t="s">
        <v>45</v>
      </c>
      <c r="O370" s="79"/>
      <c r="P370" s="206">
        <f>O370*H370</f>
        <v>0</v>
      </c>
      <c r="Q370" s="206">
        <v>0</v>
      </c>
      <c r="R370" s="206">
        <f>Q370*H370</f>
        <v>0</v>
      </c>
      <c r="S370" s="206">
        <v>0</v>
      </c>
      <c r="T370" s="207">
        <f>S370*H370</f>
        <v>0</v>
      </c>
      <c r="AR370" s="17" t="s">
        <v>118</v>
      </c>
      <c r="AT370" s="17" t="s">
        <v>113</v>
      </c>
      <c r="AU370" s="17" t="s">
        <v>81</v>
      </c>
      <c r="AY370" s="17" t="s">
        <v>111</v>
      </c>
      <c r="BE370" s="208">
        <f>IF(N370="základní",J370,0)</f>
        <v>0</v>
      </c>
      <c r="BF370" s="208">
        <f>IF(N370="snížená",J370,0)</f>
        <v>0</v>
      </c>
      <c r="BG370" s="208">
        <f>IF(N370="zákl. přenesená",J370,0)</f>
        <v>0</v>
      </c>
      <c r="BH370" s="208">
        <f>IF(N370="sníž. přenesená",J370,0)</f>
        <v>0</v>
      </c>
      <c r="BI370" s="208">
        <f>IF(N370="nulová",J370,0)</f>
        <v>0</v>
      </c>
      <c r="BJ370" s="17" t="s">
        <v>79</v>
      </c>
      <c r="BK370" s="208">
        <f>ROUND(I370*H370,2)</f>
        <v>0</v>
      </c>
      <c r="BL370" s="17" t="s">
        <v>118</v>
      </c>
      <c r="BM370" s="17" t="s">
        <v>331</v>
      </c>
    </row>
    <row r="371" spans="2:63" s="10" customFormat="1" ht="25.9" customHeight="1">
      <c r="B371" s="181"/>
      <c r="C371" s="182"/>
      <c r="D371" s="183" t="s">
        <v>73</v>
      </c>
      <c r="E371" s="184" t="s">
        <v>332</v>
      </c>
      <c r="F371" s="184" t="s">
        <v>333</v>
      </c>
      <c r="G371" s="182"/>
      <c r="H371" s="182"/>
      <c r="I371" s="185"/>
      <c r="J371" s="186">
        <f>BK371</f>
        <v>0</v>
      </c>
      <c r="K371" s="182"/>
      <c r="L371" s="187"/>
      <c r="M371" s="188"/>
      <c r="N371" s="189"/>
      <c r="O371" s="189"/>
      <c r="P371" s="190">
        <f>P372</f>
        <v>0</v>
      </c>
      <c r="Q371" s="189"/>
      <c r="R371" s="190">
        <f>R372</f>
        <v>0</v>
      </c>
      <c r="S371" s="189"/>
      <c r="T371" s="191">
        <f>T372</f>
        <v>0</v>
      </c>
      <c r="AR371" s="192" t="s">
        <v>139</v>
      </c>
      <c r="AT371" s="193" t="s">
        <v>73</v>
      </c>
      <c r="AU371" s="193" t="s">
        <v>74</v>
      </c>
      <c r="AY371" s="192" t="s">
        <v>111</v>
      </c>
      <c r="BK371" s="194">
        <f>BK372</f>
        <v>0</v>
      </c>
    </row>
    <row r="372" spans="2:63" s="10" customFormat="1" ht="22.8" customHeight="1">
      <c r="B372" s="181"/>
      <c r="C372" s="182"/>
      <c r="D372" s="183" t="s">
        <v>73</v>
      </c>
      <c r="E372" s="195" t="s">
        <v>334</v>
      </c>
      <c r="F372" s="195" t="s">
        <v>335</v>
      </c>
      <c r="G372" s="182"/>
      <c r="H372" s="182"/>
      <c r="I372" s="185"/>
      <c r="J372" s="196">
        <f>BK372</f>
        <v>0</v>
      </c>
      <c r="K372" s="182"/>
      <c r="L372" s="187"/>
      <c r="M372" s="188"/>
      <c r="N372" s="189"/>
      <c r="O372" s="189"/>
      <c r="P372" s="190">
        <f>SUM(P373:P382)</f>
        <v>0</v>
      </c>
      <c r="Q372" s="189"/>
      <c r="R372" s="190">
        <f>SUM(R373:R382)</f>
        <v>0</v>
      </c>
      <c r="S372" s="189"/>
      <c r="T372" s="191">
        <f>SUM(T373:T382)</f>
        <v>0</v>
      </c>
      <c r="AR372" s="192" t="s">
        <v>139</v>
      </c>
      <c r="AT372" s="193" t="s">
        <v>73</v>
      </c>
      <c r="AU372" s="193" t="s">
        <v>79</v>
      </c>
      <c r="AY372" s="192" t="s">
        <v>111</v>
      </c>
      <c r="BK372" s="194">
        <f>SUM(BK373:BK382)</f>
        <v>0</v>
      </c>
    </row>
    <row r="373" spans="2:65" s="1" customFormat="1" ht="16.5" customHeight="1">
      <c r="B373" s="38"/>
      <c r="C373" s="197" t="s">
        <v>336</v>
      </c>
      <c r="D373" s="197" t="s">
        <v>113</v>
      </c>
      <c r="E373" s="198" t="s">
        <v>337</v>
      </c>
      <c r="F373" s="199" t="s">
        <v>338</v>
      </c>
      <c r="G373" s="200" t="s">
        <v>339</v>
      </c>
      <c r="H373" s="201">
        <v>1</v>
      </c>
      <c r="I373" s="202"/>
      <c r="J373" s="203">
        <f>ROUND(I373*H373,2)</f>
        <v>0</v>
      </c>
      <c r="K373" s="199" t="s">
        <v>117</v>
      </c>
      <c r="L373" s="43"/>
      <c r="M373" s="204" t="s">
        <v>19</v>
      </c>
      <c r="N373" s="205" t="s">
        <v>45</v>
      </c>
      <c r="O373" s="79"/>
      <c r="P373" s="206">
        <f>O373*H373</f>
        <v>0</v>
      </c>
      <c r="Q373" s="206">
        <v>0</v>
      </c>
      <c r="R373" s="206">
        <f>Q373*H373</f>
        <v>0</v>
      </c>
      <c r="S373" s="206">
        <v>0</v>
      </c>
      <c r="T373" s="207">
        <f>S373*H373</f>
        <v>0</v>
      </c>
      <c r="AR373" s="17" t="s">
        <v>340</v>
      </c>
      <c r="AT373" s="17" t="s">
        <v>113</v>
      </c>
      <c r="AU373" s="17" t="s">
        <v>81</v>
      </c>
      <c r="AY373" s="17" t="s">
        <v>111</v>
      </c>
      <c r="BE373" s="208">
        <f>IF(N373="základní",J373,0)</f>
        <v>0</v>
      </c>
      <c r="BF373" s="208">
        <f>IF(N373="snížená",J373,0)</f>
        <v>0</v>
      </c>
      <c r="BG373" s="208">
        <f>IF(N373="zákl. přenesená",J373,0)</f>
        <v>0</v>
      </c>
      <c r="BH373" s="208">
        <f>IF(N373="sníž. přenesená",J373,0)</f>
        <v>0</v>
      </c>
      <c r="BI373" s="208">
        <f>IF(N373="nulová",J373,0)</f>
        <v>0</v>
      </c>
      <c r="BJ373" s="17" t="s">
        <v>79</v>
      </c>
      <c r="BK373" s="208">
        <f>ROUND(I373*H373,2)</f>
        <v>0</v>
      </c>
      <c r="BL373" s="17" t="s">
        <v>340</v>
      </c>
      <c r="BM373" s="17" t="s">
        <v>341</v>
      </c>
    </row>
    <row r="374" spans="2:51" s="11" customFormat="1" ht="12">
      <c r="B374" s="209"/>
      <c r="C374" s="210"/>
      <c r="D374" s="211" t="s">
        <v>120</v>
      </c>
      <c r="E374" s="212" t="s">
        <v>19</v>
      </c>
      <c r="F374" s="213" t="s">
        <v>342</v>
      </c>
      <c r="G374" s="210"/>
      <c r="H374" s="212" t="s">
        <v>19</v>
      </c>
      <c r="I374" s="214"/>
      <c r="J374" s="210"/>
      <c r="K374" s="210"/>
      <c r="L374" s="215"/>
      <c r="M374" s="216"/>
      <c r="N374" s="217"/>
      <c r="O374" s="217"/>
      <c r="P374" s="217"/>
      <c r="Q374" s="217"/>
      <c r="R374" s="217"/>
      <c r="S374" s="217"/>
      <c r="T374" s="218"/>
      <c r="AT374" s="219" t="s">
        <v>120</v>
      </c>
      <c r="AU374" s="219" t="s">
        <v>81</v>
      </c>
      <c r="AV374" s="11" t="s">
        <v>79</v>
      </c>
      <c r="AW374" s="11" t="s">
        <v>33</v>
      </c>
      <c r="AX374" s="11" t="s">
        <v>74</v>
      </c>
      <c r="AY374" s="219" t="s">
        <v>111</v>
      </c>
    </row>
    <row r="375" spans="2:51" s="12" customFormat="1" ht="12">
      <c r="B375" s="220"/>
      <c r="C375" s="221"/>
      <c r="D375" s="211" t="s">
        <v>120</v>
      </c>
      <c r="E375" s="222" t="s">
        <v>19</v>
      </c>
      <c r="F375" s="223" t="s">
        <v>79</v>
      </c>
      <c r="G375" s="221"/>
      <c r="H375" s="224">
        <v>1</v>
      </c>
      <c r="I375" s="225"/>
      <c r="J375" s="221"/>
      <c r="K375" s="221"/>
      <c r="L375" s="226"/>
      <c r="M375" s="227"/>
      <c r="N375" s="228"/>
      <c r="O375" s="228"/>
      <c r="P375" s="228"/>
      <c r="Q375" s="228"/>
      <c r="R375" s="228"/>
      <c r="S375" s="228"/>
      <c r="T375" s="229"/>
      <c r="AT375" s="230" t="s">
        <v>120</v>
      </c>
      <c r="AU375" s="230" t="s">
        <v>81</v>
      </c>
      <c r="AV375" s="12" t="s">
        <v>81</v>
      </c>
      <c r="AW375" s="12" t="s">
        <v>33</v>
      </c>
      <c r="AX375" s="12" t="s">
        <v>79</v>
      </c>
      <c r="AY375" s="230" t="s">
        <v>111</v>
      </c>
    </row>
    <row r="376" spans="2:65" s="1" customFormat="1" ht="16.5" customHeight="1">
      <c r="B376" s="38"/>
      <c r="C376" s="197" t="s">
        <v>343</v>
      </c>
      <c r="D376" s="197" t="s">
        <v>113</v>
      </c>
      <c r="E376" s="198" t="s">
        <v>344</v>
      </c>
      <c r="F376" s="199" t="s">
        <v>345</v>
      </c>
      <c r="G376" s="200" t="s">
        <v>273</v>
      </c>
      <c r="H376" s="201">
        <v>80</v>
      </c>
      <c r="I376" s="202"/>
      <c r="J376" s="203">
        <f>ROUND(I376*H376,2)</f>
        <v>0</v>
      </c>
      <c r="K376" s="199" t="s">
        <v>117</v>
      </c>
      <c r="L376" s="43"/>
      <c r="M376" s="204" t="s">
        <v>19</v>
      </c>
      <c r="N376" s="205" t="s">
        <v>45</v>
      </c>
      <c r="O376" s="79"/>
      <c r="P376" s="206">
        <f>O376*H376</f>
        <v>0</v>
      </c>
      <c r="Q376" s="206">
        <v>0</v>
      </c>
      <c r="R376" s="206">
        <f>Q376*H376</f>
        <v>0</v>
      </c>
      <c r="S376" s="206">
        <v>0</v>
      </c>
      <c r="T376" s="207">
        <f>S376*H376</f>
        <v>0</v>
      </c>
      <c r="AR376" s="17" t="s">
        <v>340</v>
      </c>
      <c r="AT376" s="17" t="s">
        <v>113</v>
      </c>
      <c r="AU376" s="17" t="s">
        <v>81</v>
      </c>
      <c r="AY376" s="17" t="s">
        <v>111</v>
      </c>
      <c r="BE376" s="208">
        <f>IF(N376="základní",J376,0)</f>
        <v>0</v>
      </c>
      <c r="BF376" s="208">
        <f>IF(N376="snížená",J376,0)</f>
        <v>0</v>
      </c>
      <c r="BG376" s="208">
        <f>IF(N376="zákl. přenesená",J376,0)</f>
        <v>0</v>
      </c>
      <c r="BH376" s="208">
        <f>IF(N376="sníž. přenesená",J376,0)</f>
        <v>0</v>
      </c>
      <c r="BI376" s="208">
        <f>IF(N376="nulová",J376,0)</f>
        <v>0</v>
      </c>
      <c r="BJ376" s="17" t="s">
        <v>79</v>
      </c>
      <c r="BK376" s="208">
        <f>ROUND(I376*H376,2)</f>
        <v>0</v>
      </c>
      <c r="BL376" s="17" t="s">
        <v>340</v>
      </c>
      <c r="BM376" s="17" t="s">
        <v>346</v>
      </c>
    </row>
    <row r="377" spans="2:51" s="11" customFormat="1" ht="12">
      <c r="B377" s="209"/>
      <c r="C377" s="210"/>
      <c r="D377" s="211" t="s">
        <v>120</v>
      </c>
      <c r="E377" s="212" t="s">
        <v>19</v>
      </c>
      <c r="F377" s="213" t="s">
        <v>347</v>
      </c>
      <c r="G377" s="210"/>
      <c r="H377" s="212" t="s">
        <v>19</v>
      </c>
      <c r="I377" s="214"/>
      <c r="J377" s="210"/>
      <c r="K377" s="210"/>
      <c r="L377" s="215"/>
      <c r="M377" s="216"/>
      <c r="N377" s="217"/>
      <c r="O377" s="217"/>
      <c r="P377" s="217"/>
      <c r="Q377" s="217"/>
      <c r="R377" s="217"/>
      <c r="S377" s="217"/>
      <c r="T377" s="218"/>
      <c r="AT377" s="219" t="s">
        <v>120</v>
      </c>
      <c r="AU377" s="219" t="s">
        <v>81</v>
      </c>
      <c r="AV377" s="11" t="s">
        <v>79</v>
      </c>
      <c r="AW377" s="11" t="s">
        <v>33</v>
      </c>
      <c r="AX377" s="11" t="s">
        <v>74</v>
      </c>
      <c r="AY377" s="219" t="s">
        <v>111</v>
      </c>
    </row>
    <row r="378" spans="2:51" s="12" customFormat="1" ht="12">
      <c r="B378" s="220"/>
      <c r="C378" s="221"/>
      <c r="D378" s="211" t="s">
        <v>120</v>
      </c>
      <c r="E378" s="222" t="s">
        <v>19</v>
      </c>
      <c r="F378" s="223" t="s">
        <v>348</v>
      </c>
      <c r="G378" s="221"/>
      <c r="H378" s="224">
        <v>80</v>
      </c>
      <c r="I378" s="225"/>
      <c r="J378" s="221"/>
      <c r="K378" s="221"/>
      <c r="L378" s="226"/>
      <c r="M378" s="227"/>
      <c r="N378" s="228"/>
      <c r="O378" s="228"/>
      <c r="P378" s="228"/>
      <c r="Q378" s="228"/>
      <c r="R378" s="228"/>
      <c r="S378" s="228"/>
      <c r="T378" s="229"/>
      <c r="AT378" s="230" t="s">
        <v>120</v>
      </c>
      <c r="AU378" s="230" t="s">
        <v>81</v>
      </c>
      <c r="AV378" s="12" t="s">
        <v>81</v>
      </c>
      <c r="AW378" s="12" t="s">
        <v>33</v>
      </c>
      <c r="AX378" s="12" t="s">
        <v>79</v>
      </c>
      <c r="AY378" s="230" t="s">
        <v>111</v>
      </c>
    </row>
    <row r="379" spans="2:65" s="1" customFormat="1" ht="16.5" customHeight="1">
      <c r="B379" s="38"/>
      <c r="C379" s="197" t="s">
        <v>349</v>
      </c>
      <c r="D379" s="197" t="s">
        <v>113</v>
      </c>
      <c r="E379" s="198" t="s">
        <v>350</v>
      </c>
      <c r="F379" s="199" t="s">
        <v>351</v>
      </c>
      <c r="G379" s="200" t="s">
        <v>339</v>
      </c>
      <c r="H379" s="201">
        <v>1</v>
      </c>
      <c r="I379" s="202"/>
      <c r="J379" s="203">
        <f>ROUND(I379*H379,2)</f>
        <v>0</v>
      </c>
      <c r="K379" s="199" t="s">
        <v>117</v>
      </c>
      <c r="L379" s="43"/>
      <c r="M379" s="204" t="s">
        <v>19</v>
      </c>
      <c r="N379" s="205" t="s">
        <v>45</v>
      </c>
      <c r="O379" s="79"/>
      <c r="P379" s="206">
        <f>O379*H379</f>
        <v>0</v>
      </c>
      <c r="Q379" s="206">
        <v>0</v>
      </c>
      <c r="R379" s="206">
        <f>Q379*H379</f>
        <v>0</v>
      </c>
      <c r="S379" s="206">
        <v>0</v>
      </c>
      <c r="T379" s="207">
        <f>S379*H379</f>
        <v>0</v>
      </c>
      <c r="AR379" s="17" t="s">
        <v>340</v>
      </c>
      <c r="AT379" s="17" t="s">
        <v>113</v>
      </c>
      <c r="AU379" s="17" t="s">
        <v>81</v>
      </c>
      <c r="AY379" s="17" t="s">
        <v>111</v>
      </c>
      <c r="BE379" s="208">
        <f>IF(N379="základní",J379,0)</f>
        <v>0</v>
      </c>
      <c r="BF379" s="208">
        <f>IF(N379="snížená",J379,0)</f>
        <v>0</v>
      </c>
      <c r="BG379" s="208">
        <f>IF(N379="zákl. přenesená",J379,0)</f>
        <v>0</v>
      </c>
      <c r="BH379" s="208">
        <f>IF(N379="sníž. přenesená",J379,0)</f>
        <v>0</v>
      </c>
      <c r="BI379" s="208">
        <f>IF(N379="nulová",J379,0)</f>
        <v>0</v>
      </c>
      <c r="BJ379" s="17" t="s">
        <v>79</v>
      </c>
      <c r="BK379" s="208">
        <f>ROUND(I379*H379,2)</f>
        <v>0</v>
      </c>
      <c r="BL379" s="17" t="s">
        <v>340</v>
      </c>
      <c r="BM379" s="17" t="s">
        <v>352</v>
      </c>
    </row>
    <row r="380" spans="2:51" s="11" customFormat="1" ht="12">
      <c r="B380" s="209"/>
      <c r="C380" s="210"/>
      <c r="D380" s="211" t="s">
        <v>120</v>
      </c>
      <c r="E380" s="212" t="s">
        <v>19</v>
      </c>
      <c r="F380" s="213" t="s">
        <v>353</v>
      </c>
      <c r="G380" s="210"/>
      <c r="H380" s="212" t="s">
        <v>19</v>
      </c>
      <c r="I380" s="214"/>
      <c r="J380" s="210"/>
      <c r="K380" s="210"/>
      <c r="L380" s="215"/>
      <c r="M380" s="216"/>
      <c r="N380" s="217"/>
      <c r="O380" s="217"/>
      <c r="P380" s="217"/>
      <c r="Q380" s="217"/>
      <c r="R380" s="217"/>
      <c r="S380" s="217"/>
      <c r="T380" s="218"/>
      <c r="AT380" s="219" t="s">
        <v>120</v>
      </c>
      <c r="AU380" s="219" t="s">
        <v>81</v>
      </c>
      <c r="AV380" s="11" t="s">
        <v>79</v>
      </c>
      <c r="AW380" s="11" t="s">
        <v>33</v>
      </c>
      <c r="AX380" s="11" t="s">
        <v>74</v>
      </c>
      <c r="AY380" s="219" t="s">
        <v>111</v>
      </c>
    </row>
    <row r="381" spans="2:51" s="12" customFormat="1" ht="12">
      <c r="B381" s="220"/>
      <c r="C381" s="221"/>
      <c r="D381" s="211" t="s">
        <v>120</v>
      </c>
      <c r="E381" s="222" t="s">
        <v>19</v>
      </c>
      <c r="F381" s="223" t="s">
        <v>79</v>
      </c>
      <c r="G381" s="221"/>
      <c r="H381" s="224">
        <v>1</v>
      </c>
      <c r="I381" s="225"/>
      <c r="J381" s="221"/>
      <c r="K381" s="221"/>
      <c r="L381" s="226"/>
      <c r="M381" s="227"/>
      <c r="N381" s="228"/>
      <c r="O381" s="228"/>
      <c r="P381" s="228"/>
      <c r="Q381" s="228"/>
      <c r="R381" s="228"/>
      <c r="S381" s="228"/>
      <c r="T381" s="229"/>
      <c r="AT381" s="230" t="s">
        <v>120</v>
      </c>
      <c r="AU381" s="230" t="s">
        <v>81</v>
      </c>
      <c r="AV381" s="12" t="s">
        <v>81</v>
      </c>
      <c r="AW381" s="12" t="s">
        <v>33</v>
      </c>
      <c r="AX381" s="12" t="s">
        <v>79</v>
      </c>
      <c r="AY381" s="230" t="s">
        <v>111</v>
      </c>
    </row>
    <row r="382" spans="2:65" s="1" customFormat="1" ht="16.5" customHeight="1">
      <c r="B382" s="38"/>
      <c r="C382" s="197" t="s">
        <v>354</v>
      </c>
      <c r="D382" s="197" t="s">
        <v>113</v>
      </c>
      <c r="E382" s="198" t="s">
        <v>355</v>
      </c>
      <c r="F382" s="199" t="s">
        <v>356</v>
      </c>
      <c r="G382" s="200" t="s">
        <v>339</v>
      </c>
      <c r="H382" s="201">
        <v>1</v>
      </c>
      <c r="I382" s="202"/>
      <c r="J382" s="203">
        <f>ROUND(I382*H382,2)</f>
        <v>0</v>
      </c>
      <c r="K382" s="199" t="s">
        <v>117</v>
      </c>
      <c r="L382" s="43"/>
      <c r="M382" s="253" t="s">
        <v>19</v>
      </c>
      <c r="N382" s="254" t="s">
        <v>45</v>
      </c>
      <c r="O382" s="255"/>
      <c r="P382" s="256">
        <f>O382*H382</f>
        <v>0</v>
      </c>
      <c r="Q382" s="256">
        <v>0</v>
      </c>
      <c r="R382" s="256">
        <f>Q382*H382</f>
        <v>0</v>
      </c>
      <c r="S382" s="256">
        <v>0</v>
      </c>
      <c r="T382" s="257">
        <f>S382*H382</f>
        <v>0</v>
      </c>
      <c r="AR382" s="17" t="s">
        <v>340</v>
      </c>
      <c r="AT382" s="17" t="s">
        <v>113</v>
      </c>
      <c r="AU382" s="17" t="s">
        <v>81</v>
      </c>
      <c r="AY382" s="17" t="s">
        <v>111</v>
      </c>
      <c r="BE382" s="208">
        <f>IF(N382="základní",J382,0)</f>
        <v>0</v>
      </c>
      <c r="BF382" s="208">
        <f>IF(N382="snížená",J382,0)</f>
        <v>0</v>
      </c>
      <c r="BG382" s="208">
        <f>IF(N382="zákl. přenesená",J382,0)</f>
        <v>0</v>
      </c>
      <c r="BH382" s="208">
        <f>IF(N382="sníž. přenesená",J382,0)</f>
        <v>0</v>
      </c>
      <c r="BI382" s="208">
        <f>IF(N382="nulová",J382,0)</f>
        <v>0</v>
      </c>
      <c r="BJ382" s="17" t="s">
        <v>79</v>
      </c>
      <c r="BK382" s="208">
        <f>ROUND(I382*H382,2)</f>
        <v>0</v>
      </c>
      <c r="BL382" s="17" t="s">
        <v>340</v>
      </c>
      <c r="BM382" s="17" t="s">
        <v>357</v>
      </c>
    </row>
    <row r="383" spans="2:12" s="1" customFormat="1" ht="6.95" customHeight="1">
      <c r="B383" s="57"/>
      <c r="C383" s="58"/>
      <c r="D383" s="58"/>
      <c r="E383" s="58"/>
      <c r="F383" s="58"/>
      <c r="G383" s="58"/>
      <c r="H383" s="58"/>
      <c r="I383" s="148"/>
      <c r="J383" s="58"/>
      <c r="K383" s="58"/>
      <c r="L383" s="43"/>
    </row>
  </sheetData>
  <sheetProtection password="CC35" sheet="1" objects="1" scenarios="1" formatColumns="0" formatRows="0" autoFilter="0"/>
  <autoFilter ref="C81:K382"/>
  <mergeCells count="6">
    <mergeCell ref="E7:H7"/>
    <mergeCell ref="E16:H16"/>
    <mergeCell ref="E25:H25"/>
    <mergeCell ref="E46:H46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58" customWidth="1"/>
    <col min="2" max="2" width="1.7109375" style="258" customWidth="1"/>
    <col min="3" max="4" width="5.00390625" style="258" customWidth="1"/>
    <col min="5" max="5" width="11.7109375" style="258" customWidth="1"/>
    <col min="6" max="6" width="9.140625" style="258" customWidth="1"/>
    <col min="7" max="7" width="5.00390625" style="258" customWidth="1"/>
    <col min="8" max="8" width="77.8515625" style="258" customWidth="1"/>
    <col min="9" max="10" width="20.00390625" style="258" customWidth="1"/>
    <col min="11" max="11" width="1.7109375" style="258" customWidth="1"/>
  </cols>
  <sheetData>
    <row r="1" ht="37.5" customHeight="1"/>
    <row r="2" spans="2:1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15" customFormat="1" ht="45" customHeight="1">
      <c r="B3" s="262"/>
      <c r="C3" s="263" t="s">
        <v>358</v>
      </c>
      <c r="D3" s="263"/>
      <c r="E3" s="263"/>
      <c r="F3" s="263"/>
      <c r="G3" s="263"/>
      <c r="H3" s="263"/>
      <c r="I3" s="263"/>
      <c r="J3" s="263"/>
      <c r="K3" s="264"/>
    </row>
    <row r="4" spans="2:11" ht="25.5" customHeight="1">
      <c r="B4" s="265"/>
      <c r="C4" s="266" t="s">
        <v>359</v>
      </c>
      <c r="D4" s="266"/>
      <c r="E4" s="266"/>
      <c r="F4" s="266"/>
      <c r="G4" s="266"/>
      <c r="H4" s="266"/>
      <c r="I4" s="266"/>
      <c r="J4" s="266"/>
      <c r="K4" s="267"/>
    </row>
    <row r="5" spans="2:11" ht="5.25" customHeight="1">
      <c r="B5" s="265"/>
      <c r="C5" s="268"/>
      <c r="D5" s="268"/>
      <c r="E5" s="268"/>
      <c r="F5" s="268"/>
      <c r="G5" s="268"/>
      <c r="H5" s="268"/>
      <c r="I5" s="268"/>
      <c r="J5" s="268"/>
      <c r="K5" s="267"/>
    </row>
    <row r="6" spans="2:11" ht="15" customHeight="1">
      <c r="B6" s="265"/>
      <c r="C6" s="269" t="s">
        <v>360</v>
      </c>
      <c r="D6" s="269"/>
      <c r="E6" s="269"/>
      <c r="F6" s="269"/>
      <c r="G6" s="269"/>
      <c r="H6" s="269"/>
      <c r="I6" s="269"/>
      <c r="J6" s="269"/>
      <c r="K6" s="267"/>
    </row>
    <row r="7" spans="2:11" ht="15" customHeight="1">
      <c r="B7" s="270"/>
      <c r="C7" s="269" t="s">
        <v>361</v>
      </c>
      <c r="D7" s="269"/>
      <c r="E7" s="269"/>
      <c r="F7" s="269"/>
      <c r="G7" s="269"/>
      <c r="H7" s="269"/>
      <c r="I7" s="269"/>
      <c r="J7" s="269"/>
      <c r="K7" s="267"/>
    </row>
    <row r="8" spans="2:1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ht="15" customHeight="1">
      <c r="B9" s="270"/>
      <c r="C9" s="269" t="s">
        <v>362</v>
      </c>
      <c r="D9" s="269"/>
      <c r="E9" s="269"/>
      <c r="F9" s="269"/>
      <c r="G9" s="269"/>
      <c r="H9" s="269"/>
      <c r="I9" s="269"/>
      <c r="J9" s="269"/>
      <c r="K9" s="267"/>
    </row>
    <row r="10" spans="2:11" ht="15" customHeight="1">
      <c r="B10" s="270"/>
      <c r="C10" s="269"/>
      <c r="D10" s="269" t="s">
        <v>363</v>
      </c>
      <c r="E10" s="269"/>
      <c r="F10" s="269"/>
      <c r="G10" s="269"/>
      <c r="H10" s="269"/>
      <c r="I10" s="269"/>
      <c r="J10" s="269"/>
      <c r="K10" s="267"/>
    </row>
    <row r="11" spans="2:11" ht="15" customHeight="1">
      <c r="B11" s="270"/>
      <c r="C11" s="271"/>
      <c r="D11" s="269" t="s">
        <v>364</v>
      </c>
      <c r="E11" s="269"/>
      <c r="F11" s="269"/>
      <c r="G11" s="269"/>
      <c r="H11" s="269"/>
      <c r="I11" s="269"/>
      <c r="J11" s="269"/>
      <c r="K11" s="267"/>
    </row>
    <row r="12" spans="2:11" ht="15" customHeight="1">
      <c r="B12" s="270"/>
      <c r="C12" s="271"/>
      <c r="D12" s="269"/>
      <c r="E12" s="269"/>
      <c r="F12" s="269"/>
      <c r="G12" s="269"/>
      <c r="H12" s="269"/>
      <c r="I12" s="269"/>
      <c r="J12" s="269"/>
      <c r="K12" s="267"/>
    </row>
    <row r="13" spans="2:11" ht="15" customHeight="1">
      <c r="B13" s="270"/>
      <c r="C13" s="271"/>
      <c r="D13" s="272" t="s">
        <v>365</v>
      </c>
      <c r="E13" s="269"/>
      <c r="F13" s="269"/>
      <c r="G13" s="269"/>
      <c r="H13" s="269"/>
      <c r="I13" s="269"/>
      <c r="J13" s="269"/>
      <c r="K13" s="267"/>
    </row>
    <row r="14" spans="2:11" ht="12.75" customHeight="1">
      <c r="B14" s="270"/>
      <c r="C14" s="271"/>
      <c r="D14" s="271"/>
      <c r="E14" s="271"/>
      <c r="F14" s="271"/>
      <c r="G14" s="271"/>
      <c r="H14" s="271"/>
      <c r="I14" s="271"/>
      <c r="J14" s="271"/>
      <c r="K14" s="267"/>
    </row>
    <row r="15" spans="2:11" ht="15" customHeight="1">
      <c r="B15" s="270"/>
      <c r="C15" s="271"/>
      <c r="D15" s="269" t="s">
        <v>366</v>
      </c>
      <c r="E15" s="269"/>
      <c r="F15" s="269"/>
      <c r="G15" s="269"/>
      <c r="H15" s="269"/>
      <c r="I15" s="269"/>
      <c r="J15" s="269"/>
      <c r="K15" s="267"/>
    </row>
    <row r="16" spans="2:11" ht="15" customHeight="1">
      <c r="B16" s="270"/>
      <c r="C16" s="271"/>
      <c r="D16" s="269" t="s">
        <v>367</v>
      </c>
      <c r="E16" s="269"/>
      <c r="F16" s="269"/>
      <c r="G16" s="269"/>
      <c r="H16" s="269"/>
      <c r="I16" s="269"/>
      <c r="J16" s="269"/>
      <c r="K16" s="267"/>
    </row>
    <row r="17" spans="2:11" ht="15" customHeight="1">
      <c r="B17" s="270"/>
      <c r="C17" s="271"/>
      <c r="D17" s="269" t="s">
        <v>368</v>
      </c>
      <c r="E17" s="269"/>
      <c r="F17" s="269"/>
      <c r="G17" s="269"/>
      <c r="H17" s="269"/>
      <c r="I17" s="269"/>
      <c r="J17" s="269"/>
      <c r="K17" s="267"/>
    </row>
    <row r="18" spans="2:11" ht="15" customHeight="1">
      <c r="B18" s="270"/>
      <c r="C18" s="271"/>
      <c r="D18" s="271"/>
      <c r="E18" s="273" t="s">
        <v>78</v>
      </c>
      <c r="F18" s="269" t="s">
        <v>369</v>
      </c>
      <c r="G18" s="269"/>
      <c r="H18" s="269"/>
      <c r="I18" s="269"/>
      <c r="J18" s="269"/>
      <c r="K18" s="267"/>
    </row>
    <row r="19" spans="2:11" ht="15" customHeight="1">
      <c r="B19" s="270"/>
      <c r="C19" s="271"/>
      <c r="D19" s="271"/>
      <c r="E19" s="273" t="s">
        <v>370</v>
      </c>
      <c r="F19" s="269" t="s">
        <v>371</v>
      </c>
      <c r="G19" s="269"/>
      <c r="H19" s="269"/>
      <c r="I19" s="269"/>
      <c r="J19" s="269"/>
      <c r="K19" s="267"/>
    </row>
    <row r="20" spans="2:11" ht="15" customHeight="1">
      <c r="B20" s="270"/>
      <c r="C20" s="271"/>
      <c r="D20" s="271"/>
      <c r="E20" s="273" t="s">
        <v>372</v>
      </c>
      <c r="F20" s="269" t="s">
        <v>373</v>
      </c>
      <c r="G20" s="269"/>
      <c r="H20" s="269"/>
      <c r="I20" s="269"/>
      <c r="J20" s="269"/>
      <c r="K20" s="267"/>
    </row>
    <row r="21" spans="2:11" ht="15" customHeight="1">
      <c r="B21" s="270"/>
      <c r="C21" s="271"/>
      <c r="D21" s="271"/>
      <c r="E21" s="273" t="s">
        <v>374</v>
      </c>
      <c r="F21" s="269" t="s">
        <v>375</v>
      </c>
      <c r="G21" s="269"/>
      <c r="H21" s="269"/>
      <c r="I21" s="269"/>
      <c r="J21" s="269"/>
      <c r="K21" s="267"/>
    </row>
    <row r="22" spans="2:11" ht="15" customHeight="1">
      <c r="B22" s="270"/>
      <c r="C22" s="271"/>
      <c r="D22" s="271"/>
      <c r="E22" s="273" t="s">
        <v>376</v>
      </c>
      <c r="F22" s="269" t="s">
        <v>377</v>
      </c>
      <c r="G22" s="269"/>
      <c r="H22" s="269"/>
      <c r="I22" s="269"/>
      <c r="J22" s="269"/>
      <c r="K22" s="267"/>
    </row>
    <row r="23" spans="2:11" ht="15" customHeight="1">
      <c r="B23" s="270"/>
      <c r="C23" s="271"/>
      <c r="D23" s="271"/>
      <c r="E23" s="273" t="s">
        <v>378</v>
      </c>
      <c r="F23" s="269" t="s">
        <v>379</v>
      </c>
      <c r="G23" s="269"/>
      <c r="H23" s="269"/>
      <c r="I23" s="269"/>
      <c r="J23" s="269"/>
      <c r="K23" s="267"/>
    </row>
    <row r="24" spans="2:11" ht="12.75" customHeight="1">
      <c r="B24" s="270"/>
      <c r="C24" s="271"/>
      <c r="D24" s="271"/>
      <c r="E24" s="271"/>
      <c r="F24" s="271"/>
      <c r="G24" s="271"/>
      <c r="H24" s="271"/>
      <c r="I24" s="271"/>
      <c r="J24" s="271"/>
      <c r="K24" s="267"/>
    </row>
    <row r="25" spans="2:11" ht="15" customHeight="1">
      <c r="B25" s="270"/>
      <c r="C25" s="269" t="s">
        <v>380</v>
      </c>
      <c r="D25" s="269"/>
      <c r="E25" s="269"/>
      <c r="F25" s="269"/>
      <c r="G25" s="269"/>
      <c r="H25" s="269"/>
      <c r="I25" s="269"/>
      <c r="J25" s="269"/>
      <c r="K25" s="267"/>
    </row>
    <row r="26" spans="2:11" ht="15" customHeight="1">
      <c r="B26" s="270"/>
      <c r="C26" s="269" t="s">
        <v>381</v>
      </c>
      <c r="D26" s="269"/>
      <c r="E26" s="269"/>
      <c r="F26" s="269"/>
      <c r="G26" s="269"/>
      <c r="H26" s="269"/>
      <c r="I26" s="269"/>
      <c r="J26" s="269"/>
      <c r="K26" s="267"/>
    </row>
    <row r="27" spans="2:11" ht="15" customHeight="1">
      <c r="B27" s="270"/>
      <c r="C27" s="269"/>
      <c r="D27" s="269" t="s">
        <v>382</v>
      </c>
      <c r="E27" s="269"/>
      <c r="F27" s="269"/>
      <c r="G27" s="269"/>
      <c r="H27" s="269"/>
      <c r="I27" s="269"/>
      <c r="J27" s="269"/>
      <c r="K27" s="267"/>
    </row>
    <row r="28" spans="2:11" ht="15" customHeight="1">
      <c r="B28" s="270"/>
      <c r="C28" s="271"/>
      <c r="D28" s="269" t="s">
        <v>383</v>
      </c>
      <c r="E28" s="269"/>
      <c r="F28" s="269"/>
      <c r="G28" s="269"/>
      <c r="H28" s="269"/>
      <c r="I28" s="269"/>
      <c r="J28" s="269"/>
      <c r="K28" s="267"/>
    </row>
    <row r="29" spans="2:11" ht="12.75" customHeight="1">
      <c r="B29" s="270"/>
      <c r="C29" s="271"/>
      <c r="D29" s="271"/>
      <c r="E29" s="271"/>
      <c r="F29" s="271"/>
      <c r="G29" s="271"/>
      <c r="H29" s="271"/>
      <c r="I29" s="271"/>
      <c r="J29" s="271"/>
      <c r="K29" s="267"/>
    </row>
    <row r="30" spans="2:11" ht="15" customHeight="1">
      <c r="B30" s="270"/>
      <c r="C30" s="271"/>
      <c r="D30" s="269" t="s">
        <v>384</v>
      </c>
      <c r="E30" s="269"/>
      <c r="F30" s="269"/>
      <c r="G30" s="269"/>
      <c r="H30" s="269"/>
      <c r="I30" s="269"/>
      <c r="J30" s="269"/>
      <c r="K30" s="267"/>
    </row>
    <row r="31" spans="2:11" ht="15" customHeight="1">
      <c r="B31" s="270"/>
      <c r="C31" s="271"/>
      <c r="D31" s="269" t="s">
        <v>385</v>
      </c>
      <c r="E31" s="269"/>
      <c r="F31" s="269"/>
      <c r="G31" s="269"/>
      <c r="H31" s="269"/>
      <c r="I31" s="269"/>
      <c r="J31" s="269"/>
      <c r="K31" s="267"/>
    </row>
    <row r="32" spans="2:11" ht="12.7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67"/>
    </row>
    <row r="33" spans="2:11" ht="15" customHeight="1">
      <c r="B33" s="270"/>
      <c r="C33" s="271"/>
      <c r="D33" s="269" t="s">
        <v>386</v>
      </c>
      <c r="E33" s="269"/>
      <c r="F33" s="269"/>
      <c r="G33" s="269"/>
      <c r="H33" s="269"/>
      <c r="I33" s="269"/>
      <c r="J33" s="269"/>
      <c r="K33" s="267"/>
    </row>
    <row r="34" spans="2:11" ht="15" customHeight="1">
      <c r="B34" s="270"/>
      <c r="C34" s="271"/>
      <c r="D34" s="269" t="s">
        <v>387</v>
      </c>
      <c r="E34" s="269"/>
      <c r="F34" s="269"/>
      <c r="G34" s="269"/>
      <c r="H34" s="269"/>
      <c r="I34" s="269"/>
      <c r="J34" s="269"/>
      <c r="K34" s="267"/>
    </row>
    <row r="35" spans="2:11" ht="15" customHeight="1">
      <c r="B35" s="270"/>
      <c r="C35" s="271"/>
      <c r="D35" s="269" t="s">
        <v>388</v>
      </c>
      <c r="E35" s="269"/>
      <c r="F35" s="269"/>
      <c r="G35" s="269"/>
      <c r="H35" s="269"/>
      <c r="I35" s="269"/>
      <c r="J35" s="269"/>
      <c r="K35" s="267"/>
    </row>
    <row r="36" spans="2:11" ht="15" customHeight="1">
      <c r="B36" s="270"/>
      <c r="C36" s="271"/>
      <c r="D36" s="269"/>
      <c r="E36" s="272" t="s">
        <v>97</v>
      </c>
      <c r="F36" s="269"/>
      <c r="G36" s="269" t="s">
        <v>389</v>
      </c>
      <c r="H36" s="269"/>
      <c r="I36" s="269"/>
      <c r="J36" s="269"/>
      <c r="K36" s="267"/>
    </row>
    <row r="37" spans="2:11" ht="30.75" customHeight="1">
      <c r="B37" s="270"/>
      <c r="C37" s="271"/>
      <c r="D37" s="269"/>
      <c r="E37" s="272" t="s">
        <v>390</v>
      </c>
      <c r="F37" s="269"/>
      <c r="G37" s="269" t="s">
        <v>391</v>
      </c>
      <c r="H37" s="269"/>
      <c r="I37" s="269"/>
      <c r="J37" s="269"/>
      <c r="K37" s="267"/>
    </row>
    <row r="38" spans="2:11" ht="15" customHeight="1">
      <c r="B38" s="270"/>
      <c r="C38" s="271"/>
      <c r="D38" s="269"/>
      <c r="E38" s="272" t="s">
        <v>55</v>
      </c>
      <c r="F38" s="269"/>
      <c r="G38" s="269" t="s">
        <v>392</v>
      </c>
      <c r="H38" s="269"/>
      <c r="I38" s="269"/>
      <c r="J38" s="269"/>
      <c r="K38" s="267"/>
    </row>
    <row r="39" spans="2:11" ht="15" customHeight="1">
      <c r="B39" s="270"/>
      <c r="C39" s="271"/>
      <c r="D39" s="269"/>
      <c r="E39" s="272" t="s">
        <v>56</v>
      </c>
      <c r="F39" s="269"/>
      <c r="G39" s="269" t="s">
        <v>393</v>
      </c>
      <c r="H39" s="269"/>
      <c r="I39" s="269"/>
      <c r="J39" s="269"/>
      <c r="K39" s="267"/>
    </row>
    <row r="40" spans="2:11" ht="15" customHeight="1">
      <c r="B40" s="270"/>
      <c r="C40" s="271"/>
      <c r="D40" s="269"/>
      <c r="E40" s="272" t="s">
        <v>98</v>
      </c>
      <c r="F40" s="269"/>
      <c r="G40" s="269" t="s">
        <v>394</v>
      </c>
      <c r="H40" s="269"/>
      <c r="I40" s="269"/>
      <c r="J40" s="269"/>
      <c r="K40" s="267"/>
    </row>
    <row r="41" spans="2:11" ht="15" customHeight="1">
      <c r="B41" s="270"/>
      <c r="C41" s="271"/>
      <c r="D41" s="269"/>
      <c r="E41" s="272" t="s">
        <v>99</v>
      </c>
      <c r="F41" s="269"/>
      <c r="G41" s="269" t="s">
        <v>395</v>
      </c>
      <c r="H41" s="269"/>
      <c r="I41" s="269"/>
      <c r="J41" s="269"/>
      <c r="K41" s="267"/>
    </row>
    <row r="42" spans="2:11" ht="15" customHeight="1">
      <c r="B42" s="270"/>
      <c r="C42" s="271"/>
      <c r="D42" s="269"/>
      <c r="E42" s="272" t="s">
        <v>396</v>
      </c>
      <c r="F42" s="269"/>
      <c r="G42" s="269" t="s">
        <v>397</v>
      </c>
      <c r="H42" s="269"/>
      <c r="I42" s="269"/>
      <c r="J42" s="269"/>
      <c r="K42" s="267"/>
    </row>
    <row r="43" spans="2:11" ht="15" customHeight="1">
      <c r="B43" s="270"/>
      <c r="C43" s="271"/>
      <c r="D43" s="269"/>
      <c r="E43" s="272"/>
      <c r="F43" s="269"/>
      <c r="G43" s="269" t="s">
        <v>398</v>
      </c>
      <c r="H43" s="269"/>
      <c r="I43" s="269"/>
      <c r="J43" s="269"/>
      <c r="K43" s="267"/>
    </row>
    <row r="44" spans="2:11" ht="15" customHeight="1">
      <c r="B44" s="270"/>
      <c r="C44" s="271"/>
      <c r="D44" s="269"/>
      <c r="E44" s="272" t="s">
        <v>399</v>
      </c>
      <c r="F44" s="269"/>
      <c r="G44" s="269" t="s">
        <v>400</v>
      </c>
      <c r="H44" s="269"/>
      <c r="I44" s="269"/>
      <c r="J44" s="269"/>
      <c r="K44" s="267"/>
    </row>
    <row r="45" spans="2:11" ht="15" customHeight="1">
      <c r="B45" s="270"/>
      <c r="C45" s="271"/>
      <c r="D45" s="269"/>
      <c r="E45" s="272" t="s">
        <v>101</v>
      </c>
      <c r="F45" s="269"/>
      <c r="G45" s="269" t="s">
        <v>401</v>
      </c>
      <c r="H45" s="269"/>
      <c r="I45" s="269"/>
      <c r="J45" s="269"/>
      <c r="K45" s="267"/>
    </row>
    <row r="46" spans="2:11" ht="12.75" customHeight="1">
      <c r="B46" s="270"/>
      <c r="C46" s="271"/>
      <c r="D46" s="269"/>
      <c r="E46" s="269"/>
      <c r="F46" s="269"/>
      <c r="G46" s="269"/>
      <c r="H46" s="269"/>
      <c r="I46" s="269"/>
      <c r="J46" s="269"/>
      <c r="K46" s="267"/>
    </row>
    <row r="47" spans="2:11" ht="15" customHeight="1">
      <c r="B47" s="270"/>
      <c r="C47" s="271"/>
      <c r="D47" s="269" t="s">
        <v>402</v>
      </c>
      <c r="E47" s="269"/>
      <c r="F47" s="269"/>
      <c r="G47" s="269"/>
      <c r="H47" s="269"/>
      <c r="I47" s="269"/>
      <c r="J47" s="269"/>
      <c r="K47" s="267"/>
    </row>
    <row r="48" spans="2:11" ht="15" customHeight="1">
      <c r="B48" s="270"/>
      <c r="C48" s="271"/>
      <c r="D48" s="271"/>
      <c r="E48" s="269" t="s">
        <v>403</v>
      </c>
      <c r="F48" s="269"/>
      <c r="G48" s="269"/>
      <c r="H48" s="269"/>
      <c r="I48" s="269"/>
      <c r="J48" s="269"/>
      <c r="K48" s="267"/>
    </row>
    <row r="49" spans="2:11" ht="15" customHeight="1">
      <c r="B49" s="270"/>
      <c r="C49" s="271"/>
      <c r="D49" s="271"/>
      <c r="E49" s="269" t="s">
        <v>404</v>
      </c>
      <c r="F49" s="269"/>
      <c r="G49" s="269"/>
      <c r="H49" s="269"/>
      <c r="I49" s="269"/>
      <c r="J49" s="269"/>
      <c r="K49" s="267"/>
    </row>
    <row r="50" spans="2:11" ht="15" customHeight="1">
      <c r="B50" s="270"/>
      <c r="C50" s="271"/>
      <c r="D50" s="271"/>
      <c r="E50" s="269" t="s">
        <v>405</v>
      </c>
      <c r="F50" s="269"/>
      <c r="G50" s="269"/>
      <c r="H50" s="269"/>
      <c r="I50" s="269"/>
      <c r="J50" s="269"/>
      <c r="K50" s="267"/>
    </row>
    <row r="51" spans="2:11" ht="15" customHeight="1">
      <c r="B51" s="270"/>
      <c r="C51" s="271"/>
      <c r="D51" s="269" t="s">
        <v>406</v>
      </c>
      <c r="E51" s="269"/>
      <c r="F51" s="269"/>
      <c r="G51" s="269"/>
      <c r="H51" s="269"/>
      <c r="I51" s="269"/>
      <c r="J51" s="269"/>
      <c r="K51" s="267"/>
    </row>
    <row r="52" spans="2:11" ht="25.5" customHeight="1">
      <c r="B52" s="265"/>
      <c r="C52" s="266" t="s">
        <v>407</v>
      </c>
      <c r="D52" s="266"/>
      <c r="E52" s="266"/>
      <c r="F52" s="266"/>
      <c r="G52" s="266"/>
      <c r="H52" s="266"/>
      <c r="I52" s="266"/>
      <c r="J52" s="266"/>
      <c r="K52" s="267"/>
    </row>
    <row r="53" spans="2:11" ht="5.25" customHeight="1">
      <c r="B53" s="265"/>
      <c r="C53" s="268"/>
      <c r="D53" s="268"/>
      <c r="E53" s="268"/>
      <c r="F53" s="268"/>
      <c r="G53" s="268"/>
      <c r="H53" s="268"/>
      <c r="I53" s="268"/>
      <c r="J53" s="268"/>
      <c r="K53" s="267"/>
    </row>
    <row r="54" spans="2:11" ht="15" customHeight="1">
      <c r="B54" s="265"/>
      <c r="C54" s="269" t="s">
        <v>408</v>
      </c>
      <c r="D54" s="269"/>
      <c r="E54" s="269"/>
      <c r="F54" s="269"/>
      <c r="G54" s="269"/>
      <c r="H54" s="269"/>
      <c r="I54" s="269"/>
      <c r="J54" s="269"/>
      <c r="K54" s="267"/>
    </row>
    <row r="55" spans="2:11" ht="15" customHeight="1">
      <c r="B55" s="265"/>
      <c r="C55" s="269" t="s">
        <v>409</v>
      </c>
      <c r="D55" s="269"/>
      <c r="E55" s="269"/>
      <c r="F55" s="269"/>
      <c r="G55" s="269"/>
      <c r="H55" s="269"/>
      <c r="I55" s="269"/>
      <c r="J55" s="269"/>
      <c r="K55" s="267"/>
    </row>
    <row r="56" spans="2:11" ht="12.75" customHeight="1">
      <c r="B56" s="265"/>
      <c r="C56" s="269"/>
      <c r="D56" s="269"/>
      <c r="E56" s="269"/>
      <c r="F56" s="269"/>
      <c r="G56" s="269"/>
      <c r="H56" s="269"/>
      <c r="I56" s="269"/>
      <c r="J56" s="269"/>
      <c r="K56" s="267"/>
    </row>
    <row r="57" spans="2:11" ht="15" customHeight="1">
      <c r="B57" s="265"/>
      <c r="C57" s="269" t="s">
        <v>410</v>
      </c>
      <c r="D57" s="269"/>
      <c r="E57" s="269"/>
      <c r="F57" s="269"/>
      <c r="G57" s="269"/>
      <c r="H57" s="269"/>
      <c r="I57" s="269"/>
      <c r="J57" s="269"/>
      <c r="K57" s="267"/>
    </row>
    <row r="58" spans="2:11" ht="15" customHeight="1">
      <c r="B58" s="265"/>
      <c r="C58" s="271"/>
      <c r="D58" s="269" t="s">
        <v>411</v>
      </c>
      <c r="E58" s="269"/>
      <c r="F58" s="269"/>
      <c r="G58" s="269"/>
      <c r="H58" s="269"/>
      <c r="I58" s="269"/>
      <c r="J58" s="269"/>
      <c r="K58" s="267"/>
    </row>
    <row r="59" spans="2:11" ht="15" customHeight="1">
      <c r="B59" s="265"/>
      <c r="C59" s="271"/>
      <c r="D59" s="269" t="s">
        <v>412</v>
      </c>
      <c r="E59" s="269"/>
      <c r="F59" s="269"/>
      <c r="G59" s="269"/>
      <c r="H59" s="269"/>
      <c r="I59" s="269"/>
      <c r="J59" s="269"/>
      <c r="K59" s="267"/>
    </row>
    <row r="60" spans="2:11" ht="15" customHeight="1">
      <c r="B60" s="265"/>
      <c r="C60" s="271"/>
      <c r="D60" s="269" t="s">
        <v>413</v>
      </c>
      <c r="E60" s="269"/>
      <c r="F60" s="269"/>
      <c r="G60" s="269"/>
      <c r="H60" s="269"/>
      <c r="I60" s="269"/>
      <c r="J60" s="269"/>
      <c r="K60" s="267"/>
    </row>
    <row r="61" spans="2:11" ht="15" customHeight="1">
      <c r="B61" s="265"/>
      <c r="C61" s="271"/>
      <c r="D61" s="269" t="s">
        <v>414</v>
      </c>
      <c r="E61" s="269"/>
      <c r="F61" s="269"/>
      <c r="G61" s="269"/>
      <c r="H61" s="269"/>
      <c r="I61" s="269"/>
      <c r="J61" s="269"/>
      <c r="K61" s="267"/>
    </row>
    <row r="62" spans="2:11" ht="15" customHeight="1">
      <c r="B62" s="265"/>
      <c r="C62" s="271"/>
      <c r="D62" s="274" t="s">
        <v>415</v>
      </c>
      <c r="E62" s="274"/>
      <c r="F62" s="274"/>
      <c r="G62" s="274"/>
      <c r="H62" s="274"/>
      <c r="I62" s="274"/>
      <c r="J62" s="274"/>
      <c r="K62" s="267"/>
    </row>
    <row r="63" spans="2:11" ht="15" customHeight="1">
      <c r="B63" s="265"/>
      <c r="C63" s="271"/>
      <c r="D63" s="269" t="s">
        <v>416</v>
      </c>
      <c r="E63" s="269"/>
      <c r="F63" s="269"/>
      <c r="G63" s="269"/>
      <c r="H63" s="269"/>
      <c r="I63" s="269"/>
      <c r="J63" s="269"/>
      <c r="K63" s="267"/>
    </row>
    <row r="64" spans="2:11" ht="12.75" customHeight="1">
      <c r="B64" s="265"/>
      <c r="C64" s="271"/>
      <c r="D64" s="271"/>
      <c r="E64" s="275"/>
      <c r="F64" s="271"/>
      <c r="G64" s="271"/>
      <c r="H64" s="271"/>
      <c r="I64" s="271"/>
      <c r="J64" s="271"/>
      <c r="K64" s="267"/>
    </row>
    <row r="65" spans="2:11" ht="15" customHeight="1">
      <c r="B65" s="265"/>
      <c r="C65" s="271"/>
      <c r="D65" s="269" t="s">
        <v>417</v>
      </c>
      <c r="E65" s="269"/>
      <c r="F65" s="269"/>
      <c r="G65" s="269"/>
      <c r="H65" s="269"/>
      <c r="I65" s="269"/>
      <c r="J65" s="269"/>
      <c r="K65" s="267"/>
    </row>
    <row r="66" spans="2:11" ht="15" customHeight="1">
      <c r="B66" s="265"/>
      <c r="C66" s="271"/>
      <c r="D66" s="274" t="s">
        <v>418</v>
      </c>
      <c r="E66" s="274"/>
      <c r="F66" s="274"/>
      <c r="G66" s="274"/>
      <c r="H66" s="274"/>
      <c r="I66" s="274"/>
      <c r="J66" s="274"/>
      <c r="K66" s="267"/>
    </row>
    <row r="67" spans="2:11" ht="15" customHeight="1">
      <c r="B67" s="265"/>
      <c r="C67" s="271"/>
      <c r="D67" s="269" t="s">
        <v>419</v>
      </c>
      <c r="E67" s="269"/>
      <c r="F67" s="269"/>
      <c r="G67" s="269"/>
      <c r="H67" s="269"/>
      <c r="I67" s="269"/>
      <c r="J67" s="269"/>
      <c r="K67" s="267"/>
    </row>
    <row r="68" spans="2:11" ht="15" customHeight="1">
      <c r="B68" s="265"/>
      <c r="C68" s="271"/>
      <c r="D68" s="269" t="s">
        <v>420</v>
      </c>
      <c r="E68" s="269"/>
      <c r="F68" s="269"/>
      <c r="G68" s="269"/>
      <c r="H68" s="269"/>
      <c r="I68" s="269"/>
      <c r="J68" s="269"/>
      <c r="K68" s="267"/>
    </row>
    <row r="69" spans="2:11" ht="15" customHeight="1">
      <c r="B69" s="265"/>
      <c r="C69" s="271"/>
      <c r="D69" s="269" t="s">
        <v>421</v>
      </c>
      <c r="E69" s="269"/>
      <c r="F69" s="269"/>
      <c r="G69" s="269"/>
      <c r="H69" s="269"/>
      <c r="I69" s="269"/>
      <c r="J69" s="269"/>
      <c r="K69" s="267"/>
    </row>
    <row r="70" spans="2:11" ht="15" customHeight="1">
      <c r="B70" s="265"/>
      <c r="C70" s="271"/>
      <c r="D70" s="269" t="s">
        <v>422</v>
      </c>
      <c r="E70" s="269"/>
      <c r="F70" s="269"/>
      <c r="G70" s="269"/>
      <c r="H70" s="269"/>
      <c r="I70" s="269"/>
      <c r="J70" s="269"/>
      <c r="K70" s="267"/>
    </row>
    <row r="71" spans="2:11" ht="12.75" customHeight="1">
      <c r="B71" s="276"/>
      <c r="C71" s="277"/>
      <c r="D71" s="277"/>
      <c r="E71" s="277"/>
      <c r="F71" s="277"/>
      <c r="G71" s="277"/>
      <c r="H71" s="277"/>
      <c r="I71" s="277"/>
      <c r="J71" s="277"/>
      <c r="K71" s="278"/>
    </row>
    <row r="72" spans="2:11" ht="18.75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80"/>
    </row>
    <row r="73" spans="2:11" ht="18.75" customHeight="1">
      <c r="B73" s="280"/>
      <c r="C73" s="280"/>
      <c r="D73" s="280"/>
      <c r="E73" s="280"/>
      <c r="F73" s="280"/>
      <c r="G73" s="280"/>
      <c r="H73" s="280"/>
      <c r="I73" s="280"/>
      <c r="J73" s="280"/>
      <c r="K73" s="280"/>
    </row>
    <row r="74" spans="2:11" ht="7.5" customHeight="1">
      <c r="B74" s="281"/>
      <c r="C74" s="282"/>
      <c r="D74" s="282"/>
      <c r="E74" s="282"/>
      <c r="F74" s="282"/>
      <c r="G74" s="282"/>
      <c r="H74" s="282"/>
      <c r="I74" s="282"/>
      <c r="J74" s="282"/>
      <c r="K74" s="283"/>
    </row>
    <row r="75" spans="2:11" ht="45" customHeight="1">
      <c r="B75" s="284"/>
      <c r="C75" s="285" t="s">
        <v>423</v>
      </c>
      <c r="D75" s="285"/>
      <c r="E75" s="285"/>
      <c r="F75" s="285"/>
      <c r="G75" s="285"/>
      <c r="H75" s="285"/>
      <c r="I75" s="285"/>
      <c r="J75" s="285"/>
      <c r="K75" s="286"/>
    </row>
    <row r="76" spans="2:11" ht="17.25" customHeight="1">
      <c r="B76" s="284"/>
      <c r="C76" s="287" t="s">
        <v>424</v>
      </c>
      <c r="D76" s="287"/>
      <c r="E76" s="287"/>
      <c r="F76" s="287" t="s">
        <v>425</v>
      </c>
      <c r="G76" s="288"/>
      <c r="H76" s="287" t="s">
        <v>56</v>
      </c>
      <c r="I76" s="287" t="s">
        <v>59</v>
      </c>
      <c r="J76" s="287" t="s">
        <v>426</v>
      </c>
      <c r="K76" s="286"/>
    </row>
    <row r="77" spans="2:11" ht="17.25" customHeight="1">
      <c r="B77" s="284"/>
      <c r="C77" s="289" t="s">
        <v>427</v>
      </c>
      <c r="D77" s="289"/>
      <c r="E77" s="289"/>
      <c r="F77" s="290" t="s">
        <v>428</v>
      </c>
      <c r="G77" s="291"/>
      <c r="H77" s="289"/>
      <c r="I77" s="289"/>
      <c r="J77" s="289" t="s">
        <v>429</v>
      </c>
      <c r="K77" s="286"/>
    </row>
    <row r="78" spans="2:11" ht="5.25" customHeight="1">
      <c r="B78" s="284"/>
      <c r="C78" s="292"/>
      <c r="D78" s="292"/>
      <c r="E78" s="292"/>
      <c r="F78" s="292"/>
      <c r="G78" s="293"/>
      <c r="H78" s="292"/>
      <c r="I78" s="292"/>
      <c r="J78" s="292"/>
      <c r="K78" s="286"/>
    </row>
    <row r="79" spans="2:11" ht="15" customHeight="1">
      <c r="B79" s="284"/>
      <c r="C79" s="272" t="s">
        <v>55</v>
      </c>
      <c r="D79" s="292"/>
      <c r="E79" s="292"/>
      <c r="F79" s="294" t="s">
        <v>430</v>
      </c>
      <c r="G79" s="293"/>
      <c r="H79" s="272" t="s">
        <v>431</v>
      </c>
      <c r="I79" s="272" t="s">
        <v>432</v>
      </c>
      <c r="J79" s="272">
        <v>20</v>
      </c>
      <c r="K79" s="286"/>
    </row>
    <row r="80" spans="2:11" ht="15" customHeight="1">
      <c r="B80" s="284"/>
      <c r="C80" s="272" t="s">
        <v>433</v>
      </c>
      <c r="D80" s="272"/>
      <c r="E80" s="272"/>
      <c r="F80" s="294" t="s">
        <v>430</v>
      </c>
      <c r="G80" s="293"/>
      <c r="H80" s="272" t="s">
        <v>434</v>
      </c>
      <c r="I80" s="272" t="s">
        <v>432</v>
      </c>
      <c r="J80" s="272">
        <v>120</v>
      </c>
      <c r="K80" s="286"/>
    </row>
    <row r="81" spans="2:11" ht="15" customHeight="1">
      <c r="B81" s="295"/>
      <c r="C81" s="272" t="s">
        <v>435</v>
      </c>
      <c r="D81" s="272"/>
      <c r="E81" s="272"/>
      <c r="F81" s="294" t="s">
        <v>436</v>
      </c>
      <c r="G81" s="293"/>
      <c r="H81" s="272" t="s">
        <v>437</v>
      </c>
      <c r="I81" s="272" t="s">
        <v>432</v>
      </c>
      <c r="J81" s="272">
        <v>50</v>
      </c>
      <c r="K81" s="286"/>
    </row>
    <row r="82" spans="2:11" ht="15" customHeight="1">
      <c r="B82" s="295"/>
      <c r="C82" s="272" t="s">
        <v>438</v>
      </c>
      <c r="D82" s="272"/>
      <c r="E82" s="272"/>
      <c r="F82" s="294" t="s">
        <v>430</v>
      </c>
      <c r="G82" s="293"/>
      <c r="H82" s="272" t="s">
        <v>439</v>
      </c>
      <c r="I82" s="272" t="s">
        <v>440</v>
      </c>
      <c r="J82" s="272"/>
      <c r="K82" s="286"/>
    </row>
    <row r="83" spans="2:11" ht="15" customHeight="1">
      <c r="B83" s="295"/>
      <c r="C83" s="296" t="s">
        <v>441</v>
      </c>
      <c r="D83" s="296"/>
      <c r="E83" s="296"/>
      <c r="F83" s="297" t="s">
        <v>436</v>
      </c>
      <c r="G83" s="296"/>
      <c r="H83" s="296" t="s">
        <v>442</v>
      </c>
      <c r="I83" s="296" t="s">
        <v>432</v>
      </c>
      <c r="J83" s="296">
        <v>15</v>
      </c>
      <c r="K83" s="286"/>
    </row>
    <row r="84" spans="2:11" ht="15" customHeight="1">
      <c r="B84" s="295"/>
      <c r="C84" s="296" t="s">
        <v>443</v>
      </c>
      <c r="D84" s="296"/>
      <c r="E84" s="296"/>
      <c r="F84" s="297" t="s">
        <v>436</v>
      </c>
      <c r="G84" s="296"/>
      <c r="H84" s="296" t="s">
        <v>444</v>
      </c>
      <c r="I84" s="296" t="s">
        <v>432</v>
      </c>
      <c r="J84" s="296">
        <v>15</v>
      </c>
      <c r="K84" s="286"/>
    </row>
    <row r="85" spans="2:11" ht="15" customHeight="1">
      <c r="B85" s="295"/>
      <c r="C85" s="296" t="s">
        <v>445</v>
      </c>
      <c r="D85" s="296"/>
      <c r="E85" s="296"/>
      <c r="F85" s="297" t="s">
        <v>436</v>
      </c>
      <c r="G85" s="296"/>
      <c r="H85" s="296" t="s">
        <v>446</v>
      </c>
      <c r="I85" s="296" t="s">
        <v>432</v>
      </c>
      <c r="J85" s="296">
        <v>20</v>
      </c>
      <c r="K85" s="286"/>
    </row>
    <row r="86" spans="2:11" ht="15" customHeight="1">
      <c r="B86" s="295"/>
      <c r="C86" s="296" t="s">
        <v>447</v>
      </c>
      <c r="D86" s="296"/>
      <c r="E86" s="296"/>
      <c r="F86" s="297" t="s">
        <v>436</v>
      </c>
      <c r="G86" s="296"/>
      <c r="H86" s="296" t="s">
        <v>448</v>
      </c>
      <c r="I86" s="296" t="s">
        <v>432</v>
      </c>
      <c r="J86" s="296">
        <v>20</v>
      </c>
      <c r="K86" s="286"/>
    </row>
    <row r="87" spans="2:11" ht="15" customHeight="1">
      <c r="B87" s="295"/>
      <c r="C87" s="272" t="s">
        <v>449</v>
      </c>
      <c r="D87" s="272"/>
      <c r="E87" s="272"/>
      <c r="F87" s="294" t="s">
        <v>436</v>
      </c>
      <c r="G87" s="293"/>
      <c r="H87" s="272" t="s">
        <v>450</v>
      </c>
      <c r="I87" s="272" t="s">
        <v>432</v>
      </c>
      <c r="J87" s="272">
        <v>50</v>
      </c>
      <c r="K87" s="286"/>
    </row>
    <row r="88" spans="2:11" ht="15" customHeight="1">
      <c r="B88" s="295"/>
      <c r="C88" s="272" t="s">
        <v>451</v>
      </c>
      <c r="D88" s="272"/>
      <c r="E88" s="272"/>
      <c r="F88" s="294" t="s">
        <v>436</v>
      </c>
      <c r="G88" s="293"/>
      <c r="H88" s="272" t="s">
        <v>452</v>
      </c>
      <c r="I88" s="272" t="s">
        <v>432</v>
      </c>
      <c r="J88" s="272">
        <v>20</v>
      </c>
      <c r="K88" s="286"/>
    </row>
    <row r="89" spans="2:11" ht="15" customHeight="1">
      <c r="B89" s="295"/>
      <c r="C89" s="272" t="s">
        <v>453</v>
      </c>
      <c r="D89" s="272"/>
      <c r="E89" s="272"/>
      <c r="F89" s="294" t="s">
        <v>436</v>
      </c>
      <c r="G89" s="293"/>
      <c r="H89" s="272" t="s">
        <v>454</v>
      </c>
      <c r="I89" s="272" t="s">
        <v>432</v>
      </c>
      <c r="J89" s="272">
        <v>20</v>
      </c>
      <c r="K89" s="286"/>
    </row>
    <row r="90" spans="2:11" ht="15" customHeight="1">
      <c r="B90" s="295"/>
      <c r="C90" s="272" t="s">
        <v>455</v>
      </c>
      <c r="D90" s="272"/>
      <c r="E90" s="272"/>
      <c r="F90" s="294" t="s">
        <v>436</v>
      </c>
      <c r="G90" s="293"/>
      <c r="H90" s="272" t="s">
        <v>456</v>
      </c>
      <c r="I90" s="272" t="s">
        <v>432</v>
      </c>
      <c r="J90" s="272">
        <v>50</v>
      </c>
      <c r="K90" s="286"/>
    </row>
    <row r="91" spans="2:11" ht="15" customHeight="1">
      <c r="B91" s="295"/>
      <c r="C91" s="272" t="s">
        <v>457</v>
      </c>
      <c r="D91" s="272"/>
      <c r="E91" s="272"/>
      <c r="F91" s="294" t="s">
        <v>436</v>
      </c>
      <c r="G91" s="293"/>
      <c r="H91" s="272" t="s">
        <v>457</v>
      </c>
      <c r="I91" s="272" t="s">
        <v>432</v>
      </c>
      <c r="J91" s="272">
        <v>50</v>
      </c>
      <c r="K91" s="286"/>
    </row>
    <row r="92" spans="2:11" ht="15" customHeight="1">
      <c r="B92" s="295"/>
      <c r="C92" s="272" t="s">
        <v>458</v>
      </c>
      <c r="D92" s="272"/>
      <c r="E92" s="272"/>
      <c r="F92" s="294" t="s">
        <v>436</v>
      </c>
      <c r="G92" s="293"/>
      <c r="H92" s="272" t="s">
        <v>459</v>
      </c>
      <c r="I92" s="272" t="s">
        <v>432</v>
      </c>
      <c r="J92" s="272">
        <v>255</v>
      </c>
      <c r="K92" s="286"/>
    </row>
    <row r="93" spans="2:11" ht="15" customHeight="1">
      <c r="B93" s="295"/>
      <c r="C93" s="272" t="s">
        <v>460</v>
      </c>
      <c r="D93" s="272"/>
      <c r="E93" s="272"/>
      <c r="F93" s="294" t="s">
        <v>430</v>
      </c>
      <c r="G93" s="293"/>
      <c r="H93" s="272" t="s">
        <v>461</v>
      </c>
      <c r="I93" s="272" t="s">
        <v>462</v>
      </c>
      <c r="J93" s="272"/>
      <c r="K93" s="286"/>
    </row>
    <row r="94" spans="2:11" ht="15" customHeight="1">
      <c r="B94" s="295"/>
      <c r="C94" s="272" t="s">
        <v>463</v>
      </c>
      <c r="D94" s="272"/>
      <c r="E94" s="272"/>
      <c r="F94" s="294" t="s">
        <v>430</v>
      </c>
      <c r="G94" s="293"/>
      <c r="H94" s="272" t="s">
        <v>464</v>
      </c>
      <c r="I94" s="272" t="s">
        <v>465</v>
      </c>
      <c r="J94" s="272"/>
      <c r="K94" s="286"/>
    </row>
    <row r="95" spans="2:11" ht="15" customHeight="1">
      <c r="B95" s="295"/>
      <c r="C95" s="272" t="s">
        <v>466</v>
      </c>
      <c r="D95" s="272"/>
      <c r="E95" s="272"/>
      <c r="F95" s="294" t="s">
        <v>430</v>
      </c>
      <c r="G95" s="293"/>
      <c r="H95" s="272" t="s">
        <v>466</v>
      </c>
      <c r="I95" s="272" t="s">
        <v>465</v>
      </c>
      <c r="J95" s="272"/>
      <c r="K95" s="286"/>
    </row>
    <row r="96" spans="2:11" ht="15" customHeight="1">
      <c r="B96" s="295"/>
      <c r="C96" s="272" t="s">
        <v>40</v>
      </c>
      <c r="D96" s="272"/>
      <c r="E96" s="272"/>
      <c r="F96" s="294" t="s">
        <v>430</v>
      </c>
      <c r="G96" s="293"/>
      <c r="H96" s="272" t="s">
        <v>467</v>
      </c>
      <c r="I96" s="272" t="s">
        <v>465</v>
      </c>
      <c r="J96" s="272"/>
      <c r="K96" s="286"/>
    </row>
    <row r="97" spans="2:11" ht="15" customHeight="1">
      <c r="B97" s="295"/>
      <c r="C97" s="272" t="s">
        <v>50</v>
      </c>
      <c r="D97" s="272"/>
      <c r="E97" s="272"/>
      <c r="F97" s="294" t="s">
        <v>430</v>
      </c>
      <c r="G97" s="293"/>
      <c r="H97" s="272" t="s">
        <v>468</v>
      </c>
      <c r="I97" s="272" t="s">
        <v>465</v>
      </c>
      <c r="J97" s="272"/>
      <c r="K97" s="286"/>
    </row>
    <row r="98" spans="2:11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spans="2:11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spans="2:11" ht="18.75" customHeight="1"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</row>
    <row r="101" spans="2:11" ht="7.5" customHeight="1">
      <c r="B101" s="281"/>
      <c r="C101" s="282"/>
      <c r="D101" s="282"/>
      <c r="E101" s="282"/>
      <c r="F101" s="282"/>
      <c r="G101" s="282"/>
      <c r="H101" s="282"/>
      <c r="I101" s="282"/>
      <c r="J101" s="282"/>
      <c r="K101" s="283"/>
    </row>
    <row r="102" spans="2:11" ht="45" customHeight="1">
      <c r="B102" s="284"/>
      <c r="C102" s="285" t="s">
        <v>469</v>
      </c>
      <c r="D102" s="285"/>
      <c r="E102" s="285"/>
      <c r="F102" s="285"/>
      <c r="G102" s="285"/>
      <c r="H102" s="285"/>
      <c r="I102" s="285"/>
      <c r="J102" s="285"/>
      <c r="K102" s="286"/>
    </row>
    <row r="103" spans="2:11" ht="17.25" customHeight="1">
      <c r="B103" s="284"/>
      <c r="C103" s="287" t="s">
        <v>424</v>
      </c>
      <c r="D103" s="287"/>
      <c r="E103" s="287"/>
      <c r="F103" s="287" t="s">
        <v>425</v>
      </c>
      <c r="G103" s="288"/>
      <c r="H103" s="287" t="s">
        <v>56</v>
      </c>
      <c r="I103" s="287" t="s">
        <v>59</v>
      </c>
      <c r="J103" s="287" t="s">
        <v>426</v>
      </c>
      <c r="K103" s="286"/>
    </row>
    <row r="104" spans="2:11" ht="17.25" customHeight="1">
      <c r="B104" s="284"/>
      <c r="C104" s="289" t="s">
        <v>427</v>
      </c>
      <c r="D104" s="289"/>
      <c r="E104" s="289"/>
      <c r="F104" s="290" t="s">
        <v>428</v>
      </c>
      <c r="G104" s="291"/>
      <c r="H104" s="289"/>
      <c r="I104" s="289"/>
      <c r="J104" s="289" t="s">
        <v>429</v>
      </c>
      <c r="K104" s="286"/>
    </row>
    <row r="105" spans="2:11" ht="5.25" customHeight="1">
      <c r="B105" s="284"/>
      <c r="C105" s="287"/>
      <c r="D105" s="287"/>
      <c r="E105" s="287"/>
      <c r="F105" s="287"/>
      <c r="G105" s="303"/>
      <c r="H105" s="287"/>
      <c r="I105" s="287"/>
      <c r="J105" s="287"/>
      <c r="K105" s="286"/>
    </row>
    <row r="106" spans="2:11" ht="15" customHeight="1">
      <c r="B106" s="284"/>
      <c r="C106" s="272" t="s">
        <v>55</v>
      </c>
      <c r="D106" s="292"/>
      <c r="E106" s="292"/>
      <c r="F106" s="294" t="s">
        <v>430</v>
      </c>
      <c r="G106" s="303"/>
      <c r="H106" s="272" t="s">
        <v>470</v>
      </c>
      <c r="I106" s="272" t="s">
        <v>432</v>
      </c>
      <c r="J106" s="272">
        <v>20</v>
      </c>
      <c r="K106" s="286"/>
    </row>
    <row r="107" spans="2:11" ht="15" customHeight="1">
      <c r="B107" s="284"/>
      <c r="C107" s="272" t="s">
        <v>433</v>
      </c>
      <c r="D107" s="272"/>
      <c r="E107" s="272"/>
      <c r="F107" s="294" t="s">
        <v>430</v>
      </c>
      <c r="G107" s="272"/>
      <c r="H107" s="272" t="s">
        <v>470</v>
      </c>
      <c r="I107" s="272" t="s">
        <v>432</v>
      </c>
      <c r="J107" s="272">
        <v>120</v>
      </c>
      <c r="K107" s="286"/>
    </row>
    <row r="108" spans="2:11" ht="15" customHeight="1">
      <c r="B108" s="295"/>
      <c r="C108" s="272" t="s">
        <v>435</v>
      </c>
      <c r="D108" s="272"/>
      <c r="E108" s="272"/>
      <c r="F108" s="294" t="s">
        <v>436</v>
      </c>
      <c r="G108" s="272"/>
      <c r="H108" s="272" t="s">
        <v>470</v>
      </c>
      <c r="I108" s="272" t="s">
        <v>432</v>
      </c>
      <c r="J108" s="272">
        <v>50</v>
      </c>
      <c r="K108" s="286"/>
    </row>
    <row r="109" spans="2:11" ht="15" customHeight="1">
      <c r="B109" s="295"/>
      <c r="C109" s="272" t="s">
        <v>438</v>
      </c>
      <c r="D109" s="272"/>
      <c r="E109" s="272"/>
      <c r="F109" s="294" t="s">
        <v>430</v>
      </c>
      <c r="G109" s="272"/>
      <c r="H109" s="272" t="s">
        <v>470</v>
      </c>
      <c r="I109" s="272" t="s">
        <v>440</v>
      </c>
      <c r="J109" s="272"/>
      <c r="K109" s="286"/>
    </row>
    <row r="110" spans="2:11" ht="15" customHeight="1">
      <c r="B110" s="295"/>
      <c r="C110" s="272" t="s">
        <v>449</v>
      </c>
      <c r="D110" s="272"/>
      <c r="E110" s="272"/>
      <c r="F110" s="294" t="s">
        <v>436</v>
      </c>
      <c r="G110" s="272"/>
      <c r="H110" s="272" t="s">
        <v>470</v>
      </c>
      <c r="I110" s="272" t="s">
        <v>432</v>
      </c>
      <c r="J110" s="272">
        <v>50</v>
      </c>
      <c r="K110" s="286"/>
    </row>
    <row r="111" spans="2:11" ht="15" customHeight="1">
      <c r="B111" s="295"/>
      <c r="C111" s="272" t="s">
        <v>457</v>
      </c>
      <c r="D111" s="272"/>
      <c r="E111" s="272"/>
      <c r="F111" s="294" t="s">
        <v>436</v>
      </c>
      <c r="G111" s="272"/>
      <c r="H111" s="272" t="s">
        <v>470</v>
      </c>
      <c r="I111" s="272" t="s">
        <v>432</v>
      </c>
      <c r="J111" s="272">
        <v>50</v>
      </c>
      <c r="K111" s="286"/>
    </row>
    <row r="112" spans="2:11" ht="15" customHeight="1">
      <c r="B112" s="295"/>
      <c r="C112" s="272" t="s">
        <v>455</v>
      </c>
      <c r="D112" s="272"/>
      <c r="E112" s="272"/>
      <c r="F112" s="294" t="s">
        <v>436</v>
      </c>
      <c r="G112" s="272"/>
      <c r="H112" s="272" t="s">
        <v>470</v>
      </c>
      <c r="I112" s="272" t="s">
        <v>432</v>
      </c>
      <c r="J112" s="272">
        <v>50</v>
      </c>
      <c r="K112" s="286"/>
    </row>
    <row r="113" spans="2:11" ht="15" customHeight="1">
      <c r="B113" s="295"/>
      <c r="C113" s="272" t="s">
        <v>55</v>
      </c>
      <c r="D113" s="272"/>
      <c r="E113" s="272"/>
      <c r="F113" s="294" t="s">
        <v>430</v>
      </c>
      <c r="G113" s="272"/>
      <c r="H113" s="272" t="s">
        <v>471</v>
      </c>
      <c r="I113" s="272" t="s">
        <v>432</v>
      </c>
      <c r="J113" s="272">
        <v>20</v>
      </c>
      <c r="K113" s="286"/>
    </row>
    <row r="114" spans="2:11" ht="15" customHeight="1">
      <c r="B114" s="295"/>
      <c r="C114" s="272" t="s">
        <v>472</v>
      </c>
      <c r="D114" s="272"/>
      <c r="E114" s="272"/>
      <c r="F114" s="294" t="s">
        <v>430</v>
      </c>
      <c r="G114" s="272"/>
      <c r="H114" s="272" t="s">
        <v>473</v>
      </c>
      <c r="I114" s="272" t="s">
        <v>432</v>
      </c>
      <c r="J114" s="272">
        <v>120</v>
      </c>
      <c r="K114" s="286"/>
    </row>
    <row r="115" spans="2:11" ht="15" customHeight="1">
      <c r="B115" s="295"/>
      <c r="C115" s="272" t="s">
        <v>40</v>
      </c>
      <c r="D115" s="272"/>
      <c r="E115" s="272"/>
      <c r="F115" s="294" t="s">
        <v>430</v>
      </c>
      <c r="G115" s="272"/>
      <c r="H115" s="272" t="s">
        <v>474</v>
      </c>
      <c r="I115" s="272" t="s">
        <v>465</v>
      </c>
      <c r="J115" s="272"/>
      <c r="K115" s="286"/>
    </row>
    <row r="116" spans="2:11" ht="15" customHeight="1">
      <c r="B116" s="295"/>
      <c r="C116" s="272" t="s">
        <v>50</v>
      </c>
      <c r="D116" s="272"/>
      <c r="E116" s="272"/>
      <c r="F116" s="294" t="s">
        <v>430</v>
      </c>
      <c r="G116" s="272"/>
      <c r="H116" s="272" t="s">
        <v>475</v>
      </c>
      <c r="I116" s="272" t="s">
        <v>465</v>
      </c>
      <c r="J116" s="272"/>
      <c r="K116" s="286"/>
    </row>
    <row r="117" spans="2:11" ht="15" customHeight="1">
      <c r="B117" s="295"/>
      <c r="C117" s="272" t="s">
        <v>59</v>
      </c>
      <c r="D117" s="272"/>
      <c r="E117" s="272"/>
      <c r="F117" s="294" t="s">
        <v>430</v>
      </c>
      <c r="G117" s="272"/>
      <c r="H117" s="272" t="s">
        <v>476</v>
      </c>
      <c r="I117" s="272" t="s">
        <v>477</v>
      </c>
      <c r="J117" s="272"/>
      <c r="K117" s="286"/>
    </row>
    <row r="118" spans="2:11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spans="2:11" ht="18.75" customHeight="1">
      <c r="B119" s="305"/>
      <c r="C119" s="269"/>
      <c r="D119" s="269"/>
      <c r="E119" s="269"/>
      <c r="F119" s="306"/>
      <c r="G119" s="269"/>
      <c r="H119" s="269"/>
      <c r="I119" s="269"/>
      <c r="J119" s="269"/>
      <c r="K119" s="305"/>
    </row>
    <row r="120" spans="2:11" ht="18.75" customHeight="1"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</row>
    <row r="121" spans="2:11" ht="7.5" customHeight="1">
      <c r="B121" s="307"/>
      <c r="C121" s="308"/>
      <c r="D121" s="308"/>
      <c r="E121" s="308"/>
      <c r="F121" s="308"/>
      <c r="G121" s="308"/>
      <c r="H121" s="308"/>
      <c r="I121" s="308"/>
      <c r="J121" s="308"/>
      <c r="K121" s="309"/>
    </row>
    <row r="122" spans="2:11" ht="45" customHeight="1">
      <c r="B122" s="310"/>
      <c r="C122" s="263" t="s">
        <v>478</v>
      </c>
      <c r="D122" s="263"/>
      <c r="E122" s="263"/>
      <c r="F122" s="263"/>
      <c r="G122" s="263"/>
      <c r="H122" s="263"/>
      <c r="I122" s="263"/>
      <c r="J122" s="263"/>
      <c r="K122" s="311"/>
    </row>
    <row r="123" spans="2:11" ht="17.25" customHeight="1">
      <c r="B123" s="312"/>
      <c r="C123" s="287" t="s">
        <v>424</v>
      </c>
      <c r="D123" s="287"/>
      <c r="E123" s="287"/>
      <c r="F123" s="287" t="s">
        <v>425</v>
      </c>
      <c r="G123" s="288"/>
      <c r="H123" s="287" t="s">
        <v>56</v>
      </c>
      <c r="I123" s="287" t="s">
        <v>59</v>
      </c>
      <c r="J123" s="287" t="s">
        <v>426</v>
      </c>
      <c r="K123" s="313"/>
    </row>
    <row r="124" spans="2:11" ht="17.25" customHeight="1">
      <c r="B124" s="312"/>
      <c r="C124" s="289" t="s">
        <v>427</v>
      </c>
      <c r="D124" s="289"/>
      <c r="E124" s="289"/>
      <c r="F124" s="290" t="s">
        <v>428</v>
      </c>
      <c r="G124" s="291"/>
      <c r="H124" s="289"/>
      <c r="I124" s="289"/>
      <c r="J124" s="289" t="s">
        <v>429</v>
      </c>
      <c r="K124" s="313"/>
    </row>
    <row r="125" spans="2:11" ht="5.25" customHeight="1">
      <c r="B125" s="314"/>
      <c r="C125" s="292"/>
      <c r="D125" s="292"/>
      <c r="E125" s="292"/>
      <c r="F125" s="292"/>
      <c r="G125" s="272"/>
      <c r="H125" s="292"/>
      <c r="I125" s="292"/>
      <c r="J125" s="292"/>
      <c r="K125" s="315"/>
    </row>
    <row r="126" spans="2:11" ht="15" customHeight="1">
      <c r="B126" s="314"/>
      <c r="C126" s="272" t="s">
        <v>433</v>
      </c>
      <c r="D126" s="292"/>
      <c r="E126" s="292"/>
      <c r="F126" s="294" t="s">
        <v>430</v>
      </c>
      <c r="G126" s="272"/>
      <c r="H126" s="272" t="s">
        <v>470</v>
      </c>
      <c r="I126" s="272" t="s">
        <v>432</v>
      </c>
      <c r="J126" s="272">
        <v>120</v>
      </c>
      <c r="K126" s="316"/>
    </row>
    <row r="127" spans="2:11" ht="15" customHeight="1">
      <c r="B127" s="314"/>
      <c r="C127" s="272" t="s">
        <v>479</v>
      </c>
      <c r="D127" s="272"/>
      <c r="E127" s="272"/>
      <c r="F127" s="294" t="s">
        <v>430</v>
      </c>
      <c r="G127" s="272"/>
      <c r="H127" s="272" t="s">
        <v>480</v>
      </c>
      <c r="I127" s="272" t="s">
        <v>432</v>
      </c>
      <c r="J127" s="272" t="s">
        <v>481</v>
      </c>
      <c r="K127" s="316"/>
    </row>
    <row r="128" spans="2:11" ht="15" customHeight="1">
      <c r="B128" s="314"/>
      <c r="C128" s="272" t="s">
        <v>378</v>
      </c>
      <c r="D128" s="272"/>
      <c r="E128" s="272"/>
      <c r="F128" s="294" t="s">
        <v>430</v>
      </c>
      <c r="G128" s="272"/>
      <c r="H128" s="272" t="s">
        <v>482</v>
      </c>
      <c r="I128" s="272" t="s">
        <v>432</v>
      </c>
      <c r="J128" s="272" t="s">
        <v>481</v>
      </c>
      <c r="K128" s="316"/>
    </row>
    <row r="129" spans="2:11" ht="15" customHeight="1">
      <c r="B129" s="314"/>
      <c r="C129" s="272" t="s">
        <v>441</v>
      </c>
      <c r="D129" s="272"/>
      <c r="E129" s="272"/>
      <c r="F129" s="294" t="s">
        <v>436</v>
      </c>
      <c r="G129" s="272"/>
      <c r="H129" s="272" t="s">
        <v>442</v>
      </c>
      <c r="I129" s="272" t="s">
        <v>432</v>
      </c>
      <c r="J129" s="272">
        <v>15</v>
      </c>
      <c r="K129" s="316"/>
    </row>
    <row r="130" spans="2:11" ht="15" customHeight="1">
      <c r="B130" s="314"/>
      <c r="C130" s="296" t="s">
        <v>443</v>
      </c>
      <c r="D130" s="296"/>
      <c r="E130" s="296"/>
      <c r="F130" s="297" t="s">
        <v>436</v>
      </c>
      <c r="G130" s="296"/>
      <c r="H130" s="296" t="s">
        <v>444</v>
      </c>
      <c r="I130" s="296" t="s">
        <v>432</v>
      </c>
      <c r="J130" s="296">
        <v>15</v>
      </c>
      <c r="K130" s="316"/>
    </row>
    <row r="131" spans="2:11" ht="15" customHeight="1">
      <c r="B131" s="314"/>
      <c r="C131" s="296" t="s">
        <v>445</v>
      </c>
      <c r="D131" s="296"/>
      <c r="E131" s="296"/>
      <c r="F131" s="297" t="s">
        <v>436</v>
      </c>
      <c r="G131" s="296"/>
      <c r="H131" s="296" t="s">
        <v>446</v>
      </c>
      <c r="I131" s="296" t="s">
        <v>432</v>
      </c>
      <c r="J131" s="296">
        <v>20</v>
      </c>
      <c r="K131" s="316"/>
    </row>
    <row r="132" spans="2:11" ht="15" customHeight="1">
      <c r="B132" s="314"/>
      <c r="C132" s="296" t="s">
        <v>447</v>
      </c>
      <c r="D132" s="296"/>
      <c r="E132" s="296"/>
      <c r="F132" s="297" t="s">
        <v>436</v>
      </c>
      <c r="G132" s="296"/>
      <c r="H132" s="296" t="s">
        <v>448</v>
      </c>
      <c r="I132" s="296" t="s">
        <v>432</v>
      </c>
      <c r="J132" s="296">
        <v>20</v>
      </c>
      <c r="K132" s="316"/>
    </row>
    <row r="133" spans="2:11" ht="15" customHeight="1">
      <c r="B133" s="314"/>
      <c r="C133" s="272" t="s">
        <v>435</v>
      </c>
      <c r="D133" s="272"/>
      <c r="E133" s="272"/>
      <c r="F133" s="294" t="s">
        <v>436</v>
      </c>
      <c r="G133" s="272"/>
      <c r="H133" s="272" t="s">
        <v>470</v>
      </c>
      <c r="I133" s="272" t="s">
        <v>432</v>
      </c>
      <c r="J133" s="272">
        <v>50</v>
      </c>
      <c r="K133" s="316"/>
    </row>
    <row r="134" spans="2:11" ht="15" customHeight="1">
      <c r="B134" s="314"/>
      <c r="C134" s="272" t="s">
        <v>449</v>
      </c>
      <c r="D134" s="272"/>
      <c r="E134" s="272"/>
      <c r="F134" s="294" t="s">
        <v>436</v>
      </c>
      <c r="G134" s="272"/>
      <c r="H134" s="272" t="s">
        <v>470</v>
      </c>
      <c r="I134" s="272" t="s">
        <v>432</v>
      </c>
      <c r="J134" s="272">
        <v>50</v>
      </c>
      <c r="K134" s="316"/>
    </row>
    <row r="135" spans="2:11" ht="15" customHeight="1">
      <c r="B135" s="314"/>
      <c r="C135" s="272" t="s">
        <v>455</v>
      </c>
      <c r="D135" s="272"/>
      <c r="E135" s="272"/>
      <c r="F135" s="294" t="s">
        <v>436</v>
      </c>
      <c r="G135" s="272"/>
      <c r="H135" s="272" t="s">
        <v>470</v>
      </c>
      <c r="I135" s="272" t="s">
        <v>432</v>
      </c>
      <c r="J135" s="272">
        <v>50</v>
      </c>
      <c r="K135" s="316"/>
    </row>
    <row r="136" spans="2:11" ht="15" customHeight="1">
      <c r="B136" s="314"/>
      <c r="C136" s="272" t="s">
        <v>457</v>
      </c>
      <c r="D136" s="272"/>
      <c r="E136" s="272"/>
      <c r="F136" s="294" t="s">
        <v>436</v>
      </c>
      <c r="G136" s="272"/>
      <c r="H136" s="272" t="s">
        <v>470</v>
      </c>
      <c r="I136" s="272" t="s">
        <v>432</v>
      </c>
      <c r="J136" s="272">
        <v>50</v>
      </c>
      <c r="K136" s="316"/>
    </row>
    <row r="137" spans="2:11" ht="15" customHeight="1">
      <c r="B137" s="314"/>
      <c r="C137" s="272" t="s">
        <v>458</v>
      </c>
      <c r="D137" s="272"/>
      <c r="E137" s="272"/>
      <c r="F137" s="294" t="s">
        <v>436</v>
      </c>
      <c r="G137" s="272"/>
      <c r="H137" s="272" t="s">
        <v>483</v>
      </c>
      <c r="I137" s="272" t="s">
        <v>432</v>
      </c>
      <c r="J137" s="272">
        <v>255</v>
      </c>
      <c r="K137" s="316"/>
    </row>
    <row r="138" spans="2:11" ht="15" customHeight="1">
      <c r="B138" s="314"/>
      <c r="C138" s="272" t="s">
        <v>460</v>
      </c>
      <c r="D138" s="272"/>
      <c r="E138" s="272"/>
      <c r="F138" s="294" t="s">
        <v>430</v>
      </c>
      <c r="G138" s="272"/>
      <c r="H138" s="272" t="s">
        <v>484</v>
      </c>
      <c r="I138" s="272" t="s">
        <v>462</v>
      </c>
      <c r="J138" s="272"/>
      <c r="K138" s="316"/>
    </row>
    <row r="139" spans="2:11" ht="15" customHeight="1">
      <c r="B139" s="314"/>
      <c r="C139" s="272" t="s">
        <v>463</v>
      </c>
      <c r="D139" s="272"/>
      <c r="E139" s="272"/>
      <c r="F139" s="294" t="s">
        <v>430</v>
      </c>
      <c r="G139" s="272"/>
      <c r="H139" s="272" t="s">
        <v>485</v>
      </c>
      <c r="I139" s="272" t="s">
        <v>465</v>
      </c>
      <c r="J139" s="272"/>
      <c r="K139" s="316"/>
    </row>
    <row r="140" spans="2:11" ht="15" customHeight="1">
      <c r="B140" s="314"/>
      <c r="C140" s="272" t="s">
        <v>466</v>
      </c>
      <c r="D140" s="272"/>
      <c r="E140" s="272"/>
      <c r="F140" s="294" t="s">
        <v>430</v>
      </c>
      <c r="G140" s="272"/>
      <c r="H140" s="272" t="s">
        <v>466</v>
      </c>
      <c r="I140" s="272" t="s">
        <v>465</v>
      </c>
      <c r="J140" s="272"/>
      <c r="K140" s="316"/>
    </row>
    <row r="141" spans="2:11" ht="15" customHeight="1">
      <c r="B141" s="314"/>
      <c r="C141" s="272" t="s">
        <v>40</v>
      </c>
      <c r="D141" s="272"/>
      <c r="E141" s="272"/>
      <c r="F141" s="294" t="s">
        <v>430</v>
      </c>
      <c r="G141" s="272"/>
      <c r="H141" s="272" t="s">
        <v>486</v>
      </c>
      <c r="I141" s="272" t="s">
        <v>465</v>
      </c>
      <c r="J141" s="272"/>
      <c r="K141" s="316"/>
    </row>
    <row r="142" spans="2:11" ht="15" customHeight="1">
      <c r="B142" s="314"/>
      <c r="C142" s="272" t="s">
        <v>487</v>
      </c>
      <c r="D142" s="272"/>
      <c r="E142" s="272"/>
      <c r="F142" s="294" t="s">
        <v>430</v>
      </c>
      <c r="G142" s="272"/>
      <c r="H142" s="272" t="s">
        <v>488</v>
      </c>
      <c r="I142" s="272" t="s">
        <v>465</v>
      </c>
      <c r="J142" s="272"/>
      <c r="K142" s="316"/>
    </row>
    <row r="143" spans="2:11" ht="15" customHeight="1">
      <c r="B143" s="317"/>
      <c r="C143" s="318"/>
      <c r="D143" s="318"/>
      <c r="E143" s="318"/>
      <c r="F143" s="318"/>
      <c r="G143" s="318"/>
      <c r="H143" s="318"/>
      <c r="I143" s="318"/>
      <c r="J143" s="318"/>
      <c r="K143" s="319"/>
    </row>
    <row r="144" spans="2:11" ht="18.75" customHeight="1">
      <c r="B144" s="269"/>
      <c r="C144" s="269"/>
      <c r="D144" s="269"/>
      <c r="E144" s="269"/>
      <c r="F144" s="306"/>
      <c r="G144" s="269"/>
      <c r="H144" s="269"/>
      <c r="I144" s="269"/>
      <c r="J144" s="269"/>
      <c r="K144" s="269"/>
    </row>
    <row r="145" spans="2:11" ht="18.75" customHeight="1"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</row>
    <row r="146" spans="2:11" ht="7.5" customHeight="1">
      <c r="B146" s="281"/>
      <c r="C146" s="282"/>
      <c r="D146" s="282"/>
      <c r="E146" s="282"/>
      <c r="F146" s="282"/>
      <c r="G146" s="282"/>
      <c r="H146" s="282"/>
      <c r="I146" s="282"/>
      <c r="J146" s="282"/>
      <c r="K146" s="283"/>
    </row>
    <row r="147" spans="2:11" ht="45" customHeight="1">
      <c r="B147" s="284"/>
      <c r="C147" s="285" t="s">
        <v>489</v>
      </c>
      <c r="D147" s="285"/>
      <c r="E147" s="285"/>
      <c r="F147" s="285"/>
      <c r="G147" s="285"/>
      <c r="H147" s="285"/>
      <c r="I147" s="285"/>
      <c r="J147" s="285"/>
      <c r="K147" s="286"/>
    </row>
    <row r="148" spans="2:11" ht="17.25" customHeight="1">
      <c r="B148" s="284"/>
      <c r="C148" s="287" t="s">
        <v>424</v>
      </c>
      <c r="D148" s="287"/>
      <c r="E148" s="287"/>
      <c r="F148" s="287" t="s">
        <v>425</v>
      </c>
      <c r="G148" s="288"/>
      <c r="H148" s="287" t="s">
        <v>56</v>
      </c>
      <c r="I148" s="287" t="s">
        <v>59</v>
      </c>
      <c r="J148" s="287" t="s">
        <v>426</v>
      </c>
      <c r="K148" s="286"/>
    </row>
    <row r="149" spans="2:11" ht="17.25" customHeight="1">
      <c r="B149" s="284"/>
      <c r="C149" s="289" t="s">
        <v>427</v>
      </c>
      <c r="D149" s="289"/>
      <c r="E149" s="289"/>
      <c r="F149" s="290" t="s">
        <v>428</v>
      </c>
      <c r="G149" s="291"/>
      <c r="H149" s="289"/>
      <c r="I149" s="289"/>
      <c r="J149" s="289" t="s">
        <v>429</v>
      </c>
      <c r="K149" s="286"/>
    </row>
    <row r="150" spans="2:11" ht="5.25" customHeight="1">
      <c r="B150" s="295"/>
      <c r="C150" s="292"/>
      <c r="D150" s="292"/>
      <c r="E150" s="292"/>
      <c r="F150" s="292"/>
      <c r="G150" s="293"/>
      <c r="H150" s="292"/>
      <c r="I150" s="292"/>
      <c r="J150" s="292"/>
      <c r="K150" s="316"/>
    </row>
    <row r="151" spans="2:11" ht="15" customHeight="1">
      <c r="B151" s="295"/>
      <c r="C151" s="320" t="s">
        <v>433</v>
      </c>
      <c r="D151" s="272"/>
      <c r="E151" s="272"/>
      <c r="F151" s="321" t="s">
        <v>430</v>
      </c>
      <c r="G151" s="272"/>
      <c r="H151" s="320" t="s">
        <v>470</v>
      </c>
      <c r="I151" s="320" t="s">
        <v>432</v>
      </c>
      <c r="J151" s="320">
        <v>120</v>
      </c>
      <c r="K151" s="316"/>
    </row>
    <row r="152" spans="2:11" ht="15" customHeight="1">
      <c r="B152" s="295"/>
      <c r="C152" s="320" t="s">
        <v>479</v>
      </c>
      <c r="D152" s="272"/>
      <c r="E152" s="272"/>
      <c r="F152" s="321" t="s">
        <v>430</v>
      </c>
      <c r="G152" s="272"/>
      <c r="H152" s="320" t="s">
        <v>490</v>
      </c>
      <c r="I152" s="320" t="s">
        <v>432</v>
      </c>
      <c r="J152" s="320" t="s">
        <v>481</v>
      </c>
      <c r="K152" s="316"/>
    </row>
    <row r="153" spans="2:11" ht="15" customHeight="1">
      <c r="B153" s="295"/>
      <c r="C153" s="320" t="s">
        <v>378</v>
      </c>
      <c r="D153" s="272"/>
      <c r="E153" s="272"/>
      <c r="F153" s="321" t="s">
        <v>430</v>
      </c>
      <c r="G153" s="272"/>
      <c r="H153" s="320" t="s">
        <v>491</v>
      </c>
      <c r="I153" s="320" t="s">
        <v>432</v>
      </c>
      <c r="J153" s="320" t="s">
        <v>481</v>
      </c>
      <c r="K153" s="316"/>
    </row>
    <row r="154" spans="2:11" ht="15" customHeight="1">
      <c r="B154" s="295"/>
      <c r="C154" s="320" t="s">
        <v>435</v>
      </c>
      <c r="D154" s="272"/>
      <c r="E154" s="272"/>
      <c r="F154" s="321" t="s">
        <v>436</v>
      </c>
      <c r="G154" s="272"/>
      <c r="H154" s="320" t="s">
        <v>470</v>
      </c>
      <c r="I154" s="320" t="s">
        <v>432</v>
      </c>
      <c r="J154" s="320">
        <v>50</v>
      </c>
      <c r="K154" s="316"/>
    </row>
    <row r="155" spans="2:11" ht="15" customHeight="1">
      <c r="B155" s="295"/>
      <c r="C155" s="320" t="s">
        <v>438</v>
      </c>
      <c r="D155" s="272"/>
      <c r="E155" s="272"/>
      <c r="F155" s="321" t="s">
        <v>430</v>
      </c>
      <c r="G155" s="272"/>
      <c r="H155" s="320" t="s">
        <v>470</v>
      </c>
      <c r="I155" s="320" t="s">
        <v>440</v>
      </c>
      <c r="J155" s="320"/>
      <c r="K155" s="316"/>
    </row>
    <row r="156" spans="2:11" ht="15" customHeight="1">
      <c r="B156" s="295"/>
      <c r="C156" s="320" t="s">
        <v>449</v>
      </c>
      <c r="D156" s="272"/>
      <c r="E156" s="272"/>
      <c r="F156" s="321" t="s">
        <v>436</v>
      </c>
      <c r="G156" s="272"/>
      <c r="H156" s="320" t="s">
        <v>470</v>
      </c>
      <c r="I156" s="320" t="s">
        <v>432</v>
      </c>
      <c r="J156" s="320">
        <v>50</v>
      </c>
      <c r="K156" s="316"/>
    </row>
    <row r="157" spans="2:11" ht="15" customHeight="1">
      <c r="B157" s="295"/>
      <c r="C157" s="320" t="s">
        <v>457</v>
      </c>
      <c r="D157" s="272"/>
      <c r="E157" s="272"/>
      <c r="F157" s="321" t="s">
        <v>436</v>
      </c>
      <c r="G157" s="272"/>
      <c r="H157" s="320" t="s">
        <v>470</v>
      </c>
      <c r="I157" s="320" t="s">
        <v>432</v>
      </c>
      <c r="J157" s="320">
        <v>50</v>
      </c>
      <c r="K157" s="316"/>
    </row>
    <row r="158" spans="2:11" ht="15" customHeight="1">
      <c r="B158" s="295"/>
      <c r="C158" s="320" t="s">
        <v>455</v>
      </c>
      <c r="D158" s="272"/>
      <c r="E158" s="272"/>
      <c r="F158" s="321" t="s">
        <v>436</v>
      </c>
      <c r="G158" s="272"/>
      <c r="H158" s="320" t="s">
        <v>470</v>
      </c>
      <c r="I158" s="320" t="s">
        <v>432</v>
      </c>
      <c r="J158" s="320">
        <v>50</v>
      </c>
      <c r="K158" s="316"/>
    </row>
    <row r="159" spans="2:11" ht="15" customHeight="1">
      <c r="B159" s="295"/>
      <c r="C159" s="320" t="s">
        <v>84</v>
      </c>
      <c r="D159" s="272"/>
      <c r="E159" s="272"/>
      <c r="F159" s="321" t="s">
        <v>430</v>
      </c>
      <c r="G159" s="272"/>
      <c r="H159" s="320" t="s">
        <v>492</v>
      </c>
      <c r="I159" s="320" t="s">
        <v>432</v>
      </c>
      <c r="J159" s="320" t="s">
        <v>493</v>
      </c>
      <c r="K159" s="316"/>
    </row>
    <row r="160" spans="2:11" ht="15" customHeight="1">
      <c r="B160" s="295"/>
      <c r="C160" s="320" t="s">
        <v>494</v>
      </c>
      <c r="D160" s="272"/>
      <c r="E160" s="272"/>
      <c r="F160" s="321" t="s">
        <v>430</v>
      </c>
      <c r="G160" s="272"/>
      <c r="H160" s="320" t="s">
        <v>495</v>
      </c>
      <c r="I160" s="320" t="s">
        <v>465</v>
      </c>
      <c r="J160" s="320"/>
      <c r="K160" s="316"/>
    </row>
    <row r="161" spans="2:11" ht="15" customHeight="1">
      <c r="B161" s="322"/>
      <c r="C161" s="304"/>
      <c r="D161" s="304"/>
      <c r="E161" s="304"/>
      <c r="F161" s="304"/>
      <c r="G161" s="304"/>
      <c r="H161" s="304"/>
      <c r="I161" s="304"/>
      <c r="J161" s="304"/>
      <c r="K161" s="323"/>
    </row>
    <row r="162" spans="2:11" ht="18.75" customHeight="1">
      <c r="B162" s="269"/>
      <c r="C162" s="272"/>
      <c r="D162" s="272"/>
      <c r="E162" s="272"/>
      <c r="F162" s="294"/>
      <c r="G162" s="272"/>
      <c r="H162" s="272"/>
      <c r="I162" s="272"/>
      <c r="J162" s="272"/>
      <c r="K162" s="269"/>
    </row>
    <row r="163" spans="2:11" ht="18.75" customHeight="1"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</row>
    <row r="164" spans="2:11" ht="7.5" customHeight="1">
      <c r="B164" s="259"/>
      <c r="C164" s="260"/>
      <c r="D164" s="260"/>
      <c r="E164" s="260"/>
      <c r="F164" s="260"/>
      <c r="G164" s="260"/>
      <c r="H164" s="260"/>
      <c r="I164" s="260"/>
      <c r="J164" s="260"/>
      <c r="K164" s="261"/>
    </row>
    <row r="165" spans="2:11" ht="45" customHeight="1">
      <c r="B165" s="262"/>
      <c r="C165" s="263" t="s">
        <v>496</v>
      </c>
      <c r="D165" s="263"/>
      <c r="E165" s="263"/>
      <c r="F165" s="263"/>
      <c r="G165" s="263"/>
      <c r="H165" s="263"/>
      <c r="I165" s="263"/>
      <c r="J165" s="263"/>
      <c r="K165" s="264"/>
    </row>
    <row r="166" spans="2:11" ht="17.25" customHeight="1">
      <c r="B166" s="262"/>
      <c r="C166" s="287" t="s">
        <v>424</v>
      </c>
      <c r="D166" s="287"/>
      <c r="E166" s="287"/>
      <c r="F166" s="287" t="s">
        <v>425</v>
      </c>
      <c r="G166" s="324"/>
      <c r="H166" s="325" t="s">
        <v>56</v>
      </c>
      <c r="I166" s="325" t="s">
        <v>59</v>
      </c>
      <c r="J166" s="287" t="s">
        <v>426</v>
      </c>
      <c r="K166" s="264"/>
    </row>
    <row r="167" spans="2:11" ht="17.25" customHeight="1">
      <c r="B167" s="265"/>
      <c r="C167" s="289" t="s">
        <v>427</v>
      </c>
      <c r="D167" s="289"/>
      <c r="E167" s="289"/>
      <c r="F167" s="290" t="s">
        <v>428</v>
      </c>
      <c r="G167" s="326"/>
      <c r="H167" s="327"/>
      <c r="I167" s="327"/>
      <c r="J167" s="289" t="s">
        <v>429</v>
      </c>
      <c r="K167" s="267"/>
    </row>
    <row r="168" spans="2:11" ht="5.25" customHeight="1">
      <c r="B168" s="295"/>
      <c r="C168" s="292"/>
      <c r="D168" s="292"/>
      <c r="E168" s="292"/>
      <c r="F168" s="292"/>
      <c r="G168" s="293"/>
      <c r="H168" s="292"/>
      <c r="I168" s="292"/>
      <c r="J168" s="292"/>
      <c r="K168" s="316"/>
    </row>
    <row r="169" spans="2:11" ht="15" customHeight="1">
      <c r="B169" s="295"/>
      <c r="C169" s="272" t="s">
        <v>433</v>
      </c>
      <c r="D169" s="272"/>
      <c r="E169" s="272"/>
      <c r="F169" s="294" t="s">
        <v>430</v>
      </c>
      <c r="G169" s="272"/>
      <c r="H169" s="272" t="s">
        <v>470</v>
      </c>
      <c r="I169" s="272" t="s">
        <v>432</v>
      </c>
      <c r="J169" s="272">
        <v>120</v>
      </c>
      <c r="K169" s="316"/>
    </row>
    <row r="170" spans="2:11" ht="15" customHeight="1">
      <c r="B170" s="295"/>
      <c r="C170" s="272" t="s">
        <v>479</v>
      </c>
      <c r="D170" s="272"/>
      <c r="E170" s="272"/>
      <c r="F170" s="294" t="s">
        <v>430</v>
      </c>
      <c r="G170" s="272"/>
      <c r="H170" s="272" t="s">
        <v>480</v>
      </c>
      <c r="I170" s="272" t="s">
        <v>432</v>
      </c>
      <c r="J170" s="272" t="s">
        <v>481</v>
      </c>
      <c r="K170" s="316"/>
    </row>
    <row r="171" spans="2:11" ht="15" customHeight="1">
      <c r="B171" s="295"/>
      <c r="C171" s="272" t="s">
        <v>378</v>
      </c>
      <c r="D171" s="272"/>
      <c r="E171" s="272"/>
      <c r="F171" s="294" t="s">
        <v>430</v>
      </c>
      <c r="G171" s="272"/>
      <c r="H171" s="272" t="s">
        <v>497</v>
      </c>
      <c r="I171" s="272" t="s">
        <v>432</v>
      </c>
      <c r="J171" s="272" t="s">
        <v>481</v>
      </c>
      <c r="K171" s="316"/>
    </row>
    <row r="172" spans="2:11" ht="15" customHeight="1">
      <c r="B172" s="295"/>
      <c r="C172" s="272" t="s">
        <v>435</v>
      </c>
      <c r="D172" s="272"/>
      <c r="E172" s="272"/>
      <c r="F172" s="294" t="s">
        <v>436</v>
      </c>
      <c r="G172" s="272"/>
      <c r="H172" s="272" t="s">
        <v>497</v>
      </c>
      <c r="I172" s="272" t="s">
        <v>432</v>
      </c>
      <c r="J172" s="272">
        <v>50</v>
      </c>
      <c r="K172" s="316"/>
    </row>
    <row r="173" spans="2:11" ht="15" customHeight="1">
      <c r="B173" s="295"/>
      <c r="C173" s="272" t="s">
        <v>438</v>
      </c>
      <c r="D173" s="272"/>
      <c r="E173" s="272"/>
      <c r="F173" s="294" t="s">
        <v>430</v>
      </c>
      <c r="G173" s="272"/>
      <c r="H173" s="272" t="s">
        <v>497</v>
      </c>
      <c r="I173" s="272" t="s">
        <v>440</v>
      </c>
      <c r="J173" s="272"/>
      <c r="K173" s="316"/>
    </row>
    <row r="174" spans="2:11" ht="15" customHeight="1">
      <c r="B174" s="295"/>
      <c r="C174" s="272" t="s">
        <v>449</v>
      </c>
      <c r="D174" s="272"/>
      <c r="E174" s="272"/>
      <c r="F174" s="294" t="s">
        <v>436</v>
      </c>
      <c r="G174" s="272"/>
      <c r="H174" s="272" t="s">
        <v>497</v>
      </c>
      <c r="I174" s="272" t="s">
        <v>432</v>
      </c>
      <c r="J174" s="272">
        <v>50</v>
      </c>
      <c r="K174" s="316"/>
    </row>
    <row r="175" spans="2:11" ht="15" customHeight="1">
      <c r="B175" s="295"/>
      <c r="C175" s="272" t="s">
        <v>457</v>
      </c>
      <c r="D175" s="272"/>
      <c r="E175" s="272"/>
      <c r="F175" s="294" t="s">
        <v>436</v>
      </c>
      <c r="G175" s="272"/>
      <c r="H175" s="272" t="s">
        <v>497</v>
      </c>
      <c r="I175" s="272" t="s">
        <v>432</v>
      </c>
      <c r="J175" s="272">
        <v>50</v>
      </c>
      <c r="K175" s="316"/>
    </row>
    <row r="176" spans="2:11" ht="15" customHeight="1">
      <c r="B176" s="295"/>
      <c r="C176" s="272" t="s">
        <v>455</v>
      </c>
      <c r="D176" s="272"/>
      <c r="E176" s="272"/>
      <c r="F176" s="294" t="s">
        <v>436</v>
      </c>
      <c r="G176" s="272"/>
      <c r="H176" s="272" t="s">
        <v>497</v>
      </c>
      <c r="I176" s="272" t="s">
        <v>432</v>
      </c>
      <c r="J176" s="272">
        <v>50</v>
      </c>
      <c r="K176" s="316"/>
    </row>
    <row r="177" spans="2:11" ht="15" customHeight="1">
      <c r="B177" s="295"/>
      <c r="C177" s="272" t="s">
        <v>97</v>
      </c>
      <c r="D177" s="272"/>
      <c r="E177" s="272"/>
      <c r="F177" s="294" t="s">
        <v>430</v>
      </c>
      <c r="G177" s="272"/>
      <c r="H177" s="272" t="s">
        <v>498</v>
      </c>
      <c r="I177" s="272" t="s">
        <v>499</v>
      </c>
      <c r="J177" s="272"/>
      <c r="K177" s="316"/>
    </row>
    <row r="178" spans="2:11" ht="15" customHeight="1">
      <c r="B178" s="295"/>
      <c r="C178" s="272" t="s">
        <v>59</v>
      </c>
      <c r="D178" s="272"/>
      <c r="E178" s="272"/>
      <c r="F178" s="294" t="s">
        <v>430</v>
      </c>
      <c r="G178" s="272"/>
      <c r="H178" s="272" t="s">
        <v>500</v>
      </c>
      <c r="I178" s="272" t="s">
        <v>501</v>
      </c>
      <c r="J178" s="272">
        <v>1</v>
      </c>
      <c r="K178" s="316"/>
    </row>
    <row r="179" spans="2:11" ht="15" customHeight="1">
      <c r="B179" s="295"/>
      <c r="C179" s="272" t="s">
        <v>55</v>
      </c>
      <c r="D179" s="272"/>
      <c r="E179" s="272"/>
      <c r="F179" s="294" t="s">
        <v>430</v>
      </c>
      <c r="G179" s="272"/>
      <c r="H179" s="272" t="s">
        <v>502</v>
      </c>
      <c r="I179" s="272" t="s">
        <v>432</v>
      </c>
      <c r="J179" s="272">
        <v>20</v>
      </c>
      <c r="K179" s="316"/>
    </row>
    <row r="180" spans="2:11" ht="15" customHeight="1">
      <c r="B180" s="295"/>
      <c r="C180" s="272" t="s">
        <v>56</v>
      </c>
      <c r="D180" s="272"/>
      <c r="E180" s="272"/>
      <c r="F180" s="294" t="s">
        <v>430</v>
      </c>
      <c r="G180" s="272"/>
      <c r="H180" s="272" t="s">
        <v>503</v>
      </c>
      <c r="I180" s="272" t="s">
        <v>432</v>
      </c>
      <c r="J180" s="272">
        <v>255</v>
      </c>
      <c r="K180" s="316"/>
    </row>
    <row r="181" spans="2:11" ht="15" customHeight="1">
      <c r="B181" s="295"/>
      <c r="C181" s="272" t="s">
        <v>98</v>
      </c>
      <c r="D181" s="272"/>
      <c r="E181" s="272"/>
      <c r="F181" s="294" t="s">
        <v>430</v>
      </c>
      <c r="G181" s="272"/>
      <c r="H181" s="272" t="s">
        <v>394</v>
      </c>
      <c r="I181" s="272" t="s">
        <v>432</v>
      </c>
      <c r="J181" s="272">
        <v>10</v>
      </c>
      <c r="K181" s="316"/>
    </row>
    <row r="182" spans="2:11" ht="15" customHeight="1">
      <c r="B182" s="295"/>
      <c r="C182" s="272" t="s">
        <v>99</v>
      </c>
      <c r="D182" s="272"/>
      <c r="E182" s="272"/>
      <c r="F182" s="294" t="s">
        <v>430</v>
      </c>
      <c r="G182" s="272"/>
      <c r="H182" s="272" t="s">
        <v>504</v>
      </c>
      <c r="I182" s="272" t="s">
        <v>465</v>
      </c>
      <c r="J182" s="272"/>
      <c r="K182" s="316"/>
    </row>
    <row r="183" spans="2:11" ht="15" customHeight="1">
      <c r="B183" s="295"/>
      <c r="C183" s="272" t="s">
        <v>505</v>
      </c>
      <c r="D183" s="272"/>
      <c r="E183" s="272"/>
      <c r="F183" s="294" t="s">
        <v>430</v>
      </c>
      <c r="G183" s="272"/>
      <c r="H183" s="272" t="s">
        <v>506</v>
      </c>
      <c r="I183" s="272" t="s">
        <v>465</v>
      </c>
      <c r="J183" s="272"/>
      <c r="K183" s="316"/>
    </row>
    <row r="184" spans="2:11" ht="15" customHeight="1">
      <c r="B184" s="295"/>
      <c r="C184" s="272" t="s">
        <v>494</v>
      </c>
      <c r="D184" s="272"/>
      <c r="E184" s="272"/>
      <c r="F184" s="294" t="s">
        <v>430</v>
      </c>
      <c r="G184" s="272"/>
      <c r="H184" s="272" t="s">
        <v>507</v>
      </c>
      <c r="I184" s="272" t="s">
        <v>465</v>
      </c>
      <c r="J184" s="272"/>
      <c r="K184" s="316"/>
    </row>
    <row r="185" spans="2:11" ht="15" customHeight="1">
      <c r="B185" s="295"/>
      <c r="C185" s="272" t="s">
        <v>101</v>
      </c>
      <c r="D185" s="272"/>
      <c r="E185" s="272"/>
      <c r="F185" s="294" t="s">
        <v>436</v>
      </c>
      <c r="G185" s="272"/>
      <c r="H185" s="272" t="s">
        <v>508</v>
      </c>
      <c r="I185" s="272" t="s">
        <v>432</v>
      </c>
      <c r="J185" s="272">
        <v>50</v>
      </c>
      <c r="K185" s="316"/>
    </row>
    <row r="186" spans="2:11" ht="15" customHeight="1">
      <c r="B186" s="295"/>
      <c r="C186" s="272" t="s">
        <v>509</v>
      </c>
      <c r="D186" s="272"/>
      <c r="E186" s="272"/>
      <c r="F186" s="294" t="s">
        <v>436</v>
      </c>
      <c r="G186" s="272"/>
      <c r="H186" s="272" t="s">
        <v>510</v>
      </c>
      <c r="I186" s="272" t="s">
        <v>511</v>
      </c>
      <c r="J186" s="272"/>
      <c r="K186" s="316"/>
    </row>
    <row r="187" spans="2:11" ht="15" customHeight="1">
      <c r="B187" s="295"/>
      <c r="C187" s="272" t="s">
        <v>512</v>
      </c>
      <c r="D187" s="272"/>
      <c r="E187" s="272"/>
      <c r="F187" s="294" t="s">
        <v>436</v>
      </c>
      <c r="G187" s="272"/>
      <c r="H187" s="272" t="s">
        <v>513</v>
      </c>
      <c r="I187" s="272" t="s">
        <v>511</v>
      </c>
      <c r="J187" s="272"/>
      <c r="K187" s="316"/>
    </row>
    <row r="188" spans="2:11" ht="15" customHeight="1">
      <c r="B188" s="295"/>
      <c r="C188" s="272" t="s">
        <v>514</v>
      </c>
      <c r="D188" s="272"/>
      <c r="E188" s="272"/>
      <c r="F188" s="294" t="s">
        <v>436</v>
      </c>
      <c r="G188" s="272"/>
      <c r="H188" s="272" t="s">
        <v>515</v>
      </c>
      <c r="I188" s="272" t="s">
        <v>511</v>
      </c>
      <c r="J188" s="272"/>
      <c r="K188" s="316"/>
    </row>
    <row r="189" spans="2:11" ht="15" customHeight="1">
      <c r="B189" s="295"/>
      <c r="C189" s="328" t="s">
        <v>516</v>
      </c>
      <c r="D189" s="272"/>
      <c r="E189" s="272"/>
      <c r="F189" s="294" t="s">
        <v>436</v>
      </c>
      <c r="G189" s="272"/>
      <c r="H189" s="272" t="s">
        <v>517</v>
      </c>
      <c r="I189" s="272" t="s">
        <v>518</v>
      </c>
      <c r="J189" s="329" t="s">
        <v>519</v>
      </c>
      <c r="K189" s="316"/>
    </row>
    <row r="190" spans="2:11" ht="15" customHeight="1">
      <c r="B190" s="295"/>
      <c r="C190" s="279" t="s">
        <v>44</v>
      </c>
      <c r="D190" s="272"/>
      <c r="E190" s="272"/>
      <c r="F190" s="294" t="s">
        <v>430</v>
      </c>
      <c r="G190" s="272"/>
      <c r="H190" s="269" t="s">
        <v>520</v>
      </c>
      <c r="I190" s="272" t="s">
        <v>521</v>
      </c>
      <c r="J190" s="272"/>
      <c r="K190" s="316"/>
    </row>
    <row r="191" spans="2:11" ht="15" customHeight="1">
      <c r="B191" s="295"/>
      <c r="C191" s="279" t="s">
        <v>522</v>
      </c>
      <c r="D191" s="272"/>
      <c r="E191" s="272"/>
      <c r="F191" s="294" t="s">
        <v>430</v>
      </c>
      <c r="G191" s="272"/>
      <c r="H191" s="272" t="s">
        <v>523</v>
      </c>
      <c r="I191" s="272" t="s">
        <v>465</v>
      </c>
      <c r="J191" s="272"/>
      <c r="K191" s="316"/>
    </row>
    <row r="192" spans="2:11" ht="15" customHeight="1">
      <c r="B192" s="295"/>
      <c r="C192" s="279" t="s">
        <v>524</v>
      </c>
      <c r="D192" s="272"/>
      <c r="E192" s="272"/>
      <c r="F192" s="294" t="s">
        <v>430</v>
      </c>
      <c r="G192" s="272"/>
      <c r="H192" s="272" t="s">
        <v>525</v>
      </c>
      <c r="I192" s="272" t="s">
        <v>465</v>
      </c>
      <c r="J192" s="272"/>
      <c r="K192" s="316"/>
    </row>
    <row r="193" spans="2:11" ht="15" customHeight="1">
      <c r="B193" s="295"/>
      <c r="C193" s="279" t="s">
        <v>526</v>
      </c>
      <c r="D193" s="272"/>
      <c r="E193" s="272"/>
      <c r="F193" s="294" t="s">
        <v>436</v>
      </c>
      <c r="G193" s="272"/>
      <c r="H193" s="272" t="s">
        <v>527</v>
      </c>
      <c r="I193" s="272" t="s">
        <v>465</v>
      </c>
      <c r="J193" s="272"/>
      <c r="K193" s="316"/>
    </row>
    <row r="194" spans="2:11" ht="15" customHeight="1">
      <c r="B194" s="322"/>
      <c r="C194" s="330"/>
      <c r="D194" s="304"/>
      <c r="E194" s="304"/>
      <c r="F194" s="304"/>
      <c r="G194" s="304"/>
      <c r="H194" s="304"/>
      <c r="I194" s="304"/>
      <c r="J194" s="304"/>
      <c r="K194" s="323"/>
    </row>
    <row r="195" spans="2:11" ht="18.75" customHeight="1">
      <c r="B195" s="269"/>
      <c r="C195" s="272"/>
      <c r="D195" s="272"/>
      <c r="E195" s="272"/>
      <c r="F195" s="294"/>
      <c r="G195" s="272"/>
      <c r="H195" s="272"/>
      <c r="I195" s="272"/>
      <c r="J195" s="272"/>
      <c r="K195" s="269"/>
    </row>
    <row r="196" spans="2:11" ht="18.75" customHeight="1">
      <c r="B196" s="269"/>
      <c r="C196" s="272"/>
      <c r="D196" s="272"/>
      <c r="E196" s="272"/>
      <c r="F196" s="294"/>
      <c r="G196" s="272"/>
      <c r="H196" s="272"/>
      <c r="I196" s="272"/>
      <c r="J196" s="272"/>
      <c r="K196" s="269"/>
    </row>
    <row r="197" spans="2:11" ht="18.75" customHeight="1">
      <c r="B197" s="280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ht="13.5">
      <c r="B198" s="259"/>
      <c r="C198" s="260"/>
      <c r="D198" s="260"/>
      <c r="E198" s="260"/>
      <c r="F198" s="260"/>
      <c r="G198" s="260"/>
      <c r="H198" s="260"/>
      <c r="I198" s="260"/>
      <c r="J198" s="260"/>
      <c r="K198" s="261"/>
    </row>
    <row r="199" spans="2:11" ht="21">
      <c r="B199" s="262"/>
      <c r="C199" s="263" t="s">
        <v>528</v>
      </c>
      <c r="D199" s="263"/>
      <c r="E199" s="263"/>
      <c r="F199" s="263"/>
      <c r="G199" s="263"/>
      <c r="H199" s="263"/>
      <c r="I199" s="263"/>
      <c r="J199" s="263"/>
      <c r="K199" s="264"/>
    </row>
    <row r="200" spans="2:11" ht="25.5" customHeight="1">
      <c r="B200" s="262"/>
      <c r="C200" s="331" t="s">
        <v>529</v>
      </c>
      <c r="D200" s="331"/>
      <c r="E200" s="331"/>
      <c r="F200" s="331" t="s">
        <v>530</v>
      </c>
      <c r="G200" s="332"/>
      <c r="H200" s="331" t="s">
        <v>531</v>
      </c>
      <c r="I200" s="331"/>
      <c r="J200" s="331"/>
      <c r="K200" s="264"/>
    </row>
    <row r="201" spans="2:11" ht="5.25" customHeight="1">
      <c r="B201" s="295"/>
      <c r="C201" s="292"/>
      <c r="D201" s="292"/>
      <c r="E201" s="292"/>
      <c r="F201" s="292"/>
      <c r="G201" s="272"/>
      <c r="H201" s="292"/>
      <c r="I201" s="292"/>
      <c r="J201" s="292"/>
      <c r="K201" s="316"/>
    </row>
    <row r="202" spans="2:11" ht="15" customHeight="1">
      <c r="B202" s="295"/>
      <c r="C202" s="272" t="s">
        <v>521</v>
      </c>
      <c r="D202" s="272"/>
      <c r="E202" s="272"/>
      <c r="F202" s="294" t="s">
        <v>45</v>
      </c>
      <c r="G202" s="272"/>
      <c r="H202" s="272" t="s">
        <v>532</v>
      </c>
      <c r="I202" s="272"/>
      <c r="J202" s="272"/>
      <c r="K202" s="316"/>
    </row>
    <row r="203" spans="2:11" ht="15" customHeight="1">
      <c r="B203" s="295"/>
      <c r="C203" s="301"/>
      <c r="D203" s="272"/>
      <c r="E203" s="272"/>
      <c r="F203" s="294" t="s">
        <v>46</v>
      </c>
      <c r="G203" s="272"/>
      <c r="H203" s="272" t="s">
        <v>533</v>
      </c>
      <c r="I203" s="272"/>
      <c r="J203" s="272"/>
      <c r="K203" s="316"/>
    </row>
    <row r="204" spans="2:11" ht="15" customHeight="1">
      <c r="B204" s="295"/>
      <c r="C204" s="301"/>
      <c r="D204" s="272"/>
      <c r="E204" s="272"/>
      <c r="F204" s="294" t="s">
        <v>49</v>
      </c>
      <c r="G204" s="272"/>
      <c r="H204" s="272" t="s">
        <v>534</v>
      </c>
      <c r="I204" s="272"/>
      <c r="J204" s="272"/>
      <c r="K204" s="316"/>
    </row>
    <row r="205" spans="2:11" ht="15" customHeight="1">
      <c r="B205" s="295"/>
      <c r="C205" s="272"/>
      <c r="D205" s="272"/>
      <c r="E205" s="272"/>
      <c r="F205" s="294" t="s">
        <v>47</v>
      </c>
      <c r="G205" s="272"/>
      <c r="H205" s="272" t="s">
        <v>535</v>
      </c>
      <c r="I205" s="272"/>
      <c r="J205" s="272"/>
      <c r="K205" s="316"/>
    </row>
    <row r="206" spans="2:11" ht="15" customHeight="1">
      <c r="B206" s="295"/>
      <c r="C206" s="272"/>
      <c r="D206" s="272"/>
      <c r="E206" s="272"/>
      <c r="F206" s="294" t="s">
        <v>48</v>
      </c>
      <c r="G206" s="272"/>
      <c r="H206" s="272" t="s">
        <v>536</v>
      </c>
      <c r="I206" s="272"/>
      <c r="J206" s="272"/>
      <c r="K206" s="316"/>
    </row>
    <row r="207" spans="2:11" ht="15" customHeight="1">
      <c r="B207" s="295"/>
      <c r="C207" s="272"/>
      <c r="D207" s="272"/>
      <c r="E207" s="272"/>
      <c r="F207" s="294"/>
      <c r="G207" s="272"/>
      <c r="H207" s="272"/>
      <c r="I207" s="272"/>
      <c r="J207" s="272"/>
      <c r="K207" s="316"/>
    </row>
    <row r="208" spans="2:11" ht="15" customHeight="1">
      <c r="B208" s="295"/>
      <c r="C208" s="272" t="s">
        <v>477</v>
      </c>
      <c r="D208" s="272"/>
      <c r="E208" s="272"/>
      <c r="F208" s="294" t="s">
        <v>78</v>
      </c>
      <c r="G208" s="272"/>
      <c r="H208" s="272" t="s">
        <v>537</v>
      </c>
      <c r="I208" s="272"/>
      <c r="J208" s="272"/>
      <c r="K208" s="316"/>
    </row>
    <row r="209" spans="2:11" ht="15" customHeight="1">
      <c r="B209" s="295"/>
      <c r="C209" s="301"/>
      <c r="D209" s="272"/>
      <c r="E209" s="272"/>
      <c r="F209" s="294" t="s">
        <v>372</v>
      </c>
      <c r="G209" s="272"/>
      <c r="H209" s="272" t="s">
        <v>373</v>
      </c>
      <c r="I209" s="272"/>
      <c r="J209" s="272"/>
      <c r="K209" s="316"/>
    </row>
    <row r="210" spans="2:11" ht="15" customHeight="1">
      <c r="B210" s="295"/>
      <c r="C210" s="272"/>
      <c r="D210" s="272"/>
      <c r="E210" s="272"/>
      <c r="F210" s="294" t="s">
        <v>370</v>
      </c>
      <c r="G210" s="272"/>
      <c r="H210" s="272" t="s">
        <v>538</v>
      </c>
      <c r="I210" s="272"/>
      <c r="J210" s="272"/>
      <c r="K210" s="316"/>
    </row>
    <row r="211" spans="2:11" ht="15" customHeight="1">
      <c r="B211" s="333"/>
      <c r="C211" s="301"/>
      <c r="D211" s="301"/>
      <c r="E211" s="301"/>
      <c r="F211" s="294" t="s">
        <v>374</v>
      </c>
      <c r="G211" s="279"/>
      <c r="H211" s="320" t="s">
        <v>375</v>
      </c>
      <c r="I211" s="320"/>
      <c r="J211" s="320"/>
      <c r="K211" s="334"/>
    </row>
    <row r="212" spans="2:11" ht="15" customHeight="1">
      <c r="B212" s="333"/>
      <c r="C212" s="301"/>
      <c r="D212" s="301"/>
      <c r="E212" s="301"/>
      <c r="F212" s="294" t="s">
        <v>376</v>
      </c>
      <c r="G212" s="279"/>
      <c r="H212" s="320" t="s">
        <v>539</v>
      </c>
      <c r="I212" s="320"/>
      <c r="J212" s="320"/>
      <c r="K212" s="334"/>
    </row>
    <row r="213" spans="2:11" ht="15" customHeight="1">
      <c r="B213" s="333"/>
      <c r="C213" s="301"/>
      <c r="D213" s="301"/>
      <c r="E213" s="301"/>
      <c r="F213" s="335"/>
      <c r="G213" s="279"/>
      <c r="H213" s="336"/>
      <c r="I213" s="336"/>
      <c r="J213" s="336"/>
      <c r="K213" s="334"/>
    </row>
    <row r="214" spans="2:11" ht="15" customHeight="1">
      <c r="B214" s="333"/>
      <c r="C214" s="272" t="s">
        <v>501</v>
      </c>
      <c r="D214" s="301"/>
      <c r="E214" s="301"/>
      <c r="F214" s="294">
        <v>1</v>
      </c>
      <c r="G214" s="279"/>
      <c r="H214" s="320" t="s">
        <v>540</v>
      </c>
      <c r="I214" s="320"/>
      <c r="J214" s="320"/>
      <c r="K214" s="334"/>
    </row>
    <row r="215" spans="2:11" ht="15" customHeight="1">
      <c r="B215" s="333"/>
      <c r="C215" s="301"/>
      <c r="D215" s="301"/>
      <c r="E215" s="301"/>
      <c r="F215" s="294">
        <v>2</v>
      </c>
      <c r="G215" s="279"/>
      <c r="H215" s="320" t="s">
        <v>541</v>
      </c>
      <c r="I215" s="320"/>
      <c r="J215" s="320"/>
      <c r="K215" s="334"/>
    </row>
    <row r="216" spans="2:11" ht="15" customHeight="1">
      <c r="B216" s="333"/>
      <c r="C216" s="301"/>
      <c r="D216" s="301"/>
      <c r="E216" s="301"/>
      <c r="F216" s="294">
        <v>3</v>
      </c>
      <c r="G216" s="279"/>
      <c r="H216" s="320" t="s">
        <v>542</v>
      </c>
      <c r="I216" s="320"/>
      <c r="J216" s="320"/>
      <c r="K216" s="334"/>
    </row>
    <row r="217" spans="2:11" ht="15" customHeight="1">
      <c r="B217" s="333"/>
      <c r="C217" s="301"/>
      <c r="D217" s="301"/>
      <c r="E217" s="301"/>
      <c r="F217" s="294">
        <v>4</v>
      </c>
      <c r="G217" s="279"/>
      <c r="H217" s="320" t="s">
        <v>543</v>
      </c>
      <c r="I217" s="320"/>
      <c r="J217" s="320"/>
      <c r="K217" s="334"/>
    </row>
    <row r="218" spans="2:11" ht="12.75" customHeight="1">
      <c r="B218" s="337"/>
      <c r="C218" s="338"/>
      <c r="D218" s="338"/>
      <c r="E218" s="338"/>
      <c r="F218" s="338"/>
      <c r="G218" s="338"/>
      <c r="H218" s="338"/>
      <c r="I218" s="338"/>
      <c r="J218" s="338"/>
      <c r="K218" s="33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Urbánek</dc:creator>
  <cp:keywords/>
  <dc:description/>
  <cp:lastModifiedBy>Kamil Urbánek</cp:lastModifiedBy>
  <dcterms:created xsi:type="dcterms:W3CDTF">2020-02-25T14:25:31Z</dcterms:created>
  <dcterms:modified xsi:type="dcterms:W3CDTF">2020-02-25T14:25:37Z</dcterms:modified>
  <cp:category/>
  <cp:version/>
  <cp:contentType/>
  <cp:contentStatus/>
</cp:coreProperties>
</file>