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70" yWindow="0" windowWidth="27330" windowHeight="12420" activeTab="2"/>
  </bookViews>
  <sheets>
    <sheet name="Rekapitulace stavby" sheetId="1" r:id="rId1"/>
    <sheet name="PS 01.1 - Přívod vody" sheetId="2" r:id="rId2"/>
    <sheet name="PS 01.2 - Zařízení strojo..." sheetId="3" r:id="rId3"/>
    <sheet name="PS 02 - Technologická čás..." sheetId="4" r:id="rId4"/>
    <sheet name="SO 01 - Úpravy MVE" sheetId="5" r:id="rId5"/>
    <sheet name="VON - Vedlejší a ostatní ..." sheetId="6" r:id="rId6"/>
    <sheet name="Seznam figur" sheetId="7" r:id="rId7"/>
    <sheet name="Pokyny pro vyplnění" sheetId="8" r:id="rId8"/>
  </sheets>
  <definedNames>
    <definedName name="_xlnm._FilterDatabase" localSheetId="1" hidden="1">'PS 01.1 - Přívod vody'!$C$96:$K$173</definedName>
    <definedName name="_xlnm._FilterDatabase" localSheetId="2" hidden="1">'PS 01.2 - Zařízení strojo...'!$C$99:$K$215</definedName>
    <definedName name="_xlnm._FilterDatabase" localSheetId="3" hidden="1">'PS 02 - Technologická čás...'!$C$80:$K$119</definedName>
    <definedName name="_xlnm._FilterDatabase" localSheetId="4" hidden="1">'SO 01 - Úpravy MVE'!$C$85:$K$274</definedName>
    <definedName name="_xlnm._FilterDatabase" localSheetId="5" hidden="1">'VON - Vedlejší a ostatní ...'!$C$79:$K$90</definedName>
    <definedName name="_xlnm.Print_Titles" localSheetId="1">'PS 01.1 - Přívod vody'!$96:$96</definedName>
    <definedName name="_xlnm.Print_Titles" localSheetId="2">'PS 01.2 - Zařízení strojo...'!$99:$99</definedName>
    <definedName name="_xlnm.Print_Titles" localSheetId="3">'PS 02 - Technologická čás...'!$80:$80</definedName>
    <definedName name="_xlnm.Print_Titles" localSheetId="0">'Rekapitulace stavby'!$52:$52</definedName>
    <definedName name="_xlnm.Print_Titles" localSheetId="6">'Seznam figur'!$9:$9</definedName>
    <definedName name="_xlnm.Print_Titles" localSheetId="4">'SO 01 - Úpravy MVE'!$85:$85</definedName>
    <definedName name="_xlnm.Print_Titles" localSheetId="5">'VON - Vedlejší a ostatní ...'!$79:$79</definedName>
    <definedName name="_xlnm.Print_Area" localSheetId="7">'Pokyny pro vyplnění'!$B$2:$K$71,'Pokyny pro vyplnění'!$B$74:$K$118,'Pokyny pro vyplnění'!$B$121:$K$161,'Pokyny pro vyplnění'!$B$164:$K$218</definedName>
    <definedName name="_xlnm.Print_Area" localSheetId="1">'PS 01.1 - Přívod vody'!$C$4:$J$41,'PS 01.1 - Přívod vody'!$C$47:$J$76,'PS 01.1 - Přívod vody'!$C$82:$K$173</definedName>
    <definedName name="_xlnm.Print_Area" localSheetId="2">'PS 01.2 - Zařízení strojo...'!$C$4:$J$41,'PS 01.2 - Zařízení strojo...'!$C$47:$J$79,'PS 01.2 - Zařízení strojo...'!$C$85:$K$215</definedName>
    <definedName name="_xlnm.Print_Area" localSheetId="3">'PS 02 - Technologická čás...'!$C$4:$J$39,'PS 02 - Technologická čás...'!$C$45:$J$62,'PS 02 - Technologická čás...'!$C$68:$K$119</definedName>
    <definedName name="_xlnm.Print_Area" localSheetId="0">'Rekapitulace stavby'!$D$4:$AO$36,'Rekapitulace stavby'!$C$42:$AQ$61</definedName>
    <definedName name="_xlnm.Print_Area" localSheetId="6">'Seznam figur'!$C$4:$G$132</definedName>
    <definedName name="_xlnm.Print_Area" localSheetId="4">'SO 01 - Úpravy MVE'!$C$4:$J$39,'SO 01 - Úpravy MVE'!$C$45:$J$67,'SO 01 - Úpravy MVE'!$C$73:$K$274</definedName>
    <definedName name="_xlnm.Print_Area" localSheetId="5">'VON - Vedlejší a ostatní ...'!$C$4:$J$39,'VON - Vedlejší a ostatní ...'!$C$45:$J$61,'VON - Vedlejší a ostatní ...'!$C$67:$K$90</definedName>
  </definedNames>
  <calcPr fullCalcOnLoad="1"/>
</workbook>
</file>

<file path=xl/sharedStrings.xml><?xml version="1.0" encoding="utf-8"?>
<sst xmlns="http://schemas.openxmlformats.org/spreadsheetml/2006/main" count="5444" uniqueCount="1051">
  <si>
    <t>Export Komplet</t>
  </si>
  <si>
    <t>VZ</t>
  </si>
  <si>
    <t>2.0</t>
  </si>
  <si>
    <t>ZAMOK</t>
  </si>
  <si>
    <t>False</t>
  </si>
  <si>
    <t>{32fc772d-616e-48b9-b47d-f71c0f38e47a}</t>
  </si>
  <si>
    <t>0,01</t>
  </si>
  <si>
    <t>21</t>
  </si>
  <si>
    <t>15</t>
  </si>
  <si>
    <t>REKAPITULACE STAVBY</t>
  </si>
  <si>
    <t>v ---  níže se nacházejí doplnkové a pomocné údaje k sestavám  --- v</t>
  </si>
  <si>
    <t>Návod na vyplnění</t>
  </si>
  <si>
    <t>0,001</t>
  </si>
  <si>
    <t>Kód:</t>
  </si>
  <si>
    <t>21005</t>
  </si>
  <si>
    <t>Měnit lze pouze buňky se žlutým podbarvením!
1) v Rekapitulaci stavby vyplňte údaje o Uchazeči (přenesou se do ostatních sestav i v jiných listech)
2) na vybraných listech vyplňte v sestavě Soupis prací ceny u položek</t>
  </si>
  <si>
    <t>Stavba:</t>
  </si>
  <si>
    <t>004486 MVE Veselí nad Moravou - rekonstrukce</t>
  </si>
  <si>
    <t>KSO:</t>
  </si>
  <si>
    <t>832 41 52</t>
  </si>
  <si>
    <t>CC-CZ:</t>
  </si>
  <si>
    <t/>
  </si>
  <si>
    <t>Místo:</t>
  </si>
  <si>
    <t xml:space="preserve">VD Veselí nad Moravou - na řece Morava </t>
  </si>
  <si>
    <t>Datum:</t>
  </si>
  <si>
    <t>12. 4. 2021</t>
  </si>
  <si>
    <t>Zadavatel:</t>
  </si>
  <si>
    <t>IČ:</t>
  </si>
  <si>
    <t>70890013</t>
  </si>
  <si>
    <t>Povodí Moravy, státní podnik</t>
  </si>
  <si>
    <t>DIČ:</t>
  </si>
  <si>
    <t>CZ70890013</t>
  </si>
  <si>
    <t>Uchazeč:</t>
  </si>
  <si>
    <t>Vyplň údaj</t>
  </si>
  <si>
    <t>Projektant:</t>
  </si>
  <si>
    <t>46347526</t>
  </si>
  <si>
    <t>AQUATIS a. s.</t>
  </si>
  <si>
    <t>CZ46347526</t>
  </si>
  <si>
    <t>True</t>
  </si>
  <si>
    <t>Zpracovatel:</t>
  </si>
  <si>
    <t>Aneta Patková</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</si>
  <si>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</si>
  <si>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www.podminky.urs.cz.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</si>
  <si>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</si>
  <si>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</si>
  <si>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</si>
  <si>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</si>
  <si>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</si>
  <si>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</si>
  <si>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</si>
  <si>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</si>
  <si>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</si>
  <si>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</si>
  <si>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</si>
  <si>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</si>
  <si>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</si>
  <si>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</si>
  <si>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</si>
  <si>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</si>
  <si>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</si>
  <si>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</si>
  <si>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</si>
  <si>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</si>
  <si>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</si>
  <si>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</si>
  <si>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</si>
  <si>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</si>
  <si>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</si>
  <si>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</si>
  <si>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</si>
  <si>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</si>
  <si>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</si>
  <si>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</si>
  <si>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</si>
  <si>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</si>
  <si>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</si>
  <si>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</si>
  <si>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</si>
  <si>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</si>
  <si>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</si>
  <si>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</si>
  <si>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PS 01</t>
  </si>
  <si>
    <t>Technologická část strojní</t>
  </si>
  <si>
    <t>PRO</t>
  </si>
  <si>
    <t>1</t>
  </si>
  <si>
    <t>{6d3d1ba6-a464-47c0-96d4-1b198d6d7239}</t>
  </si>
  <si>
    <t>2</t>
  </si>
  <si>
    <t>/</t>
  </si>
  <si>
    <t>PS 01.1</t>
  </si>
  <si>
    <t>Přívod vody</t>
  </si>
  <si>
    <t>Soupis</t>
  </si>
  <si>
    <t>{9e38c73c-df50-427b-8abb-c5c7ba1f0601}</t>
  </si>
  <si>
    <t>PS 01.2</t>
  </si>
  <si>
    <t>Zařízení strojovny MVE</t>
  </si>
  <si>
    <t>{cafb4e1b-f7e4-4ead-b173-46e97e5ae48f}</t>
  </si>
  <si>
    <t>PS 02</t>
  </si>
  <si>
    <t>Technologická část elektro</t>
  </si>
  <si>
    <t>{32c7ffe7-bc51-445f-8eec-27b9440dbb00}</t>
  </si>
  <si>
    <t>SO 01</t>
  </si>
  <si>
    <t>Úpravy MVE</t>
  </si>
  <si>
    <t>STA</t>
  </si>
  <si>
    <t>{91a131e1-ce65-4cae-b2ef-045308b33884}</t>
  </si>
  <si>
    <t>VON</t>
  </si>
  <si>
    <t>Vedlejší a ostatní náklady</t>
  </si>
  <si>
    <t>{199f1b42-2b4e-4c71-9337-967317047775}</t>
  </si>
  <si>
    <t>KRYCÍ LIST SOUPISU PRACÍ</t>
  </si>
  <si>
    <t>Objekt:</t>
  </si>
  <si>
    <t>PS 01 - Technologická část strojní</t>
  </si>
  <si>
    <t>Soupis:</t>
  </si>
  <si>
    <t>PS 01.1 - Přívod vody</t>
  </si>
  <si>
    <t>REKAPITULACE ČLENĚNÍ SOUPISU PRACÍ</t>
  </si>
  <si>
    <t>Kód dílu - Popis</t>
  </si>
  <si>
    <t>Cena celkem [CZK]</t>
  </si>
  <si>
    <t>-1</t>
  </si>
  <si>
    <t>1.1. - Rám odpuzovače ryb</t>
  </si>
  <si>
    <t xml:space="preserve">    1.1.1 - Nový rám odpuzovače ryb</t>
  </si>
  <si>
    <t>1.2. - Provizorní hrazení vtoku</t>
  </si>
  <si>
    <t xml:space="preserve">    1.2.1 - Oprava stávajícího provizorního hrazení vtoku</t>
  </si>
  <si>
    <t>1.3. - Stavidlo proplachu</t>
  </si>
  <si>
    <t xml:space="preserve">    1.3.1 - Revize a oprava stávajícího stavidla proplachu</t>
  </si>
  <si>
    <t>1.4. - Jemné česle</t>
  </si>
  <si>
    <t xml:space="preserve">    1.4.1 - Revize a oprava stávajících jemných česlí</t>
  </si>
  <si>
    <t>1.5. - Čistící stroje česlí</t>
  </si>
  <si>
    <t xml:space="preserve">    1.5.1 - Revize a oprava stávajícího čistícíoh stroje</t>
  </si>
  <si>
    <t>1.6. - Proplachování žlabu</t>
  </si>
  <si>
    <t xml:space="preserve">    1.6.1 - Oprava systému proplachování shrabků</t>
  </si>
  <si>
    <t>SOUPIS PRACÍ</t>
  </si>
  <si>
    <t>PČ</t>
  </si>
  <si>
    <t>MJ</t>
  </si>
  <si>
    <t>Množství</t>
  </si>
  <si>
    <t>J.cena [CZK]</t>
  </si>
  <si>
    <t>Cenová soustava</t>
  </si>
  <si>
    <t>J. Nh [h]</t>
  </si>
  <si>
    <t>Nh celkem [h]</t>
  </si>
  <si>
    <t>J. hmotnost [t]</t>
  </si>
  <si>
    <t>Hmotnost celkem [t]</t>
  </si>
  <si>
    <t>J. suť [t]</t>
  </si>
  <si>
    <t>Suť Celkem [t]</t>
  </si>
  <si>
    <t>Náklady soupisu celkem</t>
  </si>
  <si>
    <t>1.1.</t>
  </si>
  <si>
    <t>ROZPOCET</t>
  </si>
  <si>
    <t>1.1.1</t>
  </si>
  <si>
    <t>Nový rám odpuzovače ryb</t>
  </si>
  <si>
    <t>K</t>
  </si>
  <si>
    <t>1.1.1.1</t>
  </si>
  <si>
    <t>demontáž původního rámu, odvoz do sběrných surovin</t>
  </si>
  <si>
    <t>sada</t>
  </si>
  <si>
    <t>4</t>
  </si>
  <si>
    <t>1450534059</t>
  </si>
  <si>
    <t>PP</t>
  </si>
  <si>
    <t>1.1.1.2</t>
  </si>
  <si>
    <t>nový rám s elektrodami odpuzovače vč. povrchové ochrany</t>
  </si>
  <si>
    <t>1772298368</t>
  </si>
  <si>
    <t>3</t>
  </si>
  <si>
    <t>1.1.1.3</t>
  </si>
  <si>
    <t>montáž na díle</t>
  </si>
  <si>
    <t>1581508714</t>
  </si>
  <si>
    <t>1.2.</t>
  </si>
  <si>
    <t>Provizorní hrazení vtoku</t>
  </si>
  <si>
    <t>1.2.1</t>
  </si>
  <si>
    <t>Oprava stávajícího provizorního hrazení vtoku</t>
  </si>
  <si>
    <t>1.2.1.1</t>
  </si>
  <si>
    <t>demontáž, revize a kontrola stavu tabulí    technický nález</t>
  </si>
  <si>
    <t>998795977</t>
  </si>
  <si>
    <t>demontáž, revize a kontrola stavu tabulí technický nález</t>
  </si>
  <si>
    <t>5</t>
  </si>
  <si>
    <t>1.2.1.2</t>
  </si>
  <si>
    <t>nové těsnícími prvky</t>
  </si>
  <si>
    <t>-1874690782</t>
  </si>
  <si>
    <t>6</t>
  </si>
  <si>
    <t>1.2.1.3</t>
  </si>
  <si>
    <t>obnovení nátěrů hradítek (cca 25 m2/sada)</t>
  </si>
  <si>
    <t>m2</t>
  </si>
  <si>
    <t>836144706</t>
  </si>
  <si>
    <t>7</t>
  </si>
  <si>
    <t>1.2.1.4</t>
  </si>
  <si>
    <t>zpětná montáž</t>
  </si>
  <si>
    <t>1814573201</t>
  </si>
  <si>
    <t>8</t>
  </si>
  <si>
    <t>1.2.1.5</t>
  </si>
  <si>
    <t>revize a kontrola stavu  vodicích drážek    technický nález</t>
  </si>
  <si>
    <t>-310739622</t>
  </si>
  <si>
    <t>revize a kontrola stavu vodicích drážek technický nález</t>
  </si>
  <si>
    <t>9</t>
  </si>
  <si>
    <t>1.2.1.6</t>
  </si>
  <si>
    <t>obnovení nátěrů drážek (cca 3,5 m2/sada)</t>
  </si>
  <si>
    <t>-10662672</t>
  </si>
  <si>
    <t>1.3.</t>
  </si>
  <si>
    <t>Stavidlo proplachu</t>
  </si>
  <si>
    <t>1.3.1</t>
  </si>
  <si>
    <t>Revize a oprava stávajícího stavidla proplachu</t>
  </si>
  <si>
    <t>10</t>
  </si>
  <si>
    <t>1.3.1.1</t>
  </si>
  <si>
    <t>demontáž</t>
  </si>
  <si>
    <t>1002244846</t>
  </si>
  <si>
    <t>11</t>
  </si>
  <si>
    <t>1.3.1.2</t>
  </si>
  <si>
    <t>revize a kontrola stavu tabulí    technický nález</t>
  </si>
  <si>
    <t>1791421995</t>
  </si>
  <si>
    <t>revize a kontrola stavu tabulí technický nález</t>
  </si>
  <si>
    <t>12</t>
  </si>
  <si>
    <t>1.3.1.3</t>
  </si>
  <si>
    <t>repase těsnících ploch stavidlové tabule a vodících drážek</t>
  </si>
  <si>
    <t>-1462225606</t>
  </si>
  <si>
    <t>13</t>
  </si>
  <si>
    <t>1.3.1.4</t>
  </si>
  <si>
    <t>nový pohon elektrickým servopohon (IP68)</t>
  </si>
  <si>
    <t>-1878900599</t>
  </si>
  <si>
    <t>14</t>
  </si>
  <si>
    <t>1.3.1.5</t>
  </si>
  <si>
    <t>obnovení nátěrů (cca 10 m2/sada)</t>
  </si>
  <si>
    <t>1587853085</t>
  </si>
  <si>
    <t>1.3.1.6</t>
  </si>
  <si>
    <t>-2084499039</t>
  </si>
  <si>
    <t>16</t>
  </si>
  <si>
    <t>1.3.1.7</t>
  </si>
  <si>
    <t>seřízení a uvedení do provozu</t>
  </si>
  <si>
    <t>43025167</t>
  </si>
  <si>
    <t>1.4.</t>
  </si>
  <si>
    <t>Jemné česle</t>
  </si>
  <si>
    <t>1.4.1</t>
  </si>
  <si>
    <t>Revize a oprava stávajících jemných česlí</t>
  </si>
  <si>
    <t>17</t>
  </si>
  <si>
    <t>1.4.1.1</t>
  </si>
  <si>
    <t>demontáž česlí</t>
  </si>
  <si>
    <t>-1373047587</t>
  </si>
  <si>
    <t>18</t>
  </si>
  <si>
    <t>1.4.1.2</t>
  </si>
  <si>
    <t>repase česlí</t>
  </si>
  <si>
    <t>-1334513888</t>
  </si>
  <si>
    <t>19</t>
  </si>
  <si>
    <t>1.4.1.3</t>
  </si>
  <si>
    <t>obnovení nátěrů (cca 45 m2/sada)</t>
  </si>
  <si>
    <t>-627683752</t>
  </si>
  <si>
    <t>20</t>
  </si>
  <si>
    <t>1.4.1.4</t>
  </si>
  <si>
    <t>montáž česlí</t>
  </si>
  <si>
    <t>1141134824</t>
  </si>
  <si>
    <t>1.5.</t>
  </si>
  <si>
    <t>Čistící stroje česlí</t>
  </si>
  <si>
    <t>1.5.1</t>
  </si>
  <si>
    <t>Revize a oprava stávajícího čistícíoh stroje</t>
  </si>
  <si>
    <t>1.5.1.1</t>
  </si>
  <si>
    <t>revize a kontrola stavu ČS  demontáž, technický nález</t>
  </si>
  <si>
    <t>1193361135</t>
  </si>
  <si>
    <t>revize a kontrola stavu ČS demontáž, technický nález</t>
  </si>
  <si>
    <t>22</t>
  </si>
  <si>
    <t>1.5.1.2</t>
  </si>
  <si>
    <t>oprava konstrukce ČS</t>
  </si>
  <si>
    <t>459400833</t>
  </si>
  <si>
    <t>23</t>
  </si>
  <si>
    <t>1.5.1.3</t>
  </si>
  <si>
    <t>instalace nových snímačů a čidel</t>
  </si>
  <si>
    <t>1771199610</t>
  </si>
  <si>
    <t>24</t>
  </si>
  <si>
    <t>1.5.1.4</t>
  </si>
  <si>
    <t>nová povrchová ochrana  nátěry (cca 75 m2/ks)</t>
  </si>
  <si>
    <t>-1873158339</t>
  </si>
  <si>
    <t>nová povrchová ochrana nátěry (cca 75 m2/ks)</t>
  </si>
  <si>
    <t>25</t>
  </si>
  <si>
    <t>1.5.1.5</t>
  </si>
  <si>
    <t>instalace nového krytu el. motoru</t>
  </si>
  <si>
    <t>81566155</t>
  </si>
  <si>
    <t>26</t>
  </si>
  <si>
    <t>1.5.1.6</t>
  </si>
  <si>
    <t>103317622</t>
  </si>
  <si>
    <t>27</t>
  </si>
  <si>
    <t>1.5.1.7</t>
  </si>
  <si>
    <t>1382956734</t>
  </si>
  <si>
    <t>1.6.</t>
  </si>
  <si>
    <t>Proplachování žlabu</t>
  </si>
  <si>
    <t>1.6.1</t>
  </si>
  <si>
    <t>Oprava systému proplachování shrabků</t>
  </si>
  <si>
    <t>28</t>
  </si>
  <si>
    <t>1.6.1.1</t>
  </si>
  <si>
    <t>demontáž čerpadla</t>
  </si>
  <si>
    <t>-1553845185</t>
  </si>
  <si>
    <t>29</t>
  </si>
  <si>
    <t>1.6.1.2</t>
  </si>
  <si>
    <t>nové ponorné čerpadlo (Q = cca 10 l/s, H = cca 10 m)</t>
  </si>
  <si>
    <t>734536619</t>
  </si>
  <si>
    <t>30</t>
  </si>
  <si>
    <t>1.6.1.3</t>
  </si>
  <si>
    <t>montáž čerpadla vč. úprav napojení</t>
  </si>
  <si>
    <t>1216978324</t>
  </si>
  <si>
    <t>31</t>
  </si>
  <si>
    <t>1.6.1.4</t>
  </si>
  <si>
    <t>422966481</t>
  </si>
  <si>
    <t>PS 01.2 - Zařízení strojovny MVE</t>
  </si>
  <si>
    <t>2.1. - Rychlozávěr</t>
  </si>
  <si>
    <t xml:space="preserve">    2.1.1 - Revize a oprava stávajícího rychlozávěru</t>
  </si>
  <si>
    <t xml:space="preserve">    2.1.2. - Úprava systému hydraulických rozvodů rychlozávěru</t>
  </si>
  <si>
    <t xml:space="preserve">    2.2. - Turbina</t>
  </si>
  <si>
    <t xml:space="preserve">    2.2.1. - Provedení generální opravy Semi-Kaplanovy turbíny</t>
  </si>
  <si>
    <t xml:space="preserve">    2.3. - Hydraulický systém regulace</t>
  </si>
  <si>
    <t xml:space="preserve">    2.3..1 - Nový hydraulický systém regulátoru turbíny</t>
  </si>
  <si>
    <t xml:space="preserve">    2.4. - Řemenový převod</t>
  </si>
  <si>
    <t xml:space="preserve">    2.4.1 - Kontrola řemenového převodu</t>
  </si>
  <si>
    <t xml:space="preserve">    2.5. - Povrchová ochrana stávajícího zařízení ve strojovně</t>
  </si>
  <si>
    <t xml:space="preserve">    2.5.1 - Nové povrchové ochrany stávajícího zařízení ve strojovně</t>
  </si>
  <si>
    <t xml:space="preserve">    2.6. - Opravy dle technického nálezu</t>
  </si>
  <si>
    <t xml:space="preserve">    2.7. - Asynchronní generátor</t>
  </si>
  <si>
    <t xml:space="preserve">    2.7.1 - Horizontální asynchronní generátor</t>
  </si>
  <si>
    <t xml:space="preserve">    2.8. - Demontované zařízení</t>
  </si>
  <si>
    <t>2.1.</t>
  </si>
  <si>
    <t>Rychlozávěr</t>
  </si>
  <si>
    <t>2.1.1</t>
  </si>
  <si>
    <t>Revize a oprava stávajícího rychlozávěru</t>
  </si>
  <si>
    <t>2.1.1.1</t>
  </si>
  <si>
    <t>demontáž tabule, provedení kontroly technického stavu RZ  technický nález</t>
  </si>
  <si>
    <t>512</t>
  </si>
  <si>
    <t>1648855221</t>
  </si>
  <si>
    <t>demontáž tabule, provedení kontroly technického stavu RZ technický nález</t>
  </si>
  <si>
    <t>2.1.1.2</t>
  </si>
  <si>
    <t>výměna těsnění tabulí</t>
  </si>
  <si>
    <t>1043150535</t>
  </si>
  <si>
    <t>2.1.1.3</t>
  </si>
  <si>
    <t>výměna vodicích kol tabulí</t>
  </si>
  <si>
    <t>-1539867469</t>
  </si>
  <si>
    <t>2.1.1.4</t>
  </si>
  <si>
    <t>nové snímače</t>
  </si>
  <si>
    <t>1074867468</t>
  </si>
  <si>
    <t>2.1.1.5</t>
  </si>
  <si>
    <t>oprava nátěrů (vnější cca 30 m2/ks, vnitřní cca 15 m2/ks)</t>
  </si>
  <si>
    <t>489922242</t>
  </si>
  <si>
    <t>2.1.1.6</t>
  </si>
  <si>
    <t>-951915897</t>
  </si>
  <si>
    <t>2.1.1.7</t>
  </si>
  <si>
    <t>1521316110</t>
  </si>
  <si>
    <t>2.1.2.</t>
  </si>
  <si>
    <t>Úprava systému hydraulických rozvodů rychlozávěru</t>
  </si>
  <si>
    <t>2.1.2.1</t>
  </si>
  <si>
    <t>provedení kontroly technického stavu  technický nález</t>
  </si>
  <si>
    <t>-557340646</t>
  </si>
  <si>
    <t>provedení kontroly technického stavu technický nález</t>
  </si>
  <si>
    <t>2.1.2.2</t>
  </si>
  <si>
    <t>repase stávajícího čerpacího agregátu RZ</t>
  </si>
  <si>
    <t>180564762</t>
  </si>
  <si>
    <t>2.1.2.3</t>
  </si>
  <si>
    <t>demontáž nevyužitých hydraulických rozvodů</t>
  </si>
  <si>
    <t>-1289801522</t>
  </si>
  <si>
    <t>2.1.2.4</t>
  </si>
  <si>
    <t>trubkování hydraulického systému ovládání RZ</t>
  </si>
  <si>
    <t>-704313145</t>
  </si>
  <si>
    <t>2.1.2.5</t>
  </si>
  <si>
    <t>výměna servomotoru ovládání RZ</t>
  </si>
  <si>
    <t>-1736062322</t>
  </si>
  <si>
    <t>2.1.2.6</t>
  </si>
  <si>
    <t>1255689231</t>
  </si>
  <si>
    <t>2.2.</t>
  </si>
  <si>
    <t>Turbina</t>
  </si>
  <si>
    <t>2.2.1.</t>
  </si>
  <si>
    <t>Provedení generální opravy Semi-Kaplanovy turbíny</t>
  </si>
  <si>
    <t>2.2.1.1</t>
  </si>
  <si>
    <t>demontáž turbíny, odvoz do dílen</t>
  </si>
  <si>
    <t>-1295646189</t>
  </si>
  <si>
    <t>2.2.1.2</t>
  </si>
  <si>
    <t>výroba a instalace zaslepovacích přírub</t>
  </si>
  <si>
    <t>435603716</t>
  </si>
  <si>
    <t>2.2.1.3</t>
  </si>
  <si>
    <t>demontáž na dílně</t>
  </si>
  <si>
    <t>1047582860</t>
  </si>
  <si>
    <t>2.2.1.4</t>
  </si>
  <si>
    <t>kontrola technického stavu  technický nález</t>
  </si>
  <si>
    <t>1720889310</t>
  </si>
  <si>
    <t>kontrola technického stavu technický nález</t>
  </si>
  <si>
    <t>2.2.1.5</t>
  </si>
  <si>
    <t>oprava OK, výměna SM</t>
  </si>
  <si>
    <t>-508301664</t>
  </si>
  <si>
    <t>2.2.1.6</t>
  </si>
  <si>
    <t>oprava přestavného mechanizmu turbíny</t>
  </si>
  <si>
    <t>-1168291278</t>
  </si>
  <si>
    <t>2.2.1.7</t>
  </si>
  <si>
    <t>kontrola a oprava povrchu lopatek OK</t>
  </si>
  <si>
    <t>1020428101</t>
  </si>
  <si>
    <t>2.2.1.8</t>
  </si>
  <si>
    <t>kontrola a oprava povrchu lopatek RK</t>
  </si>
  <si>
    <t>-999533233</t>
  </si>
  <si>
    <t>2.2.1.9</t>
  </si>
  <si>
    <t>oprava povrchu komory OK</t>
  </si>
  <si>
    <t>-1883777722</t>
  </si>
  <si>
    <t>2.2.1.10</t>
  </si>
  <si>
    <t>výměna ložisek turbíny</t>
  </si>
  <si>
    <t>-444344102</t>
  </si>
  <si>
    <t>2.2.1.11</t>
  </si>
  <si>
    <t>výměna ucpávky, oprava poškozených míst</t>
  </si>
  <si>
    <t>-1275827751</t>
  </si>
  <si>
    <t>2.2.1.12</t>
  </si>
  <si>
    <t>výměna těsnění, kluzných pouzder</t>
  </si>
  <si>
    <t>-1588985802</t>
  </si>
  <si>
    <t>2.2.1.13</t>
  </si>
  <si>
    <t>výměna snímačů a čidel</t>
  </si>
  <si>
    <t>1780750683</t>
  </si>
  <si>
    <t>2.2.1.14</t>
  </si>
  <si>
    <t>nové nátěry (vnitřní cca 15 m2/ks, vnější cca 10 m2/ks)</t>
  </si>
  <si>
    <t>1226943411</t>
  </si>
  <si>
    <t>2.2.1.15</t>
  </si>
  <si>
    <t>zpětná montáž na díle</t>
  </si>
  <si>
    <t>-1319447927</t>
  </si>
  <si>
    <t>2.2.1.16</t>
  </si>
  <si>
    <t>1162890179</t>
  </si>
  <si>
    <t>2.3.</t>
  </si>
  <si>
    <t>Hydraulický systém regulace</t>
  </si>
  <si>
    <t>2.3..1</t>
  </si>
  <si>
    <t>Nový hydraulický systém regulátoru turbíny</t>
  </si>
  <si>
    <t>2.3.1</t>
  </si>
  <si>
    <t>demontáž stávajícího systému regulace</t>
  </si>
  <si>
    <t>-49366294</t>
  </si>
  <si>
    <t>2.3.2</t>
  </si>
  <si>
    <t>nový ČAR</t>
  </si>
  <si>
    <t>874160542</t>
  </si>
  <si>
    <t>32</t>
  </si>
  <si>
    <t>2.3.3</t>
  </si>
  <si>
    <t>trubkování regulačního oleje</t>
  </si>
  <si>
    <t>-929696889</t>
  </si>
  <si>
    <t>33</t>
  </si>
  <si>
    <t>2.3.4</t>
  </si>
  <si>
    <t>-342393935</t>
  </si>
  <si>
    <t>2.4.</t>
  </si>
  <si>
    <t>Řemenový převod</t>
  </si>
  <si>
    <t>2.4.1</t>
  </si>
  <si>
    <t>Kontrola řemenového převodu</t>
  </si>
  <si>
    <t>34</t>
  </si>
  <si>
    <t>2.4.1.1</t>
  </si>
  <si>
    <t>kontrola, očištění</t>
  </si>
  <si>
    <t>505416302</t>
  </si>
  <si>
    <t>35</t>
  </si>
  <si>
    <t>2.4.1.2</t>
  </si>
  <si>
    <t>dodávka a instalace nového řemene</t>
  </si>
  <si>
    <t>1899188135</t>
  </si>
  <si>
    <t>36</t>
  </si>
  <si>
    <t>2.4.1.3</t>
  </si>
  <si>
    <t>povrchová ochrana krytů (5 m2/ks)</t>
  </si>
  <si>
    <t>-1168934901</t>
  </si>
  <si>
    <t>37</t>
  </si>
  <si>
    <t>2.4.1.4</t>
  </si>
  <si>
    <t>-1674116706</t>
  </si>
  <si>
    <t>2.5.</t>
  </si>
  <si>
    <t>Povrchová ochrana stávajícího zařízení ve strojovně</t>
  </si>
  <si>
    <t>2.5.1</t>
  </si>
  <si>
    <t>Nové povrchové ochrany stávajícího zařízení ve strojovně</t>
  </si>
  <si>
    <t>38</t>
  </si>
  <si>
    <t>2.5.1.1</t>
  </si>
  <si>
    <t>vizuální kontrola stavu a povrchu zařízení</t>
  </si>
  <si>
    <t>959290311</t>
  </si>
  <si>
    <t>39</t>
  </si>
  <si>
    <t>2.5.1.2</t>
  </si>
  <si>
    <t>očištění povrchů</t>
  </si>
  <si>
    <t>-1327333686</t>
  </si>
  <si>
    <t>40</t>
  </si>
  <si>
    <t>2.5.1.3</t>
  </si>
  <si>
    <t>kompletní nátěry vnějších povrchů stávajících částí (10 m2/ks)</t>
  </si>
  <si>
    <t>1831511080</t>
  </si>
  <si>
    <t>41</t>
  </si>
  <si>
    <t>2.5.1.4</t>
  </si>
  <si>
    <t>kompletní nátěry vnitřních povrchů stávajících částí (30 m2/ks)</t>
  </si>
  <si>
    <t>1277015849</t>
  </si>
  <si>
    <t>42</t>
  </si>
  <si>
    <t>2.5.1.5</t>
  </si>
  <si>
    <t>provedení dalších oprav dle technického nálezu</t>
  </si>
  <si>
    <t>hod</t>
  </si>
  <si>
    <t>761575003</t>
  </si>
  <si>
    <t>2.6.</t>
  </si>
  <si>
    <t>Opravy dle technického nálezu</t>
  </si>
  <si>
    <t>43</t>
  </si>
  <si>
    <t>2.6.1</t>
  </si>
  <si>
    <t>Opravy na technologickém zařízení dle technického nálezu nad rámec specifikovaných prací</t>
  </si>
  <si>
    <t>-498602946</t>
  </si>
  <si>
    <t xml:space="preserve">Opravy na technologickém zařízení dle technického nálezu nad rámec specifikovaných prací
Položka zahrnuje: 
 oprava provizorního hrazení 
 oprava česlí
 oprava čistícího stroje
 oprava stavidla proplachu 
 oprava rychlozávěru
 oprava turbíny 
 oprava povrchů obtékaných částí 
</t>
  </si>
  <si>
    <t>2.7.</t>
  </si>
  <si>
    <t>Asynchronní generátor</t>
  </si>
  <si>
    <t>2.7.1</t>
  </si>
  <si>
    <t>Horizontální asynchronní generátor</t>
  </si>
  <si>
    <t>44</t>
  </si>
  <si>
    <t>2.7.1.1</t>
  </si>
  <si>
    <t>oprava generátoru</t>
  </si>
  <si>
    <t>-303658230</t>
  </si>
  <si>
    <t>45</t>
  </si>
  <si>
    <t>2.7.1.2</t>
  </si>
  <si>
    <t>uprava rámu generátoru</t>
  </si>
  <si>
    <t>1924067545</t>
  </si>
  <si>
    <t>46</t>
  </si>
  <si>
    <t>2.7.1.3</t>
  </si>
  <si>
    <t>nové přístrojové vybavení</t>
  </si>
  <si>
    <t>-1472034792</t>
  </si>
  <si>
    <t>47</t>
  </si>
  <si>
    <t>2.7.1.4</t>
  </si>
  <si>
    <t>kotevní a spojovací materiál</t>
  </si>
  <si>
    <t>2012160288</t>
  </si>
  <si>
    <t>2.8.</t>
  </si>
  <si>
    <t>Demontované zařízení</t>
  </si>
  <si>
    <t>48</t>
  </si>
  <si>
    <t>2.8.1</t>
  </si>
  <si>
    <t>odvoz demontovaných dílů a zařízení, příprava k likvidaci</t>
  </si>
  <si>
    <t>356124344</t>
  </si>
  <si>
    <t>49</t>
  </si>
  <si>
    <t>2.8.2</t>
  </si>
  <si>
    <t>výzisk z likvidace demontovaných dílů a zařízení</t>
  </si>
  <si>
    <t>1741250422</t>
  </si>
  <si>
    <t>PS 02 - Technologická část elektro</t>
  </si>
  <si>
    <t>OST - Ostatní</t>
  </si>
  <si>
    <t xml:space="preserve">    2 - Technologická část elektro</t>
  </si>
  <si>
    <t>OST</t>
  </si>
  <si>
    <t>Ostatní</t>
  </si>
  <si>
    <t>2.1</t>
  </si>
  <si>
    <t>Rozvaděč RG1</t>
  </si>
  <si>
    <t>ks</t>
  </si>
  <si>
    <t>2104119093</t>
  </si>
  <si>
    <t>2.2</t>
  </si>
  <si>
    <t>Systém řízení MVE</t>
  </si>
  <si>
    <t>kpl</t>
  </si>
  <si>
    <t>1726365</t>
  </si>
  <si>
    <t>2.3</t>
  </si>
  <si>
    <t>Rozvaděč RS1</t>
  </si>
  <si>
    <t>510041748</t>
  </si>
  <si>
    <t>2.4</t>
  </si>
  <si>
    <t>Rozvaděč měření RE2</t>
  </si>
  <si>
    <t>-247482276</t>
  </si>
  <si>
    <t>2.5</t>
  </si>
  <si>
    <t>Čidla MaR</t>
  </si>
  <si>
    <t>-764849845</t>
  </si>
  <si>
    <t>2.6</t>
  </si>
  <si>
    <t>Propojovací kabeláž</t>
  </si>
  <si>
    <t>-61030897</t>
  </si>
  <si>
    <t>2.7</t>
  </si>
  <si>
    <t>Úprava rozvaděče RH1</t>
  </si>
  <si>
    <t>1501843211</t>
  </si>
  <si>
    <t>2.8</t>
  </si>
  <si>
    <t>Stavební elektroinst</t>
  </si>
  <si>
    <t>-1011113447</t>
  </si>
  <si>
    <t>2.9</t>
  </si>
  <si>
    <t>Systém PZTS včetně ú</t>
  </si>
  <si>
    <t>1384645968</t>
  </si>
  <si>
    <t>2.10</t>
  </si>
  <si>
    <t>Odpuzovač ryb</t>
  </si>
  <si>
    <t>-1891704631</t>
  </si>
  <si>
    <t>2.11</t>
  </si>
  <si>
    <t>Rozvaděč AXY1 pro ko</t>
  </si>
  <si>
    <t>922902137</t>
  </si>
  <si>
    <t>2.12</t>
  </si>
  <si>
    <t>Prostupy, vodotěsné</t>
  </si>
  <si>
    <t>1880837370</t>
  </si>
  <si>
    <t>2.13</t>
  </si>
  <si>
    <t>Zemní práce, obnoven</t>
  </si>
  <si>
    <t>1976073818</t>
  </si>
  <si>
    <t>2.14</t>
  </si>
  <si>
    <t>Demontáže, ekologick</t>
  </si>
  <si>
    <t>-948865431</t>
  </si>
  <si>
    <t>2.15</t>
  </si>
  <si>
    <t>Dodavatelská realiza</t>
  </si>
  <si>
    <t>1954114194</t>
  </si>
  <si>
    <t>2.16</t>
  </si>
  <si>
    <t>Oživení, uvedení do</t>
  </si>
  <si>
    <t>152982242</t>
  </si>
  <si>
    <t>2.17</t>
  </si>
  <si>
    <t>Měření vlivu MVE na</t>
  </si>
  <si>
    <t>-828077861</t>
  </si>
  <si>
    <t>2.18</t>
  </si>
  <si>
    <t>Revize elektrických</t>
  </si>
  <si>
    <t>-621356352</t>
  </si>
  <si>
    <t>vrty_D62</t>
  </si>
  <si>
    <t>Jádrový vrt D 62 mm</t>
  </si>
  <si>
    <t>m</t>
  </si>
  <si>
    <t>výmalba</t>
  </si>
  <si>
    <t>Výmalba strojovny</t>
  </si>
  <si>
    <t>187,5</t>
  </si>
  <si>
    <t>dlažba</t>
  </si>
  <si>
    <t>26,6</t>
  </si>
  <si>
    <t>Vrt_152</t>
  </si>
  <si>
    <t>jádrový vrt D 152 mm</t>
  </si>
  <si>
    <t>0,75</t>
  </si>
  <si>
    <t>vrt_352</t>
  </si>
  <si>
    <t>jádrový vrt 352 mm</t>
  </si>
  <si>
    <t>0,5</t>
  </si>
  <si>
    <t>dlažba_dem</t>
  </si>
  <si>
    <t>dlažba demontáž</t>
  </si>
  <si>
    <t>zakrytí_podlah</t>
  </si>
  <si>
    <t>zakrytí podlah</t>
  </si>
  <si>
    <t>37,4</t>
  </si>
  <si>
    <t>SO 01 - Úpravy MVE</t>
  </si>
  <si>
    <t>bour_ZB</t>
  </si>
  <si>
    <t>Bourání železobetonu</t>
  </si>
  <si>
    <t>m3</t>
  </si>
  <si>
    <t>0,005</t>
  </si>
  <si>
    <t>demont_střech</t>
  </si>
  <si>
    <t>demontáž zastřešení</t>
  </si>
  <si>
    <t>12,2</t>
  </si>
  <si>
    <t>odvoz_suť</t>
  </si>
  <si>
    <t>odvoz suti</t>
  </si>
  <si>
    <t>t</t>
  </si>
  <si>
    <t>1,502</t>
  </si>
  <si>
    <t>HSV - Práce a dodávky HSV</t>
  </si>
  <si>
    <t xml:space="preserve">    9 - Ostatní konstrukce a práce, bourání</t>
  </si>
  <si>
    <t xml:space="preserve">    997 - Přesun sutě</t>
  </si>
  <si>
    <t xml:space="preserve">    998 - Přesun hmot</t>
  </si>
  <si>
    <t>PSV - Práce a dodávky PSV</t>
  </si>
  <si>
    <t xml:space="preserve">    771 - Podlahy z dlaždic</t>
  </si>
  <si>
    <t xml:space="preserve">    784 - Dokončovací práce - malby a tapety</t>
  </si>
  <si>
    <t>HSV</t>
  </si>
  <si>
    <t>Práce a dodávky HSV</t>
  </si>
  <si>
    <t>Ostatní konstrukce a práce, bourání</t>
  </si>
  <si>
    <t>949101112</t>
  </si>
  <si>
    <t>Lešení pomocné pro objekty pozemních staveb s lešeňovou podlahou v do 3,5 m zatížení do 150 kg/m2</t>
  </si>
  <si>
    <t>CS ÚRS 2021 01</t>
  </si>
  <si>
    <t>-1501100718</t>
  </si>
  <si>
    <t>Lešení pomocné pracovní pro objekty pozemních staveb pro zatížení do 150 kg/m2, o výšce lešeňové podlahy přes 1,9 do 3,5 m</t>
  </si>
  <si>
    <t>PSC</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</si>
  <si>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</si>
  <si>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P</t>
  </si>
  <si>
    <t>Poznámka k položce:
Pro malířské práce</t>
  </si>
  <si>
    <t>VV</t>
  </si>
  <si>
    <t>Viz příloha D.1.1.2.1až D.1.1.2.3</t>
  </si>
  <si>
    <t>20,1+26,2 "m2"</t>
  </si>
  <si>
    <t>960321271R</t>
  </si>
  <si>
    <t>Bourání vodních staveb ze železobetonu - ve stísněném prostoru strojovny šetrnými metodami</t>
  </si>
  <si>
    <t>602841925</t>
  </si>
  <si>
    <t>Bourání konstrukcí vodních staveb, s naložením vybouraných hmot a suti na dopravní prostředek nebo s odklizením na hromady do vzdálenosti 20 m ze železobetonu - ve stísněném prostoru strojovny šetrnými metodami</t>
  </si>
  <si>
    <t xml:space="preserve">Poznámka k souboru cen:
1. Ceny jsou určeny:
a) cena 960 11-1221 i pro bourání:
- konstrukcí z prostého nebo prokládaného betonu a asfaltobetonu,
- patky z prefabrikátů,
- záhozu z betonových bloků,
- dlažby z kamene,
- dlažby z betonových desek a tvárnic,
- skruží studní pro kontrolní měření, pozorování čerpání vody,
- prefabrikovaných obezdívek krátkých ražených štol,
- prefabrikovaných těles kabelových tratí.
b) cena 960 19-1241 i pro bourání:
- kamenných krycích desek,
- obkladního zdiva,
- schodů z kopáků,
- balvanitého skluzu.
c) cena 960 21-1251 i pro bourání:
- kyklopského zdiva,
- těsnícího jádra z asfaltové malty i asfaltové malty prokládané kamenem,
- patky z lomového kamene,
- záhozu a pohozu prolitého cementovou nebo asfaltovou maltou,
- rovnaniny z lomového kamene,
- schodů z lomového kamene,
- zdiva cihelného, tvárnicového, příček, mazanin a potěrů,
- monolitických obezdívek krátkých ražených štol,
d) cena 960 32-1271 i pro bourání betonových konstrukcí s vloženými ocelovými trubkami (pro měření a pozorování).
2. Ceny nelze použít pro:
a) bourání ve výkopišti, kdy bourání je součástí zemních prací; tyto práce se oceňují cenami katalogu 800-1 Zemní práce,
b) bourání konstrukcí lože z kameniva, filtračních vrstev záhozu z lomového kamene, pohozu z kamene a kameniva; toto se oceňuje cenami katalogu 800-1 Zemní práce,
c) bourání opeření svodidel, drátokamenného opevnění, břehového opevnění perforovanou folií, obsluhovacích lávek a stavidlových tabulí, limnigrafických latí, geotextilií; tyto práce se oceňují individuálně.
3. V cenách jsou započteny i náklady na bourání geotextilií, výplně otvorů tvárnic, drenáží, trubek a dilatačních prvků apod., zabudovaných v bouraných konstrukcích.
4. V cenách nejsou započteny náklady na:
a) roubení horniny za bouranými konstrukcemi. Tyto se oceňují cenami katalogu 800-1 Zemní práce,
b) svislou dopravu suti; tyto práce se oceňují cenami souboru cen 997 32-12 Svislá doprava suti a vybouraných hmot,
c) vodorovnou dopravu suti na vzdálenost přes 20 m; tyto práce se oceňují cenami souboru cen 997 32-1 . . Vodorovná doprava suti a vybouraných hmot s tím, že započtených 20 m se z celkové dopravní vzdálenosti neodečítá,
d) uložení suti a vybouraných hmot do násypu nebo na skládku; tyto práce se oceňují cenami katalogu 800-1 Zemní práce.
5. Objem se stanoví v m3 bourané konstrukce.
</t>
  </si>
  <si>
    <t>Odbourání otvoru pro poklop</t>
  </si>
  <si>
    <t>0,035*0,077*1,72</t>
  </si>
  <si>
    <t>Součet</t>
  </si>
  <si>
    <t>965046111</t>
  </si>
  <si>
    <t>Broušení stávajících betonových podlah úběr do 3 mm</t>
  </si>
  <si>
    <t>1631057942</t>
  </si>
  <si>
    <t xml:space="preserve">Poznámka k souboru cen:
1. Ceny jsou určeny pro zbroušení podlah před pokládkou zpevňovacích nátěrů, odfrézování zaolejovaných vrstev, odstranění starých nátěrů, lepidel dlažby, vyrovnání povrchu – odstranění nerovností, zarovnání nerovností v okolí dilatačních spar.
</t>
  </si>
  <si>
    <t>977151115</t>
  </si>
  <si>
    <t>Jádrové vrty diamantovými korunkami do D 70 mm do stavebních materiálů</t>
  </si>
  <si>
    <t>-1868614975</t>
  </si>
  <si>
    <t>Jádrové vrty diamantovými korunkami do stavebních materiálů (železobetonu, betonu, cihel, obkladů, dlažeb, kamene) průměru přes 60 do 70 mm</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</si>
  <si>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</si>
  <si>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Viz příloha D.1.1.2.1</t>
  </si>
  <si>
    <t>prostupy pro elektro</t>
  </si>
  <si>
    <t>0,5 "m" *2 "ks"</t>
  </si>
  <si>
    <t>977151124</t>
  </si>
  <si>
    <t>Jádrové vrty diamantovými korunkami do D 180 mm do stavebních materiálů</t>
  </si>
  <si>
    <t>1039666194</t>
  </si>
  <si>
    <t>Jádrové vrty diamantovými korunkami do stavebních materiálů (železobetonu, betonu, cihel, obkladů, dlažeb, kamene) průměru přes 150 do 180 mm</t>
  </si>
  <si>
    <t>0,75 "m" *1 "ks"</t>
  </si>
  <si>
    <t>977151131</t>
  </si>
  <si>
    <t>Jádrové vrty diamantovými korunkami do D 400 mm do stavebních materiálů</t>
  </si>
  <si>
    <t>332299725</t>
  </si>
  <si>
    <t>Jádrové vrty diamantovými korunkami do stavebních materiálů (železobetonu, betonu, cihel, obkladů, dlažeb, kamene) průměru přes 350 do 400 mm</t>
  </si>
  <si>
    <t>Viz příloha D.1.1.2.2</t>
  </si>
  <si>
    <t>0,5 "m"</t>
  </si>
  <si>
    <t>985312131</t>
  </si>
  <si>
    <t>Stěrka k vyrovnání betonových ploch rubu kleneb a podlah tl 2 mm</t>
  </si>
  <si>
    <t>2083651605</t>
  </si>
  <si>
    <t>Stěrka k vyrovnání ploch reprofilovaného betonu rubu kleneb a podlah, tloušťky do 2 mm</t>
  </si>
  <si>
    <t xml:space="preserve">Poznámka k souboru cen:
1. V cenách nejsou započteny náklady na ochranný nátěr, které se oceňují souborem cen 985 32-4 Ochranný nátěr betonu.
</t>
  </si>
  <si>
    <t>Vybouraného otvoru pro poklop</t>
  </si>
  <si>
    <t>0,035*2,0 +0,077*1,72</t>
  </si>
  <si>
    <t>98531-R</t>
  </si>
  <si>
    <t>Dodávka a montáž desek z komůrkového polykarbonátu tl. 10 mm, hnědé barvy</t>
  </si>
  <si>
    <t>783714249</t>
  </si>
  <si>
    <t>2,6*4,0</t>
  </si>
  <si>
    <t>0,9 "m2, štít" *2"ks"</t>
  </si>
  <si>
    <t>98531-R2</t>
  </si>
  <si>
    <t xml:space="preserve">Dodávka a montáž hliníkových krycích lišt pro komůrkový polykarbonát tl. 10 mm, vč. těsnění </t>
  </si>
  <si>
    <t>1771848112</t>
  </si>
  <si>
    <t>4,0*3+1,3*2+5,0*2</t>
  </si>
  <si>
    <t>98531-R3</t>
  </si>
  <si>
    <t>Demontáž stávajícího zastřešení montážního otvoru komůrkovým polykarbonátem, vč. likvidace</t>
  </si>
  <si>
    <t>298777523</t>
  </si>
  <si>
    <t>98531-R4</t>
  </si>
  <si>
    <t>Demontáž stávajícího těsnění tlakových dveří, vč. likvidace</t>
  </si>
  <si>
    <t>kpl.</t>
  </si>
  <si>
    <t>-619185082</t>
  </si>
  <si>
    <t>98531-R5</t>
  </si>
  <si>
    <t>Dodávka a montáž pryžového těsnění tlakových dveří 25x25 mm</t>
  </si>
  <si>
    <t>-1248961963</t>
  </si>
  <si>
    <t>Dodávka a montáž těsnění tlakových dveří 25x25 mm
Pryžové těsnění čtvercového tvaru - NBR
60°ShA, NBR, -40°C/+70°C, černý</t>
  </si>
  <si>
    <t>(1,2*2+2,25*2) *1,05 "5% ztratné"</t>
  </si>
  <si>
    <t>98531-R6</t>
  </si>
  <si>
    <t>Dodávka a montáž poklopu na kontrolní šachtu ø 305 mm, třídy C 250</t>
  </si>
  <si>
    <t>-1240393473</t>
  </si>
  <si>
    <t>98531-R7</t>
  </si>
  <si>
    <t xml:space="preserve">Zahrazení vtoku a výtoku stávajícími tabulemi </t>
  </si>
  <si>
    <t>-2103447385</t>
  </si>
  <si>
    <t>98531-R8</t>
  </si>
  <si>
    <t xml:space="preserve">Vyhrazení vtoku a výtoku stávajícími tabulemi </t>
  </si>
  <si>
    <t>1260071785</t>
  </si>
  <si>
    <t>98531-R9</t>
  </si>
  <si>
    <t>Pomocné potápěčské práce</t>
  </si>
  <si>
    <t>958727870</t>
  </si>
  <si>
    <t>997</t>
  </si>
  <si>
    <t>Přesun sutě</t>
  </si>
  <si>
    <t>997013151a</t>
  </si>
  <si>
    <t>Vnitrostaveništní doprava suti a vybouraných hmot pro budovy v do 6 m s omezením mechanizace - sutě a vybourané hmoty</t>
  </si>
  <si>
    <t>1136191099</t>
  </si>
  <si>
    <t>Vnitrostaveništní doprava suti a vybouraných hmot vodorovně do 50 m svisle s omezením mechanizace pro budovy a haly výšky do 6 m - sutě a vybourané hmoty</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</si>
  <si>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</si>
  <si>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bour_ZB*2,85</t>
  </si>
  <si>
    <t>vrty_D62*0,015</t>
  </si>
  <si>
    <t>Vrt_152*0,101</t>
  </si>
  <si>
    <t>vrt_352*0,502</t>
  </si>
  <si>
    <t>dlažba_dem*0,0353</t>
  </si>
  <si>
    <t>997013501</t>
  </si>
  <si>
    <t>Odvoz suti a vybouraných hmot na skládku nebo meziskládku do 1 km se složením</t>
  </si>
  <si>
    <t>-337184316</t>
  </si>
  <si>
    <t>Odvoz suti a vybouraných hmot na skládku nebo meziskládku se složením, na vzdálenost do 1 km</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</si>
  <si>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souboru cen Odvoz suti a vybouraných hmot z meziskládky na skládku.
</t>
  </si>
  <si>
    <t>demont_střech*0,017</t>
  </si>
  <si>
    <t>997013509</t>
  </si>
  <si>
    <t>Příplatek k odvozu suti a vybouraných hmot na skládku ZKD 1 km přes 1 km</t>
  </si>
  <si>
    <t>-1326692176</t>
  </si>
  <si>
    <t>Odvoz suti a vybouraných hmot na skládku nebo meziskládku se složením, na vzdálenost Příplatek k ceně za každý další i započatý 1 km přes 1 km</t>
  </si>
  <si>
    <t>odvoz_suť*23 "celkem do 24 km"</t>
  </si>
  <si>
    <t>997013607</t>
  </si>
  <si>
    <t>Poplatek za uložení na skládce (skládkovné) stavebního odpadu keramického kód odpadu 17 01 03</t>
  </si>
  <si>
    <t>1546081263</t>
  </si>
  <si>
    <t>Poplatek za uložení stavebního odpadu na skládce (skládkovné) z tašek a keramických výrobků zatříděného do Katalogu odpadů pod kódem 17 01 03</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</si>
  <si>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</si>
  <si>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997013813</t>
  </si>
  <si>
    <t>Poplatek za uložení na skládce (skládkovné) stavebního odpadu z plastických hmot kód odpadu 17 02 03</t>
  </si>
  <si>
    <t>-1393774759</t>
  </si>
  <si>
    <t>Poplatek za uložení stavebního odpadu na skládce (skládkovné) z plastických hmot zatříděného do Katalogu odpadů pod kódem 17 02 03</t>
  </si>
  <si>
    <t>997013862</t>
  </si>
  <si>
    <t>Poplatek za uložení stavebního odpadu na recyklační skládce (skládkovné) z armovaného betonu kód odpadu  17 01 01</t>
  </si>
  <si>
    <t>-1046512176</t>
  </si>
  <si>
    <t>Poplatek za uložení stavebního odpadu na recyklační skládce (skládkovné) z armovaného betonu zatříděného do Katalogu odpadů pod kódem 17 01 01</t>
  </si>
  <si>
    <t xml:space="preserve">Poznámka k souboru cen:
1. Ceny uvedené v souboru cen je doporučeno upravit podle aktuálních cen místně příslušné skládky odpadů.
2. Uložení odpadů neuvedených v souboru cen se oceňuje individuálně.
</t>
  </si>
  <si>
    <t>998</t>
  </si>
  <si>
    <t>Přesun hmot</t>
  </si>
  <si>
    <t>998324011</t>
  </si>
  <si>
    <t>Přesun hmot pro objekty související se sypanými hrázemi a vodní elektrárny</t>
  </si>
  <si>
    <t>-1690659749</t>
  </si>
  <si>
    <t>Přesun hmot pro objekty budované v souvislosti se sypanými hrázemi a vodní elektrárny dopravní vzdálenost do 500 m</t>
  </si>
  <si>
    <t xml:space="preserve">Poznámka k souboru cen:
1. Ceny jsou určeny pro jakoukoliv konstrukčně-materiálovou charakteristiku.
</t>
  </si>
  <si>
    <t>PSV</t>
  </si>
  <si>
    <t>Práce a dodávky PSV</t>
  </si>
  <si>
    <t>771</t>
  </si>
  <si>
    <t>Podlahy z dlaždic</t>
  </si>
  <si>
    <t>771121011</t>
  </si>
  <si>
    <t>Nátěr penetrační na podlahu</t>
  </si>
  <si>
    <t>1878321725</t>
  </si>
  <si>
    <t>Příprava podkladu před provedením dlažby nátěr penetrační na podlahu</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</si>
  <si>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</si>
  <si>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771151011</t>
  </si>
  <si>
    <t>Samonivelační stěrka podlah pevnosti 20 MPa tl 3 mm</t>
  </si>
  <si>
    <t>1457785423</t>
  </si>
  <si>
    <t>Příprava podkladu před provedením dlažby samonivelační stěrka min.pevnosti 20 MPa, tloušťky do 3 mm</t>
  </si>
  <si>
    <t>771573810</t>
  </si>
  <si>
    <t>Demontáž podlah z dlaždic keramických lepených</t>
  </si>
  <si>
    <t>-1938575812</t>
  </si>
  <si>
    <t>3,55+8,85"m2, spodní stavba"</t>
  </si>
  <si>
    <t>14,2 "m2, horní stavba"</t>
  </si>
  <si>
    <t>771574375</t>
  </si>
  <si>
    <t>Montáž podlah keramických pro mechanické zatížení protiskluzných lepených flexi rychletuhnoucím lepidlem do 12 ks/m2</t>
  </si>
  <si>
    <t>-1285476957</t>
  </si>
  <si>
    <t>Montáž podlah z dlaždic keramických lepených flexibilním rychletuhnoucím lepidlem maloformátových pro vysoké mechanické zatížení protiskluzných nebo reliéfních (bezbariérových) přes 9 do 12 ks/m2</t>
  </si>
  <si>
    <t xml:space="preserve">Poznámka k souboru cen:
1. Položky jsou určeny pro všechny druhy povrchových úprav.
</t>
  </si>
  <si>
    <t>M</t>
  </si>
  <si>
    <t>59761409</t>
  </si>
  <si>
    <t>dlažba keramická slinutá protiskluzná do interiéru i exteriéru pro vysoké mechanické namáhání přes 9 do 12ks/m2</t>
  </si>
  <si>
    <t>-1842871829</t>
  </si>
  <si>
    <t>26,6*1,1 'Přepočtené koeficientem množství</t>
  </si>
  <si>
    <t>771592011</t>
  </si>
  <si>
    <t>Čištění vnitřních ploch podlah nebo schodišť po položení dlažby chemickými prostředky</t>
  </si>
  <si>
    <t>227253571</t>
  </si>
  <si>
    <t>Čištění vnitřních ploch po položení dlažby podlah nebo schodišť chemickými prostředky</t>
  </si>
  <si>
    <t>998771201</t>
  </si>
  <si>
    <t>Přesun hmot procentní pro podlahy z dlaždic v objektech v do 6 m</t>
  </si>
  <si>
    <t>%</t>
  </si>
  <si>
    <t>-459482577</t>
  </si>
  <si>
    <t>Přesun hmot pro podlahy z dlaždic stanovený procentní sazbou (%) z ceny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</si>
  <si>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</si>
  <si>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998771293</t>
  </si>
  <si>
    <t>Příplatek k přesunu hmot procentní 771 za zvětšený přesun do 500 m</t>
  </si>
  <si>
    <t>161015611</t>
  </si>
  <si>
    <t>Přesun hmot pro podlahy z dlaždic stanovený procentní sazbou (%) z ceny Příplatek k cenám za zvětšený přesun přes vymezenou největší dopravní vzdálenost do 500 m</t>
  </si>
  <si>
    <t>784</t>
  </si>
  <si>
    <t>Dokončovací práce - malby a tapety</t>
  </si>
  <si>
    <t>784111001</t>
  </si>
  <si>
    <t>Oprášení (ometení ) podkladu v místnostech výšky do 3,80 m</t>
  </si>
  <si>
    <t>-1613815404</t>
  </si>
  <si>
    <t>Oprášení (ometení) podkladu v místnostech výšky do 3,80 m</t>
  </si>
  <si>
    <t>784111033</t>
  </si>
  <si>
    <t>Omytí podkladu v místnostech výšky do 5,00 m</t>
  </si>
  <si>
    <t>-986087449</t>
  </si>
  <si>
    <t>Omytí podkladu omytí v místnostech výšky přes 3,80 do 5,00 m</t>
  </si>
  <si>
    <t>784171101</t>
  </si>
  <si>
    <t>Zakrytí vnitřních podlah včetně pozdějšího odkrytí</t>
  </si>
  <si>
    <t>-656071890</t>
  </si>
  <si>
    <t>Zakrytí nemalovaných ploch (materiál ve specifikaci) včetně pozdějšího odkrytí podlah</t>
  </si>
  <si>
    <t xml:space="preserve">Poznámka k souboru cen:
1. V cenách nejsou započteny náklady na dodávku fólie, tyto se oceňují ve speifikaci.Ztratné lze stanovit ve výši 5%.
</t>
  </si>
  <si>
    <t>20,1+17,3 "m2"</t>
  </si>
  <si>
    <t>58124842</t>
  </si>
  <si>
    <t>fólie pro malířské potřeby zakrývací tl 7µ 4x5m</t>
  </si>
  <si>
    <t>-1475424010</t>
  </si>
  <si>
    <t>zakrytí_podlah*1,05 "5% ztratné"</t>
  </si>
  <si>
    <t>784181103</t>
  </si>
  <si>
    <t>Základní akrylátová jednonásobná bezbarvá penetrace podkladu v místnostech výšky do 5,00 m</t>
  </si>
  <si>
    <t>-375497312</t>
  </si>
  <si>
    <t>Penetrace podkladu jednonásobná základní akrylátová bezbarvá v místnostech výšky přes 3,80 do 5,00 m</t>
  </si>
  <si>
    <t>784191007</t>
  </si>
  <si>
    <t>Čištění vnitřních ploch podlah po provedení malířských prací</t>
  </si>
  <si>
    <t>841832820</t>
  </si>
  <si>
    <t>Čištění vnitřních ploch hrubý úklid po provedení malířských prací omytím podlah</t>
  </si>
  <si>
    <t>784211103</t>
  </si>
  <si>
    <t>Dvojnásobné bílé malby ze směsí za mokra výborně otěruvzdorných v místnostech výšky do 5,00 m</t>
  </si>
  <si>
    <t>-709247590</t>
  </si>
  <si>
    <t>Malby z malířských směsí otěruvzdorných za mokra dvojnásobné, bílé za mokra otěruvzdorné výborně v místnostech výšky přes 3,80 do 5,00 m</t>
  </si>
  <si>
    <t>Stěny</t>
  </si>
  <si>
    <t>51,7"m2"*2 -0,2*2,1 "rozdíl otvoru dveří horní stavby"</t>
  </si>
  <si>
    <t>7,5*3,0-(1,2*1,6+2,15"m2")"odečet části turbíny"</t>
  </si>
  <si>
    <t>3,5*3,0+2,5*3,2</t>
  </si>
  <si>
    <t>(1,6+3,7)*2*0,75 "montážní otvor"</t>
  </si>
  <si>
    <t>Mezisoučet</t>
  </si>
  <si>
    <t>Deska</t>
  </si>
  <si>
    <t>4,0*0,4+8,4*0,4+3,0*0,4</t>
  </si>
  <si>
    <t>Strop</t>
  </si>
  <si>
    <t>12,8"m2"</t>
  </si>
  <si>
    <t>26,2 "m2" -1,6*3,7"montážní otvor"</t>
  </si>
  <si>
    <t>1,0*0,4 "podhled dveří"</t>
  </si>
  <si>
    <t>VON - Vedlejší a ostatní náklady</t>
  </si>
  <si>
    <t>VON - Vedlejsí a ostatní náklady</t>
  </si>
  <si>
    <t>Vedlejsí a ostatní náklady</t>
  </si>
  <si>
    <t>R01</t>
  </si>
  <si>
    <t>Zařízení staveniště</t>
  </si>
  <si>
    <t>1024</t>
  </si>
  <si>
    <t>-366850276</t>
  </si>
  <si>
    <t>Společné zařízení staveniště pro stavební a technologickou část.</t>
  </si>
  <si>
    <t>R02</t>
  </si>
  <si>
    <t xml:space="preserve">Technická dokumentace strojní části opravy </t>
  </si>
  <si>
    <t>51622812</t>
  </si>
  <si>
    <t>R03</t>
  </si>
  <si>
    <t>Zpracování projednání a schválení havarijního plánu</t>
  </si>
  <si>
    <t>-1545379915</t>
  </si>
  <si>
    <t>R04</t>
  </si>
  <si>
    <t>Zpracování projednání a schválení povodňového plánu</t>
  </si>
  <si>
    <t>-410218797</t>
  </si>
  <si>
    <t>R05</t>
  </si>
  <si>
    <t>Vypracování plánu kontrolní činnosti a řízení jakosti</t>
  </si>
  <si>
    <t>-239820122</t>
  </si>
  <si>
    <t>R06</t>
  </si>
  <si>
    <t>Náklady na provedení zkoušek při uvedení MVE do provozu</t>
  </si>
  <si>
    <t>-946060110</t>
  </si>
  <si>
    <t>R07</t>
  </si>
  <si>
    <t>Dokumentace skutečného provedení</t>
  </si>
  <si>
    <t>-726529349</t>
  </si>
  <si>
    <t>R08</t>
  </si>
  <si>
    <t>Zaškolení obsluhy objednatele, předání návodů k obsluze</t>
  </si>
  <si>
    <t>1963024997</t>
  </si>
  <si>
    <t>SEZNAM FIGUR</t>
  </si>
  <si>
    <t>Výměra</t>
  </si>
  <si>
    <t xml:space="preserve"> SO 01</t>
  </si>
  <si>
    <t>Použití figury:</t>
  </si>
  <si>
    <t>chranicka</t>
  </si>
  <si>
    <t>chranicka elektro</t>
  </si>
  <si>
    <t>viz příloha D.1.2.4</t>
  </si>
  <si>
    <t>1,6</t>
  </si>
  <si>
    <t>leš_prac</t>
  </si>
  <si>
    <t>Precovní lešení</t>
  </si>
  <si>
    <t>2*1,0 "pracoví lešení bloku II v odpadní štole"</t>
  </si>
  <si>
    <t>6,1*1,0 "pracovní lešení ve vývaru"</t>
  </si>
  <si>
    <t>omítka_vnitřní</t>
  </si>
  <si>
    <t>rez_do200</t>
  </si>
  <si>
    <t>řezání stěnovou pilou do ŽB hl. do 200 mm</t>
  </si>
  <si>
    <t>otvor pro nový poklop</t>
  </si>
  <si>
    <t xml:space="preserve">2,0 "m" </t>
  </si>
  <si>
    <t>sokl</t>
  </si>
  <si>
    <t>Viz příloha D.1.1.3 až D.1.1.6</t>
  </si>
  <si>
    <t>7,15+0,4+2,6</t>
  </si>
  <si>
    <t>zakryti_podlah</t>
  </si>
  <si>
    <t>Zakrytí podlah</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</si>
  <si>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</si>
  <si>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</si>
  <si>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</si>
  <si>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</si>
  <si>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0"/>
      </rPr>
      <t xml:space="preserve">Rekapitulace stavby </t>
    </r>
    <r>
      <rPr>
        <sz val="8"/>
        <rFont val="Arial CE"/>
        <family val="0"/>
      </rPr>
      <t>obsahuje sestavu Rekapitulace stavby a Rekapitulace objektů stavby a soupisů prací.</t>
    </r>
  </si>
  <si>
    <r>
      <t xml:space="preserve">V sestavě </t>
    </r>
    <r>
      <rPr>
        <b/>
        <sz val="8"/>
        <rFont val="Arial CE"/>
        <family val="0"/>
      </rPr>
      <t>Rekapitulace stavby</t>
    </r>
    <r>
      <rPr>
        <sz val="8"/>
        <rFont val="Arial CE"/>
        <family val="0"/>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</si>
  <si>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</si>
  <si>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</si>
  <si>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0"/>
      </rPr>
      <t>Rekapitulace objektů stavby a soupisů prací</t>
    </r>
    <r>
      <rPr>
        <sz val="8"/>
        <rFont val="Arial CE"/>
        <family val="0"/>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</si>
  <si>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</si>
  <si>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</si>
  <si>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</si>
  <si>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</si>
  <si>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</si>
  <si>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Provozní soubor</t>
  </si>
  <si>
    <t>Soupis prací pro daný typ objektu</t>
  </si>
  <si>
    <r>
      <rPr>
        <i/>
        <sz val="8"/>
        <rFont val="Arial CE"/>
        <family val="0"/>
      </rPr>
      <t xml:space="preserve">Soupis prací </t>
    </r>
    <r>
      <rPr>
        <sz val="8"/>
        <rFont val="Arial CE"/>
        <family val="0"/>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</si>
  <si>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</si>
  <si>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0"/>
      </rPr>
      <t>Krycí list soupisu</t>
    </r>
    <r>
      <rPr>
        <sz val="8"/>
        <rFont val="Arial CE"/>
        <family val="0"/>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</si>
  <si>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</si>
  <si>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0"/>
      </rPr>
      <t>Rekapitulace členění soupisu prací</t>
    </r>
    <r>
      <rPr>
        <sz val="8"/>
        <rFont val="Arial CE"/>
        <family val="0"/>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</si>
  <si>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</si>
  <si>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0"/>
      </rPr>
      <t xml:space="preserve">Soupis prací </t>
    </r>
    <r>
      <rPr>
        <sz val="8"/>
        <rFont val="Arial CE"/>
        <family val="0"/>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</si>
  <si>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</si>
  <si>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</si>
  <si>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</si>
  <si>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</si>
  <si>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</si>
  <si>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</si>
  <si>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</si>
  <si>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</si>
  <si>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</si>
  <si>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</si>
  <si>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</si>
  <si>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</si>
  <si>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</si>
  <si>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</si>
  <si>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</si>
  <si>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</si>
  <si>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</si>
  <si>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</si>
  <si>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</si>
  <si>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</si>
  <si>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</si>
  <si>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</si>
  <si>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</si>
  <si>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</si>
  <si>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</si>
  <si>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</si>
  <si>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</si>
  <si>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</si>
  <si>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</si>
  <si>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</si>
  <si>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</si>
  <si>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</si>
  <si>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</si>
  <si>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</si>
  <si>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</si>
  <si>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</si>
  <si>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</si>
  <si>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</si>
  <si>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</si>
  <si>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</si>
  <si>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</si>
  <si>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</si>
  <si>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</si>
  <si>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</si>
  <si>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</si>
  <si>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</si>
  <si>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</si>
  <si>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</si>
  <si>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</si>
  <si>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</si>
  <si>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</si>
  <si>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</si>
  <si>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</si>
  <si>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</si>
  <si>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</si>
  <si>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</si>
  <si>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</si>
  <si>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</si>
  <si>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</si>
  <si>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</si>
  <si>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</si>
  <si>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</si>
  <si>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</si>
  <si>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</si>
  <si>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</si>
  <si>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</si>
  <si>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</si>
  <si>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</si>
  <si>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</si>
  <si>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</si>
  <si>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</si>
  <si>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</si>
  <si>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</si>
  <si>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</si>
  <si>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</si>
  <si>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</si>
  <si>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</si>
  <si>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</si>
  <si>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</si>
  <si>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</si>
  <si>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</si>
  <si>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</si>
  <si>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</si>
  <si>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</si>
  <si>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</si>
  <si>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</si>
  <si>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</si>
  <si>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</si>
  <si>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</si>
  <si>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</si>
  <si>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</si>
  <si>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</si>
  <si>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</si>
  <si>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</si>
  <si>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</si>
  <si>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</si>
  <si>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</si>
  <si>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</si>
  <si>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</si>
  <si>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</si>
  <si>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</si>
  <si>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</si>
  <si>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</si>
  <si>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</si>
  <si>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</si>
  <si>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</si>
  <si>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</si>
  <si>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</si>
  <si>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</si>
  <si>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</si>
  <si>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</si>
  <si>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</si>
  <si>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</si>
  <si>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</si>
  <si>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</si>
  <si>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</si>
  <si>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</si>
  <si>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</si>
  <si>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</si>
  <si>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</si>
  <si>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</si>
  <si>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</si>
  <si>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</si>
  <si>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</si>
  <si>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</si>
  <si>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</si>
  <si>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</si>
  <si>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</si>
  <si>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</si>
  <si>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</si>
  <si>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</si>
  <si>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</si>
  <si>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</si>
  <si>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</si>
  <si>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</si>
  <si>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</si>
  <si>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</si>
  <si>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</si>
  <si>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</si>
  <si>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</si>
  <si>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</si>
  <si>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</si>
  <si>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</si>
  <si>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</si>
  <si>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</si>
  <si>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</si>
  <si>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</si>
  <si>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</si>
  <si>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</si>
  <si>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</si>
  <si>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</si>
  <si>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</si>
  <si>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</si>
  <si>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</si>
  <si>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</si>
  <si>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</si>
  <si>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</si>
  <si>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Rám odpuzovače ryb vč. norné stěny</t>
  </si>
  <si>
    <t>1.1.1.4</t>
  </si>
  <si>
    <t>norná stěna</t>
  </si>
  <si>
    <t>- plovoucí molo plastové ve funkci norné stěny 15 x 1.5 m + díl 1m2                                                                                                                                                                                                                                                                                                                                                                                                  - kotvení do pilíře jezu a do pilíře na nátoku do MVE                                                                                                                                                                                                            - dále kotvení do břehu s kamenným obkladem zabraňující neoprávněnému vstupu cizích osob                                                                                                                                                                                                                                                                                                                                                         - kotvení musí umožnit pohyb norné stěny s ohledem na kolísání hladiny                                                                                                                                                                                                                                    - molo musí být demontovatelné po částech běžným jeřábem např. AD 20T                                                                                                                                                      - molo musí být odolné vůči pověstrnostním podmínkám včetně zámrzu hladiny</t>
  </si>
  <si>
    <t xml:space="preserve">oprava rozváděcí hlavy </t>
  </si>
  <si>
    <t>kontrola a repase vč. výměny těsnění rozváděcí hlavy</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</si>
</sst>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Kč&quot;;\-#,##0\ &quot;Kč&quot;"/>
    <numFmt numFmtId="165" formatCode="#,##0\ &quot;Kč&quot;;[Red]\-#,##0\ &quot;Kč&quot;"/>
    <numFmt numFmtId="166" formatCode="#,##0.00\ &quot;Kč&quot;;\-#,##0.00\ &quot;Kč&quot;"/>
    <numFmt numFmtId="167" formatCode="#,##0.00\ &quot;Kč&quot;;[Red]\-#,##0.00\ &quot;Kč&quot;"/>
    <numFmt numFmtId="168" formatCode="_-* #,##0\ &quot;Kč&quot;_-;\-* #,##0\ &quot;Kč&quot;_-;_-* &quot;-&quot;\ &quot;Kč&quot;_-;_-@_-"/>
    <numFmt numFmtId="169" formatCode="_-* #,##0\ _K_č_-;\-* #,##0\ _K_č_-;_-* &quot;-&quot;\ _K_č_-;_-@_-"/>
    <numFmt numFmtId="170" formatCode="_-* #,##0.00\ &quot;Kč&quot;_-;\-* #,##0.00\ &quot;Kč&quot;_-;_-* &quot;-&quot;??\ &quot;Kč&quot;_-;_-@_-"/>
    <numFmt numFmtId="171" formatCode="_-* #,##0.00\ _K_č_-;\-* #,##0.00\ _K_č_-;_-* &quot;-&quot;??\ _K_č_-;_-@_-"/>
    <numFmt numFmtId="172" formatCode="#,##0.00%"/>
    <numFmt numFmtId="173" formatCode="dd\.mm\.yyyy"/>
    <numFmt numFmtId="174" formatCode="#,##0.00000"/>
    <numFmt numFmtId="175" formatCode="#,##0.000"/>
  </numFmts>
  <fonts count="122">
    <font>
      <sz val="8"/>
      <name val="Arial CE"/>
      <family val="2"/>
    </font>
    <font>
      <sz val="11"/>
      <color indexed="8"/>
      <name val="Calibri"/>
      <family val="2"/>
    </font>
    <font>
      <sz val="10"/>
      <name val="Arial CE"/>
      <family val="0"/>
    </font>
    <font>
      <b/>
      <sz val="11"/>
      <name val="Arial CE"/>
      <family val="0"/>
    </font>
    <font>
      <b/>
      <sz val="12"/>
      <name val="Arial CE"/>
      <family val="0"/>
    </font>
    <font>
      <sz val="11"/>
      <name val="Arial CE"/>
      <family val="0"/>
    </font>
    <font>
      <b/>
      <sz val="14"/>
      <name val="Arial CE"/>
      <family val="0"/>
    </font>
    <font>
      <b/>
      <sz val="10"/>
      <name val="Arial CE"/>
      <family val="0"/>
    </font>
    <font>
      <sz val="9"/>
      <name val="Arial CE"/>
      <family val="0"/>
    </font>
    <font>
      <sz val="12"/>
      <name val="Arial CE"/>
      <family val="0"/>
    </font>
    <font>
      <b/>
      <sz val="8"/>
      <name val="Arial CE"/>
      <family val="0"/>
    </font>
    <font>
      <sz val="7"/>
      <name val="Arial CE"/>
      <family val="0"/>
    </font>
    <font>
      <b/>
      <sz val="9"/>
      <name val="Arial CE"/>
      <family val="0"/>
    </font>
    <font>
      <sz val="8"/>
      <name val="Trebuchet MS"/>
      <family val="0"/>
    </font>
    <font>
      <b/>
      <sz val="16"/>
      <name val="Trebuchet MS"/>
      <family val="0"/>
    </font>
    <font>
      <b/>
      <sz val="11"/>
      <name val="Trebuchet MS"/>
      <family val="0"/>
    </font>
    <font>
      <sz val="9"/>
      <name val="Trebuchet MS"/>
      <family val="0"/>
    </font>
    <font>
      <sz val="10"/>
      <name val="Trebuchet MS"/>
      <family val="0"/>
    </font>
    <font>
      <sz val="11"/>
      <name val="Trebuchet MS"/>
      <family val="0"/>
    </font>
    <font>
      <b/>
      <sz val="9"/>
      <name val="Trebuchet MS"/>
      <family val="0"/>
    </font>
    <font>
      <i/>
      <sz val="8"/>
      <name val="Arial CE"/>
      <family val="0"/>
    </font>
    <font>
      <sz val="11"/>
      <color indexed="9"/>
      <name val="Calibri"/>
      <family val="2"/>
    </font>
    <font>
      <b/>
      <sz val="11"/>
      <color indexed="8"/>
      <name val="Calibri"/>
      <family val="2"/>
    </font>
    <font>
      <sz val="11"/>
      <color indexed="20"/>
      <name val="Calibri"/>
      <family val="2"/>
    </font>
    <font>
      <u val="single"/>
      <sz val="11"/>
      <color indexed="12"/>
      <name val="Calibri"/>
      <family val="0"/>
    </font>
    <font>
      <b/>
      <sz val="11"/>
      <color indexed="9"/>
      <name val="Calibri"/>
      <family val="2"/>
    </font>
    <font>
      <b/>
      <sz val="15"/>
      <color indexed="56"/>
      <name val="Calibri"/>
      <family val="2"/>
    </font>
    <font>
      <b/>
      <sz val="13"/>
      <color indexed="56"/>
      <name val="Calibri"/>
      <family val="2"/>
    </font>
    <font>
      <b/>
      <sz val="11"/>
      <color indexed="56"/>
      <name val="Calibri"/>
      <family val="2"/>
    </font>
    <font>
      <sz val="18"/>
      <color indexed="56"/>
      <name val="Cambria"/>
      <family val="2"/>
    </font>
    <font>
      <sz val="11"/>
      <color indexed="60"/>
      <name val="Calibri"/>
      <family val="2"/>
    </font>
    <font>
      <u val="single"/>
      <sz val="8"/>
      <color indexed="20"/>
      <name val="Arial CE"/>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55"/>
      <name val="Arial CE"/>
      <family val="0"/>
    </font>
    <font>
      <sz val="12"/>
      <color indexed="56"/>
      <name val="Arial CE"/>
      <family val="0"/>
    </font>
    <font>
      <sz val="10"/>
      <color indexed="56"/>
      <name val="Arial CE"/>
      <family val="0"/>
    </font>
    <font>
      <sz val="8"/>
      <color indexed="56"/>
      <name val="Arial CE"/>
      <family val="0"/>
    </font>
    <font>
      <sz val="8"/>
      <color indexed="20"/>
      <name val="Arial CE"/>
      <family val="0"/>
    </font>
    <font>
      <sz val="8"/>
      <color indexed="63"/>
      <name val="Arial CE"/>
      <family val="0"/>
    </font>
    <font>
      <sz val="8"/>
      <color indexed="10"/>
      <name val="Arial CE"/>
      <family val="0"/>
    </font>
    <font>
      <sz val="8"/>
      <color indexed="18"/>
      <name val="Arial CE"/>
      <family val="0"/>
    </font>
    <font>
      <sz val="8"/>
      <color indexed="9"/>
      <name val="Arial CE"/>
      <family val="0"/>
    </font>
    <font>
      <sz val="8"/>
      <color indexed="48"/>
      <name val="Arial CE"/>
      <family val="0"/>
    </font>
    <font>
      <b/>
      <sz val="12"/>
      <color indexed="55"/>
      <name val="Arial CE"/>
      <family val="0"/>
    </font>
    <font>
      <sz val="9"/>
      <color indexed="55"/>
      <name val="Arial CE"/>
      <family val="0"/>
    </font>
    <font>
      <b/>
      <sz val="12"/>
      <color indexed="16"/>
      <name val="Arial CE"/>
      <family val="0"/>
    </font>
    <font>
      <sz val="12"/>
      <color indexed="55"/>
      <name val="Arial CE"/>
      <family val="0"/>
    </font>
    <font>
      <b/>
      <sz val="11"/>
      <color indexed="56"/>
      <name val="Arial CE"/>
      <family val="0"/>
    </font>
    <font>
      <sz val="11"/>
      <color indexed="56"/>
      <name val="Arial CE"/>
      <family val="0"/>
    </font>
    <font>
      <sz val="11"/>
      <color indexed="55"/>
      <name val="Arial CE"/>
      <family val="0"/>
    </font>
    <font>
      <sz val="18"/>
      <color indexed="12"/>
      <name val="Wingdings 2"/>
      <family val="0"/>
    </font>
    <font>
      <sz val="10"/>
      <color indexed="48"/>
      <name val="Arial CE"/>
      <family val="0"/>
    </font>
    <font>
      <sz val="8"/>
      <color indexed="55"/>
      <name val="Arial CE"/>
      <family val="0"/>
    </font>
    <font>
      <sz val="8"/>
      <color indexed="16"/>
      <name val="Arial CE"/>
      <family val="0"/>
    </font>
    <font>
      <sz val="7"/>
      <color indexed="55"/>
      <name val="Arial CE"/>
      <family val="0"/>
    </font>
    <font>
      <sz val="8"/>
      <color indexed="8"/>
      <name val="Arial CE"/>
      <family val="0"/>
    </font>
    <font>
      <i/>
      <sz val="7"/>
      <color indexed="55"/>
      <name val="Arial CE"/>
      <family val="0"/>
    </font>
    <font>
      <i/>
      <sz val="9"/>
      <color indexed="12"/>
      <name val="Arial CE"/>
      <family val="0"/>
    </font>
    <font>
      <i/>
      <sz val="8"/>
      <color indexed="12"/>
      <name val="Arial CE"/>
      <family val="0"/>
    </font>
    <font>
      <b/>
      <sz val="10"/>
      <color indexed="56"/>
      <name val="Arial CE"/>
      <family val="0"/>
    </font>
    <font>
      <b/>
      <sz val="10"/>
      <color indexed="55"/>
      <name val="Arial CE"/>
      <family val="0"/>
    </font>
    <font>
      <b/>
      <sz val="8"/>
      <color indexed="55"/>
      <name val="Arial CE"/>
      <family val="0"/>
    </font>
    <font>
      <sz val="8"/>
      <name val="Segoe UI"/>
      <family val="2"/>
    </font>
    <font>
      <sz val="9"/>
      <color indexed="10"/>
      <name val="Arial CE"/>
      <family val="0"/>
    </font>
    <font>
      <sz val="7"/>
      <color indexed="10"/>
      <name val="Arial CE"/>
      <family val="0"/>
    </font>
    <font>
      <sz val="11"/>
      <color theme="1"/>
      <name val="Calibri"/>
      <family val="2"/>
    </font>
    <font>
      <sz val="11"/>
      <color theme="0"/>
      <name val="Calibri"/>
      <family val="2"/>
    </font>
    <font>
      <b/>
      <sz val="11"/>
      <color theme="1"/>
      <name val="Calibri"/>
      <family val="2"/>
    </font>
    <font>
      <sz val="11"/>
      <color rgb="FF9C0006"/>
      <name val="Calibri"/>
      <family val="2"/>
    </font>
    <font>
      <u val="single"/>
      <sz val="11"/>
      <color theme="10"/>
      <name val="Calibri"/>
      <family val="0"/>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mbria"/>
      <family val="2"/>
    </font>
    <font>
      <sz val="11"/>
      <color rgb="FF9C6500"/>
      <name val="Calibri"/>
      <family val="2"/>
    </font>
    <font>
      <u val="single"/>
      <sz val="8"/>
      <color theme="11"/>
      <name val="Arial CE"/>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969696"/>
      <name val="Arial CE"/>
      <family val="0"/>
    </font>
    <font>
      <sz val="12"/>
      <color rgb="FF003366"/>
      <name val="Arial CE"/>
      <family val="0"/>
    </font>
    <font>
      <sz val="10"/>
      <color rgb="FF003366"/>
      <name val="Arial CE"/>
      <family val="0"/>
    </font>
    <font>
      <sz val="8"/>
      <color rgb="FF003366"/>
      <name val="Arial CE"/>
      <family val="0"/>
    </font>
    <font>
      <sz val="8"/>
      <color rgb="FF800080"/>
      <name val="Arial CE"/>
      <family val="0"/>
    </font>
    <font>
      <sz val="8"/>
      <color rgb="FF505050"/>
      <name val="Arial CE"/>
      <family val="0"/>
    </font>
    <font>
      <sz val="8"/>
      <color rgb="FFFF0000"/>
      <name val="Arial CE"/>
      <family val="0"/>
    </font>
    <font>
      <sz val="8"/>
      <color rgb="FF0000A8"/>
      <name val="Arial CE"/>
      <family val="0"/>
    </font>
    <font>
      <sz val="8"/>
      <color rgb="FFFFFFFF"/>
      <name val="Arial CE"/>
      <family val="0"/>
    </font>
    <font>
      <sz val="8"/>
      <color rgb="FF3366FF"/>
      <name val="Arial CE"/>
      <family val="0"/>
    </font>
    <font>
      <b/>
      <sz val="12"/>
      <color rgb="FF969696"/>
      <name val="Arial CE"/>
      <family val="0"/>
    </font>
    <font>
      <sz val="9"/>
      <color rgb="FF969696"/>
      <name val="Arial CE"/>
      <family val="0"/>
    </font>
    <font>
      <b/>
      <sz val="12"/>
      <color rgb="FF960000"/>
      <name val="Arial CE"/>
      <family val="0"/>
    </font>
    <font>
      <sz val="12"/>
      <color rgb="FF969696"/>
      <name val="Arial CE"/>
      <family val="0"/>
    </font>
    <font>
      <b/>
      <sz val="11"/>
      <color rgb="FF003366"/>
      <name val="Arial CE"/>
      <family val="0"/>
    </font>
    <font>
      <sz val="11"/>
      <color rgb="FF003366"/>
      <name val="Arial CE"/>
      <family val="0"/>
    </font>
    <font>
      <sz val="11"/>
      <color rgb="FF969696"/>
      <name val="Arial CE"/>
      <family val="0"/>
    </font>
    <font>
      <sz val="18"/>
      <color theme="10"/>
      <name val="Wingdings 2"/>
      <family val="0"/>
    </font>
    <font>
      <sz val="10"/>
      <color rgb="FF3366FF"/>
      <name val="Arial CE"/>
      <family val="0"/>
    </font>
    <font>
      <sz val="8"/>
      <color rgb="FF969696"/>
      <name val="Arial CE"/>
      <family val="0"/>
    </font>
    <font>
      <b/>
      <sz val="12"/>
      <color rgb="FF800000"/>
      <name val="Arial CE"/>
      <family val="0"/>
    </font>
    <font>
      <sz val="8"/>
      <color rgb="FF960000"/>
      <name val="Arial CE"/>
      <family val="0"/>
    </font>
    <font>
      <sz val="7"/>
      <color rgb="FF969696"/>
      <name val="Arial CE"/>
      <family val="0"/>
    </font>
    <font>
      <sz val="8"/>
      <color rgb="FF000000"/>
      <name val="Arial CE"/>
      <family val="0"/>
    </font>
    <font>
      <i/>
      <sz val="7"/>
      <color rgb="FF969696"/>
      <name val="Arial CE"/>
      <family val="0"/>
    </font>
    <font>
      <i/>
      <sz val="9"/>
      <color rgb="FF0000FF"/>
      <name val="Arial CE"/>
      <family val="0"/>
    </font>
    <font>
      <i/>
      <sz val="8"/>
      <color rgb="FF0000FF"/>
      <name val="Arial CE"/>
      <family val="0"/>
    </font>
    <font>
      <b/>
      <sz val="10"/>
      <color rgb="FF969696"/>
      <name val="Arial CE"/>
      <family val="0"/>
    </font>
    <font>
      <b/>
      <sz val="8"/>
      <color rgb="FF969696"/>
      <name val="Arial CE"/>
      <family val="0"/>
    </font>
    <font>
      <b/>
      <sz val="10"/>
      <color rgb="FF003366"/>
      <name val="Arial CE"/>
      <family val="0"/>
    </font>
    <font>
      <sz val="9"/>
      <color rgb="FFFF0000"/>
      <name val="Arial CE"/>
      <family val="0"/>
    </font>
    <font>
      <sz val="7"/>
      <color rgb="FFFF0000"/>
      <name val="Arial CE"/>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BEBEBE"/>
        <bgColor indexed="64"/>
      </patternFill>
    </fill>
    <fill>
      <patternFill patternType="solid">
        <fgColor rgb="FFD2D2D2"/>
        <bgColor indexed="64"/>
      </patternFill>
    </fill>
  </fills>
  <borders count="4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3" fillId="0" borderId="1" applyNumberFormat="0" applyFill="0" applyAlignment="0" applyProtection="0"/>
    <xf numFmtId="0" fontId="74" fillId="20" borderId="0" applyNumberFormat="0" applyBorder="0" applyAlignment="0" applyProtection="0"/>
    <xf numFmtId="0" fontId="75" fillId="0" borderId="0" applyNumberFormat="0" applyFill="0" applyBorder="0" applyAlignment="0" applyProtection="0"/>
    <xf numFmtId="0" fontId="76"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22" borderId="0" applyNumberFormat="0" applyBorder="0" applyAlignment="0" applyProtection="0"/>
    <xf numFmtId="0" fontId="8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83" fillId="0" borderId="7" applyNumberFormat="0" applyFill="0" applyAlignment="0" applyProtection="0"/>
    <xf numFmtId="0" fontId="84" fillId="24" borderId="0" applyNumberFormat="0" applyBorder="0" applyAlignment="0" applyProtection="0"/>
    <xf numFmtId="0" fontId="85" fillId="0" borderId="0" applyNumberFormat="0" applyFill="0" applyBorder="0" applyAlignment="0" applyProtection="0"/>
    <xf numFmtId="0" fontId="86" fillId="25" borderId="8" applyNumberFormat="0" applyAlignment="0" applyProtection="0"/>
    <xf numFmtId="0" fontId="87" fillId="26" borderId="8" applyNumberFormat="0" applyAlignment="0" applyProtection="0"/>
    <xf numFmtId="0" fontId="88" fillId="26" borderId="9" applyNumberFormat="0" applyAlignment="0" applyProtection="0"/>
    <xf numFmtId="0" fontId="89" fillId="0" borderId="0" applyNumberFormat="0" applyFill="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2" fillId="29" borderId="0" applyNumberFormat="0" applyBorder="0" applyAlignment="0" applyProtection="0"/>
    <xf numFmtId="0" fontId="72"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cellStyleXfs>
  <cellXfs count="432">
    <xf numFmtId="0" fontId="0" fillId="0" borderId="0" xfId="0" applyAlignment="1">
      <alignment/>
    </xf>
    <xf numFmtId="0" fontId="0" fillId="0" borderId="0" xfId="0" applyAlignment="1">
      <alignment vertical="center"/>
    </xf>
    <xf numFmtId="0" fontId="9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91" fillId="0" borderId="0" xfId="0" applyFont="1" applyAlignment="1">
      <alignment vertical="center"/>
    </xf>
    <xf numFmtId="0" fontId="92" fillId="0" borderId="0" xfId="0" applyFont="1" applyAlignment="1">
      <alignment vertical="center"/>
    </xf>
    <xf numFmtId="0" fontId="0" fillId="0" borderId="0" xfId="0" applyAlignment="1">
      <alignment horizontal="center" vertical="center" wrapText="1"/>
    </xf>
    <xf numFmtId="0" fontId="93" fillId="0" borderId="0" xfId="0" applyFont="1" applyAlignment="1">
      <alignment/>
    </xf>
    <xf numFmtId="0" fontId="94" fillId="0" borderId="0" xfId="0" applyFont="1" applyAlignment="1">
      <alignment vertical="center"/>
    </xf>
    <xf numFmtId="0" fontId="95" fillId="0" borderId="0" xfId="0" applyFont="1" applyAlignment="1">
      <alignment vertical="center"/>
    </xf>
    <xf numFmtId="0" fontId="96" fillId="0" borderId="0" xfId="0" applyFont="1" applyAlignment="1">
      <alignment vertical="center"/>
    </xf>
    <xf numFmtId="0" fontId="97" fillId="0" borderId="0" xfId="0" applyFont="1" applyAlignment="1">
      <alignment vertical="center"/>
    </xf>
    <xf numFmtId="0" fontId="0" fillId="0" borderId="0" xfId="0" applyAlignment="1">
      <alignment horizontal="center" vertical="center"/>
    </xf>
    <xf numFmtId="0" fontId="98" fillId="0" borderId="0" xfId="0" applyFont="1" applyAlignment="1">
      <alignment horizontal="left" vertical="center"/>
    </xf>
    <xf numFmtId="0" fontId="0" fillId="0" borderId="0" xfId="0" applyFont="1" applyAlignment="1">
      <alignment horizontal="left" vertical="center"/>
    </xf>
    <xf numFmtId="0" fontId="0" fillId="0" borderId="10" xfId="0" applyBorder="1" applyAlignment="1" applyProtection="1">
      <alignment/>
      <protection/>
    </xf>
    <xf numFmtId="0" fontId="0" fillId="0" borderId="11" xfId="0" applyBorder="1" applyAlignment="1" applyProtection="1">
      <alignment/>
      <protection/>
    </xf>
    <xf numFmtId="0" fontId="0" fillId="0" borderId="12" xfId="0" applyBorder="1" applyAlignment="1">
      <alignment/>
    </xf>
    <xf numFmtId="0" fontId="0" fillId="0" borderId="12" xfId="0" applyBorder="1" applyAlignment="1" applyProtection="1">
      <alignment/>
      <protection/>
    </xf>
    <xf numFmtId="0" fontId="0" fillId="0" borderId="0" xfId="0" applyAlignment="1" applyProtection="1">
      <alignment/>
      <protection/>
    </xf>
    <xf numFmtId="0" fontId="6" fillId="0" borderId="0" xfId="0" applyFont="1" applyAlignment="1" applyProtection="1">
      <alignment horizontal="left" vertical="center"/>
      <protection/>
    </xf>
    <xf numFmtId="0" fontId="99" fillId="0" borderId="0" xfId="0" applyFont="1" applyAlignment="1">
      <alignment horizontal="left" vertical="center"/>
    </xf>
    <xf numFmtId="0" fontId="100" fillId="0" borderId="0" xfId="0" applyFont="1" applyAlignment="1">
      <alignment horizontal="left" vertical="center"/>
    </xf>
    <xf numFmtId="0" fontId="90"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0" borderId="0" xfId="0" applyFont="1" applyAlignment="1" applyProtection="1">
      <alignment horizontal="left" vertical="top"/>
      <protection/>
    </xf>
    <xf numFmtId="0" fontId="90" fillId="0" borderId="0" xfId="0" applyFont="1" applyAlignment="1" applyProtection="1">
      <alignment horizontal="left" vertical="center"/>
      <protection/>
    </xf>
    <xf numFmtId="0" fontId="2" fillId="23" borderId="0" xfId="0" applyFont="1" applyFill="1" applyAlignment="1" applyProtection="1">
      <alignment horizontal="left" vertical="center"/>
      <protection locked="0"/>
    </xf>
    <xf numFmtId="49" fontId="2" fillId="23" borderId="0" xfId="0" applyNumberFormat="1" applyFont="1" applyFill="1" applyAlignment="1" applyProtection="1">
      <alignment horizontal="left" vertical="center"/>
      <protection locked="0"/>
    </xf>
    <xf numFmtId="0" fontId="2" fillId="0" borderId="0" xfId="0" applyFont="1" applyAlignment="1" applyProtection="1">
      <alignment horizontal="left" vertical="center" wrapText="1"/>
      <protection/>
    </xf>
    <xf numFmtId="0" fontId="0" fillId="0" borderId="13" xfId="0" applyBorder="1" applyAlignment="1" applyProtection="1">
      <alignment/>
      <protection/>
    </xf>
    <xf numFmtId="0" fontId="0" fillId="0" borderId="0" xfId="0" applyFont="1" applyAlignment="1">
      <alignment vertical="center"/>
    </xf>
    <xf numFmtId="0" fontId="0" fillId="0" borderId="12" xfId="0" applyFont="1" applyBorder="1" applyAlignment="1" applyProtection="1">
      <alignment vertical="center"/>
      <protection/>
    </xf>
    <xf numFmtId="0" fontId="0" fillId="0" borderId="0" xfId="0" applyFont="1" applyAlignment="1" applyProtection="1">
      <alignment vertical="center"/>
      <protection/>
    </xf>
    <xf numFmtId="0" fontId="7" fillId="0" borderId="14" xfId="0" applyFont="1" applyBorder="1" applyAlignment="1" applyProtection="1">
      <alignment horizontal="left" vertical="center"/>
      <protection/>
    </xf>
    <xf numFmtId="0" fontId="0" fillId="0" borderId="14" xfId="0" applyFont="1" applyBorder="1" applyAlignment="1" applyProtection="1">
      <alignment vertical="center"/>
      <protection/>
    </xf>
    <xf numFmtId="0" fontId="0" fillId="0" borderId="12" xfId="0" applyFont="1" applyBorder="1" applyAlignment="1">
      <alignment vertical="center"/>
    </xf>
    <xf numFmtId="0" fontId="90" fillId="0" borderId="12" xfId="0" applyFont="1" applyBorder="1" applyAlignment="1" applyProtection="1">
      <alignment vertical="center"/>
      <protection/>
    </xf>
    <xf numFmtId="0" fontId="90" fillId="0" borderId="0" xfId="0" applyFont="1" applyAlignment="1" applyProtection="1">
      <alignment vertical="center"/>
      <protection/>
    </xf>
    <xf numFmtId="0" fontId="90" fillId="0" borderId="12" xfId="0" applyFont="1" applyBorder="1" applyAlignment="1">
      <alignment vertical="center"/>
    </xf>
    <xf numFmtId="0" fontId="0" fillId="33" borderId="0" xfId="0" applyFont="1" applyFill="1" applyAlignment="1" applyProtection="1">
      <alignment vertical="center"/>
      <protection/>
    </xf>
    <xf numFmtId="0" fontId="4" fillId="33" borderId="15" xfId="0" applyFont="1" applyFill="1" applyBorder="1" applyAlignment="1" applyProtection="1">
      <alignment horizontal="left" vertical="center"/>
      <protection/>
    </xf>
    <xf numFmtId="0" fontId="0" fillId="33" borderId="16" xfId="0" applyFont="1" applyFill="1" applyBorder="1" applyAlignment="1" applyProtection="1">
      <alignment vertical="center"/>
      <protection/>
    </xf>
    <xf numFmtId="0" fontId="4" fillId="33" borderId="16" xfId="0" applyFont="1" applyFill="1" applyBorder="1" applyAlignment="1" applyProtection="1">
      <alignment horizontal="center" vertical="center"/>
      <protection/>
    </xf>
    <xf numFmtId="0" fontId="0" fillId="0" borderId="17" xfId="0" applyFont="1" applyBorder="1" applyAlignment="1" applyProtection="1">
      <alignment vertical="center"/>
      <protection/>
    </xf>
    <xf numFmtId="0" fontId="0" fillId="0" borderId="18"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2" fillId="0" borderId="12" xfId="0" applyFont="1" applyBorder="1" applyAlignment="1" applyProtection="1">
      <alignment vertical="center"/>
      <protection/>
    </xf>
    <xf numFmtId="0" fontId="2" fillId="0" borderId="0" xfId="0" applyFont="1" applyAlignment="1" applyProtection="1">
      <alignment vertical="center"/>
      <protection/>
    </xf>
    <xf numFmtId="0" fontId="2" fillId="0" borderId="12" xfId="0" applyFont="1" applyBorder="1" applyAlignment="1">
      <alignment vertical="center"/>
    </xf>
    <xf numFmtId="0" fontId="3" fillId="0" borderId="12"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12" xfId="0" applyFont="1" applyBorder="1" applyAlignment="1">
      <alignment vertical="center"/>
    </xf>
    <xf numFmtId="0" fontId="7" fillId="0" borderId="0" xfId="0" applyFont="1" applyAlignment="1" applyProtection="1">
      <alignment vertical="center"/>
      <protection/>
    </xf>
    <xf numFmtId="173" fontId="2" fillId="0" borderId="0" xfId="0" applyNumberFormat="1" applyFont="1" applyAlignment="1" applyProtection="1">
      <alignment horizontal="left" vertical="center"/>
      <protection/>
    </xf>
    <xf numFmtId="0" fontId="0" fillId="0" borderId="19" xfId="0" applyBorder="1" applyAlignment="1">
      <alignment vertical="center"/>
    </xf>
    <xf numFmtId="0" fontId="0" fillId="0" borderId="20" xfId="0" applyBorder="1" applyAlignment="1">
      <alignment vertical="center"/>
    </xf>
    <xf numFmtId="0" fontId="0" fillId="0" borderId="0" xfId="0" applyFont="1" applyBorder="1" applyAlignment="1">
      <alignment vertical="center"/>
    </xf>
    <xf numFmtId="0" fontId="0" fillId="0" borderId="21" xfId="0" applyFont="1" applyBorder="1" applyAlignment="1">
      <alignment vertical="center"/>
    </xf>
    <xf numFmtId="0" fontId="0" fillId="0" borderId="0" xfId="0" applyFont="1" applyBorder="1" applyAlignment="1" applyProtection="1">
      <alignment vertical="center"/>
      <protection/>
    </xf>
    <xf numFmtId="0" fontId="0" fillId="0" borderId="21" xfId="0" applyFont="1" applyBorder="1" applyAlignment="1" applyProtection="1">
      <alignment vertical="center"/>
      <protection/>
    </xf>
    <xf numFmtId="0" fontId="0" fillId="34" borderId="16" xfId="0" applyFont="1" applyFill="1" applyBorder="1" applyAlignment="1" applyProtection="1">
      <alignment vertical="center"/>
      <protection/>
    </xf>
    <xf numFmtId="0" fontId="8" fillId="34" borderId="22" xfId="0" applyFont="1" applyFill="1" applyBorder="1" applyAlignment="1" applyProtection="1">
      <alignment horizontal="center" vertical="center"/>
      <protection/>
    </xf>
    <xf numFmtId="0" fontId="101" fillId="0" borderId="23" xfId="0" applyFont="1" applyBorder="1" applyAlignment="1" applyProtection="1">
      <alignment horizontal="center" vertical="center" wrapText="1"/>
      <protection/>
    </xf>
    <xf numFmtId="0" fontId="101" fillId="0" borderId="24" xfId="0" applyFont="1" applyBorder="1" applyAlignment="1" applyProtection="1">
      <alignment horizontal="center" vertical="center" wrapText="1"/>
      <protection/>
    </xf>
    <xf numFmtId="0" fontId="101" fillId="0" borderId="25" xfId="0" applyFont="1" applyBorder="1" applyAlignment="1" applyProtection="1">
      <alignment horizontal="center" vertical="center" wrapText="1"/>
      <protection/>
    </xf>
    <xf numFmtId="0" fontId="0" fillId="0" borderId="26"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4" fillId="0" borderId="12" xfId="0" applyFont="1" applyBorder="1" applyAlignment="1" applyProtection="1">
      <alignment vertical="center"/>
      <protection/>
    </xf>
    <xf numFmtId="0" fontId="102" fillId="0" borderId="0" xfId="0" applyFont="1" applyAlignment="1" applyProtection="1">
      <alignment horizontal="left" vertical="center"/>
      <protection/>
    </xf>
    <xf numFmtId="0" fontId="102" fillId="0" borderId="0" xfId="0" applyFont="1" applyAlignment="1" applyProtection="1">
      <alignment vertical="center"/>
      <protection/>
    </xf>
    <xf numFmtId="4" fontId="102"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4" fillId="0" borderId="12" xfId="0" applyFont="1" applyBorder="1" applyAlignment="1">
      <alignment vertical="center"/>
    </xf>
    <xf numFmtId="4" fontId="103" fillId="0" borderId="27" xfId="0" applyNumberFormat="1" applyFont="1" applyBorder="1" applyAlignment="1" applyProtection="1">
      <alignment vertical="center"/>
      <protection/>
    </xf>
    <xf numFmtId="4" fontId="103" fillId="0" borderId="0" xfId="0" applyNumberFormat="1" applyFont="1" applyBorder="1" applyAlignment="1" applyProtection="1">
      <alignment vertical="center"/>
      <protection/>
    </xf>
    <xf numFmtId="174" fontId="103" fillId="0" borderId="0" xfId="0" applyNumberFormat="1" applyFont="1" applyBorder="1" applyAlignment="1" applyProtection="1">
      <alignment vertical="center"/>
      <protection/>
    </xf>
    <xf numFmtId="4" fontId="103" fillId="0" borderId="21" xfId="0" applyNumberFormat="1" applyFont="1" applyBorder="1" applyAlignment="1" applyProtection="1">
      <alignment vertical="center"/>
      <protection/>
    </xf>
    <xf numFmtId="0" fontId="4" fillId="0" borderId="0" xfId="0" applyFont="1" applyAlignment="1">
      <alignment horizontal="left" vertical="center"/>
    </xf>
    <xf numFmtId="0" fontId="9" fillId="0" borderId="0" xfId="0" applyFont="1" applyAlignment="1">
      <alignment horizontal="left" vertical="center"/>
    </xf>
    <xf numFmtId="0" fontId="5" fillId="0" borderId="12" xfId="0" applyFont="1" applyBorder="1" applyAlignment="1" applyProtection="1">
      <alignment vertical="center"/>
      <protection/>
    </xf>
    <xf numFmtId="0" fontId="104" fillId="0" borderId="0" xfId="0" applyFont="1" applyAlignment="1" applyProtection="1">
      <alignment vertical="center"/>
      <protection/>
    </xf>
    <xf numFmtId="0" fontId="105" fillId="0" borderId="0" xfId="0" applyFont="1" applyAlignment="1" applyProtection="1">
      <alignment vertical="center"/>
      <protection/>
    </xf>
    <xf numFmtId="0" fontId="3" fillId="0" borderId="0" xfId="0" applyFont="1" applyAlignment="1" applyProtection="1">
      <alignment horizontal="center" vertical="center"/>
      <protection/>
    </xf>
    <xf numFmtId="0" fontId="5" fillId="0" borderId="12" xfId="0" applyFont="1" applyBorder="1" applyAlignment="1">
      <alignment vertical="center"/>
    </xf>
    <xf numFmtId="4" fontId="106" fillId="0" borderId="27" xfId="0" applyNumberFormat="1" applyFont="1" applyBorder="1" applyAlignment="1" applyProtection="1">
      <alignment vertical="center"/>
      <protection/>
    </xf>
    <xf numFmtId="4" fontId="106" fillId="0" borderId="0" xfId="0" applyNumberFormat="1" applyFont="1" applyBorder="1" applyAlignment="1" applyProtection="1">
      <alignment vertical="center"/>
      <protection/>
    </xf>
    <xf numFmtId="174" fontId="106" fillId="0" borderId="0" xfId="0" applyNumberFormat="1" applyFont="1" applyBorder="1" applyAlignment="1" applyProtection="1">
      <alignment vertical="center"/>
      <protection/>
    </xf>
    <xf numFmtId="4" fontId="106" fillId="0" borderId="21" xfId="0" applyNumberFormat="1" applyFont="1" applyBorder="1" applyAlignment="1" applyProtection="1">
      <alignment vertical="center"/>
      <protection/>
    </xf>
    <xf numFmtId="0" fontId="5" fillId="0" borderId="0" xfId="0" applyFont="1" applyAlignment="1">
      <alignment horizontal="left" vertical="center"/>
    </xf>
    <xf numFmtId="0" fontId="107" fillId="0" borderId="0" xfId="37" applyFont="1" applyAlignment="1">
      <alignment horizontal="center" vertical="center"/>
    </xf>
    <xf numFmtId="0" fontId="92" fillId="0" borderId="0" xfId="0" applyFont="1" applyAlignment="1" applyProtection="1">
      <alignment vertical="center"/>
      <protection/>
    </xf>
    <xf numFmtId="0" fontId="2" fillId="0" borderId="0" xfId="0" applyFont="1" applyAlignment="1" applyProtection="1">
      <alignment horizontal="center" vertical="center"/>
      <protection/>
    </xf>
    <xf numFmtId="4" fontId="90" fillId="0" borderId="27" xfId="0" applyNumberFormat="1" applyFont="1" applyBorder="1" applyAlignment="1" applyProtection="1">
      <alignment vertical="center"/>
      <protection/>
    </xf>
    <xf numFmtId="4" fontId="90" fillId="0" borderId="0" xfId="0" applyNumberFormat="1" applyFont="1" applyBorder="1" applyAlignment="1" applyProtection="1">
      <alignment vertical="center"/>
      <protection/>
    </xf>
    <xf numFmtId="174" fontId="90" fillId="0" borderId="0" xfId="0" applyNumberFormat="1" applyFont="1" applyBorder="1" applyAlignment="1" applyProtection="1">
      <alignment vertical="center"/>
      <protection/>
    </xf>
    <xf numFmtId="4" fontId="90" fillId="0" borderId="21" xfId="0" applyNumberFormat="1" applyFont="1" applyBorder="1" applyAlignment="1" applyProtection="1">
      <alignment vertical="center"/>
      <protection/>
    </xf>
    <xf numFmtId="0" fontId="2" fillId="0" borderId="0" xfId="0" applyFont="1" applyAlignment="1">
      <alignment horizontal="left" vertical="center"/>
    </xf>
    <xf numFmtId="4" fontId="106" fillId="0" borderId="28" xfId="0" applyNumberFormat="1" applyFont="1" applyBorder="1" applyAlignment="1" applyProtection="1">
      <alignment vertical="center"/>
      <protection/>
    </xf>
    <xf numFmtId="4" fontId="106" fillId="0" borderId="29" xfId="0" applyNumberFormat="1" applyFont="1" applyBorder="1" applyAlignment="1" applyProtection="1">
      <alignment vertical="center"/>
      <protection/>
    </xf>
    <xf numFmtId="174" fontId="106" fillId="0" borderId="29" xfId="0" applyNumberFormat="1" applyFont="1" applyBorder="1" applyAlignment="1" applyProtection="1">
      <alignment vertical="center"/>
      <protection/>
    </xf>
    <xf numFmtId="4" fontId="106" fillId="0" borderId="30" xfId="0" applyNumberFormat="1" applyFont="1" applyBorder="1" applyAlignment="1" applyProtection="1">
      <alignment vertical="center"/>
      <protection/>
    </xf>
    <xf numFmtId="0" fontId="0" fillId="0" borderId="10" xfId="0" applyBorder="1" applyAlignment="1">
      <alignment/>
    </xf>
    <xf numFmtId="0" fontId="0" fillId="0" borderId="11" xfId="0" applyBorder="1" applyAlignment="1">
      <alignment/>
    </xf>
    <xf numFmtId="0" fontId="6" fillId="0" borderId="0" xfId="0" applyFont="1" applyAlignment="1">
      <alignment horizontal="left" vertical="center"/>
    </xf>
    <xf numFmtId="0" fontId="108" fillId="0" borderId="0" xfId="0" applyFont="1" applyAlignment="1">
      <alignment horizontal="left" vertical="center"/>
    </xf>
    <xf numFmtId="0" fontId="90" fillId="0" borderId="0" xfId="0" applyFont="1" applyAlignment="1">
      <alignment horizontal="left" vertical="center"/>
    </xf>
    <xf numFmtId="0" fontId="0" fillId="0" borderId="12" xfId="0" applyBorder="1" applyAlignment="1">
      <alignment vertical="center"/>
    </xf>
    <xf numFmtId="173" fontId="2" fillId="0" borderId="0" xfId="0" applyNumberFormat="1" applyFont="1" applyAlignment="1">
      <alignment horizontal="left" vertical="center"/>
    </xf>
    <xf numFmtId="0" fontId="0" fillId="0" borderId="0" xfId="0" applyFont="1" applyAlignment="1">
      <alignment vertical="center" wrapText="1"/>
    </xf>
    <xf numFmtId="0" fontId="0" fillId="0" borderId="12" xfId="0" applyFont="1" applyBorder="1" applyAlignment="1">
      <alignment vertical="center" wrapText="1"/>
    </xf>
    <xf numFmtId="0" fontId="0" fillId="0" borderId="12" xfId="0" applyBorder="1" applyAlignment="1">
      <alignment vertical="center" wrapText="1"/>
    </xf>
    <xf numFmtId="0" fontId="0" fillId="0" borderId="19" xfId="0" applyFont="1" applyBorder="1" applyAlignment="1">
      <alignment vertical="center"/>
    </xf>
    <xf numFmtId="0" fontId="7" fillId="0" borderId="0" xfId="0" applyFont="1" applyAlignment="1">
      <alignment horizontal="left" vertical="center"/>
    </xf>
    <xf numFmtId="4" fontId="102" fillId="0" borderId="0" xfId="0" applyNumberFormat="1" applyFont="1" applyAlignment="1">
      <alignment vertical="center"/>
    </xf>
    <xf numFmtId="0" fontId="90" fillId="0" borderId="0" xfId="0" applyFont="1" applyAlignment="1">
      <alignment horizontal="right" vertical="center"/>
    </xf>
    <xf numFmtId="0" fontId="109" fillId="0" borderId="0" xfId="0" applyFont="1" applyAlignment="1">
      <alignment horizontal="left" vertical="center"/>
    </xf>
    <xf numFmtId="4" fontId="90" fillId="0" borderId="0" xfId="0" applyNumberFormat="1" applyFont="1" applyAlignment="1">
      <alignment vertical="center"/>
    </xf>
    <xf numFmtId="172" fontId="90" fillId="0" borderId="0" xfId="0" applyNumberFormat="1" applyFont="1" applyAlignment="1">
      <alignment horizontal="right" vertical="center"/>
    </xf>
    <xf numFmtId="0" fontId="0" fillId="34" borderId="0" xfId="0" applyFont="1" applyFill="1" applyAlignment="1">
      <alignment vertical="center"/>
    </xf>
    <xf numFmtId="0" fontId="4" fillId="34" borderId="15" xfId="0" applyFont="1" applyFill="1" applyBorder="1" applyAlignment="1">
      <alignment horizontal="left" vertical="center"/>
    </xf>
    <xf numFmtId="0" fontId="0" fillId="34" borderId="16" xfId="0" applyFont="1" applyFill="1" applyBorder="1" applyAlignment="1">
      <alignment vertical="center"/>
    </xf>
    <xf numFmtId="0" fontId="4" fillId="34" borderId="16" xfId="0" applyFont="1" applyFill="1" applyBorder="1" applyAlignment="1">
      <alignment horizontal="right" vertical="center"/>
    </xf>
    <xf numFmtId="0" fontId="4" fillId="34" borderId="16" xfId="0" applyFont="1" applyFill="1" applyBorder="1" applyAlignment="1">
      <alignment horizontal="center" vertical="center"/>
    </xf>
    <xf numFmtId="4" fontId="4" fillId="34" borderId="16" xfId="0" applyNumberFormat="1" applyFont="1" applyFill="1" applyBorder="1" applyAlignment="1">
      <alignment vertical="center"/>
    </xf>
    <xf numFmtId="0" fontId="0" fillId="34" borderId="22" xfId="0" applyFont="1" applyFill="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8" fillId="34" borderId="0" xfId="0" applyFont="1" applyFill="1" applyAlignment="1" applyProtection="1">
      <alignment horizontal="left" vertical="center"/>
      <protection/>
    </xf>
    <xf numFmtId="0" fontId="0" fillId="34" borderId="0" xfId="0" applyFont="1" applyFill="1" applyAlignment="1" applyProtection="1">
      <alignment vertical="center"/>
      <protection/>
    </xf>
    <xf numFmtId="0" fontId="8" fillId="34" borderId="0" xfId="0" applyFont="1" applyFill="1" applyAlignment="1" applyProtection="1">
      <alignment horizontal="right" vertical="center"/>
      <protection/>
    </xf>
    <xf numFmtId="0" fontId="110" fillId="0" borderId="0" xfId="0" applyFont="1" applyAlignment="1" applyProtection="1">
      <alignment horizontal="left" vertical="center"/>
      <protection/>
    </xf>
    <xf numFmtId="0" fontId="91" fillId="0" borderId="12" xfId="0" applyFont="1" applyBorder="1" applyAlignment="1" applyProtection="1">
      <alignment vertical="center"/>
      <protection/>
    </xf>
    <xf numFmtId="0" fontId="91" fillId="0" borderId="0" xfId="0" applyFont="1" applyAlignment="1" applyProtection="1">
      <alignment vertical="center"/>
      <protection/>
    </xf>
    <xf numFmtId="0" fontId="91" fillId="0" borderId="29" xfId="0" applyFont="1" applyBorder="1" applyAlignment="1" applyProtection="1">
      <alignment horizontal="left" vertical="center"/>
      <protection/>
    </xf>
    <xf numFmtId="0" fontId="91" fillId="0" borderId="29" xfId="0" applyFont="1" applyBorder="1" applyAlignment="1" applyProtection="1">
      <alignment vertical="center"/>
      <protection/>
    </xf>
    <xf numFmtId="4" fontId="91" fillId="0" borderId="29" xfId="0" applyNumberFormat="1" applyFont="1" applyBorder="1" applyAlignment="1" applyProtection="1">
      <alignment vertical="center"/>
      <protection/>
    </xf>
    <xf numFmtId="0" fontId="91" fillId="0" borderId="12" xfId="0" applyFont="1" applyBorder="1" applyAlignment="1">
      <alignment vertical="center"/>
    </xf>
    <xf numFmtId="0" fontId="92" fillId="0" borderId="12" xfId="0" applyFont="1" applyBorder="1" applyAlignment="1" applyProtection="1">
      <alignment vertical="center"/>
      <protection/>
    </xf>
    <xf numFmtId="0" fontId="92" fillId="0" borderId="29" xfId="0" applyFont="1" applyBorder="1" applyAlignment="1" applyProtection="1">
      <alignment horizontal="left" vertical="center"/>
      <protection/>
    </xf>
    <xf numFmtId="0" fontId="92" fillId="0" borderId="29" xfId="0" applyFont="1" applyBorder="1" applyAlignment="1" applyProtection="1">
      <alignment vertical="center"/>
      <protection/>
    </xf>
    <xf numFmtId="4" fontId="92" fillId="0" borderId="29" xfId="0" applyNumberFormat="1" applyFont="1" applyBorder="1" applyAlignment="1" applyProtection="1">
      <alignment vertical="center"/>
      <protection/>
    </xf>
    <xf numFmtId="0" fontId="92" fillId="0" borderId="12" xfId="0" applyFont="1" applyBorder="1" applyAlignment="1">
      <alignment vertical="center"/>
    </xf>
    <xf numFmtId="0" fontId="0" fillId="0" borderId="0" xfId="0" applyFont="1" applyAlignment="1">
      <alignment horizontal="center" vertical="center" wrapText="1"/>
    </xf>
    <xf numFmtId="0" fontId="0" fillId="0" borderId="12" xfId="0" applyFont="1" applyBorder="1" applyAlignment="1" applyProtection="1">
      <alignment horizontal="center" vertical="center" wrapText="1"/>
      <protection/>
    </xf>
    <xf numFmtId="0" fontId="8" fillId="34" borderId="23" xfId="0" applyFont="1" applyFill="1" applyBorder="1" applyAlignment="1" applyProtection="1">
      <alignment horizontal="center" vertical="center" wrapText="1"/>
      <protection/>
    </xf>
    <xf numFmtId="0" fontId="8" fillId="34" borderId="24" xfId="0" applyFont="1" applyFill="1" applyBorder="1" applyAlignment="1" applyProtection="1">
      <alignment horizontal="center" vertical="center" wrapText="1"/>
      <protection/>
    </xf>
    <xf numFmtId="0" fontId="8" fillId="34" borderId="25"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4" fontId="102" fillId="0" borderId="0" xfId="0" applyNumberFormat="1" applyFont="1" applyAlignment="1" applyProtection="1">
      <alignment/>
      <protection/>
    </xf>
    <xf numFmtId="0" fontId="0" fillId="0" borderId="19" xfId="0" applyBorder="1" applyAlignment="1" applyProtection="1">
      <alignment vertical="center"/>
      <protection/>
    </xf>
    <xf numFmtId="174" fontId="111" fillId="0" borderId="19" xfId="0" applyNumberFormat="1" applyFont="1" applyBorder="1" applyAlignment="1" applyProtection="1">
      <alignment/>
      <protection/>
    </xf>
    <xf numFmtId="174" fontId="111" fillId="0" borderId="20" xfId="0" applyNumberFormat="1" applyFont="1" applyBorder="1" applyAlignment="1" applyProtection="1">
      <alignment/>
      <protection/>
    </xf>
    <xf numFmtId="4" fontId="10" fillId="0" borderId="0" xfId="0" applyNumberFormat="1" applyFont="1" applyAlignment="1">
      <alignment vertical="center"/>
    </xf>
    <xf numFmtId="0" fontId="93" fillId="0" borderId="12" xfId="0" applyFont="1" applyBorder="1" applyAlignment="1" applyProtection="1">
      <alignment/>
      <protection/>
    </xf>
    <xf numFmtId="0" fontId="93" fillId="0" borderId="0" xfId="0" applyFont="1" applyAlignment="1" applyProtection="1">
      <alignment/>
      <protection/>
    </xf>
    <xf numFmtId="0" fontId="93" fillId="0" borderId="0" xfId="0" applyFont="1" applyAlignment="1" applyProtection="1">
      <alignment horizontal="left"/>
      <protection/>
    </xf>
    <xf numFmtId="0" fontId="91" fillId="0" borderId="0" xfId="0" applyFont="1" applyAlignment="1" applyProtection="1">
      <alignment horizontal="left"/>
      <protection/>
    </xf>
    <xf numFmtId="0" fontId="93" fillId="0" borderId="0" xfId="0" applyFont="1" applyAlignment="1" applyProtection="1">
      <alignment/>
      <protection locked="0"/>
    </xf>
    <xf numFmtId="4" fontId="91" fillId="0" borderId="0" xfId="0" applyNumberFormat="1" applyFont="1" applyAlignment="1" applyProtection="1">
      <alignment/>
      <protection/>
    </xf>
    <xf numFmtId="0" fontId="93" fillId="0" borderId="12" xfId="0" applyFont="1" applyBorder="1" applyAlignment="1">
      <alignment/>
    </xf>
    <xf numFmtId="0" fontId="93" fillId="0" borderId="27" xfId="0" applyFont="1" applyBorder="1" applyAlignment="1" applyProtection="1">
      <alignment/>
      <protection/>
    </xf>
    <xf numFmtId="0" fontId="93" fillId="0" borderId="0" xfId="0" applyFont="1" applyBorder="1" applyAlignment="1" applyProtection="1">
      <alignment/>
      <protection/>
    </xf>
    <xf numFmtId="174" fontId="93" fillId="0" borderId="0" xfId="0" applyNumberFormat="1" applyFont="1" applyBorder="1" applyAlignment="1" applyProtection="1">
      <alignment/>
      <protection/>
    </xf>
    <xf numFmtId="174" fontId="93" fillId="0" borderId="21" xfId="0" applyNumberFormat="1" applyFont="1" applyBorder="1" applyAlignment="1" applyProtection="1">
      <alignment/>
      <protection/>
    </xf>
    <xf numFmtId="0" fontId="93" fillId="0" borderId="0" xfId="0" applyFont="1" applyAlignment="1">
      <alignment horizontal="left"/>
    </xf>
    <xf numFmtId="0" fontId="93" fillId="0" borderId="0" xfId="0" applyFont="1" applyAlignment="1">
      <alignment horizontal="center"/>
    </xf>
    <xf numFmtId="4" fontId="93" fillId="0" borderId="0" xfId="0" applyNumberFormat="1" applyFont="1" applyAlignment="1">
      <alignment vertical="center"/>
    </xf>
    <xf numFmtId="0" fontId="92" fillId="0" borderId="0" xfId="0" applyFont="1" applyAlignment="1" applyProtection="1">
      <alignment horizontal="left"/>
      <protection/>
    </xf>
    <xf numFmtId="4" fontId="92" fillId="0" borderId="0" xfId="0" applyNumberFormat="1" applyFont="1" applyAlignment="1" applyProtection="1">
      <alignment/>
      <protection/>
    </xf>
    <xf numFmtId="0" fontId="8" fillId="0" borderId="31" xfId="0" applyFont="1" applyBorder="1" applyAlignment="1" applyProtection="1">
      <alignment horizontal="center" vertical="center"/>
      <protection/>
    </xf>
    <xf numFmtId="49" fontId="8" fillId="0" borderId="31" xfId="0" applyNumberFormat="1" applyFont="1" applyBorder="1" applyAlignment="1" applyProtection="1">
      <alignment horizontal="left" vertical="center" wrapText="1"/>
      <protection/>
    </xf>
    <xf numFmtId="0" fontId="8" fillId="0" borderId="31" xfId="0" applyFont="1" applyBorder="1" applyAlignment="1" applyProtection="1">
      <alignment horizontal="left" vertical="center" wrapText="1"/>
      <protection/>
    </xf>
    <xf numFmtId="0" fontId="8" fillId="0" borderId="31" xfId="0" applyFont="1" applyBorder="1" applyAlignment="1" applyProtection="1">
      <alignment horizontal="center" vertical="center" wrapText="1"/>
      <protection/>
    </xf>
    <xf numFmtId="175" fontId="8" fillId="0" borderId="31" xfId="0" applyNumberFormat="1" applyFont="1" applyBorder="1" applyAlignment="1" applyProtection="1">
      <alignment vertical="center"/>
      <protection/>
    </xf>
    <xf numFmtId="4" fontId="8" fillId="23" borderId="31" xfId="0" applyNumberFormat="1" applyFont="1" applyFill="1" applyBorder="1" applyAlignment="1" applyProtection="1">
      <alignment vertical="center"/>
      <protection locked="0"/>
    </xf>
    <xf numFmtId="4" fontId="8" fillId="0" borderId="31" xfId="0" applyNumberFormat="1" applyFont="1" applyBorder="1" applyAlignment="1" applyProtection="1">
      <alignment vertical="center"/>
      <protection/>
    </xf>
    <xf numFmtId="0" fontId="101" fillId="23" borderId="27" xfId="0" applyFont="1" applyFill="1" applyBorder="1" applyAlignment="1" applyProtection="1">
      <alignment horizontal="left" vertical="center"/>
      <protection locked="0"/>
    </xf>
    <xf numFmtId="0" fontId="101" fillId="0" borderId="0" xfId="0" applyFont="1" applyBorder="1" applyAlignment="1" applyProtection="1">
      <alignment horizontal="center" vertical="center"/>
      <protection/>
    </xf>
    <xf numFmtId="174" fontId="101" fillId="0" borderId="0" xfId="0" applyNumberFormat="1" applyFont="1" applyBorder="1" applyAlignment="1" applyProtection="1">
      <alignment vertical="center"/>
      <protection/>
    </xf>
    <xf numFmtId="174" fontId="101" fillId="0" borderId="21" xfId="0" applyNumberFormat="1" applyFont="1" applyBorder="1" applyAlignment="1" applyProtection="1">
      <alignment vertical="center"/>
      <protection/>
    </xf>
    <xf numFmtId="0" fontId="8" fillId="0" borderId="0" xfId="0" applyFont="1" applyAlignment="1">
      <alignment horizontal="left" vertical="center"/>
    </xf>
    <xf numFmtId="4" fontId="0" fillId="0" borderId="0" xfId="0" applyNumberFormat="1" applyFont="1" applyAlignment="1">
      <alignment vertical="center"/>
    </xf>
    <xf numFmtId="0" fontId="112"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27" xfId="0" applyFont="1" applyBorder="1" applyAlignment="1" applyProtection="1">
      <alignment vertical="center"/>
      <protection/>
    </xf>
    <xf numFmtId="0" fontId="0" fillId="0" borderId="0" xfId="0" applyBorder="1" applyAlignment="1" applyProtection="1">
      <alignment vertical="center"/>
      <protection/>
    </xf>
    <xf numFmtId="0" fontId="0" fillId="0" borderId="28" xfId="0" applyFont="1" applyBorder="1" applyAlignment="1" applyProtection="1">
      <alignment vertical="center"/>
      <protection/>
    </xf>
    <xf numFmtId="0" fontId="0" fillId="0" borderId="29" xfId="0" applyBorder="1" applyAlignment="1" applyProtection="1">
      <alignment vertical="center"/>
      <protection/>
    </xf>
    <xf numFmtId="0" fontId="0" fillId="0" borderId="29" xfId="0" applyFont="1" applyBorder="1" applyAlignment="1" applyProtection="1">
      <alignment vertical="center"/>
      <protection/>
    </xf>
    <xf numFmtId="0" fontId="0" fillId="0" borderId="30" xfId="0" applyFont="1" applyBorder="1" applyAlignment="1" applyProtection="1">
      <alignment vertical="center"/>
      <protection/>
    </xf>
    <xf numFmtId="0" fontId="113" fillId="0" borderId="0" xfId="0" applyFont="1" applyAlignment="1">
      <alignment horizontal="left" vertical="center"/>
    </xf>
    <xf numFmtId="0" fontId="114" fillId="0" borderId="0" xfId="0" applyFont="1" applyAlignment="1" applyProtection="1">
      <alignment vertical="center" wrapText="1"/>
      <protection/>
    </xf>
    <xf numFmtId="0" fontId="94" fillId="0" borderId="12" xfId="0" applyFont="1" applyBorder="1" applyAlignment="1" applyProtection="1">
      <alignment vertical="center"/>
      <protection/>
    </xf>
    <xf numFmtId="0" fontId="94" fillId="0" borderId="0" xfId="0" applyFont="1" applyAlignment="1" applyProtection="1">
      <alignment vertical="center"/>
      <protection/>
    </xf>
    <xf numFmtId="0" fontId="94" fillId="0" borderId="0" xfId="0" applyFont="1" applyAlignment="1" applyProtection="1">
      <alignment horizontal="left" vertical="center"/>
      <protection/>
    </xf>
    <xf numFmtId="0" fontId="94" fillId="0" borderId="0" xfId="0" applyFont="1" applyAlignment="1" applyProtection="1">
      <alignment horizontal="left" vertical="center" wrapText="1"/>
      <protection/>
    </xf>
    <xf numFmtId="0" fontId="94" fillId="0" borderId="0" xfId="0" applyFont="1" applyAlignment="1" applyProtection="1">
      <alignment vertical="center"/>
      <protection locked="0"/>
    </xf>
    <xf numFmtId="0" fontId="94" fillId="0" borderId="12" xfId="0" applyFont="1" applyBorder="1" applyAlignment="1">
      <alignment vertical="center"/>
    </xf>
    <xf numFmtId="0" fontId="94" fillId="0" borderId="27" xfId="0" applyFont="1" applyBorder="1" applyAlignment="1" applyProtection="1">
      <alignment vertical="center"/>
      <protection/>
    </xf>
    <xf numFmtId="0" fontId="94" fillId="0" borderId="0" xfId="0" applyFont="1" applyBorder="1" applyAlignment="1" applyProtection="1">
      <alignment vertical="center"/>
      <protection/>
    </xf>
    <xf numFmtId="0" fontId="94" fillId="0" borderId="21" xfId="0" applyFont="1" applyBorder="1" applyAlignment="1" applyProtection="1">
      <alignment vertical="center"/>
      <protection/>
    </xf>
    <xf numFmtId="0" fontId="94" fillId="0" borderId="0" xfId="0" applyFont="1" applyAlignment="1">
      <alignment horizontal="left" vertical="center"/>
    </xf>
    <xf numFmtId="0" fontId="95" fillId="0" borderId="12" xfId="0" applyFont="1" applyBorder="1" applyAlignment="1" applyProtection="1">
      <alignment vertical="center"/>
      <protection/>
    </xf>
    <xf numFmtId="0" fontId="95" fillId="0" borderId="0" xfId="0" applyFont="1" applyAlignment="1" applyProtection="1">
      <alignment vertical="center"/>
      <protection/>
    </xf>
    <xf numFmtId="0" fontId="95" fillId="0" borderId="0" xfId="0" applyFont="1" applyAlignment="1" applyProtection="1">
      <alignment horizontal="left" vertical="center"/>
      <protection/>
    </xf>
    <xf numFmtId="0" fontId="95" fillId="0" borderId="0" xfId="0" applyFont="1" applyAlignment="1" applyProtection="1">
      <alignment horizontal="left" vertical="center" wrapText="1"/>
      <protection/>
    </xf>
    <xf numFmtId="175" fontId="95" fillId="0" borderId="0" xfId="0" applyNumberFormat="1" applyFont="1" applyAlignment="1" applyProtection="1">
      <alignment vertical="center"/>
      <protection/>
    </xf>
    <xf numFmtId="0" fontId="95" fillId="0" borderId="0" xfId="0" applyFont="1" applyAlignment="1" applyProtection="1">
      <alignment vertical="center"/>
      <protection locked="0"/>
    </xf>
    <xf numFmtId="0" fontId="95" fillId="0" borderId="12" xfId="0" applyFont="1" applyBorder="1" applyAlignment="1">
      <alignment vertical="center"/>
    </xf>
    <xf numFmtId="0" fontId="95" fillId="0" borderId="27" xfId="0" applyFont="1" applyBorder="1" applyAlignment="1" applyProtection="1">
      <alignment vertical="center"/>
      <protection/>
    </xf>
    <xf numFmtId="0" fontId="95" fillId="0" borderId="0" xfId="0" applyFont="1" applyBorder="1" applyAlignment="1" applyProtection="1">
      <alignment vertical="center"/>
      <protection/>
    </xf>
    <xf numFmtId="0" fontId="95" fillId="0" borderId="21" xfId="0" applyFont="1" applyBorder="1" applyAlignment="1" applyProtection="1">
      <alignment vertical="center"/>
      <protection/>
    </xf>
    <xf numFmtId="0" fontId="95" fillId="0" borderId="0" xfId="0" applyFont="1" applyAlignment="1">
      <alignment horizontal="left" vertical="center"/>
    </xf>
    <xf numFmtId="0" fontId="96" fillId="0" borderId="12" xfId="0" applyFont="1" applyBorder="1" applyAlignment="1" applyProtection="1">
      <alignment vertical="center"/>
      <protection/>
    </xf>
    <xf numFmtId="0" fontId="96" fillId="0" borderId="0" xfId="0" applyFont="1" applyAlignment="1" applyProtection="1">
      <alignment vertical="center"/>
      <protection/>
    </xf>
    <xf numFmtId="0" fontId="96" fillId="0" borderId="0" xfId="0" applyFont="1" applyAlignment="1" applyProtection="1">
      <alignment horizontal="left" vertical="center"/>
      <protection/>
    </xf>
    <xf numFmtId="0" fontId="96" fillId="0" borderId="0" xfId="0" applyFont="1" applyAlignment="1" applyProtection="1">
      <alignment horizontal="left" vertical="center" wrapText="1"/>
      <protection/>
    </xf>
    <xf numFmtId="175" fontId="96" fillId="0" borderId="0" xfId="0" applyNumberFormat="1" applyFont="1" applyAlignment="1" applyProtection="1">
      <alignment vertical="center"/>
      <protection/>
    </xf>
    <xf numFmtId="0" fontId="96" fillId="0" borderId="0" xfId="0" applyFont="1" applyAlignment="1" applyProtection="1">
      <alignment vertical="center"/>
      <protection locked="0"/>
    </xf>
    <xf numFmtId="0" fontId="96" fillId="0" borderId="12" xfId="0" applyFont="1" applyBorder="1" applyAlignment="1">
      <alignment vertical="center"/>
    </xf>
    <xf numFmtId="0" fontId="96" fillId="0" borderId="27" xfId="0" applyFont="1" applyBorder="1" applyAlignment="1" applyProtection="1">
      <alignment vertical="center"/>
      <protection/>
    </xf>
    <xf numFmtId="0" fontId="96" fillId="0" borderId="0" xfId="0" applyFont="1" applyBorder="1" applyAlignment="1" applyProtection="1">
      <alignment vertical="center"/>
      <protection/>
    </xf>
    <xf numFmtId="0" fontId="96" fillId="0" borderId="21" xfId="0" applyFont="1" applyBorder="1" applyAlignment="1" applyProtection="1">
      <alignment vertical="center"/>
      <protection/>
    </xf>
    <xf numFmtId="0" fontId="96" fillId="0" borderId="0" xfId="0" applyFont="1" applyAlignment="1">
      <alignment horizontal="left" vertical="center"/>
    </xf>
    <xf numFmtId="0" fontId="115" fillId="0" borderId="31" xfId="0" applyFont="1" applyBorder="1" applyAlignment="1" applyProtection="1">
      <alignment horizontal="center" vertical="center"/>
      <protection/>
    </xf>
    <xf numFmtId="49" fontId="115" fillId="0" borderId="31" xfId="0" applyNumberFormat="1" applyFont="1" applyBorder="1" applyAlignment="1" applyProtection="1">
      <alignment horizontal="left" vertical="center" wrapText="1"/>
      <protection/>
    </xf>
    <xf numFmtId="0" fontId="115" fillId="0" borderId="31" xfId="0" applyFont="1" applyBorder="1" applyAlignment="1" applyProtection="1">
      <alignment horizontal="left" vertical="center" wrapText="1"/>
      <protection/>
    </xf>
    <xf numFmtId="0" fontId="115" fillId="0" borderId="31" xfId="0" applyFont="1" applyBorder="1" applyAlignment="1" applyProtection="1">
      <alignment horizontal="center" vertical="center" wrapText="1"/>
      <protection/>
    </xf>
    <xf numFmtId="175" fontId="115" fillId="0" borderId="31" xfId="0" applyNumberFormat="1" applyFont="1" applyBorder="1" applyAlignment="1" applyProtection="1">
      <alignment vertical="center"/>
      <protection/>
    </xf>
    <xf numFmtId="4" fontId="115" fillId="23" borderId="31" xfId="0" applyNumberFormat="1" applyFont="1" applyFill="1" applyBorder="1" applyAlignment="1" applyProtection="1">
      <alignment vertical="center"/>
      <protection locked="0"/>
    </xf>
    <xf numFmtId="4" fontId="115" fillId="0" borderId="31" xfId="0" applyNumberFormat="1" applyFont="1" applyBorder="1" applyAlignment="1" applyProtection="1">
      <alignment vertical="center"/>
      <protection/>
    </xf>
    <xf numFmtId="0" fontId="116" fillId="0" borderId="12" xfId="0" applyFont="1" applyBorder="1" applyAlignment="1">
      <alignment vertical="center"/>
    </xf>
    <xf numFmtId="0" fontId="115" fillId="23" borderId="27" xfId="0" applyFont="1" applyFill="1" applyBorder="1" applyAlignment="1" applyProtection="1">
      <alignment horizontal="left" vertical="center"/>
      <protection locked="0"/>
    </xf>
    <xf numFmtId="0" fontId="115" fillId="0" borderId="0" xfId="0" applyFont="1" applyBorder="1" applyAlignment="1" applyProtection="1">
      <alignment horizontal="center" vertical="center"/>
      <protection/>
    </xf>
    <xf numFmtId="175" fontId="8" fillId="23" borderId="31" xfId="0" applyNumberFormat="1" applyFont="1" applyFill="1" applyBorder="1" applyAlignment="1" applyProtection="1">
      <alignment vertical="center"/>
      <protection locked="0"/>
    </xf>
    <xf numFmtId="0" fontId="97" fillId="0" borderId="12" xfId="0" applyFont="1" applyBorder="1" applyAlignment="1" applyProtection="1">
      <alignment vertical="center"/>
      <protection/>
    </xf>
    <xf numFmtId="0" fontId="97" fillId="0" borderId="0" xfId="0" applyFont="1" applyAlignment="1" applyProtection="1">
      <alignment vertical="center"/>
      <protection/>
    </xf>
    <xf numFmtId="0" fontId="97" fillId="0" borderId="0" xfId="0" applyFont="1" applyAlignment="1" applyProtection="1">
      <alignment horizontal="left" vertical="center"/>
      <protection/>
    </xf>
    <xf numFmtId="0" fontId="97" fillId="0" borderId="0" xfId="0" applyFont="1" applyAlignment="1" applyProtection="1">
      <alignment horizontal="left" vertical="center" wrapText="1"/>
      <protection/>
    </xf>
    <xf numFmtId="175" fontId="97" fillId="0" borderId="0" xfId="0" applyNumberFormat="1" applyFont="1" applyAlignment="1" applyProtection="1">
      <alignment vertical="center"/>
      <protection/>
    </xf>
    <xf numFmtId="0" fontId="97" fillId="0" borderId="0" xfId="0" applyFont="1" applyAlignment="1" applyProtection="1">
      <alignment vertical="center"/>
      <protection locked="0"/>
    </xf>
    <xf numFmtId="0" fontId="97" fillId="0" borderId="12" xfId="0" applyFont="1" applyBorder="1" applyAlignment="1">
      <alignment vertical="center"/>
    </xf>
    <xf numFmtId="0" fontId="97" fillId="0" borderId="27" xfId="0" applyFont="1" applyBorder="1" applyAlignment="1" applyProtection="1">
      <alignment vertical="center"/>
      <protection/>
    </xf>
    <xf numFmtId="0" fontId="97" fillId="0" borderId="0" xfId="0" applyFont="1" applyBorder="1" applyAlignment="1" applyProtection="1">
      <alignment vertical="center"/>
      <protection/>
    </xf>
    <xf numFmtId="0" fontId="97" fillId="0" borderId="21" xfId="0" applyFont="1" applyBorder="1" applyAlignment="1" applyProtection="1">
      <alignment vertical="center"/>
      <protection/>
    </xf>
    <xf numFmtId="0" fontId="97" fillId="0" borderId="0" xfId="0" applyFont="1" applyAlignment="1">
      <alignment horizontal="left" vertical="center"/>
    </xf>
    <xf numFmtId="0" fontId="96" fillId="0" borderId="28" xfId="0" applyFont="1" applyBorder="1" applyAlignment="1" applyProtection="1">
      <alignment vertical="center"/>
      <protection/>
    </xf>
    <xf numFmtId="0" fontId="96" fillId="0" borderId="29" xfId="0" applyFont="1" applyBorder="1" applyAlignment="1" applyProtection="1">
      <alignment vertical="center"/>
      <protection/>
    </xf>
    <xf numFmtId="0" fontId="96" fillId="0" borderId="30" xfId="0" applyFont="1" applyBorder="1" applyAlignment="1" applyProtection="1">
      <alignment vertical="center"/>
      <protection/>
    </xf>
    <xf numFmtId="0" fontId="101" fillId="23" borderId="28" xfId="0" applyFont="1" applyFill="1" applyBorder="1" applyAlignment="1" applyProtection="1">
      <alignment horizontal="left" vertical="center"/>
      <protection locked="0"/>
    </xf>
    <xf numFmtId="0" fontId="101" fillId="0" borderId="29" xfId="0" applyFont="1" applyBorder="1" applyAlignment="1" applyProtection="1">
      <alignment horizontal="center" vertical="center"/>
      <protection/>
    </xf>
    <xf numFmtId="174" fontId="101" fillId="0" borderId="29" xfId="0" applyNumberFormat="1" applyFont="1" applyBorder="1" applyAlignment="1" applyProtection="1">
      <alignment vertical="center"/>
      <protection/>
    </xf>
    <xf numFmtId="174" fontId="101" fillId="0" borderId="30" xfId="0" applyNumberFormat="1" applyFont="1" applyBorder="1" applyAlignment="1" applyProtection="1">
      <alignment vertical="center"/>
      <protection/>
    </xf>
    <xf numFmtId="0" fontId="90" fillId="0" borderId="0" xfId="0" applyFont="1" applyAlignment="1">
      <alignment horizontal="left" vertical="top"/>
    </xf>
    <xf numFmtId="0" fontId="3" fillId="0" borderId="0" xfId="0" applyFont="1" applyAlignment="1">
      <alignment horizontal="left" vertical="top"/>
    </xf>
    <xf numFmtId="0" fontId="0" fillId="0" borderId="12" xfId="0" applyFont="1" applyBorder="1" applyAlignment="1">
      <alignment horizontal="center" vertical="center" wrapText="1"/>
    </xf>
    <xf numFmtId="0" fontId="8" fillId="34" borderId="23" xfId="0" applyFont="1" applyFill="1" applyBorder="1" applyAlignment="1">
      <alignment horizontal="center" vertical="center" wrapText="1"/>
    </xf>
    <xf numFmtId="0" fontId="8" fillId="34" borderId="24" xfId="0" applyFont="1" applyFill="1" applyBorder="1" applyAlignment="1">
      <alignment horizontal="center" vertical="center" wrapText="1"/>
    </xf>
    <xf numFmtId="0" fontId="8" fillId="34" borderId="25" xfId="0" applyFont="1" applyFill="1" applyBorder="1" applyAlignment="1">
      <alignment horizontal="center" vertical="center" wrapText="1"/>
    </xf>
    <xf numFmtId="0" fontId="4" fillId="0" borderId="0" xfId="0" applyFont="1" applyAlignment="1">
      <alignment horizontal="left" vertical="center" wrapText="1"/>
    </xf>
    <xf numFmtId="0" fontId="12" fillId="0" borderId="23" xfId="0" applyFont="1" applyBorder="1" applyAlignment="1">
      <alignment horizontal="left" vertical="center" wrapText="1"/>
    </xf>
    <xf numFmtId="0" fontId="12" fillId="0" borderId="31" xfId="0" applyFont="1" applyBorder="1" applyAlignment="1">
      <alignment horizontal="left" vertical="center" wrapText="1"/>
    </xf>
    <xf numFmtId="0" fontId="12" fillId="0" borderId="31" xfId="0" applyFont="1" applyBorder="1" applyAlignment="1">
      <alignment horizontal="left" vertical="center"/>
    </xf>
    <xf numFmtId="175" fontId="12" fillId="0" borderId="25" xfId="0" applyNumberFormat="1" applyFont="1" applyBorder="1" applyAlignment="1">
      <alignment vertical="center"/>
    </xf>
    <xf numFmtId="0" fontId="0" fillId="0" borderId="0" xfId="0" applyFont="1" applyAlignment="1">
      <alignment horizontal="left" vertical="center" wrapText="1"/>
    </xf>
    <xf numFmtId="175" fontId="0" fillId="0" borderId="0" xfId="0" applyNumberFormat="1" applyFont="1" applyAlignment="1">
      <alignment vertical="center"/>
    </xf>
    <xf numFmtId="0" fontId="10" fillId="0" borderId="0" xfId="0" applyFont="1" applyAlignment="1">
      <alignment horizontal="left" vertical="center"/>
    </xf>
    <xf numFmtId="0" fontId="0" fillId="0" borderId="0" xfId="0" applyAlignment="1">
      <alignment vertical="top"/>
    </xf>
    <xf numFmtId="0" fontId="13" fillId="0" borderId="32" xfId="0" applyFont="1" applyBorder="1" applyAlignment="1">
      <alignment vertical="center" wrapText="1"/>
    </xf>
    <xf numFmtId="0" fontId="13" fillId="0" borderId="33" xfId="0" applyFont="1" applyBorder="1" applyAlignment="1">
      <alignment vertical="center" wrapText="1"/>
    </xf>
    <xf numFmtId="0" fontId="13" fillId="0" borderId="34" xfId="0" applyFont="1" applyBorder="1" applyAlignment="1">
      <alignment vertical="center" wrapText="1"/>
    </xf>
    <xf numFmtId="0" fontId="13" fillId="0" borderId="35" xfId="0" applyFont="1" applyBorder="1" applyAlignment="1">
      <alignment horizontal="center" vertical="center" wrapText="1"/>
    </xf>
    <xf numFmtId="0" fontId="13" fillId="0" borderId="36" xfId="0" applyFont="1" applyBorder="1" applyAlignment="1">
      <alignment horizontal="center" vertical="center" wrapText="1"/>
    </xf>
    <xf numFmtId="0" fontId="13" fillId="0" borderId="35" xfId="0" applyFont="1" applyBorder="1" applyAlignment="1">
      <alignment vertical="center" wrapText="1"/>
    </xf>
    <xf numFmtId="0" fontId="13" fillId="0" borderId="36" xfId="0" applyFont="1" applyBorder="1" applyAlignment="1">
      <alignment vertical="center" wrapText="1"/>
    </xf>
    <xf numFmtId="0" fontId="15" fillId="0" borderId="0" xfId="0" applyFont="1" applyBorder="1" applyAlignment="1">
      <alignment horizontal="left" vertical="center" wrapText="1"/>
    </xf>
    <xf numFmtId="0" fontId="0" fillId="0" borderId="0" xfId="0" applyFont="1" applyBorder="1" applyAlignment="1">
      <alignment horizontal="left" vertical="center" wrapText="1"/>
    </xf>
    <xf numFmtId="0" fontId="16" fillId="0" borderId="35"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13" fillId="0" borderId="37" xfId="0" applyFont="1" applyBorder="1" applyAlignment="1">
      <alignment vertical="center" wrapText="1"/>
    </xf>
    <xf numFmtId="0" fontId="17" fillId="0" borderId="38" xfId="0" applyFont="1" applyBorder="1" applyAlignment="1">
      <alignment vertical="center" wrapText="1"/>
    </xf>
    <xf numFmtId="0" fontId="13" fillId="0" borderId="39"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32" xfId="0" applyFont="1" applyBorder="1" applyAlignment="1">
      <alignment horizontal="left" vertical="center"/>
    </xf>
    <xf numFmtId="0" fontId="13" fillId="0" borderId="33" xfId="0" applyFont="1" applyBorder="1" applyAlignment="1">
      <alignment horizontal="left" vertical="center"/>
    </xf>
    <xf numFmtId="0" fontId="13" fillId="0" borderId="34" xfId="0" applyFont="1" applyBorder="1" applyAlignment="1">
      <alignment horizontal="left" vertical="center"/>
    </xf>
    <xf numFmtId="0" fontId="13" fillId="0" borderId="35" xfId="0" applyFont="1" applyBorder="1" applyAlignment="1">
      <alignment horizontal="left" vertical="center"/>
    </xf>
    <xf numFmtId="0" fontId="13" fillId="0" borderId="36" xfId="0" applyFont="1" applyBorder="1" applyAlignment="1">
      <alignment horizontal="left" vertical="center"/>
    </xf>
    <xf numFmtId="0" fontId="15" fillId="0" borderId="0" xfId="0" applyFont="1" applyBorder="1" applyAlignment="1">
      <alignment horizontal="left" vertical="center"/>
    </xf>
    <xf numFmtId="0" fontId="18" fillId="0" borderId="0" xfId="0" applyFont="1" applyAlignment="1">
      <alignment horizontal="left" vertical="center"/>
    </xf>
    <xf numFmtId="0" fontId="15" fillId="0" borderId="38" xfId="0" applyFont="1" applyBorder="1" applyAlignment="1">
      <alignment horizontal="left" vertical="center"/>
    </xf>
    <xf numFmtId="0" fontId="15" fillId="0" borderId="38" xfId="0" applyFont="1" applyBorder="1" applyAlignment="1">
      <alignment horizontal="center" vertical="center"/>
    </xf>
    <xf numFmtId="0" fontId="18" fillId="0" borderId="38" xfId="0" applyFont="1" applyBorder="1" applyAlignment="1">
      <alignment horizontal="left" vertical="center"/>
    </xf>
    <xf numFmtId="0" fontId="19" fillId="0" borderId="0" xfId="0" applyFont="1" applyBorder="1" applyAlignment="1">
      <alignment horizontal="left" vertical="center"/>
    </xf>
    <xf numFmtId="0" fontId="16" fillId="0" borderId="0" xfId="0" applyFont="1" applyAlignment="1">
      <alignment horizontal="left" vertical="center"/>
    </xf>
    <xf numFmtId="0" fontId="1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16" fillId="0" borderId="35"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37" xfId="0" applyFont="1" applyBorder="1" applyAlignment="1">
      <alignment horizontal="left" vertical="center"/>
    </xf>
    <xf numFmtId="0" fontId="17" fillId="0" borderId="38" xfId="0" applyFont="1" applyBorder="1" applyAlignment="1">
      <alignment horizontal="left" vertical="center"/>
    </xf>
    <xf numFmtId="0" fontId="13" fillId="0" borderId="39" xfId="0" applyFont="1" applyBorder="1" applyAlignment="1">
      <alignment horizontal="left" vertical="center"/>
    </xf>
    <xf numFmtId="0" fontId="13" fillId="0" borderId="0" xfId="0" applyFont="1" applyBorder="1" applyAlignment="1">
      <alignment horizontal="left" vertical="center"/>
    </xf>
    <xf numFmtId="0" fontId="17" fillId="0" borderId="0" xfId="0" applyFont="1" applyBorder="1" applyAlignment="1">
      <alignment horizontal="left" vertical="center"/>
    </xf>
    <xf numFmtId="0" fontId="18" fillId="0" borderId="0" xfId="0" applyFont="1" applyBorder="1" applyAlignment="1">
      <alignment horizontal="left" vertical="center"/>
    </xf>
    <xf numFmtId="0" fontId="16" fillId="0" borderId="38" xfId="0" applyFont="1" applyBorder="1" applyAlignment="1">
      <alignment horizontal="left" vertical="center"/>
    </xf>
    <xf numFmtId="0" fontId="13" fillId="0" borderId="0" xfId="0" applyFont="1" applyBorder="1" applyAlignment="1">
      <alignment horizontal="left" vertical="center" wrapText="1"/>
    </xf>
    <xf numFmtId="0" fontId="16" fillId="0" borderId="0" xfId="0" applyFont="1" applyBorder="1" applyAlignment="1">
      <alignment horizontal="left" vertical="center" wrapText="1"/>
    </xf>
    <xf numFmtId="0" fontId="16" fillId="0" borderId="0" xfId="0" applyFont="1" applyBorder="1" applyAlignment="1">
      <alignment horizontal="center" vertical="center" wrapText="1"/>
    </xf>
    <xf numFmtId="0" fontId="13" fillId="0" borderId="32" xfId="0" applyFont="1" applyBorder="1" applyAlignment="1">
      <alignment horizontal="left" vertical="center" wrapText="1"/>
    </xf>
    <xf numFmtId="0" fontId="13" fillId="0" borderId="33" xfId="0" applyFont="1" applyBorder="1" applyAlignment="1">
      <alignment horizontal="left" vertical="center" wrapText="1"/>
    </xf>
    <xf numFmtId="0" fontId="13" fillId="0" borderId="34" xfId="0" applyFont="1" applyBorder="1" applyAlignment="1">
      <alignment horizontal="left" vertical="center" wrapText="1"/>
    </xf>
    <xf numFmtId="0" fontId="13" fillId="0" borderId="35" xfId="0" applyFont="1" applyBorder="1" applyAlignment="1">
      <alignment horizontal="left" vertical="center" wrapText="1"/>
    </xf>
    <xf numFmtId="0" fontId="13" fillId="0" borderId="36" xfId="0" applyFont="1" applyBorder="1" applyAlignment="1">
      <alignment horizontal="left" vertical="center" wrapText="1"/>
    </xf>
    <xf numFmtId="0" fontId="18" fillId="0" borderId="35" xfId="0" applyFont="1" applyBorder="1" applyAlignment="1">
      <alignment horizontal="left" vertical="center" wrapText="1"/>
    </xf>
    <xf numFmtId="0" fontId="18" fillId="0" borderId="36" xfId="0" applyFont="1" applyBorder="1" applyAlignment="1">
      <alignment horizontal="left" vertical="center" wrapText="1"/>
    </xf>
    <xf numFmtId="0" fontId="16" fillId="0" borderId="35" xfId="0" applyFont="1" applyBorder="1" applyAlignment="1">
      <alignment horizontal="left" vertical="center" wrapText="1"/>
    </xf>
    <xf numFmtId="0" fontId="16" fillId="0" borderId="0" xfId="0" applyFont="1" applyBorder="1" applyAlignment="1">
      <alignment horizontal="left" vertical="center"/>
    </xf>
    <xf numFmtId="0" fontId="16" fillId="0" borderId="36" xfId="0" applyFont="1" applyBorder="1" applyAlignment="1">
      <alignment horizontal="left" vertical="center" wrapText="1"/>
    </xf>
    <xf numFmtId="0" fontId="16" fillId="0" borderId="36" xfId="0" applyFont="1" applyBorder="1" applyAlignment="1">
      <alignment horizontal="left" vertical="center"/>
    </xf>
    <xf numFmtId="0" fontId="16" fillId="0" borderId="37" xfId="0" applyFont="1" applyBorder="1" applyAlignment="1">
      <alignment horizontal="left" vertical="center" wrapText="1"/>
    </xf>
    <xf numFmtId="0" fontId="16" fillId="0" borderId="38" xfId="0" applyFont="1" applyBorder="1" applyAlignment="1">
      <alignment horizontal="left" vertical="center" wrapText="1"/>
    </xf>
    <xf numFmtId="0" fontId="16" fillId="0" borderId="39"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16" fillId="0" borderId="37" xfId="0" applyFont="1" applyBorder="1" applyAlignment="1">
      <alignment horizontal="left" vertical="center"/>
    </xf>
    <xf numFmtId="0" fontId="16" fillId="0" borderId="39" xfId="0" applyFont="1" applyBorder="1" applyAlignment="1">
      <alignment horizontal="left" vertical="center"/>
    </xf>
    <xf numFmtId="0" fontId="16" fillId="0" borderId="0" xfId="0" applyFont="1" applyBorder="1" applyAlignment="1">
      <alignment horizontal="center" vertical="center"/>
    </xf>
    <xf numFmtId="0" fontId="18" fillId="0" borderId="0" xfId="0" applyFont="1" applyAlignment="1">
      <alignment vertical="center"/>
    </xf>
    <xf numFmtId="0" fontId="15" fillId="0" borderId="0" xfId="0" applyFont="1" applyBorder="1" applyAlignment="1">
      <alignment vertical="center"/>
    </xf>
    <xf numFmtId="0" fontId="18" fillId="0" borderId="38" xfId="0" applyFont="1" applyBorder="1" applyAlignment="1">
      <alignment vertical="center"/>
    </xf>
    <xf numFmtId="0" fontId="15" fillId="0" borderId="3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38" xfId="0" applyBorder="1" applyAlignment="1">
      <alignment vertical="top"/>
    </xf>
    <xf numFmtId="0" fontId="15" fillId="0" borderId="38" xfId="0" applyFont="1" applyBorder="1" applyAlignment="1">
      <alignment horizontal="left"/>
    </xf>
    <xf numFmtId="0" fontId="18" fillId="0" borderId="38" xfId="0" applyFont="1" applyBorder="1" applyAlignment="1">
      <alignment/>
    </xf>
    <xf numFmtId="0" fontId="13" fillId="0" borderId="35" xfId="0" applyFont="1" applyBorder="1" applyAlignment="1">
      <alignment vertical="top"/>
    </xf>
    <xf numFmtId="0" fontId="13" fillId="0" borderId="36" xfId="0" applyFont="1" applyBorder="1" applyAlignment="1">
      <alignment vertical="top"/>
    </xf>
    <xf numFmtId="0" fontId="13" fillId="0" borderId="37" xfId="0" applyFont="1" applyBorder="1" applyAlignment="1">
      <alignment vertical="top"/>
    </xf>
    <xf numFmtId="0" fontId="13" fillId="0" borderId="38" xfId="0" applyFont="1" applyBorder="1" applyAlignment="1">
      <alignment vertical="top"/>
    </xf>
    <xf numFmtId="0" fontId="13" fillId="0" borderId="39" xfId="0" applyFont="1" applyBorder="1" applyAlignment="1">
      <alignment vertical="top"/>
    </xf>
    <xf numFmtId="0" fontId="11" fillId="0" borderId="0" xfId="0" applyFont="1" applyAlignment="1" applyProtection="1" quotePrefix="1">
      <alignment horizontal="left" vertical="center" wrapText="1"/>
      <protection/>
    </xf>
    <xf numFmtId="4" fontId="117" fillId="0" borderId="0" xfId="0" applyNumberFormat="1" applyFont="1" applyAlignment="1" applyProtection="1">
      <alignment vertical="center"/>
      <protection/>
    </xf>
    <xf numFmtId="0" fontId="90" fillId="0" borderId="0" xfId="0" applyFont="1" applyAlignment="1" applyProtection="1">
      <alignment vertical="center"/>
      <protection/>
    </xf>
    <xf numFmtId="0" fontId="118" fillId="0" borderId="0" xfId="0" applyFont="1" applyAlignment="1">
      <alignment horizontal="left" vertical="top" wrapText="1"/>
    </xf>
    <xf numFmtId="0" fontId="118" fillId="0" borderId="0" xfId="0" applyFont="1" applyAlignment="1">
      <alignment horizontal="left" vertical="center"/>
    </xf>
    <xf numFmtId="0" fontId="117" fillId="0" borderId="0" xfId="0" applyFont="1" applyAlignment="1">
      <alignment horizontal="left" vertical="center"/>
    </xf>
    <xf numFmtId="0" fontId="2" fillId="0" borderId="0" xfId="0" applyFont="1" applyAlignment="1" applyProtection="1">
      <alignment horizontal="left" vertical="center"/>
      <protection/>
    </xf>
    <xf numFmtId="0" fontId="0" fillId="0" borderId="0" xfId="0" applyAlignment="1" applyProtection="1">
      <alignment/>
      <protection/>
    </xf>
    <xf numFmtId="0" fontId="3" fillId="0" borderId="0" xfId="0" applyFont="1" applyAlignment="1" applyProtection="1">
      <alignment horizontal="left" vertical="top" wrapText="1"/>
      <protection/>
    </xf>
    <xf numFmtId="49" fontId="2" fillId="23"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protection/>
    </xf>
    <xf numFmtId="0" fontId="2" fillId="0" borderId="0" xfId="0" applyFont="1" applyAlignment="1" applyProtection="1">
      <alignment horizontal="left" vertical="center" wrapText="1"/>
      <protection/>
    </xf>
    <xf numFmtId="4" fontId="7" fillId="0" borderId="14" xfId="0" applyNumberFormat="1" applyFont="1" applyBorder="1" applyAlignment="1" applyProtection="1">
      <alignment vertical="center"/>
      <protection/>
    </xf>
    <xf numFmtId="0" fontId="0" fillId="0" borderId="14" xfId="0" applyFont="1" applyBorder="1" applyAlignment="1" applyProtection="1">
      <alignment vertical="center"/>
      <protection/>
    </xf>
    <xf numFmtId="0" fontId="90" fillId="0" borderId="0" xfId="0" applyFont="1" applyAlignment="1" applyProtection="1">
      <alignment horizontal="right" vertical="center"/>
      <protection/>
    </xf>
    <xf numFmtId="0" fontId="0" fillId="0" borderId="0" xfId="0" applyAlignment="1">
      <alignment/>
    </xf>
    <xf numFmtId="172" fontId="90" fillId="0" borderId="0" xfId="0" applyNumberFormat="1" applyFont="1" applyAlignment="1" applyProtection="1">
      <alignment horizontal="left" vertical="center"/>
      <protection/>
    </xf>
    <xf numFmtId="4" fontId="4" fillId="33" borderId="16" xfId="0" applyNumberFormat="1" applyFont="1" applyFill="1" applyBorder="1" applyAlignment="1" applyProtection="1">
      <alignment vertical="center"/>
      <protection/>
    </xf>
    <xf numFmtId="0" fontId="0" fillId="33" borderId="16" xfId="0" applyFont="1" applyFill="1" applyBorder="1" applyAlignment="1" applyProtection="1">
      <alignment vertical="center"/>
      <protection/>
    </xf>
    <xf numFmtId="0" fontId="0" fillId="33" borderId="22" xfId="0" applyFont="1" applyFill="1" applyBorder="1" applyAlignment="1" applyProtection="1">
      <alignment vertical="center"/>
      <protection/>
    </xf>
    <xf numFmtId="0" fontId="4" fillId="33" borderId="16" xfId="0" applyFont="1" applyFill="1" applyBorder="1" applyAlignment="1" applyProtection="1">
      <alignment horizontal="left" vertical="center"/>
      <protection/>
    </xf>
    <xf numFmtId="4" fontId="105" fillId="0" borderId="0" xfId="0" applyNumberFormat="1" applyFont="1" applyAlignment="1" applyProtection="1">
      <alignment vertical="center"/>
      <protection/>
    </xf>
    <xf numFmtId="0" fontId="105" fillId="0" borderId="0" xfId="0" applyFont="1" applyAlignment="1" applyProtection="1">
      <alignment vertical="center"/>
      <protection/>
    </xf>
    <xf numFmtId="0" fontId="119" fillId="0" borderId="0" xfId="0" applyFont="1" applyAlignment="1" applyProtection="1">
      <alignment horizontal="left" vertical="center" wrapText="1"/>
      <protection/>
    </xf>
    <xf numFmtId="4" fontId="92" fillId="0" borderId="0" xfId="0" applyNumberFormat="1" applyFont="1" applyAlignment="1" applyProtection="1">
      <alignment vertical="center"/>
      <protection/>
    </xf>
    <xf numFmtId="0" fontId="92" fillId="0" borderId="0" xfId="0" applyFont="1" applyAlignment="1" applyProtection="1">
      <alignment vertical="center"/>
      <protection/>
    </xf>
    <xf numFmtId="0" fontId="3" fillId="0" borderId="0" xfId="0" applyFont="1" applyAlignment="1" applyProtection="1">
      <alignment horizontal="left" vertical="center" wrapText="1"/>
      <protection/>
    </xf>
    <xf numFmtId="0" fontId="3" fillId="0" borderId="0" xfId="0" applyFont="1" applyAlignment="1" applyProtection="1">
      <alignment vertical="center"/>
      <protection/>
    </xf>
    <xf numFmtId="173" fontId="2" fillId="0" borderId="0" xfId="0" applyNumberFormat="1" applyFont="1" applyAlignment="1" applyProtection="1">
      <alignment horizontal="left" vertical="center"/>
      <protection/>
    </xf>
    <xf numFmtId="0" fontId="104" fillId="0" borderId="0" xfId="0" applyFont="1" applyAlignment="1" applyProtection="1">
      <alignment horizontal="left" vertical="center" wrapText="1"/>
      <protection/>
    </xf>
    <xf numFmtId="4" fontId="102" fillId="0" borderId="0" xfId="0" applyNumberFormat="1" applyFont="1" applyAlignment="1" applyProtection="1">
      <alignment horizontal="right" vertical="center"/>
      <protection/>
    </xf>
    <xf numFmtId="4" fontId="102" fillId="0" borderId="0" xfId="0" applyNumberFormat="1" applyFont="1" applyAlignment="1" applyProtection="1">
      <alignment vertical="center"/>
      <protection/>
    </xf>
    <xf numFmtId="0" fontId="103" fillId="0" borderId="26" xfId="0" applyFont="1" applyBorder="1" applyAlignment="1">
      <alignment horizontal="center" vertical="center"/>
    </xf>
    <xf numFmtId="0" fontId="103" fillId="0" borderId="19" xfId="0" applyFont="1" applyBorder="1" applyAlignment="1">
      <alignment horizontal="left" vertical="center"/>
    </xf>
    <xf numFmtId="0" fontId="109" fillId="0" borderId="27" xfId="0" applyFont="1" applyBorder="1" applyAlignment="1">
      <alignment horizontal="left" vertical="center"/>
    </xf>
    <xf numFmtId="0" fontId="109" fillId="0" borderId="0" xfId="0" applyFont="1" applyBorder="1" applyAlignment="1">
      <alignment horizontal="left" vertical="center"/>
    </xf>
    <xf numFmtId="0" fontId="109" fillId="0" borderId="27" xfId="0" applyFont="1" applyBorder="1" applyAlignment="1" applyProtection="1">
      <alignment horizontal="left" vertical="center"/>
      <protection/>
    </xf>
    <xf numFmtId="0" fontId="109" fillId="0" borderId="0" xfId="0" applyFont="1" applyBorder="1" applyAlignment="1" applyProtection="1">
      <alignment horizontal="left" vertical="center"/>
      <protection/>
    </xf>
    <xf numFmtId="0" fontId="2" fillId="0" borderId="0" xfId="0" applyFont="1" applyAlignment="1" applyProtection="1">
      <alignment vertical="center" wrapText="1"/>
      <protection/>
    </xf>
    <xf numFmtId="0" fontId="2" fillId="0" borderId="0" xfId="0" applyFont="1" applyAlignment="1" applyProtection="1">
      <alignment vertical="center"/>
      <protection/>
    </xf>
    <xf numFmtId="0" fontId="8" fillId="34" borderId="15" xfId="0" applyFont="1" applyFill="1" applyBorder="1" applyAlignment="1" applyProtection="1">
      <alignment horizontal="center" vertical="center"/>
      <protection/>
    </xf>
    <xf numFmtId="0" fontId="8" fillId="34" borderId="16" xfId="0" applyFont="1" applyFill="1" applyBorder="1" applyAlignment="1" applyProtection="1">
      <alignment horizontal="left" vertical="center"/>
      <protection/>
    </xf>
    <xf numFmtId="0" fontId="8" fillId="34" borderId="16" xfId="0" applyFont="1" applyFill="1" applyBorder="1" applyAlignment="1" applyProtection="1">
      <alignment horizontal="right" vertical="center"/>
      <protection/>
    </xf>
    <xf numFmtId="0" fontId="8" fillId="34" borderId="16" xfId="0" applyFont="1" applyFill="1" applyBorder="1" applyAlignment="1" applyProtection="1">
      <alignment horizontal="center" vertical="center"/>
      <protection/>
    </xf>
    <xf numFmtId="4" fontId="105" fillId="0" borderId="0" xfId="0" applyNumberFormat="1" applyFont="1" applyAlignment="1" applyProtection="1">
      <alignment horizontal="right" vertical="center"/>
      <protection/>
    </xf>
    <xf numFmtId="0" fontId="90" fillId="0" borderId="0" xfId="0" applyFont="1" applyAlignment="1" applyProtection="1">
      <alignment horizontal="left" vertical="center" wrapText="1"/>
      <protection/>
    </xf>
    <xf numFmtId="0" fontId="0" fillId="0" borderId="0" xfId="0" applyFont="1" applyAlignment="1" applyProtection="1">
      <alignment vertical="center"/>
      <protection/>
    </xf>
    <xf numFmtId="0" fontId="90" fillId="0" borderId="0" xfId="0" applyFont="1" applyAlignment="1">
      <alignment horizontal="left" vertical="center" wrapText="1"/>
    </xf>
    <xf numFmtId="0" fontId="90" fillId="0" borderId="0" xfId="0" applyFont="1" applyAlignment="1">
      <alignment horizontal="left" vertical="center"/>
    </xf>
    <xf numFmtId="0" fontId="0" fillId="0" borderId="0" xfId="0" applyFont="1" applyAlignment="1">
      <alignment vertical="center"/>
    </xf>
    <xf numFmtId="0" fontId="3" fillId="0" borderId="0" xfId="0" applyFont="1" applyAlignment="1">
      <alignment horizontal="left" vertical="center" wrapText="1"/>
    </xf>
    <xf numFmtId="0" fontId="2" fillId="23" borderId="0" xfId="0" applyFont="1" applyFill="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90" fillId="0" borderId="0" xfId="0" applyFont="1" applyAlignment="1" applyProtection="1">
      <alignment horizontal="left" vertical="center"/>
      <protection/>
    </xf>
    <xf numFmtId="0" fontId="3" fillId="0" borderId="0" xfId="0" applyFont="1" applyAlignment="1">
      <alignment horizontal="left" vertical="top" wrapText="1"/>
    </xf>
    <xf numFmtId="0" fontId="0" fillId="0" borderId="0" xfId="0" applyFont="1" applyBorder="1" applyAlignment="1">
      <alignment horizontal="left" vertical="center" wrapText="1"/>
    </xf>
    <xf numFmtId="0" fontId="14" fillId="0" borderId="0" xfId="0" applyFont="1" applyBorder="1" applyAlignment="1">
      <alignment horizontal="center" vertical="center" wrapText="1"/>
    </xf>
    <xf numFmtId="0" fontId="15" fillId="0" borderId="38" xfId="0" applyFont="1" applyBorder="1" applyAlignment="1">
      <alignment horizontal="left" wrapText="1"/>
    </xf>
    <xf numFmtId="0" fontId="14" fillId="0" borderId="0" xfId="0" applyFont="1" applyBorder="1" applyAlignment="1">
      <alignment horizontal="center" vertical="center"/>
    </xf>
    <xf numFmtId="49" fontId="0" fillId="0" borderId="0" xfId="0" applyNumberFormat="1"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left" vertical="center"/>
    </xf>
    <xf numFmtId="0" fontId="15" fillId="0" borderId="38" xfId="0" applyFont="1" applyBorder="1" applyAlignment="1">
      <alignment horizontal="left"/>
    </xf>
    <xf numFmtId="0" fontId="120" fillId="0" borderId="31" xfId="0" applyFont="1" applyBorder="1" applyAlignment="1" applyProtection="1">
      <alignment horizontal="center" vertical="center"/>
      <protection/>
    </xf>
    <xf numFmtId="49" fontId="120" fillId="0" borderId="31" xfId="0" applyNumberFormat="1" applyFont="1" applyBorder="1" applyAlignment="1" applyProtection="1">
      <alignment horizontal="left" vertical="center" wrapText="1"/>
      <protection/>
    </xf>
    <xf numFmtId="0" fontId="120" fillId="0" borderId="31" xfId="0" applyFont="1" applyBorder="1" applyAlignment="1" applyProtection="1">
      <alignment horizontal="left" vertical="center" wrapText="1"/>
      <protection/>
    </xf>
    <xf numFmtId="0" fontId="120" fillId="0" borderId="31" xfId="0" applyFont="1" applyBorder="1" applyAlignment="1" applyProtection="1">
      <alignment horizontal="center" vertical="center" wrapText="1"/>
      <protection/>
    </xf>
    <xf numFmtId="175" fontId="120" fillId="0" borderId="31" xfId="0" applyNumberFormat="1" applyFont="1" applyBorder="1" applyAlignment="1" applyProtection="1">
      <alignment vertical="center"/>
      <protection/>
    </xf>
    <xf numFmtId="4" fontId="120" fillId="23" borderId="31" xfId="0" applyNumberFormat="1" applyFont="1" applyFill="1" applyBorder="1" applyAlignment="1" applyProtection="1">
      <alignment vertical="center"/>
      <protection locked="0"/>
    </xf>
    <xf numFmtId="4" fontId="120" fillId="0" borderId="31" xfId="0" applyNumberFormat="1" applyFont="1" applyBorder="1" applyAlignment="1" applyProtection="1">
      <alignment vertical="center"/>
      <protection/>
    </xf>
    <xf numFmtId="0" fontId="121" fillId="0" borderId="0" xfId="0" applyFont="1" applyAlignment="1" applyProtection="1">
      <alignment horizontal="left" vertical="center"/>
      <protection/>
    </xf>
    <xf numFmtId="0" fontId="121" fillId="0" borderId="0" xfId="0" applyFont="1" applyAlignment="1" applyProtection="1">
      <alignment horizontal="left" vertical="center" wrapText="1"/>
      <protection/>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omma" xfId="33"/>
    <cellStyle name="Comma [0]" xfId="34"/>
    <cellStyle name="Celkem" xfId="35"/>
    <cellStyle name="Chybně" xfId="36"/>
    <cellStyle name="Hyperlink"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333375</xdr:colOff>
      <xdr:row>1</xdr:row>
      <xdr:rowOff>142875</xdr:rowOff>
    </xdr:to>
    <xdr:pic>
      <xdr:nvPicPr>
        <xdr:cNvPr id="1" name="Picture 1">
          <a:hlinkClick r:id="rId3"/>
        </xdr:cNvPr>
        <xdr:cNvPicPr preferRelativeResize="1">
          <a:picLocks noChangeAspect="1"/>
        </xdr:cNvPicPr>
      </xdr:nvPicPr>
      <xdr:blipFill>
        <a:blip r:embed="rId1"/>
        <a:stretch>
          <a:fillRect/>
        </a:stretch>
      </xdr:blipFill>
      <xdr:spPr>
        <a:xfrm>
          <a:off x="0" y="0"/>
          <a:ext cx="333375" cy="295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333375</xdr:colOff>
      <xdr:row>1</xdr:row>
      <xdr:rowOff>142875</xdr:rowOff>
    </xdr:to>
    <xdr:pic>
      <xdr:nvPicPr>
        <xdr:cNvPr id="1" name="Picture 1">
          <a:hlinkClick r:id="rId3"/>
        </xdr:cNvPr>
        <xdr:cNvPicPr preferRelativeResize="1">
          <a:picLocks noChangeAspect="1"/>
        </xdr:cNvPicPr>
      </xdr:nvPicPr>
      <xdr:blipFill>
        <a:blip r:embed="rId1"/>
        <a:stretch>
          <a:fillRect/>
        </a:stretch>
      </xdr:blipFill>
      <xdr:spPr>
        <a:xfrm>
          <a:off x="0" y="0"/>
          <a:ext cx="333375" cy="2952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333375</xdr:colOff>
      <xdr:row>1</xdr:row>
      <xdr:rowOff>142875</xdr:rowOff>
    </xdr:to>
    <xdr:pic>
      <xdr:nvPicPr>
        <xdr:cNvPr id="1" name="Picture 1">
          <a:hlinkClick r:id="rId3"/>
        </xdr:cNvPr>
        <xdr:cNvPicPr preferRelativeResize="1">
          <a:picLocks noChangeAspect="1"/>
        </xdr:cNvPicPr>
      </xdr:nvPicPr>
      <xdr:blipFill>
        <a:blip r:embed="rId1"/>
        <a:stretch>
          <a:fillRect/>
        </a:stretch>
      </xdr:blipFill>
      <xdr:spPr>
        <a:xfrm>
          <a:off x="0" y="0"/>
          <a:ext cx="333375" cy="2952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333375</xdr:colOff>
      <xdr:row>1</xdr:row>
      <xdr:rowOff>142875</xdr:rowOff>
    </xdr:to>
    <xdr:pic>
      <xdr:nvPicPr>
        <xdr:cNvPr id="1" name="Picture 1">
          <a:hlinkClick r:id="rId3"/>
        </xdr:cNvPr>
        <xdr:cNvPicPr preferRelativeResize="1">
          <a:picLocks noChangeAspect="1"/>
        </xdr:cNvPicPr>
      </xdr:nvPicPr>
      <xdr:blipFill>
        <a:blip r:embed="rId1"/>
        <a:stretch>
          <a:fillRect/>
        </a:stretch>
      </xdr:blipFill>
      <xdr:spPr>
        <a:xfrm>
          <a:off x="0" y="0"/>
          <a:ext cx="333375" cy="2952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333375</xdr:colOff>
      <xdr:row>1</xdr:row>
      <xdr:rowOff>142875</xdr:rowOff>
    </xdr:to>
    <xdr:pic>
      <xdr:nvPicPr>
        <xdr:cNvPr id="1" name="Picture 1">
          <a:hlinkClick r:id="rId3"/>
        </xdr:cNvPr>
        <xdr:cNvPicPr preferRelativeResize="1">
          <a:picLocks noChangeAspect="1"/>
        </xdr:cNvPicPr>
      </xdr:nvPicPr>
      <xdr:blipFill>
        <a:blip r:embed="rId1"/>
        <a:stretch>
          <a:fillRect/>
        </a:stretch>
      </xdr:blipFill>
      <xdr:spPr>
        <a:xfrm>
          <a:off x="0" y="0"/>
          <a:ext cx="333375" cy="295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333375</xdr:colOff>
      <xdr:row>1</xdr:row>
      <xdr:rowOff>142875</xdr:rowOff>
    </xdr:to>
    <xdr:pic>
      <xdr:nvPicPr>
        <xdr:cNvPr id="1" name="Picture 1">
          <a:hlinkClick r:id="rId3"/>
        </xdr:cNvPr>
        <xdr:cNvPicPr preferRelativeResize="1">
          <a:picLocks noChangeAspect="1"/>
        </xdr:cNvPicPr>
      </xdr:nvPicPr>
      <xdr:blipFill>
        <a:blip r:embed="rId1"/>
        <a:stretch>
          <a:fillRect/>
        </a:stretch>
      </xdr:blipFill>
      <xdr:spPr>
        <a:xfrm>
          <a:off x="0" y="0"/>
          <a:ext cx="333375" cy="2952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333375</xdr:colOff>
      <xdr:row>1</xdr:row>
      <xdr:rowOff>142875</xdr:rowOff>
    </xdr:to>
    <xdr:pic>
      <xdr:nvPicPr>
        <xdr:cNvPr id="1" name="Picture 1">
          <a:hlinkClick r:id="rId3"/>
        </xdr:cNvPr>
        <xdr:cNvPicPr preferRelativeResize="1">
          <a:picLocks noChangeAspect="1"/>
        </xdr:cNvPicPr>
      </xdr:nvPicPr>
      <xdr:blipFill>
        <a:blip r:embed="rId1"/>
        <a:stretch>
          <a:fillRect/>
        </a:stretch>
      </xdr:blipFill>
      <xdr:spPr>
        <a:xfrm>
          <a:off x="0" y="0"/>
          <a:ext cx="3333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List1">
    <pageSetUpPr fitToPage="1"/>
  </sheetPr>
  <dimension ref="A1:CM62"/>
  <sheetViews>
    <sheetView showGridLines="0" zoomScalePageLayoutView="0" workbookViewId="0" topLeftCell="A37">
      <selection activeCell="A56" sqref="A56"/>
    </sheetView>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7" t="s">
        <v>0</v>
      </c>
      <c r="AZ1" s="17" t="s">
        <v>1</v>
      </c>
      <c r="BA1" s="17" t="s">
        <v>2</v>
      </c>
      <c r="BB1" s="17" t="s">
        <v>3</v>
      </c>
      <c r="BT1" s="17" t="s">
        <v>4</v>
      </c>
      <c r="BU1" s="17" t="s">
        <v>4</v>
      </c>
      <c r="BV1" s="17" t="s">
        <v>5</v>
      </c>
    </row>
    <row r="2" spans="44:72" ht="36.75" customHeight="1">
      <c r="AR2" s="374"/>
      <c r="AS2" s="374"/>
      <c r="AT2" s="374"/>
      <c r="AU2" s="374"/>
      <c r="AV2" s="374"/>
      <c r="AW2" s="374"/>
      <c r="AX2" s="374"/>
      <c r="AY2" s="374"/>
      <c r="AZ2" s="374"/>
      <c r="BA2" s="374"/>
      <c r="BB2" s="374"/>
      <c r="BC2" s="374"/>
      <c r="BD2" s="374"/>
      <c r="BE2" s="374"/>
      <c r="BS2" s="18" t="s">
        <v>6</v>
      </c>
      <c r="BT2" s="18" t="s">
        <v>7</v>
      </c>
    </row>
    <row r="3" spans="2:72" ht="6.7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ht="24.7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ht="12" customHeight="1">
      <c r="B5" s="22"/>
      <c r="C5" s="23"/>
      <c r="D5" s="27" t="s">
        <v>13</v>
      </c>
      <c r="E5" s="23"/>
      <c r="F5" s="23"/>
      <c r="G5" s="23"/>
      <c r="H5" s="23"/>
      <c r="I5" s="23"/>
      <c r="J5" s="23"/>
      <c r="K5" s="365" t="s">
        <v>14</v>
      </c>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366"/>
      <c r="AM5" s="366"/>
      <c r="AN5" s="366"/>
      <c r="AO5" s="366"/>
      <c r="AP5" s="23"/>
      <c r="AQ5" s="23"/>
      <c r="AR5" s="21"/>
      <c r="BE5" s="362" t="s">
        <v>15</v>
      </c>
      <c r="BS5" s="18" t="s">
        <v>6</v>
      </c>
    </row>
    <row r="6" spans="2:71" ht="36.75" customHeight="1">
      <c r="B6" s="22"/>
      <c r="C6" s="23"/>
      <c r="D6" s="29" t="s">
        <v>16</v>
      </c>
      <c r="E6" s="23"/>
      <c r="F6" s="23"/>
      <c r="G6" s="23"/>
      <c r="H6" s="23"/>
      <c r="I6" s="23"/>
      <c r="J6" s="23"/>
      <c r="K6" s="367" t="s">
        <v>17</v>
      </c>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366"/>
      <c r="AM6" s="366"/>
      <c r="AN6" s="366"/>
      <c r="AO6" s="366"/>
      <c r="AP6" s="23"/>
      <c r="AQ6" s="23"/>
      <c r="AR6" s="21"/>
      <c r="BE6" s="363"/>
      <c r="BS6" s="18" t="s">
        <v>6</v>
      </c>
    </row>
    <row r="7" spans="2:71" ht="12" customHeight="1">
      <c r="B7" s="22"/>
      <c r="C7" s="23"/>
      <c r="D7" s="30"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20</v>
      </c>
      <c r="AL7" s="23"/>
      <c r="AM7" s="23"/>
      <c r="AN7" s="28" t="s">
        <v>21</v>
      </c>
      <c r="AO7" s="23"/>
      <c r="AP7" s="23"/>
      <c r="AQ7" s="23"/>
      <c r="AR7" s="21"/>
      <c r="BE7" s="363"/>
      <c r="BS7" s="18" t="s">
        <v>6</v>
      </c>
    </row>
    <row r="8" spans="2:71" ht="12" customHeight="1">
      <c r="B8" s="22"/>
      <c r="C8" s="23"/>
      <c r="D8" s="30"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24</v>
      </c>
      <c r="AL8" s="23"/>
      <c r="AM8" s="23"/>
      <c r="AN8" s="31" t="s">
        <v>25</v>
      </c>
      <c r="AO8" s="23"/>
      <c r="AP8" s="23"/>
      <c r="AQ8" s="23"/>
      <c r="AR8" s="21"/>
      <c r="BE8" s="363"/>
      <c r="BS8" s="18" t="s">
        <v>6</v>
      </c>
    </row>
    <row r="9" spans="2:71" ht="14.2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63"/>
      <c r="BS9" s="18" t="s">
        <v>6</v>
      </c>
    </row>
    <row r="10" spans="2:71" ht="12" customHeight="1">
      <c r="B10" s="22"/>
      <c r="C10" s="23"/>
      <c r="D10" s="30" t="s">
        <v>26</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27</v>
      </c>
      <c r="AL10" s="23"/>
      <c r="AM10" s="23"/>
      <c r="AN10" s="28" t="s">
        <v>28</v>
      </c>
      <c r="AO10" s="23"/>
      <c r="AP10" s="23"/>
      <c r="AQ10" s="23"/>
      <c r="AR10" s="21"/>
      <c r="BE10" s="363"/>
      <c r="BS10" s="18" t="s">
        <v>6</v>
      </c>
    </row>
    <row r="11" spans="2:71" ht="18" customHeight="1">
      <c r="B11" s="22"/>
      <c r="C11" s="23"/>
      <c r="D11" s="23"/>
      <c r="E11" s="28" t="s">
        <v>29</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30</v>
      </c>
      <c r="AL11" s="23"/>
      <c r="AM11" s="23"/>
      <c r="AN11" s="28" t="s">
        <v>31</v>
      </c>
      <c r="AO11" s="23"/>
      <c r="AP11" s="23"/>
      <c r="AQ11" s="23"/>
      <c r="AR11" s="21"/>
      <c r="BE11" s="363"/>
      <c r="BS11" s="18" t="s">
        <v>6</v>
      </c>
    </row>
    <row r="12" spans="2:71" ht="6.7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63"/>
      <c r="BS12" s="18" t="s">
        <v>6</v>
      </c>
    </row>
    <row r="13" spans="2:71" ht="12" customHeight="1">
      <c r="B13" s="22"/>
      <c r="C13" s="23"/>
      <c r="D13" s="30" t="s">
        <v>32</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27</v>
      </c>
      <c r="AL13" s="23"/>
      <c r="AM13" s="23"/>
      <c r="AN13" s="32" t="s">
        <v>33</v>
      </c>
      <c r="AO13" s="23"/>
      <c r="AP13" s="23"/>
      <c r="AQ13" s="23"/>
      <c r="AR13" s="21"/>
      <c r="BE13" s="363"/>
      <c r="BS13" s="18" t="s">
        <v>6</v>
      </c>
    </row>
    <row r="14" spans="2:71" ht="12.75">
      <c r="B14" s="22"/>
      <c r="C14" s="23"/>
      <c r="D14" s="23"/>
      <c r="E14" s="368" t="s">
        <v>33</v>
      </c>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c r="AJ14" s="369"/>
      <c r="AK14" s="30" t="s">
        <v>30</v>
      </c>
      <c r="AL14" s="23"/>
      <c r="AM14" s="23"/>
      <c r="AN14" s="32" t="s">
        <v>33</v>
      </c>
      <c r="AO14" s="23"/>
      <c r="AP14" s="23"/>
      <c r="AQ14" s="23"/>
      <c r="AR14" s="21"/>
      <c r="BE14" s="363"/>
      <c r="BS14" s="18" t="s">
        <v>6</v>
      </c>
    </row>
    <row r="15" spans="2:71" ht="6.7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63"/>
      <c r="BS15" s="18" t="s">
        <v>4</v>
      </c>
    </row>
    <row r="16" spans="2:71" ht="12" customHeight="1">
      <c r="B16" s="22"/>
      <c r="C16" s="23"/>
      <c r="D16" s="30" t="s">
        <v>34</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27</v>
      </c>
      <c r="AL16" s="23"/>
      <c r="AM16" s="23"/>
      <c r="AN16" s="28" t="s">
        <v>35</v>
      </c>
      <c r="AO16" s="23"/>
      <c r="AP16" s="23"/>
      <c r="AQ16" s="23"/>
      <c r="AR16" s="21"/>
      <c r="BE16" s="363"/>
      <c r="BS16" s="18" t="s">
        <v>4</v>
      </c>
    </row>
    <row r="17" spans="2:71" ht="18" customHeight="1">
      <c r="B17" s="22"/>
      <c r="C17" s="23"/>
      <c r="D17" s="23"/>
      <c r="E17" s="28" t="s">
        <v>36</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30</v>
      </c>
      <c r="AL17" s="23"/>
      <c r="AM17" s="23"/>
      <c r="AN17" s="28" t="s">
        <v>37</v>
      </c>
      <c r="AO17" s="23"/>
      <c r="AP17" s="23"/>
      <c r="AQ17" s="23"/>
      <c r="AR17" s="21"/>
      <c r="BE17" s="363"/>
      <c r="BS17" s="18" t="s">
        <v>38</v>
      </c>
    </row>
    <row r="18" spans="2:71" ht="6.7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63"/>
      <c r="BS18" s="18" t="s">
        <v>6</v>
      </c>
    </row>
    <row r="19" spans="2:71" ht="12" customHeight="1">
      <c r="B19" s="22"/>
      <c r="C19" s="23"/>
      <c r="D19" s="30" t="s">
        <v>39</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27</v>
      </c>
      <c r="AL19" s="23"/>
      <c r="AM19" s="23"/>
      <c r="AN19" s="28" t="s">
        <v>21</v>
      </c>
      <c r="AO19" s="23"/>
      <c r="AP19" s="23"/>
      <c r="AQ19" s="23"/>
      <c r="AR19" s="21"/>
      <c r="BE19" s="363"/>
      <c r="BS19" s="18" t="s">
        <v>6</v>
      </c>
    </row>
    <row r="20" spans="2:71" ht="18" customHeight="1">
      <c r="B20" s="22"/>
      <c r="C20" s="23"/>
      <c r="D20" s="23"/>
      <c r="E20" s="28" t="s">
        <v>40</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30</v>
      </c>
      <c r="AL20" s="23"/>
      <c r="AM20" s="23"/>
      <c r="AN20" s="28" t="s">
        <v>21</v>
      </c>
      <c r="AO20" s="23"/>
      <c r="AP20" s="23"/>
      <c r="AQ20" s="23"/>
      <c r="AR20" s="21"/>
      <c r="BE20" s="363"/>
      <c r="BS20" s="18" t="s">
        <v>38</v>
      </c>
    </row>
    <row r="21" spans="2:57" ht="6.7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63"/>
    </row>
    <row r="22" spans="2:57" ht="12" customHeight="1">
      <c r="B22" s="22"/>
      <c r="C22" s="23"/>
      <c r="D22" s="30" t="s">
        <v>41</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63"/>
    </row>
    <row r="23" spans="2:57" ht="54.75" customHeight="1">
      <c r="B23" s="22"/>
      <c r="C23" s="23"/>
      <c r="D23" s="23"/>
      <c r="E23" s="370" t="s">
        <v>42</v>
      </c>
      <c r="F23" s="370"/>
      <c r="G23" s="370"/>
      <c r="H23" s="370"/>
      <c r="I23" s="370"/>
      <c r="J23" s="370"/>
      <c r="K23" s="370"/>
      <c r="L23" s="370"/>
      <c r="M23" s="370"/>
      <c r="N23" s="370"/>
      <c r="O23" s="370"/>
      <c r="P23" s="370"/>
      <c r="Q23" s="370"/>
      <c r="R23" s="370"/>
      <c r="S23" s="370"/>
      <c r="T23" s="370"/>
      <c r="U23" s="370"/>
      <c r="V23" s="370"/>
      <c r="W23" s="370"/>
      <c r="X23" s="370"/>
      <c r="Y23" s="370"/>
      <c r="Z23" s="370"/>
      <c r="AA23" s="370"/>
      <c r="AB23" s="370"/>
      <c r="AC23" s="370"/>
      <c r="AD23" s="370"/>
      <c r="AE23" s="370"/>
      <c r="AF23" s="370"/>
      <c r="AG23" s="370"/>
      <c r="AH23" s="370"/>
      <c r="AI23" s="370"/>
      <c r="AJ23" s="370"/>
      <c r="AK23" s="370"/>
      <c r="AL23" s="370"/>
      <c r="AM23" s="370"/>
      <c r="AN23" s="370"/>
      <c r="AO23" s="23"/>
      <c r="AP23" s="23"/>
      <c r="AQ23" s="23"/>
      <c r="AR23" s="21"/>
      <c r="BE23" s="363"/>
    </row>
    <row r="24" spans="2:57" ht="6.7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63"/>
    </row>
    <row r="25" spans="2:57" ht="6.75"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363"/>
    </row>
    <row r="26" spans="1:57" s="1" customFormat="1" ht="25.5" customHeight="1">
      <c r="A26" s="35"/>
      <c r="B26" s="36"/>
      <c r="C26" s="37"/>
      <c r="D26" s="38" t="s">
        <v>43</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71">
        <f>ROUND(AG54,2)</f>
        <v>0</v>
      </c>
      <c r="AL26" s="372"/>
      <c r="AM26" s="372"/>
      <c r="AN26" s="372"/>
      <c r="AO26" s="372"/>
      <c r="AP26" s="37"/>
      <c r="AQ26" s="37"/>
      <c r="AR26" s="40"/>
      <c r="BE26" s="363"/>
    </row>
    <row r="27" spans="1:57" s="1" customFormat="1" ht="6.75"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363"/>
    </row>
    <row r="28" spans="1:57" s="1" customFormat="1" ht="12.75">
      <c r="A28" s="35"/>
      <c r="B28" s="36"/>
      <c r="C28" s="37"/>
      <c r="D28" s="37"/>
      <c r="E28" s="37"/>
      <c r="F28" s="37"/>
      <c r="G28" s="37"/>
      <c r="H28" s="37"/>
      <c r="I28" s="37"/>
      <c r="J28" s="37"/>
      <c r="K28" s="37"/>
      <c r="L28" s="373" t="s">
        <v>44</v>
      </c>
      <c r="M28" s="373"/>
      <c r="N28" s="373"/>
      <c r="O28" s="373"/>
      <c r="P28" s="373"/>
      <c r="Q28" s="37"/>
      <c r="R28" s="37"/>
      <c r="S28" s="37"/>
      <c r="T28" s="37"/>
      <c r="U28" s="37"/>
      <c r="V28" s="37"/>
      <c r="W28" s="373" t="s">
        <v>45</v>
      </c>
      <c r="X28" s="373"/>
      <c r="Y28" s="373"/>
      <c r="Z28" s="373"/>
      <c r="AA28" s="373"/>
      <c r="AB28" s="373"/>
      <c r="AC28" s="373"/>
      <c r="AD28" s="373"/>
      <c r="AE28" s="373"/>
      <c r="AF28" s="37"/>
      <c r="AG28" s="37"/>
      <c r="AH28" s="37"/>
      <c r="AI28" s="37"/>
      <c r="AJ28" s="37"/>
      <c r="AK28" s="373" t="s">
        <v>46</v>
      </c>
      <c r="AL28" s="373"/>
      <c r="AM28" s="373"/>
      <c r="AN28" s="373"/>
      <c r="AO28" s="373"/>
      <c r="AP28" s="37"/>
      <c r="AQ28" s="37"/>
      <c r="AR28" s="40"/>
      <c r="BE28" s="363"/>
    </row>
    <row r="29" spans="2:57" s="2" customFormat="1" ht="14.25" customHeight="1">
      <c r="B29" s="41"/>
      <c r="C29" s="42"/>
      <c r="D29" s="30" t="s">
        <v>47</v>
      </c>
      <c r="E29" s="42"/>
      <c r="F29" s="30" t="s">
        <v>48</v>
      </c>
      <c r="G29" s="42"/>
      <c r="H29" s="42"/>
      <c r="I29" s="42"/>
      <c r="J29" s="42"/>
      <c r="K29" s="42"/>
      <c r="L29" s="375">
        <v>0.21</v>
      </c>
      <c r="M29" s="361"/>
      <c r="N29" s="361"/>
      <c r="O29" s="361"/>
      <c r="P29" s="361"/>
      <c r="Q29" s="42"/>
      <c r="R29" s="42"/>
      <c r="S29" s="42"/>
      <c r="T29" s="42"/>
      <c r="U29" s="42"/>
      <c r="V29" s="42"/>
      <c r="W29" s="360">
        <f>ROUND(AZ54,2)</f>
        <v>0</v>
      </c>
      <c r="X29" s="361"/>
      <c r="Y29" s="361"/>
      <c r="Z29" s="361"/>
      <c r="AA29" s="361"/>
      <c r="AB29" s="361"/>
      <c r="AC29" s="361"/>
      <c r="AD29" s="361"/>
      <c r="AE29" s="361"/>
      <c r="AF29" s="42"/>
      <c r="AG29" s="42"/>
      <c r="AH29" s="42"/>
      <c r="AI29" s="42"/>
      <c r="AJ29" s="42"/>
      <c r="AK29" s="360">
        <f>ROUND(AV54,2)</f>
        <v>0</v>
      </c>
      <c r="AL29" s="361"/>
      <c r="AM29" s="361"/>
      <c r="AN29" s="361"/>
      <c r="AO29" s="361"/>
      <c r="AP29" s="42"/>
      <c r="AQ29" s="42"/>
      <c r="AR29" s="43"/>
      <c r="BE29" s="364"/>
    </row>
    <row r="30" spans="2:57" s="2" customFormat="1" ht="14.25" customHeight="1">
      <c r="B30" s="41"/>
      <c r="C30" s="42"/>
      <c r="D30" s="42"/>
      <c r="E30" s="42"/>
      <c r="F30" s="30" t="s">
        <v>49</v>
      </c>
      <c r="G30" s="42"/>
      <c r="H30" s="42"/>
      <c r="I30" s="42"/>
      <c r="J30" s="42"/>
      <c r="K30" s="42"/>
      <c r="L30" s="375">
        <v>0.15</v>
      </c>
      <c r="M30" s="361"/>
      <c r="N30" s="361"/>
      <c r="O30" s="361"/>
      <c r="P30" s="361"/>
      <c r="Q30" s="42"/>
      <c r="R30" s="42"/>
      <c r="S30" s="42"/>
      <c r="T30" s="42"/>
      <c r="U30" s="42"/>
      <c r="V30" s="42"/>
      <c r="W30" s="360">
        <f>ROUND(BA54,2)</f>
        <v>0</v>
      </c>
      <c r="X30" s="361"/>
      <c r="Y30" s="361"/>
      <c r="Z30" s="361"/>
      <c r="AA30" s="361"/>
      <c r="AB30" s="361"/>
      <c r="AC30" s="361"/>
      <c r="AD30" s="361"/>
      <c r="AE30" s="361"/>
      <c r="AF30" s="42"/>
      <c r="AG30" s="42"/>
      <c r="AH30" s="42"/>
      <c r="AI30" s="42"/>
      <c r="AJ30" s="42"/>
      <c r="AK30" s="360">
        <f>ROUND(AW54,2)</f>
        <v>0</v>
      </c>
      <c r="AL30" s="361"/>
      <c r="AM30" s="361"/>
      <c r="AN30" s="361"/>
      <c r="AO30" s="361"/>
      <c r="AP30" s="42"/>
      <c r="AQ30" s="42"/>
      <c r="AR30" s="43"/>
      <c r="BE30" s="364"/>
    </row>
    <row r="31" spans="2:57" s="2" customFormat="1" ht="14.25" customHeight="1" hidden="1">
      <c r="B31" s="41"/>
      <c r="C31" s="42"/>
      <c r="D31" s="42"/>
      <c r="E31" s="42"/>
      <c r="F31" s="30" t="s">
        <v>50</v>
      </c>
      <c r="G31" s="42"/>
      <c r="H31" s="42"/>
      <c r="I31" s="42"/>
      <c r="J31" s="42"/>
      <c r="K31" s="42"/>
      <c r="L31" s="375">
        <v>0.21</v>
      </c>
      <c r="M31" s="361"/>
      <c r="N31" s="361"/>
      <c r="O31" s="361"/>
      <c r="P31" s="361"/>
      <c r="Q31" s="42"/>
      <c r="R31" s="42"/>
      <c r="S31" s="42"/>
      <c r="T31" s="42"/>
      <c r="U31" s="42"/>
      <c r="V31" s="42"/>
      <c r="W31" s="360">
        <f>ROUND(BB54,2)</f>
        <v>0</v>
      </c>
      <c r="X31" s="361"/>
      <c r="Y31" s="361"/>
      <c r="Z31" s="361"/>
      <c r="AA31" s="361"/>
      <c r="AB31" s="361"/>
      <c r="AC31" s="361"/>
      <c r="AD31" s="361"/>
      <c r="AE31" s="361"/>
      <c r="AF31" s="42"/>
      <c r="AG31" s="42"/>
      <c r="AH31" s="42"/>
      <c r="AI31" s="42"/>
      <c r="AJ31" s="42"/>
      <c r="AK31" s="360">
        <v>0</v>
      </c>
      <c r="AL31" s="361"/>
      <c r="AM31" s="361"/>
      <c r="AN31" s="361"/>
      <c r="AO31" s="361"/>
      <c r="AP31" s="42"/>
      <c r="AQ31" s="42"/>
      <c r="AR31" s="43"/>
      <c r="BE31" s="364"/>
    </row>
    <row r="32" spans="2:57" s="2" customFormat="1" ht="14.25" customHeight="1" hidden="1">
      <c r="B32" s="41"/>
      <c r="C32" s="42"/>
      <c r="D32" s="42"/>
      <c r="E32" s="42"/>
      <c r="F32" s="30" t="s">
        <v>51</v>
      </c>
      <c r="G32" s="42"/>
      <c r="H32" s="42"/>
      <c r="I32" s="42"/>
      <c r="J32" s="42"/>
      <c r="K32" s="42"/>
      <c r="L32" s="375">
        <v>0.15</v>
      </c>
      <c r="M32" s="361"/>
      <c r="N32" s="361"/>
      <c r="O32" s="361"/>
      <c r="P32" s="361"/>
      <c r="Q32" s="42"/>
      <c r="R32" s="42"/>
      <c r="S32" s="42"/>
      <c r="T32" s="42"/>
      <c r="U32" s="42"/>
      <c r="V32" s="42"/>
      <c r="W32" s="360">
        <f>ROUND(BC54,2)</f>
        <v>0</v>
      </c>
      <c r="X32" s="361"/>
      <c r="Y32" s="361"/>
      <c r="Z32" s="361"/>
      <c r="AA32" s="361"/>
      <c r="AB32" s="361"/>
      <c r="AC32" s="361"/>
      <c r="AD32" s="361"/>
      <c r="AE32" s="361"/>
      <c r="AF32" s="42"/>
      <c r="AG32" s="42"/>
      <c r="AH32" s="42"/>
      <c r="AI32" s="42"/>
      <c r="AJ32" s="42"/>
      <c r="AK32" s="360">
        <v>0</v>
      </c>
      <c r="AL32" s="361"/>
      <c r="AM32" s="361"/>
      <c r="AN32" s="361"/>
      <c r="AO32" s="361"/>
      <c r="AP32" s="42"/>
      <c r="AQ32" s="42"/>
      <c r="AR32" s="43"/>
      <c r="BE32" s="364"/>
    </row>
    <row r="33" spans="2:44" s="2" customFormat="1" ht="14.25" customHeight="1" hidden="1">
      <c r="B33" s="41"/>
      <c r="C33" s="42"/>
      <c r="D33" s="42"/>
      <c r="E33" s="42"/>
      <c r="F33" s="30" t="s">
        <v>52</v>
      </c>
      <c r="G33" s="42"/>
      <c r="H33" s="42"/>
      <c r="I33" s="42"/>
      <c r="J33" s="42"/>
      <c r="K33" s="42"/>
      <c r="L33" s="375">
        <v>0</v>
      </c>
      <c r="M33" s="361"/>
      <c r="N33" s="361"/>
      <c r="O33" s="361"/>
      <c r="P33" s="361"/>
      <c r="Q33" s="42"/>
      <c r="R33" s="42"/>
      <c r="S33" s="42"/>
      <c r="T33" s="42"/>
      <c r="U33" s="42"/>
      <c r="V33" s="42"/>
      <c r="W33" s="360">
        <f>ROUND(BD54,2)</f>
        <v>0</v>
      </c>
      <c r="X33" s="361"/>
      <c r="Y33" s="361"/>
      <c r="Z33" s="361"/>
      <c r="AA33" s="361"/>
      <c r="AB33" s="361"/>
      <c r="AC33" s="361"/>
      <c r="AD33" s="361"/>
      <c r="AE33" s="361"/>
      <c r="AF33" s="42"/>
      <c r="AG33" s="42"/>
      <c r="AH33" s="42"/>
      <c r="AI33" s="42"/>
      <c r="AJ33" s="42"/>
      <c r="AK33" s="360">
        <v>0</v>
      </c>
      <c r="AL33" s="361"/>
      <c r="AM33" s="361"/>
      <c r="AN33" s="361"/>
      <c r="AO33" s="361"/>
      <c r="AP33" s="42"/>
      <c r="AQ33" s="42"/>
      <c r="AR33" s="43"/>
    </row>
    <row r="34" spans="1:57" s="1" customFormat="1" ht="6.75"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35"/>
    </row>
    <row r="35" spans="1:57" s="1" customFormat="1" ht="25.5" customHeight="1">
      <c r="A35" s="35"/>
      <c r="B35" s="36"/>
      <c r="C35" s="44"/>
      <c r="D35" s="45" t="s">
        <v>53</v>
      </c>
      <c r="E35" s="46"/>
      <c r="F35" s="46"/>
      <c r="G35" s="46"/>
      <c r="H35" s="46"/>
      <c r="I35" s="46"/>
      <c r="J35" s="46"/>
      <c r="K35" s="46"/>
      <c r="L35" s="46"/>
      <c r="M35" s="46"/>
      <c r="N35" s="46"/>
      <c r="O35" s="46"/>
      <c r="P35" s="46"/>
      <c r="Q35" s="46"/>
      <c r="R35" s="46"/>
      <c r="S35" s="46"/>
      <c r="T35" s="47" t="s">
        <v>54</v>
      </c>
      <c r="U35" s="46"/>
      <c r="V35" s="46"/>
      <c r="W35" s="46"/>
      <c r="X35" s="379" t="s">
        <v>55</v>
      </c>
      <c r="Y35" s="377"/>
      <c r="Z35" s="377"/>
      <c r="AA35" s="377"/>
      <c r="AB35" s="377"/>
      <c r="AC35" s="46"/>
      <c r="AD35" s="46"/>
      <c r="AE35" s="46"/>
      <c r="AF35" s="46"/>
      <c r="AG35" s="46"/>
      <c r="AH35" s="46"/>
      <c r="AI35" s="46"/>
      <c r="AJ35" s="46"/>
      <c r="AK35" s="376">
        <f>SUM(AK26:AK33)</f>
        <v>0</v>
      </c>
      <c r="AL35" s="377"/>
      <c r="AM35" s="377"/>
      <c r="AN35" s="377"/>
      <c r="AO35" s="378"/>
      <c r="AP35" s="44"/>
      <c r="AQ35" s="44"/>
      <c r="AR35" s="40"/>
      <c r="BE35" s="35"/>
    </row>
    <row r="36" spans="1:57" s="1" customFormat="1" ht="6.75"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1" customFormat="1" ht="6.75" customHeight="1">
      <c r="A37" s="35"/>
      <c r="B37" s="48"/>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0"/>
      <c r="BE37" s="35"/>
    </row>
    <row r="41" spans="1:57" s="1" customFormat="1" ht="6.75" customHeight="1">
      <c r="A41" s="35"/>
      <c r="B41" s="50"/>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40"/>
      <c r="BE41" s="35"/>
    </row>
    <row r="42" spans="1:57" s="1" customFormat="1" ht="24.75" customHeight="1">
      <c r="A42" s="35"/>
      <c r="B42" s="36"/>
      <c r="C42" s="24" t="s">
        <v>56</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40"/>
      <c r="BE42" s="35"/>
    </row>
    <row r="43" spans="1:57" s="1" customFormat="1" ht="6.75" customHeight="1">
      <c r="A43" s="35"/>
      <c r="B43" s="36"/>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40"/>
      <c r="BE43" s="35"/>
    </row>
    <row r="44" spans="2:44" s="3" customFormat="1" ht="12" customHeight="1">
      <c r="B44" s="52"/>
      <c r="C44" s="30" t="s">
        <v>13</v>
      </c>
      <c r="D44" s="53"/>
      <c r="E44" s="53"/>
      <c r="F44" s="53"/>
      <c r="G44" s="53"/>
      <c r="H44" s="53"/>
      <c r="I44" s="53"/>
      <c r="J44" s="53"/>
      <c r="K44" s="53"/>
      <c r="L44" s="53" t="str">
        <f>K5</f>
        <v>21005</v>
      </c>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4"/>
    </row>
    <row r="45" spans="2:44" s="4" customFormat="1" ht="36.75" customHeight="1">
      <c r="B45" s="55"/>
      <c r="C45" s="56" t="s">
        <v>16</v>
      </c>
      <c r="D45" s="57"/>
      <c r="E45" s="57"/>
      <c r="F45" s="57"/>
      <c r="G45" s="57"/>
      <c r="H45" s="57"/>
      <c r="I45" s="57"/>
      <c r="J45" s="57"/>
      <c r="K45" s="57"/>
      <c r="L45" s="385" t="str">
        <f>K6</f>
        <v>004486 MVE Veselí nad Moravou - rekonstrukce</v>
      </c>
      <c r="M45" s="386"/>
      <c r="N45" s="386"/>
      <c r="O45" s="386"/>
      <c r="P45" s="386"/>
      <c r="Q45" s="386"/>
      <c r="R45" s="386"/>
      <c r="S45" s="386"/>
      <c r="T45" s="386"/>
      <c r="U45" s="386"/>
      <c r="V45" s="386"/>
      <c r="W45" s="386"/>
      <c r="X45" s="386"/>
      <c r="Y45" s="386"/>
      <c r="Z45" s="386"/>
      <c r="AA45" s="386"/>
      <c r="AB45" s="386"/>
      <c r="AC45" s="386"/>
      <c r="AD45" s="386"/>
      <c r="AE45" s="386"/>
      <c r="AF45" s="386"/>
      <c r="AG45" s="386"/>
      <c r="AH45" s="386"/>
      <c r="AI45" s="386"/>
      <c r="AJ45" s="386"/>
      <c r="AK45" s="386"/>
      <c r="AL45" s="386"/>
      <c r="AM45" s="386"/>
      <c r="AN45" s="386"/>
      <c r="AO45" s="386"/>
      <c r="AP45" s="57"/>
      <c r="AQ45" s="57"/>
      <c r="AR45" s="58"/>
    </row>
    <row r="46" spans="1:57" s="1" customFormat="1" ht="6.75" customHeight="1">
      <c r="A46" s="35"/>
      <c r="B46" s="36"/>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40"/>
      <c r="BE46" s="35"/>
    </row>
    <row r="47" spans="1:57" s="1" customFormat="1" ht="12" customHeight="1">
      <c r="A47" s="35"/>
      <c r="B47" s="36"/>
      <c r="C47" s="30" t="s">
        <v>22</v>
      </c>
      <c r="D47" s="37"/>
      <c r="E47" s="37"/>
      <c r="F47" s="37"/>
      <c r="G47" s="37"/>
      <c r="H47" s="37"/>
      <c r="I47" s="37"/>
      <c r="J47" s="37"/>
      <c r="K47" s="37"/>
      <c r="L47" s="59" t="str">
        <f>IF(K8="","",K8)</f>
        <v>VD Veselí nad Moravou - na řece Morava </v>
      </c>
      <c r="M47" s="37"/>
      <c r="N47" s="37"/>
      <c r="O47" s="37"/>
      <c r="P47" s="37"/>
      <c r="Q47" s="37"/>
      <c r="R47" s="37"/>
      <c r="S47" s="37"/>
      <c r="T47" s="37"/>
      <c r="U47" s="37"/>
      <c r="V47" s="37"/>
      <c r="W47" s="37"/>
      <c r="X47" s="37"/>
      <c r="Y47" s="37"/>
      <c r="Z47" s="37"/>
      <c r="AA47" s="37"/>
      <c r="AB47" s="37"/>
      <c r="AC47" s="37"/>
      <c r="AD47" s="37"/>
      <c r="AE47" s="37"/>
      <c r="AF47" s="37"/>
      <c r="AG47" s="37"/>
      <c r="AH47" s="37"/>
      <c r="AI47" s="30" t="s">
        <v>24</v>
      </c>
      <c r="AJ47" s="37"/>
      <c r="AK47" s="37"/>
      <c r="AL47" s="37"/>
      <c r="AM47" s="387" t="str">
        <f>IF(AN8="","",AN8)</f>
        <v>12. 4. 2021</v>
      </c>
      <c r="AN47" s="387"/>
      <c r="AO47" s="37"/>
      <c r="AP47" s="37"/>
      <c r="AQ47" s="37"/>
      <c r="AR47" s="40"/>
      <c r="BE47" s="35"/>
    </row>
    <row r="48" spans="1:57" s="1" customFormat="1" ht="6.75" customHeight="1">
      <c r="A48" s="35"/>
      <c r="B48" s="36"/>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40"/>
      <c r="BE48" s="35"/>
    </row>
    <row r="49" spans="1:57" s="1" customFormat="1" ht="15" customHeight="1">
      <c r="A49" s="35"/>
      <c r="B49" s="36"/>
      <c r="C49" s="30" t="s">
        <v>26</v>
      </c>
      <c r="D49" s="37"/>
      <c r="E49" s="37"/>
      <c r="F49" s="37"/>
      <c r="G49" s="37"/>
      <c r="H49" s="37"/>
      <c r="I49" s="37"/>
      <c r="J49" s="37"/>
      <c r="K49" s="37"/>
      <c r="L49" s="53" t="str">
        <f>IF(E11="","",E11)</f>
        <v>Povodí Moravy, státní podnik</v>
      </c>
      <c r="M49" s="37"/>
      <c r="N49" s="37"/>
      <c r="O49" s="37"/>
      <c r="P49" s="37"/>
      <c r="Q49" s="37"/>
      <c r="R49" s="37"/>
      <c r="S49" s="37"/>
      <c r="T49" s="37"/>
      <c r="U49" s="37"/>
      <c r="V49" s="37"/>
      <c r="W49" s="37"/>
      <c r="X49" s="37"/>
      <c r="Y49" s="37"/>
      <c r="Z49" s="37"/>
      <c r="AA49" s="37"/>
      <c r="AB49" s="37"/>
      <c r="AC49" s="37"/>
      <c r="AD49" s="37"/>
      <c r="AE49" s="37"/>
      <c r="AF49" s="37"/>
      <c r="AG49" s="37"/>
      <c r="AH49" s="37"/>
      <c r="AI49" s="30" t="s">
        <v>34</v>
      </c>
      <c r="AJ49" s="37"/>
      <c r="AK49" s="37"/>
      <c r="AL49" s="37"/>
      <c r="AM49" s="397" t="str">
        <f>IF(E17="","",E17)</f>
        <v>AQUATIS a. s.</v>
      </c>
      <c r="AN49" s="398"/>
      <c r="AO49" s="398"/>
      <c r="AP49" s="398"/>
      <c r="AQ49" s="37"/>
      <c r="AR49" s="40"/>
      <c r="AS49" s="391" t="s">
        <v>57</v>
      </c>
      <c r="AT49" s="392"/>
      <c r="AU49" s="61"/>
      <c r="AV49" s="61"/>
      <c r="AW49" s="61"/>
      <c r="AX49" s="61"/>
      <c r="AY49" s="61"/>
      <c r="AZ49" s="61"/>
      <c r="BA49" s="61"/>
      <c r="BB49" s="61"/>
      <c r="BC49" s="61"/>
      <c r="BD49" s="62"/>
      <c r="BE49" s="35"/>
    </row>
    <row r="50" spans="1:57" s="1" customFormat="1" ht="15" customHeight="1">
      <c r="A50" s="35"/>
      <c r="B50" s="36"/>
      <c r="C50" s="30" t="s">
        <v>32</v>
      </c>
      <c r="D50" s="37"/>
      <c r="E50" s="37"/>
      <c r="F50" s="37"/>
      <c r="G50" s="37"/>
      <c r="H50" s="37"/>
      <c r="I50" s="37"/>
      <c r="J50" s="37"/>
      <c r="K50" s="37"/>
      <c r="L50" s="53">
        <f>IF(E14="Vyplň údaj","",E14)</f>
      </c>
      <c r="M50" s="37"/>
      <c r="N50" s="37"/>
      <c r="O50" s="37"/>
      <c r="P50" s="37"/>
      <c r="Q50" s="37"/>
      <c r="R50" s="37"/>
      <c r="S50" s="37"/>
      <c r="T50" s="37"/>
      <c r="U50" s="37"/>
      <c r="V50" s="37"/>
      <c r="W50" s="37"/>
      <c r="X50" s="37"/>
      <c r="Y50" s="37"/>
      <c r="Z50" s="37"/>
      <c r="AA50" s="37"/>
      <c r="AB50" s="37"/>
      <c r="AC50" s="37"/>
      <c r="AD50" s="37"/>
      <c r="AE50" s="37"/>
      <c r="AF50" s="37"/>
      <c r="AG50" s="37"/>
      <c r="AH50" s="37"/>
      <c r="AI50" s="30" t="s">
        <v>39</v>
      </c>
      <c r="AJ50" s="37"/>
      <c r="AK50" s="37"/>
      <c r="AL50" s="37"/>
      <c r="AM50" s="397" t="str">
        <f>IF(E20="","",E20)</f>
        <v>Aneta Patková</v>
      </c>
      <c r="AN50" s="398"/>
      <c r="AO50" s="398"/>
      <c r="AP50" s="398"/>
      <c r="AQ50" s="37"/>
      <c r="AR50" s="40"/>
      <c r="AS50" s="393"/>
      <c r="AT50" s="394"/>
      <c r="AU50" s="63"/>
      <c r="AV50" s="63"/>
      <c r="AW50" s="63"/>
      <c r="AX50" s="63"/>
      <c r="AY50" s="63"/>
      <c r="AZ50" s="63"/>
      <c r="BA50" s="63"/>
      <c r="BB50" s="63"/>
      <c r="BC50" s="63"/>
      <c r="BD50" s="64"/>
      <c r="BE50" s="35"/>
    </row>
    <row r="51" spans="1:57" s="1" customFormat="1" ht="10.5" customHeight="1">
      <c r="A51" s="35"/>
      <c r="B51" s="36"/>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40"/>
      <c r="AS51" s="395"/>
      <c r="AT51" s="396"/>
      <c r="AU51" s="65"/>
      <c r="AV51" s="65"/>
      <c r="AW51" s="65"/>
      <c r="AX51" s="65"/>
      <c r="AY51" s="65"/>
      <c r="AZ51" s="65"/>
      <c r="BA51" s="65"/>
      <c r="BB51" s="65"/>
      <c r="BC51" s="65"/>
      <c r="BD51" s="66"/>
      <c r="BE51" s="35"/>
    </row>
    <row r="52" spans="1:57" s="1" customFormat="1" ht="29.25" customHeight="1">
      <c r="A52" s="35"/>
      <c r="B52" s="36"/>
      <c r="C52" s="399" t="s">
        <v>58</v>
      </c>
      <c r="D52" s="400"/>
      <c r="E52" s="400"/>
      <c r="F52" s="400"/>
      <c r="G52" s="400"/>
      <c r="H52" s="67"/>
      <c r="I52" s="402" t="s">
        <v>59</v>
      </c>
      <c r="J52" s="400"/>
      <c r="K52" s="400"/>
      <c r="L52" s="400"/>
      <c r="M52" s="400"/>
      <c r="N52" s="400"/>
      <c r="O52" s="400"/>
      <c r="P52" s="400"/>
      <c r="Q52" s="400"/>
      <c r="R52" s="400"/>
      <c r="S52" s="400"/>
      <c r="T52" s="400"/>
      <c r="U52" s="400"/>
      <c r="V52" s="400"/>
      <c r="W52" s="400"/>
      <c r="X52" s="400"/>
      <c r="Y52" s="400"/>
      <c r="Z52" s="400"/>
      <c r="AA52" s="400"/>
      <c r="AB52" s="400"/>
      <c r="AC52" s="400"/>
      <c r="AD52" s="400"/>
      <c r="AE52" s="400"/>
      <c r="AF52" s="400"/>
      <c r="AG52" s="401" t="s">
        <v>60</v>
      </c>
      <c r="AH52" s="400"/>
      <c r="AI52" s="400"/>
      <c r="AJ52" s="400"/>
      <c r="AK52" s="400"/>
      <c r="AL52" s="400"/>
      <c r="AM52" s="400"/>
      <c r="AN52" s="402" t="s">
        <v>61</v>
      </c>
      <c r="AO52" s="400"/>
      <c r="AP52" s="400"/>
      <c r="AQ52" s="68" t="s">
        <v>62</v>
      </c>
      <c r="AR52" s="40"/>
      <c r="AS52" s="69" t="s">
        <v>63</v>
      </c>
      <c r="AT52" s="70" t="s">
        <v>64</v>
      </c>
      <c r="AU52" s="70" t="s">
        <v>65</v>
      </c>
      <c r="AV52" s="70" t="s">
        <v>66</v>
      </c>
      <c r="AW52" s="70" t="s">
        <v>67</v>
      </c>
      <c r="AX52" s="70" t="s">
        <v>68</v>
      </c>
      <c r="AY52" s="70" t="s">
        <v>69</v>
      </c>
      <c r="AZ52" s="70" t="s">
        <v>70</v>
      </c>
      <c r="BA52" s="70" t="s">
        <v>71</v>
      </c>
      <c r="BB52" s="70" t="s">
        <v>72</v>
      </c>
      <c r="BC52" s="70" t="s">
        <v>73</v>
      </c>
      <c r="BD52" s="71" t="s">
        <v>74</v>
      </c>
      <c r="BE52" s="35"/>
    </row>
    <row r="53" spans="1:57" s="1" customFormat="1" ht="10.5" customHeight="1">
      <c r="A53" s="35"/>
      <c r="B53" s="36"/>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40"/>
      <c r="AS53" s="72"/>
      <c r="AT53" s="73"/>
      <c r="AU53" s="73"/>
      <c r="AV53" s="73"/>
      <c r="AW53" s="73"/>
      <c r="AX53" s="73"/>
      <c r="AY53" s="73"/>
      <c r="AZ53" s="73"/>
      <c r="BA53" s="73"/>
      <c r="BB53" s="73"/>
      <c r="BC53" s="73"/>
      <c r="BD53" s="74"/>
      <c r="BE53" s="35"/>
    </row>
    <row r="54" spans="2:90" s="5" customFormat="1" ht="32.25" customHeight="1">
      <c r="B54" s="75"/>
      <c r="C54" s="76" t="s">
        <v>75</v>
      </c>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389">
        <f>ROUND(AG55+SUM(AG58:AG60),2)</f>
        <v>0</v>
      </c>
      <c r="AH54" s="389"/>
      <c r="AI54" s="389"/>
      <c r="AJ54" s="389"/>
      <c r="AK54" s="389"/>
      <c r="AL54" s="389"/>
      <c r="AM54" s="389"/>
      <c r="AN54" s="390">
        <f aca="true" t="shared" si="0" ref="AN54:AN60">SUM(AG54,AT54)</f>
        <v>0</v>
      </c>
      <c r="AO54" s="390"/>
      <c r="AP54" s="390"/>
      <c r="AQ54" s="79" t="s">
        <v>21</v>
      </c>
      <c r="AR54" s="80"/>
      <c r="AS54" s="81">
        <f>ROUND(AS55+SUM(AS58:AS60),2)</f>
        <v>0</v>
      </c>
      <c r="AT54" s="82">
        <f aca="true" t="shared" si="1" ref="AT54:AT60">ROUND(SUM(AV54:AW54),2)</f>
        <v>0</v>
      </c>
      <c r="AU54" s="83">
        <f>ROUND(AU55+SUM(AU58:AU60),5)</f>
        <v>0</v>
      </c>
      <c r="AV54" s="82">
        <f>ROUND(AZ54*L29,2)</f>
        <v>0</v>
      </c>
      <c r="AW54" s="82">
        <f>ROUND(BA54*L30,2)</f>
        <v>0</v>
      </c>
      <c r="AX54" s="82">
        <f>ROUND(BB54*L29,2)</f>
        <v>0</v>
      </c>
      <c r="AY54" s="82">
        <f>ROUND(BC54*L30,2)</f>
        <v>0</v>
      </c>
      <c r="AZ54" s="82">
        <f>ROUND(AZ55+SUM(AZ58:AZ60),2)</f>
        <v>0</v>
      </c>
      <c r="BA54" s="82">
        <f>ROUND(BA55+SUM(BA58:BA60),2)</f>
        <v>0</v>
      </c>
      <c r="BB54" s="82">
        <f>ROUND(BB55+SUM(BB58:BB60),2)</f>
        <v>0</v>
      </c>
      <c r="BC54" s="82">
        <f>ROUND(BC55+SUM(BC58:BC60),2)</f>
        <v>0</v>
      </c>
      <c r="BD54" s="84">
        <f>ROUND(BD55+SUM(BD58:BD60),2)</f>
        <v>0</v>
      </c>
      <c r="BS54" s="85" t="s">
        <v>76</v>
      </c>
      <c r="BT54" s="85" t="s">
        <v>77</v>
      </c>
      <c r="BU54" s="86" t="s">
        <v>78</v>
      </c>
      <c r="BV54" s="85" t="s">
        <v>79</v>
      </c>
      <c r="BW54" s="85" t="s">
        <v>5</v>
      </c>
      <c r="BX54" s="85" t="s">
        <v>80</v>
      </c>
      <c r="CL54" s="85" t="s">
        <v>19</v>
      </c>
    </row>
    <row r="55" spans="2:91" s="6" customFormat="1" ht="16.5" customHeight="1">
      <c r="B55" s="87"/>
      <c r="C55" s="88"/>
      <c r="D55" s="388" t="s">
        <v>81</v>
      </c>
      <c r="E55" s="388"/>
      <c r="F55" s="388"/>
      <c r="G55" s="388"/>
      <c r="H55" s="388"/>
      <c r="I55" s="89"/>
      <c r="J55" s="388" t="s">
        <v>82</v>
      </c>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403">
        <f>ROUND(SUM(AG56:AG57),2)</f>
        <v>0</v>
      </c>
      <c r="AH55" s="381"/>
      <c r="AI55" s="381"/>
      <c r="AJ55" s="381"/>
      <c r="AK55" s="381"/>
      <c r="AL55" s="381"/>
      <c r="AM55" s="381"/>
      <c r="AN55" s="380">
        <f t="shared" si="0"/>
        <v>0</v>
      </c>
      <c r="AO55" s="381"/>
      <c r="AP55" s="381"/>
      <c r="AQ55" s="90" t="s">
        <v>83</v>
      </c>
      <c r="AR55" s="91"/>
      <c r="AS55" s="92">
        <f>ROUND(SUM(AS56:AS57),2)</f>
        <v>0</v>
      </c>
      <c r="AT55" s="93">
        <f t="shared" si="1"/>
        <v>0</v>
      </c>
      <c r="AU55" s="94">
        <f>ROUND(SUM(AU56:AU57),5)</f>
        <v>0</v>
      </c>
      <c r="AV55" s="93">
        <f>ROUND(AZ55*L29,2)</f>
        <v>0</v>
      </c>
      <c r="AW55" s="93">
        <f>ROUND(BA55*L30,2)</f>
        <v>0</v>
      </c>
      <c r="AX55" s="93">
        <f>ROUND(BB55*L29,2)</f>
        <v>0</v>
      </c>
      <c r="AY55" s="93">
        <f>ROUND(BC55*L30,2)</f>
        <v>0</v>
      </c>
      <c r="AZ55" s="93">
        <f>ROUND(SUM(AZ56:AZ57),2)</f>
        <v>0</v>
      </c>
      <c r="BA55" s="93">
        <f>ROUND(SUM(BA56:BA57),2)</f>
        <v>0</v>
      </c>
      <c r="BB55" s="93">
        <f>ROUND(SUM(BB56:BB57),2)</f>
        <v>0</v>
      </c>
      <c r="BC55" s="93">
        <f>ROUND(SUM(BC56:BC57),2)</f>
        <v>0</v>
      </c>
      <c r="BD55" s="95">
        <f>ROUND(SUM(BD56:BD57),2)</f>
        <v>0</v>
      </c>
      <c r="BS55" s="96" t="s">
        <v>76</v>
      </c>
      <c r="BT55" s="96" t="s">
        <v>84</v>
      </c>
      <c r="BU55" s="96" t="s">
        <v>78</v>
      </c>
      <c r="BV55" s="96" t="s">
        <v>79</v>
      </c>
      <c r="BW55" s="96" t="s">
        <v>85</v>
      </c>
      <c r="BX55" s="96" t="s">
        <v>5</v>
      </c>
      <c r="CL55" s="96" t="s">
        <v>21</v>
      </c>
      <c r="CM55" s="96" t="s">
        <v>86</v>
      </c>
    </row>
    <row r="56" spans="1:90" s="3" customFormat="1" ht="16.5" customHeight="1">
      <c r="A56" s="97" t="s">
        <v>87</v>
      </c>
      <c r="B56" s="52"/>
      <c r="C56" s="98"/>
      <c r="D56" s="98"/>
      <c r="E56" s="382" t="s">
        <v>88</v>
      </c>
      <c r="F56" s="382"/>
      <c r="G56" s="382"/>
      <c r="H56" s="382"/>
      <c r="I56" s="382"/>
      <c r="J56" s="98"/>
      <c r="K56" s="382" t="s">
        <v>89</v>
      </c>
      <c r="L56" s="382"/>
      <c r="M56" s="382"/>
      <c r="N56" s="382"/>
      <c r="O56" s="382"/>
      <c r="P56" s="382"/>
      <c r="Q56" s="382"/>
      <c r="R56" s="382"/>
      <c r="S56" s="382"/>
      <c r="T56" s="382"/>
      <c r="U56" s="382"/>
      <c r="V56" s="382"/>
      <c r="W56" s="382"/>
      <c r="X56" s="382"/>
      <c r="Y56" s="382"/>
      <c r="Z56" s="382"/>
      <c r="AA56" s="382"/>
      <c r="AB56" s="382"/>
      <c r="AC56" s="382"/>
      <c r="AD56" s="382"/>
      <c r="AE56" s="382"/>
      <c r="AF56" s="382"/>
      <c r="AG56" s="383">
        <f>'PS 01.1 - Přívod vody'!J32</f>
        <v>0</v>
      </c>
      <c r="AH56" s="384"/>
      <c r="AI56" s="384"/>
      <c r="AJ56" s="384"/>
      <c r="AK56" s="384"/>
      <c r="AL56" s="384"/>
      <c r="AM56" s="384"/>
      <c r="AN56" s="383">
        <f t="shared" si="0"/>
        <v>0</v>
      </c>
      <c r="AO56" s="384"/>
      <c r="AP56" s="384"/>
      <c r="AQ56" s="99" t="s">
        <v>90</v>
      </c>
      <c r="AR56" s="54"/>
      <c r="AS56" s="100">
        <v>0</v>
      </c>
      <c r="AT56" s="101">
        <f t="shared" si="1"/>
        <v>0</v>
      </c>
      <c r="AU56" s="102">
        <f>'PS 01.1 - Přívod vody'!P97</f>
        <v>0</v>
      </c>
      <c r="AV56" s="101">
        <f>'PS 01.1 - Přívod vody'!J35</f>
        <v>0</v>
      </c>
      <c r="AW56" s="101">
        <f>'PS 01.1 - Přívod vody'!J36</f>
        <v>0</v>
      </c>
      <c r="AX56" s="101">
        <f>'PS 01.1 - Přívod vody'!J37</f>
        <v>0</v>
      </c>
      <c r="AY56" s="101">
        <f>'PS 01.1 - Přívod vody'!J38</f>
        <v>0</v>
      </c>
      <c r="AZ56" s="101">
        <f>'PS 01.1 - Přívod vody'!F35</f>
        <v>0</v>
      </c>
      <c r="BA56" s="101">
        <f>'PS 01.1 - Přívod vody'!F36</f>
        <v>0</v>
      </c>
      <c r="BB56" s="101">
        <f>'PS 01.1 - Přívod vody'!F37</f>
        <v>0</v>
      </c>
      <c r="BC56" s="101">
        <f>'PS 01.1 - Přívod vody'!F38</f>
        <v>0</v>
      </c>
      <c r="BD56" s="103">
        <f>'PS 01.1 - Přívod vody'!F39</f>
        <v>0</v>
      </c>
      <c r="BT56" s="104" t="s">
        <v>86</v>
      </c>
      <c r="BV56" s="104" t="s">
        <v>79</v>
      </c>
      <c r="BW56" s="104" t="s">
        <v>91</v>
      </c>
      <c r="BX56" s="104" t="s">
        <v>85</v>
      </c>
      <c r="CL56" s="104" t="s">
        <v>21</v>
      </c>
    </row>
    <row r="57" spans="1:90" s="3" customFormat="1" ht="16.5" customHeight="1">
      <c r="A57" s="97" t="s">
        <v>87</v>
      </c>
      <c r="B57" s="52"/>
      <c r="C57" s="98"/>
      <c r="D57" s="98"/>
      <c r="E57" s="382" t="s">
        <v>92</v>
      </c>
      <c r="F57" s="382"/>
      <c r="G57" s="382"/>
      <c r="H57" s="382"/>
      <c r="I57" s="382"/>
      <c r="J57" s="98"/>
      <c r="K57" s="382" t="s">
        <v>93</v>
      </c>
      <c r="L57" s="382"/>
      <c r="M57" s="382"/>
      <c r="N57" s="382"/>
      <c r="O57" s="382"/>
      <c r="P57" s="382"/>
      <c r="Q57" s="382"/>
      <c r="R57" s="382"/>
      <c r="S57" s="382"/>
      <c r="T57" s="382"/>
      <c r="U57" s="382"/>
      <c r="V57" s="382"/>
      <c r="W57" s="382"/>
      <c r="X57" s="382"/>
      <c r="Y57" s="382"/>
      <c r="Z57" s="382"/>
      <c r="AA57" s="382"/>
      <c r="AB57" s="382"/>
      <c r="AC57" s="382"/>
      <c r="AD57" s="382"/>
      <c r="AE57" s="382"/>
      <c r="AF57" s="382"/>
      <c r="AG57" s="383">
        <f>'PS 01.2 - Zařízení strojo...'!J32</f>
        <v>0</v>
      </c>
      <c r="AH57" s="384"/>
      <c r="AI57" s="384"/>
      <c r="AJ57" s="384"/>
      <c r="AK57" s="384"/>
      <c r="AL57" s="384"/>
      <c r="AM57" s="384"/>
      <c r="AN57" s="383">
        <f t="shared" si="0"/>
        <v>0</v>
      </c>
      <c r="AO57" s="384"/>
      <c r="AP57" s="384"/>
      <c r="AQ57" s="99" t="s">
        <v>90</v>
      </c>
      <c r="AR57" s="54"/>
      <c r="AS57" s="100">
        <v>0</v>
      </c>
      <c r="AT57" s="101">
        <f t="shared" si="1"/>
        <v>0</v>
      </c>
      <c r="AU57" s="102">
        <f>'PS 01.2 - Zařízení strojo...'!P100</f>
        <v>0</v>
      </c>
      <c r="AV57" s="101">
        <f>'PS 01.2 - Zařízení strojo...'!J35</f>
        <v>0</v>
      </c>
      <c r="AW57" s="101">
        <f>'PS 01.2 - Zařízení strojo...'!J36</f>
        <v>0</v>
      </c>
      <c r="AX57" s="101">
        <f>'PS 01.2 - Zařízení strojo...'!J37</f>
        <v>0</v>
      </c>
      <c r="AY57" s="101">
        <f>'PS 01.2 - Zařízení strojo...'!J38</f>
        <v>0</v>
      </c>
      <c r="AZ57" s="101">
        <f>'PS 01.2 - Zařízení strojo...'!F35</f>
        <v>0</v>
      </c>
      <c r="BA57" s="101">
        <f>'PS 01.2 - Zařízení strojo...'!F36</f>
        <v>0</v>
      </c>
      <c r="BB57" s="101">
        <f>'PS 01.2 - Zařízení strojo...'!F37</f>
        <v>0</v>
      </c>
      <c r="BC57" s="101">
        <f>'PS 01.2 - Zařízení strojo...'!F38</f>
        <v>0</v>
      </c>
      <c r="BD57" s="103">
        <f>'PS 01.2 - Zařízení strojo...'!F39</f>
        <v>0</v>
      </c>
      <c r="BT57" s="104" t="s">
        <v>86</v>
      </c>
      <c r="BV57" s="104" t="s">
        <v>79</v>
      </c>
      <c r="BW57" s="104" t="s">
        <v>94</v>
      </c>
      <c r="BX57" s="104" t="s">
        <v>85</v>
      </c>
      <c r="CL57" s="104" t="s">
        <v>21</v>
      </c>
    </row>
    <row r="58" spans="1:91" s="6" customFormat="1" ht="16.5" customHeight="1">
      <c r="A58" s="97" t="s">
        <v>87</v>
      </c>
      <c r="B58" s="87"/>
      <c r="C58" s="88"/>
      <c r="D58" s="388" t="s">
        <v>95</v>
      </c>
      <c r="E58" s="388"/>
      <c r="F58" s="388"/>
      <c r="G58" s="388"/>
      <c r="H58" s="388"/>
      <c r="I58" s="89"/>
      <c r="J58" s="388" t="s">
        <v>96</v>
      </c>
      <c r="K58" s="388"/>
      <c r="L58" s="388"/>
      <c r="M58" s="388"/>
      <c r="N58" s="388"/>
      <c r="O58" s="388"/>
      <c r="P58" s="388"/>
      <c r="Q58" s="388"/>
      <c r="R58" s="388"/>
      <c r="S58" s="388"/>
      <c r="T58" s="388"/>
      <c r="U58" s="388"/>
      <c r="V58" s="388"/>
      <c r="W58" s="388"/>
      <c r="X58" s="388"/>
      <c r="Y58" s="388"/>
      <c r="Z58" s="388"/>
      <c r="AA58" s="388"/>
      <c r="AB58" s="388"/>
      <c r="AC58" s="388"/>
      <c r="AD58" s="388"/>
      <c r="AE58" s="388"/>
      <c r="AF58" s="388"/>
      <c r="AG58" s="380">
        <f>'PS 02 - Technologická čás...'!J30</f>
        <v>0</v>
      </c>
      <c r="AH58" s="381"/>
      <c r="AI58" s="381"/>
      <c r="AJ58" s="381"/>
      <c r="AK58" s="381"/>
      <c r="AL58" s="381"/>
      <c r="AM58" s="381"/>
      <c r="AN58" s="380">
        <f t="shared" si="0"/>
        <v>0</v>
      </c>
      <c r="AO58" s="381"/>
      <c r="AP58" s="381"/>
      <c r="AQ58" s="90" t="s">
        <v>83</v>
      </c>
      <c r="AR58" s="91"/>
      <c r="AS58" s="92">
        <v>0</v>
      </c>
      <c r="AT58" s="93">
        <f t="shared" si="1"/>
        <v>0</v>
      </c>
      <c r="AU58" s="94">
        <f>'PS 02 - Technologická čás...'!P81</f>
        <v>0</v>
      </c>
      <c r="AV58" s="93">
        <f>'PS 02 - Technologická čás...'!J33</f>
        <v>0</v>
      </c>
      <c r="AW58" s="93">
        <f>'PS 02 - Technologická čás...'!J34</f>
        <v>0</v>
      </c>
      <c r="AX58" s="93">
        <f>'PS 02 - Technologická čás...'!J35</f>
        <v>0</v>
      </c>
      <c r="AY58" s="93">
        <f>'PS 02 - Technologická čás...'!J36</f>
        <v>0</v>
      </c>
      <c r="AZ58" s="93">
        <f>'PS 02 - Technologická čás...'!F33</f>
        <v>0</v>
      </c>
      <c r="BA58" s="93">
        <f>'PS 02 - Technologická čás...'!F34</f>
        <v>0</v>
      </c>
      <c r="BB58" s="93">
        <f>'PS 02 - Technologická čás...'!F35</f>
        <v>0</v>
      </c>
      <c r="BC58" s="93">
        <f>'PS 02 - Technologická čás...'!F36</f>
        <v>0</v>
      </c>
      <c r="BD58" s="95">
        <f>'PS 02 - Technologická čás...'!F37</f>
        <v>0</v>
      </c>
      <c r="BT58" s="96" t="s">
        <v>84</v>
      </c>
      <c r="BV58" s="96" t="s">
        <v>79</v>
      </c>
      <c r="BW58" s="96" t="s">
        <v>97</v>
      </c>
      <c r="BX58" s="96" t="s">
        <v>5</v>
      </c>
      <c r="CL58" s="96" t="s">
        <v>21</v>
      </c>
      <c r="CM58" s="96" t="s">
        <v>86</v>
      </c>
    </row>
    <row r="59" spans="1:91" s="6" customFormat="1" ht="16.5" customHeight="1">
      <c r="A59" s="97" t="s">
        <v>87</v>
      </c>
      <c r="B59" s="87"/>
      <c r="C59" s="88"/>
      <c r="D59" s="388" t="s">
        <v>98</v>
      </c>
      <c r="E59" s="388"/>
      <c r="F59" s="388"/>
      <c r="G59" s="388"/>
      <c r="H59" s="388"/>
      <c r="I59" s="89"/>
      <c r="J59" s="388" t="s">
        <v>99</v>
      </c>
      <c r="K59" s="388"/>
      <c r="L59" s="388"/>
      <c r="M59" s="388"/>
      <c r="N59" s="388"/>
      <c r="O59" s="388"/>
      <c r="P59" s="388"/>
      <c r="Q59" s="388"/>
      <c r="R59" s="388"/>
      <c r="S59" s="388"/>
      <c r="T59" s="388"/>
      <c r="U59" s="388"/>
      <c r="V59" s="388"/>
      <c r="W59" s="388"/>
      <c r="X59" s="388"/>
      <c r="Y59" s="388"/>
      <c r="Z59" s="388"/>
      <c r="AA59" s="388"/>
      <c r="AB59" s="388"/>
      <c r="AC59" s="388"/>
      <c r="AD59" s="388"/>
      <c r="AE59" s="388"/>
      <c r="AF59" s="388"/>
      <c r="AG59" s="380">
        <f>'SO 01 - Úpravy MVE'!J30</f>
        <v>0</v>
      </c>
      <c r="AH59" s="381"/>
      <c r="AI59" s="381"/>
      <c r="AJ59" s="381"/>
      <c r="AK59" s="381"/>
      <c r="AL59" s="381"/>
      <c r="AM59" s="381"/>
      <c r="AN59" s="380">
        <f t="shared" si="0"/>
        <v>0</v>
      </c>
      <c r="AO59" s="381"/>
      <c r="AP59" s="381"/>
      <c r="AQ59" s="90" t="s">
        <v>100</v>
      </c>
      <c r="AR59" s="91"/>
      <c r="AS59" s="92">
        <v>0</v>
      </c>
      <c r="AT59" s="93">
        <f t="shared" si="1"/>
        <v>0</v>
      </c>
      <c r="AU59" s="94">
        <f>'SO 01 - Úpravy MVE'!P86</f>
        <v>0</v>
      </c>
      <c r="AV59" s="93">
        <f>'SO 01 - Úpravy MVE'!J33</f>
        <v>0</v>
      </c>
      <c r="AW59" s="93">
        <f>'SO 01 - Úpravy MVE'!J34</f>
        <v>0</v>
      </c>
      <c r="AX59" s="93">
        <f>'SO 01 - Úpravy MVE'!J35</f>
        <v>0</v>
      </c>
      <c r="AY59" s="93">
        <f>'SO 01 - Úpravy MVE'!J36</f>
        <v>0</v>
      </c>
      <c r="AZ59" s="93">
        <f>'SO 01 - Úpravy MVE'!F33</f>
        <v>0</v>
      </c>
      <c r="BA59" s="93">
        <f>'SO 01 - Úpravy MVE'!F34</f>
        <v>0</v>
      </c>
      <c r="BB59" s="93">
        <f>'SO 01 - Úpravy MVE'!F35</f>
        <v>0</v>
      </c>
      <c r="BC59" s="93">
        <f>'SO 01 - Úpravy MVE'!F36</f>
        <v>0</v>
      </c>
      <c r="BD59" s="95">
        <f>'SO 01 - Úpravy MVE'!F37</f>
        <v>0</v>
      </c>
      <c r="BT59" s="96" t="s">
        <v>84</v>
      </c>
      <c r="BV59" s="96" t="s">
        <v>79</v>
      </c>
      <c r="BW59" s="96" t="s">
        <v>101</v>
      </c>
      <c r="BX59" s="96" t="s">
        <v>5</v>
      </c>
      <c r="CL59" s="96" t="s">
        <v>21</v>
      </c>
      <c r="CM59" s="96" t="s">
        <v>86</v>
      </c>
    </row>
    <row r="60" spans="1:91" s="6" customFormat="1" ht="16.5" customHeight="1">
      <c r="A60" s="97" t="s">
        <v>87</v>
      </c>
      <c r="B60" s="87"/>
      <c r="C60" s="88"/>
      <c r="D60" s="388" t="s">
        <v>102</v>
      </c>
      <c r="E60" s="388"/>
      <c r="F60" s="388"/>
      <c r="G60" s="388"/>
      <c r="H60" s="388"/>
      <c r="I60" s="89"/>
      <c r="J60" s="388" t="s">
        <v>103</v>
      </c>
      <c r="K60" s="388"/>
      <c r="L60" s="388"/>
      <c r="M60" s="388"/>
      <c r="N60" s="388"/>
      <c r="O60" s="388"/>
      <c r="P60" s="388"/>
      <c r="Q60" s="388"/>
      <c r="R60" s="388"/>
      <c r="S60" s="388"/>
      <c r="T60" s="388"/>
      <c r="U60" s="388"/>
      <c r="V60" s="388"/>
      <c r="W60" s="388"/>
      <c r="X60" s="388"/>
      <c r="Y60" s="388"/>
      <c r="Z60" s="388"/>
      <c r="AA60" s="388"/>
      <c r="AB60" s="388"/>
      <c r="AC60" s="388"/>
      <c r="AD60" s="388"/>
      <c r="AE60" s="388"/>
      <c r="AF60" s="388"/>
      <c r="AG60" s="380">
        <f>'VON - Vedlejší a ostatní ...'!J30</f>
        <v>0</v>
      </c>
      <c r="AH60" s="381"/>
      <c r="AI60" s="381"/>
      <c r="AJ60" s="381"/>
      <c r="AK60" s="381"/>
      <c r="AL60" s="381"/>
      <c r="AM60" s="381"/>
      <c r="AN60" s="380">
        <f t="shared" si="0"/>
        <v>0</v>
      </c>
      <c r="AO60" s="381"/>
      <c r="AP60" s="381"/>
      <c r="AQ60" s="90" t="s">
        <v>102</v>
      </c>
      <c r="AR60" s="91"/>
      <c r="AS60" s="105">
        <v>0</v>
      </c>
      <c r="AT60" s="106">
        <f t="shared" si="1"/>
        <v>0</v>
      </c>
      <c r="AU60" s="107">
        <f>'VON - Vedlejší a ostatní ...'!P80</f>
        <v>0</v>
      </c>
      <c r="AV60" s="106">
        <f>'VON - Vedlejší a ostatní ...'!J33</f>
        <v>0</v>
      </c>
      <c r="AW60" s="106">
        <f>'VON - Vedlejší a ostatní ...'!J34</f>
        <v>0</v>
      </c>
      <c r="AX60" s="106">
        <f>'VON - Vedlejší a ostatní ...'!J35</f>
        <v>0</v>
      </c>
      <c r="AY60" s="106">
        <f>'VON - Vedlejší a ostatní ...'!J36</f>
        <v>0</v>
      </c>
      <c r="AZ60" s="106">
        <f>'VON - Vedlejší a ostatní ...'!F33</f>
        <v>0</v>
      </c>
      <c r="BA60" s="106">
        <f>'VON - Vedlejší a ostatní ...'!F34</f>
        <v>0</v>
      </c>
      <c r="BB60" s="106">
        <f>'VON - Vedlejší a ostatní ...'!F35</f>
        <v>0</v>
      </c>
      <c r="BC60" s="106">
        <f>'VON - Vedlejší a ostatní ...'!F36</f>
        <v>0</v>
      </c>
      <c r="BD60" s="108">
        <f>'VON - Vedlejší a ostatní ...'!F37</f>
        <v>0</v>
      </c>
      <c r="BT60" s="96" t="s">
        <v>84</v>
      </c>
      <c r="BV60" s="96" t="s">
        <v>79</v>
      </c>
      <c r="BW60" s="96" t="s">
        <v>104</v>
      </c>
      <c r="BX60" s="96" t="s">
        <v>5</v>
      </c>
      <c r="CL60" s="96" t="s">
        <v>21</v>
      </c>
      <c r="CM60" s="96" t="s">
        <v>86</v>
      </c>
    </row>
    <row r="61" spans="1:57" s="1" customFormat="1" ht="30" customHeight="1">
      <c r="A61" s="35"/>
      <c r="B61" s="36"/>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40"/>
      <c r="AS61" s="35"/>
      <c r="AT61" s="35"/>
      <c r="AU61" s="35"/>
      <c r="AV61" s="35"/>
      <c r="AW61" s="35"/>
      <c r="AX61" s="35"/>
      <c r="AY61" s="35"/>
      <c r="AZ61" s="35"/>
      <c r="BA61" s="35"/>
      <c r="BB61" s="35"/>
      <c r="BC61" s="35"/>
      <c r="BD61" s="35"/>
      <c r="BE61" s="35"/>
    </row>
    <row r="62" spans="1:57" s="1" customFormat="1" ht="6.75" customHeight="1">
      <c r="A62" s="35"/>
      <c r="B62" s="48"/>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0"/>
      <c r="AS62" s="35"/>
      <c r="AT62" s="35"/>
      <c r="AU62" s="35"/>
      <c r="AV62" s="35"/>
      <c r="AW62" s="35"/>
      <c r="AX62" s="35"/>
      <c r="AY62" s="35"/>
      <c r="AZ62" s="35"/>
      <c r="BA62" s="35"/>
      <c r="BB62" s="35"/>
      <c r="BC62" s="35"/>
      <c r="BD62" s="35"/>
      <c r="BE62" s="35"/>
    </row>
  </sheetData>
  <sheetProtection formatColumns="0" formatRows="0"/>
  <mergeCells count="62">
    <mergeCell ref="AS49:AT51"/>
    <mergeCell ref="AM49:AP49"/>
    <mergeCell ref="AM50:AP50"/>
    <mergeCell ref="E57:I57"/>
    <mergeCell ref="AG57:AM57"/>
    <mergeCell ref="C52:G52"/>
    <mergeCell ref="AG52:AM52"/>
    <mergeCell ref="AN52:AP52"/>
    <mergeCell ref="I52:AF52"/>
    <mergeCell ref="AG55:AM55"/>
    <mergeCell ref="AN55:AP55"/>
    <mergeCell ref="J55:AF55"/>
    <mergeCell ref="D55:H55"/>
    <mergeCell ref="D60:H60"/>
    <mergeCell ref="J60:AF60"/>
    <mergeCell ref="AG54:AM54"/>
    <mergeCell ref="AN54:AP54"/>
    <mergeCell ref="AG58:AM58"/>
    <mergeCell ref="AN58:AP58"/>
    <mergeCell ref="D58:H58"/>
    <mergeCell ref="D59:H59"/>
    <mergeCell ref="J59:AF59"/>
    <mergeCell ref="AN56:AP56"/>
    <mergeCell ref="E56:I56"/>
    <mergeCell ref="K56:AF56"/>
    <mergeCell ref="AG56:AM56"/>
    <mergeCell ref="AK31:AO31"/>
    <mergeCell ref="AN60:AP60"/>
    <mergeCell ref="AG60:AM60"/>
    <mergeCell ref="K57:AF57"/>
    <mergeCell ref="AN57:AP57"/>
    <mergeCell ref="L45:AO45"/>
    <mergeCell ref="AM47:AN47"/>
    <mergeCell ref="J58:AF58"/>
    <mergeCell ref="AN59:AP59"/>
    <mergeCell ref="AG59:AM59"/>
    <mergeCell ref="AK29:AO29"/>
    <mergeCell ref="L29:P29"/>
    <mergeCell ref="W29:AE29"/>
    <mergeCell ref="W30:AE30"/>
    <mergeCell ref="AK30:AO30"/>
    <mergeCell ref="L30:P30"/>
    <mergeCell ref="AR2:BE2"/>
    <mergeCell ref="L33:P33"/>
    <mergeCell ref="AK33:AO33"/>
    <mergeCell ref="W33:AE33"/>
    <mergeCell ref="AK35:AO35"/>
    <mergeCell ref="X35:AB35"/>
    <mergeCell ref="W31:AE31"/>
    <mergeCell ref="L31:P31"/>
    <mergeCell ref="L32:P32"/>
    <mergeCell ref="W32:AE32"/>
    <mergeCell ref="AK32:AO32"/>
    <mergeCell ref="BE5:BE32"/>
    <mergeCell ref="K5:AO5"/>
    <mergeCell ref="K6:AO6"/>
    <mergeCell ref="E14:AJ14"/>
    <mergeCell ref="E23:AN23"/>
    <mergeCell ref="AK26:AO26"/>
    <mergeCell ref="L28:P28"/>
    <mergeCell ref="W28:AE28"/>
    <mergeCell ref="AK28:AO28"/>
  </mergeCells>
  <hyperlinks>
    <hyperlink ref="A56" location="'PS 01.1 - Přívod vody'!C2" display="/"/>
    <hyperlink ref="A57" location="'PS 01.2 - Zařízení strojo...'!C2" display="/"/>
    <hyperlink ref="A58" location="'PS 02 - Technologická čás...'!C2" display="/"/>
    <hyperlink ref="A59" location="'SO 01 - Úpravy MVE'!C2" display="/"/>
    <hyperlink ref="A60" location="'VON - Vedlejší a ostatní ...'!C2" display="/"/>
  </hyperlinks>
  <printOptions/>
  <pageMargins left="0.39375" right="0.39375" top="0.39375" bottom="0.39375" header="0" footer="0"/>
  <pageSetup blackAndWhite="1" fitToHeight="100" fitToWidth="1" horizontalDpi="600" verticalDpi="600" orientation="landscape" paperSize="9" scale="9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codeName="List2">
    <pageSetUpPr fitToPage="1"/>
  </sheetPr>
  <dimension ref="A2:BM174"/>
  <sheetViews>
    <sheetView showGridLines="0" zoomScale="85" zoomScaleNormal="85" zoomScalePageLayoutView="0" workbookViewId="0" topLeftCell="A97">
      <selection activeCell="F110" sqref="F110"/>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75" customHeight="1">
      <c r="L2" s="374"/>
      <c r="M2" s="374"/>
      <c r="N2" s="374"/>
      <c r="O2" s="374"/>
      <c r="P2" s="374"/>
      <c r="Q2" s="374"/>
      <c r="R2" s="374"/>
      <c r="S2" s="374"/>
      <c r="T2" s="374"/>
      <c r="U2" s="374"/>
      <c r="V2" s="374"/>
      <c r="AT2" s="18" t="s">
        <v>91</v>
      </c>
    </row>
    <row r="3" spans="2:46" ht="6.75" customHeight="1">
      <c r="B3" s="109"/>
      <c r="C3" s="110"/>
      <c r="D3" s="110"/>
      <c r="E3" s="110"/>
      <c r="F3" s="110"/>
      <c r="G3" s="110"/>
      <c r="H3" s="110"/>
      <c r="I3" s="110"/>
      <c r="J3" s="110"/>
      <c r="K3" s="110"/>
      <c r="L3" s="21"/>
      <c r="AT3" s="18" t="s">
        <v>86</v>
      </c>
    </row>
    <row r="4" spans="2:46" ht="24.75" customHeight="1">
      <c r="B4" s="21"/>
      <c r="D4" s="111" t="s">
        <v>105</v>
      </c>
      <c r="L4" s="21"/>
      <c r="M4" s="112" t="s">
        <v>10</v>
      </c>
      <c r="AT4" s="18" t="s">
        <v>4</v>
      </c>
    </row>
    <row r="5" spans="2:12" ht="6.75" customHeight="1">
      <c r="B5" s="21"/>
      <c r="L5" s="21"/>
    </row>
    <row r="6" spans="2:12" ht="12" customHeight="1">
      <c r="B6" s="21"/>
      <c r="D6" s="113" t="s">
        <v>16</v>
      </c>
      <c r="L6" s="21"/>
    </row>
    <row r="7" spans="2:12" ht="16.5" customHeight="1">
      <c r="B7" s="21"/>
      <c r="E7" s="406" t="str">
        <f>'Rekapitulace stavby'!K6</f>
        <v>004486 MVE Veselí nad Moravou - rekonstrukce</v>
      </c>
      <c r="F7" s="407"/>
      <c r="G7" s="407"/>
      <c r="H7" s="407"/>
      <c r="L7" s="21"/>
    </row>
    <row r="8" spans="2:12" ht="12" customHeight="1">
      <c r="B8" s="21"/>
      <c r="D8" s="113" t="s">
        <v>106</v>
      </c>
      <c r="L8" s="21"/>
    </row>
    <row r="9" spans="1:31" s="1" customFormat="1" ht="16.5" customHeight="1">
      <c r="A9" s="35"/>
      <c r="B9" s="40"/>
      <c r="C9" s="35"/>
      <c r="D9" s="35"/>
      <c r="E9" s="406" t="s">
        <v>107</v>
      </c>
      <c r="F9" s="408"/>
      <c r="G9" s="408"/>
      <c r="H9" s="408"/>
      <c r="I9" s="35"/>
      <c r="J9" s="35"/>
      <c r="K9" s="35"/>
      <c r="L9" s="114"/>
      <c r="S9" s="35"/>
      <c r="T9" s="35"/>
      <c r="U9" s="35"/>
      <c r="V9" s="35"/>
      <c r="W9" s="35"/>
      <c r="X9" s="35"/>
      <c r="Y9" s="35"/>
      <c r="Z9" s="35"/>
      <c r="AA9" s="35"/>
      <c r="AB9" s="35"/>
      <c r="AC9" s="35"/>
      <c r="AD9" s="35"/>
      <c r="AE9" s="35"/>
    </row>
    <row r="10" spans="1:31" s="1" customFormat="1" ht="12" customHeight="1">
      <c r="A10" s="35"/>
      <c r="B10" s="40"/>
      <c r="C10" s="35"/>
      <c r="D10" s="113" t="s">
        <v>108</v>
      </c>
      <c r="E10" s="35"/>
      <c r="F10" s="35"/>
      <c r="G10" s="35"/>
      <c r="H10" s="35"/>
      <c r="I10" s="35"/>
      <c r="J10" s="35"/>
      <c r="K10" s="35"/>
      <c r="L10" s="114"/>
      <c r="S10" s="35"/>
      <c r="T10" s="35"/>
      <c r="U10" s="35"/>
      <c r="V10" s="35"/>
      <c r="W10" s="35"/>
      <c r="X10" s="35"/>
      <c r="Y10" s="35"/>
      <c r="Z10" s="35"/>
      <c r="AA10" s="35"/>
      <c r="AB10" s="35"/>
      <c r="AC10" s="35"/>
      <c r="AD10" s="35"/>
      <c r="AE10" s="35"/>
    </row>
    <row r="11" spans="1:31" s="1" customFormat="1" ht="16.5" customHeight="1">
      <c r="A11" s="35"/>
      <c r="B11" s="40"/>
      <c r="C11" s="35"/>
      <c r="D11" s="35"/>
      <c r="E11" s="409" t="s">
        <v>109</v>
      </c>
      <c r="F11" s="408"/>
      <c r="G11" s="408"/>
      <c r="H11" s="408"/>
      <c r="I11" s="35"/>
      <c r="J11" s="35"/>
      <c r="K11" s="35"/>
      <c r="L11" s="114"/>
      <c r="S11" s="35"/>
      <c r="T11" s="35"/>
      <c r="U11" s="35"/>
      <c r="V11" s="35"/>
      <c r="W11" s="35"/>
      <c r="X11" s="35"/>
      <c r="Y11" s="35"/>
      <c r="Z11" s="35"/>
      <c r="AA11" s="35"/>
      <c r="AB11" s="35"/>
      <c r="AC11" s="35"/>
      <c r="AD11" s="35"/>
      <c r="AE11" s="35"/>
    </row>
    <row r="12" spans="1:31" s="1" customFormat="1" ht="11.25">
      <c r="A12" s="35"/>
      <c r="B12" s="40"/>
      <c r="C12" s="35"/>
      <c r="D12" s="35"/>
      <c r="E12" s="35"/>
      <c r="F12" s="35"/>
      <c r="G12" s="35"/>
      <c r="H12" s="35"/>
      <c r="I12" s="35"/>
      <c r="J12" s="35"/>
      <c r="K12" s="35"/>
      <c r="L12" s="114"/>
      <c r="S12" s="35"/>
      <c r="T12" s="35"/>
      <c r="U12" s="35"/>
      <c r="V12" s="35"/>
      <c r="W12" s="35"/>
      <c r="X12" s="35"/>
      <c r="Y12" s="35"/>
      <c r="Z12" s="35"/>
      <c r="AA12" s="35"/>
      <c r="AB12" s="35"/>
      <c r="AC12" s="35"/>
      <c r="AD12" s="35"/>
      <c r="AE12" s="35"/>
    </row>
    <row r="13" spans="1:31" s="1" customFormat="1" ht="12" customHeight="1">
      <c r="A13" s="35"/>
      <c r="B13" s="40"/>
      <c r="C13" s="35"/>
      <c r="D13" s="113" t="s">
        <v>18</v>
      </c>
      <c r="E13" s="35"/>
      <c r="F13" s="104" t="s">
        <v>21</v>
      </c>
      <c r="G13" s="35"/>
      <c r="H13" s="35"/>
      <c r="I13" s="113" t="s">
        <v>20</v>
      </c>
      <c r="J13" s="104" t="s">
        <v>21</v>
      </c>
      <c r="K13" s="35"/>
      <c r="L13" s="114"/>
      <c r="S13" s="35"/>
      <c r="T13" s="35"/>
      <c r="U13" s="35"/>
      <c r="V13" s="35"/>
      <c r="W13" s="35"/>
      <c r="X13" s="35"/>
      <c r="Y13" s="35"/>
      <c r="Z13" s="35"/>
      <c r="AA13" s="35"/>
      <c r="AB13" s="35"/>
      <c r="AC13" s="35"/>
      <c r="AD13" s="35"/>
      <c r="AE13" s="35"/>
    </row>
    <row r="14" spans="1:31" s="1" customFormat="1" ht="12" customHeight="1">
      <c r="A14" s="35"/>
      <c r="B14" s="40"/>
      <c r="C14" s="35"/>
      <c r="D14" s="113" t="s">
        <v>22</v>
      </c>
      <c r="E14" s="35"/>
      <c r="F14" s="104" t="s">
        <v>23</v>
      </c>
      <c r="G14" s="35"/>
      <c r="H14" s="35"/>
      <c r="I14" s="113" t="s">
        <v>24</v>
      </c>
      <c r="J14" s="115" t="str">
        <f>'Rekapitulace stavby'!AN8</f>
        <v>12. 4. 2021</v>
      </c>
      <c r="K14" s="35"/>
      <c r="L14" s="114"/>
      <c r="S14" s="35"/>
      <c r="T14" s="35"/>
      <c r="U14" s="35"/>
      <c r="V14" s="35"/>
      <c r="W14" s="35"/>
      <c r="X14" s="35"/>
      <c r="Y14" s="35"/>
      <c r="Z14" s="35"/>
      <c r="AA14" s="35"/>
      <c r="AB14" s="35"/>
      <c r="AC14" s="35"/>
      <c r="AD14" s="35"/>
      <c r="AE14" s="35"/>
    </row>
    <row r="15" spans="1:31" s="1" customFormat="1" ht="10.5" customHeight="1">
      <c r="A15" s="35"/>
      <c r="B15" s="40"/>
      <c r="C15" s="35"/>
      <c r="D15" s="35"/>
      <c r="E15" s="35"/>
      <c r="F15" s="35"/>
      <c r="G15" s="35"/>
      <c r="H15" s="35"/>
      <c r="I15" s="35"/>
      <c r="J15" s="35"/>
      <c r="K15" s="35"/>
      <c r="L15" s="114"/>
      <c r="S15" s="35"/>
      <c r="T15" s="35"/>
      <c r="U15" s="35"/>
      <c r="V15" s="35"/>
      <c r="W15" s="35"/>
      <c r="X15" s="35"/>
      <c r="Y15" s="35"/>
      <c r="Z15" s="35"/>
      <c r="AA15" s="35"/>
      <c r="AB15" s="35"/>
      <c r="AC15" s="35"/>
      <c r="AD15" s="35"/>
      <c r="AE15" s="35"/>
    </row>
    <row r="16" spans="1:31" s="1" customFormat="1" ht="12" customHeight="1">
      <c r="A16" s="35"/>
      <c r="B16" s="40"/>
      <c r="C16" s="35"/>
      <c r="D16" s="113" t="s">
        <v>26</v>
      </c>
      <c r="E16" s="35"/>
      <c r="F16" s="35"/>
      <c r="G16" s="35"/>
      <c r="H16" s="35"/>
      <c r="I16" s="113" t="s">
        <v>27</v>
      </c>
      <c r="J16" s="104" t="s">
        <v>28</v>
      </c>
      <c r="K16" s="35"/>
      <c r="L16" s="114"/>
      <c r="S16" s="35"/>
      <c r="T16" s="35"/>
      <c r="U16" s="35"/>
      <c r="V16" s="35"/>
      <c r="W16" s="35"/>
      <c r="X16" s="35"/>
      <c r="Y16" s="35"/>
      <c r="Z16" s="35"/>
      <c r="AA16" s="35"/>
      <c r="AB16" s="35"/>
      <c r="AC16" s="35"/>
      <c r="AD16" s="35"/>
      <c r="AE16" s="35"/>
    </row>
    <row r="17" spans="1:31" s="1" customFormat="1" ht="18" customHeight="1">
      <c r="A17" s="35"/>
      <c r="B17" s="40"/>
      <c r="C17" s="35"/>
      <c r="D17" s="35"/>
      <c r="E17" s="104" t="s">
        <v>29</v>
      </c>
      <c r="F17" s="35"/>
      <c r="G17" s="35"/>
      <c r="H17" s="35"/>
      <c r="I17" s="113" t="s">
        <v>30</v>
      </c>
      <c r="J17" s="104" t="s">
        <v>31</v>
      </c>
      <c r="K17" s="35"/>
      <c r="L17" s="114"/>
      <c r="S17" s="35"/>
      <c r="T17" s="35"/>
      <c r="U17" s="35"/>
      <c r="V17" s="35"/>
      <c r="W17" s="35"/>
      <c r="X17" s="35"/>
      <c r="Y17" s="35"/>
      <c r="Z17" s="35"/>
      <c r="AA17" s="35"/>
      <c r="AB17" s="35"/>
      <c r="AC17" s="35"/>
      <c r="AD17" s="35"/>
      <c r="AE17" s="35"/>
    </row>
    <row r="18" spans="1:31" s="1" customFormat="1" ht="6.75" customHeight="1">
      <c r="A18" s="35"/>
      <c r="B18" s="40"/>
      <c r="C18" s="35"/>
      <c r="D18" s="35"/>
      <c r="E18" s="35"/>
      <c r="F18" s="35"/>
      <c r="G18" s="35"/>
      <c r="H18" s="35"/>
      <c r="I18" s="35"/>
      <c r="J18" s="35"/>
      <c r="K18" s="35"/>
      <c r="L18" s="114"/>
      <c r="S18" s="35"/>
      <c r="T18" s="35"/>
      <c r="U18" s="35"/>
      <c r="V18" s="35"/>
      <c r="W18" s="35"/>
      <c r="X18" s="35"/>
      <c r="Y18" s="35"/>
      <c r="Z18" s="35"/>
      <c r="AA18" s="35"/>
      <c r="AB18" s="35"/>
      <c r="AC18" s="35"/>
      <c r="AD18" s="35"/>
      <c r="AE18" s="35"/>
    </row>
    <row r="19" spans="1:31" s="1" customFormat="1" ht="12" customHeight="1">
      <c r="A19" s="35"/>
      <c r="B19" s="40"/>
      <c r="C19" s="35"/>
      <c r="D19" s="113" t="s">
        <v>32</v>
      </c>
      <c r="E19" s="35"/>
      <c r="F19" s="35"/>
      <c r="G19" s="35"/>
      <c r="H19" s="35"/>
      <c r="I19" s="113" t="s">
        <v>27</v>
      </c>
      <c r="J19" s="31" t="str">
        <f>'Rekapitulace stavby'!AN13</f>
        <v>Vyplň údaj</v>
      </c>
      <c r="K19" s="35"/>
      <c r="L19" s="114"/>
      <c r="S19" s="35"/>
      <c r="T19" s="35"/>
      <c r="U19" s="35"/>
      <c r="V19" s="35"/>
      <c r="W19" s="35"/>
      <c r="X19" s="35"/>
      <c r="Y19" s="35"/>
      <c r="Z19" s="35"/>
      <c r="AA19" s="35"/>
      <c r="AB19" s="35"/>
      <c r="AC19" s="35"/>
      <c r="AD19" s="35"/>
      <c r="AE19" s="35"/>
    </row>
    <row r="20" spans="1:31" s="1" customFormat="1" ht="18" customHeight="1">
      <c r="A20" s="35"/>
      <c r="B20" s="40"/>
      <c r="C20" s="35"/>
      <c r="D20" s="35"/>
      <c r="E20" s="410" t="str">
        <f>'Rekapitulace stavby'!E14</f>
        <v>Vyplň údaj</v>
      </c>
      <c r="F20" s="411"/>
      <c r="G20" s="411"/>
      <c r="H20" s="411"/>
      <c r="I20" s="113" t="s">
        <v>30</v>
      </c>
      <c r="J20" s="31" t="str">
        <f>'Rekapitulace stavby'!AN14</f>
        <v>Vyplň údaj</v>
      </c>
      <c r="K20" s="35"/>
      <c r="L20" s="114"/>
      <c r="S20" s="35"/>
      <c r="T20" s="35"/>
      <c r="U20" s="35"/>
      <c r="V20" s="35"/>
      <c r="W20" s="35"/>
      <c r="X20" s="35"/>
      <c r="Y20" s="35"/>
      <c r="Z20" s="35"/>
      <c r="AA20" s="35"/>
      <c r="AB20" s="35"/>
      <c r="AC20" s="35"/>
      <c r="AD20" s="35"/>
      <c r="AE20" s="35"/>
    </row>
    <row r="21" spans="1:31" s="1" customFormat="1" ht="6.75" customHeight="1">
      <c r="A21" s="35"/>
      <c r="B21" s="40"/>
      <c r="C21" s="35"/>
      <c r="D21" s="35"/>
      <c r="E21" s="35"/>
      <c r="F21" s="35"/>
      <c r="G21" s="35"/>
      <c r="H21" s="35"/>
      <c r="I21" s="35"/>
      <c r="J21" s="35"/>
      <c r="K21" s="35"/>
      <c r="L21" s="114"/>
      <c r="S21" s="35"/>
      <c r="T21" s="35"/>
      <c r="U21" s="35"/>
      <c r="V21" s="35"/>
      <c r="W21" s="35"/>
      <c r="X21" s="35"/>
      <c r="Y21" s="35"/>
      <c r="Z21" s="35"/>
      <c r="AA21" s="35"/>
      <c r="AB21" s="35"/>
      <c r="AC21" s="35"/>
      <c r="AD21" s="35"/>
      <c r="AE21" s="35"/>
    </row>
    <row r="22" spans="1:31" s="1" customFormat="1" ht="12" customHeight="1">
      <c r="A22" s="35"/>
      <c r="B22" s="40"/>
      <c r="C22" s="35"/>
      <c r="D22" s="113" t="s">
        <v>34</v>
      </c>
      <c r="E22" s="35"/>
      <c r="F22" s="35"/>
      <c r="G22" s="35"/>
      <c r="H22" s="35"/>
      <c r="I22" s="113" t="s">
        <v>27</v>
      </c>
      <c r="J22" s="104" t="s">
        <v>35</v>
      </c>
      <c r="K22" s="35"/>
      <c r="L22" s="114"/>
      <c r="S22" s="35"/>
      <c r="T22" s="35"/>
      <c r="U22" s="35"/>
      <c r="V22" s="35"/>
      <c r="W22" s="35"/>
      <c r="X22" s="35"/>
      <c r="Y22" s="35"/>
      <c r="Z22" s="35"/>
      <c r="AA22" s="35"/>
      <c r="AB22" s="35"/>
      <c r="AC22" s="35"/>
      <c r="AD22" s="35"/>
      <c r="AE22" s="35"/>
    </row>
    <row r="23" spans="1:31" s="1" customFormat="1" ht="18" customHeight="1">
      <c r="A23" s="35"/>
      <c r="B23" s="40"/>
      <c r="C23" s="35"/>
      <c r="D23" s="35"/>
      <c r="E23" s="104" t="s">
        <v>36</v>
      </c>
      <c r="F23" s="35"/>
      <c r="G23" s="35"/>
      <c r="H23" s="35"/>
      <c r="I23" s="113" t="s">
        <v>30</v>
      </c>
      <c r="J23" s="104" t="s">
        <v>37</v>
      </c>
      <c r="K23" s="35"/>
      <c r="L23" s="114"/>
      <c r="S23" s="35"/>
      <c r="T23" s="35"/>
      <c r="U23" s="35"/>
      <c r="V23" s="35"/>
      <c r="W23" s="35"/>
      <c r="X23" s="35"/>
      <c r="Y23" s="35"/>
      <c r="Z23" s="35"/>
      <c r="AA23" s="35"/>
      <c r="AB23" s="35"/>
      <c r="AC23" s="35"/>
      <c r="AD23" s="35"/>
      <c r="AE23" s="35"/>
    </row>
    <row r="24" spans="1:31" s="1" customFormat="1" ht="6.75" customHeight="1">
      <c r="A24" s="35"/>
      <c r="B24" s="40"/>
      <c r="C24" s="35"/>
      <c r="D24" s="35"/>
      <c r="E24" s="35"/>
      <c r="F24" s="35"/>
      <c r="G24" s="35"/>
      <c r="H24" s="35"/>
      <c r="I24" s="35"/>
      <c r="J24" s="35"/>
      <c r="K24" s="35"/>
      <c r="L24" s="114"/>
      <c r="S24" s="35"/>
      <c r="T24" s="35"/>
      <c r="U24" s="35"/>
      <c r="V24" s="35"/>
      <c r="W24" s="35"/>
      <c r="X24" s="35"/>
      <c r="Y24" s="35"/>
      <c r="Z24" s="35"/>
      <c r="AA24" s="35"/>
      <c r="AB24" s="35"/>
      <c r="AC24" s="35"/>
      <c r="AD24" s="35"/>
      <c r="AE24" s="35"/>
    </row>
    <row r="25" spans="1:31" s="1" customFormat="1" ht="12" customHeight="1">
      <c r="A25" s="35"/>
      <c r="B25" s="40"/>
      <c r="C25" s="35"/>
      <c r="D25" s="113" t="s">
        <v>39</v>
      </c>
      <c r="E25" s="35"/>
      <c r="F25" s="35"/>
      <c r="G25" s="35"/>
      <c r="H25" s="35"/>
      <c r="I25" s="113" t="s">
        <v>27</v>
      </c>
      <c r="J25" s="104" t="s">
        <v>21</v>
      </c>
      <c r="K25" s="35"/>
      <c r="L25" s="114"/>
      <c r="S25" s="35"/>
      <c r="T25" s="35"/>
      <c r="U25" s="35"/>
      <c r="V25" s="35"/>
      <c r="W25" s="35"/>
      <c r="X25" s="35"/>
      <c r="Y25" s="35"/>
      <c r="Z25" s="35"/>
      <c r="AA25" s="35"/>
      <c r="AB25" s="35"/>
      <c r="AC25" s="35"/>
      <c r="AD25" s="35"/>
      <c r="AE25" s="35"/>
    </row>
    <row r="26" spans="1:31" s="1" customFormat="1" ht="18" customHeight="1">
      <c r="A26" s="35"/>
      <c r="B26" s="40"/>
      <c r="C26" s="35"/>
      <c r="D26" s="35"/>
      <c r="E26" s="104" t="s">
        <v>40</v>
      </c>
      <c r="F26" s="35"/>
      <c r="G26" s="35"/>
      <c r="H26" s="35"/>
      <c r="I26" s="113" t="s">
        <v>30</v>
      </c>
      <c r="J26" s="104" t="s">
        <v>21</v>
      </c>
      <c r="K26" s="35"/>
      <c r="L26" s="114"/>
      <c r="S26" s="35"/>
      <c r="T26" s="35"/>
      <c r="U26" s="35"/>
      <c r="V26" s="35"/>
      <c r="W26" s="35"/>
      <c r="X26" s="35"/>
      <c r="Y26" s="35"/>
      <c r="Z26" s="35"/>
      <c r="AA26" s="35"/>
      <c r="AB26" s="35"/>
      <c r="AC26" s="35"/>
      <c r="AD26" s="35"/>
      <c r="AE26" s="35"/>
    </row>
    <row r="27" spans="1:31" s="1" customFormat="1" ht="6.75" customHeight="1">
      <c r="A27" s="35"/>
      <c r="B27" s="40"/>
      <c r="C27" s="35"/>
      <c r="D27" s="35"/>
      <c r="E27" s="35"/>
      <c r="F27" s="35"/>
      <c r="G27" s="35"/>
      <c r="H27" s="35"/>
      <c r="I27" s="35"/>
      <c r="J27" s="35"/>
      <c r="K27" s="35"/>
      <c r="L27" s="114"/>
      <c r="S27" s="35"/>
      <c r="T27" s="35"/>
      <c r="U27" s="35"/>
      <c r="V27" s="35"/>
      <c r="W27" s="35"/>
      <c r="X27" s="35"/>
      <c r="Y27" s="35"/>
      <c r="Z27" s="35"/>
      <c r="AA27" s="35"/>
      <c r="AB27" s="35"/>
      <c r="AC27" s="35"/>
      <c r="AD27" s="35"/>
      <c r="AE27" s="35"/>
    </row>
    <row r="28" spans="1:31" s="1" customFormat="1" ht="12" customHeight="1">
      <c r="A28" s="35"/>
      <c r="B28" s="40"/>
      <c r="C28" s="35"/>
      <c r="D28" s="113" t="s">
        <v>41</v>
      </c>
      <c r="E28" s="35"/>
      <c r="F28" s="35"/>
      <c r="G28" s="35"/>
      <c r="H28" s="35"/>
      <c r="I28" s="35"/>
      <c r="J28" s="35"/>
      <c r="K28" s="35"/>
      <c r="L28" s="114"/>
      <c r="S28" s="35"/>
      <c r="T28" s="35"/>
      <c r="U28" s="35"/>
      <c r="V28" s="35"/>
      <c r="W28" s="35"/>
      <c r="X28" s="35"/>
      <c r="Y28" s="35"/>
      <c r="Z28" s="35"/>
      <c r="AA28" s="35"/>
      <c r="AB28" s="35"/>
      <c r="AC28" s="35"/>
      <c r="AD28" s="35"/>
      <c r="AE28" s="35"/>
    </row>
    <row r="29" spans="1:31" s="7" customFormat="1" ht="16.5" customHeight="1">
      <c r="A29" s="116"/>
      <c r="B29" s="117"/>
      <c r="C29" s="116"/>
      <c r="D29" s="116"/>
      <c r="E29" s="412" t="s">
        <v>21</v>
      </c>
      <c r="F29" s="412"/>
      <c r="G29" s="412"/>
      <c r="H29" s="412"/>
      <c r="I29" s="116"/>
      <c r="J29" s="116"/>
      <c r="K29" s="116"/>
      <c r="L29" s="118"/>
      <c r="S29" s="116"/>
      <c r="T29" s="116"/>
      <c r="U29" s="116"/>
      <c r="V29" s="116"/>
      <c r="W29" s="116"/>
      <c r="X29" s="116"/>
      <c r="Y29" s="116"/>
      <c r="Z29" s="116"/>
      <c r="AA29" s="116"/>
      <c r="AB29" s="116"/>
      <c r="AC29" s="116"/>
      <c r="AD29" s="116"/>
      <c r="AE29" s="116"/>
    </row>
    <row r="30" spans="1:31" s="1" customFormat="1" ht="6.75" customHeight="1">
      <c r="A30" s="35"/>
      <c r="B30" s="40"/>
      <c r="C30" s="35"/>
      <c r="D30" s="35"/>
      <c r="E30" s="35"/>
      <c r="F30" s="35"/>
      <c r="G30" s="35"/>
      <c r="H30" s="35"/>
      <c r="I30" s="35"/>
      <c r="J30" s="35"/>
      <c r="K30" s="35"/>
      <c r="L30" s="114"/>
      <c r="S30" s="35"/>
      <c r="T30" s="35"/>
      <c r="U30" s="35"/>
      <c r="V30" s="35"/>
      <c r="W30" s="35"/>
      <c r="X30" s="35"/>
      <c r="Y30" s="35"/>
      <c r="Z30" s="35"/>
      <c r="AA30" s="35"/>
      <c r="AB30" s="35"/>
      <c r="AC30" s="35"/>
      <c r="AD30" s="35"/>
      <c r="AE30" s="35"/>
    </row>
    <row r="31" spans="1:31" s="1" customFormat="1" ht="6.75" customHeight="1">
      <c r="A31" s="35"/>
      <c r="B31" s="40"/>
      <c r="C31" s="35"/>
      <c r="D31" s="119"/>
      <c r="E31" s="119"/>
      <c r="F31" s="119"/>
      <c r="G31" s="119"/>
      <c r="H31" s="119"/>
      <c r="I31" s="119"/>
      <c r="J31" s="119"/>
      <c r="K31" s="119"/>
      <c r="L31" s="114"/>
      <c r="S31" s="35"/>
      <c r="T31" s="35"/>
      <c r="U31" s="35"/>
      <c r="V31" s="35"/>
      <c r="W31" s="35"/>
      <c r="X31" s="35"/>
      <c r="Y31" s="35"/>
      <c r="Z31" s="35"/>
      <c r="AA31" s="35"/>
      <c r="AB31" s="35"/>
      <c r="AC31" s="35"/>
      <c r="AD31" s="35"/>
      <c r="AE31" s="35"/>
    </row>
    <row r="32" spans="1:31" s="1" customFormat="1" ht="24.75" customHeight="1">
      <c r="A32" s="35"/>
      <c r="B32" s="40"/>
      <c r="C32" s="35"/>
      <c r="D32" s="120" t="s">
        <v>43</v>
      </c>
      <c r="E32" s="35"/>
      <c r="F32" s="35"/>
      <c r="G32" s="35"/>
      <c r="H32" s="35"/>
      <c r="I32" s="35"/>
      <c r="J32" s="121">
        <f>ROUND(J97,2)</f>
        <v>0</v>
      </c>
      <c r="K32" s="35"/>
      <c r="L32" s="114"/>
      <c r="S32" s="35"/>
      <c r="T32" s="35"/>
      <c r="U32" s="35"/>
      <c r="V32" s="35"/>
      <c r="W32" s="35"/>
      <c r="X32" s="35"/>
      <c r="Y32" s="35"/>
      <c r="Z32" s="35"/>
      <c r="AA32" s="35"/>
      <c r="AB32" s="35"/>
      <c r="AC32" s="35"/>
      <c r="AD32" s="35"/>
      <c r="AE32" s="35"/>
    </row>
    <row r="33" spans="1:31" s="1" customFormat="1" ht="6.75" customHeight="1">
      <c r="A33" s="35"/>
      <c r="B33" s="40"/>
      <c r="C33" s="35"/>
      <c r="D33" s="119"/>
      <c r="E33" s="119"/>
      <c r="F33" s="119"/>
      <c r="G33" s="119"/>
      <c r="H33" s="119"/>
      <c r="I33" s="119"/>
      <c r="J33" s="119"/>
      <c r="K33" s="119"/>
      <c r="L33" s="114"/>
      <c r="S33" s="35"/>
      <c r="T33" s="35"/>
      <c r="U33" s="35"/>
      <c r="V33" s="35"/>
      <c r="W33" s="35"/>
      <c r="X33" s="35"/>
      <c r="Y33" s="35"/>
      <c r="Z33" s="35"/>
      <c r="AA33" s="35"/>
      <c r="AB33" s="35"/>
      <c r="AC33" s="35"/>
      <c r="AD33" s="35"/>
      <c r="AE33" s="35"/>
    </row>
    <row r="34" spans="1:31" s="1" customFormat="1" ht="14.25" customHeight="1">
      <c r="A34" s="35"/>
      <c r="B34" s="40"/>
      <c r="C34" s="35"/>
      <c r="D34" s="35"/>
      <c r="E34" s="35"/>
      <c r="F34" s="122" t="s">
        <v>45</v>
      </c>
      <c r="G34" s="35"/>
      <c r="H34" s="35"/>
      <c r="I34" s="122" t="s">
        <v>44</v>
      </c>
      <c r="J34" s="122" t="s">
        <v>46</v>
      </c>
      <c r="K34" s="35"/>
      <c r="L34" s="114"/>
      <c r="S34" s="35"/>
      <c r="T34" s="35"/>
      <c r="U34" s="35"/>
      <c r="V34" s="35"/>
      <c r="W34" s="35"/>
      <c r="X34" s="35"/>
      <c r="Y34" s="35"/>
      <c r="Z34" s="35"/>
      <c r="AA34" s="35"/>
      <c r="AB34" s="35"/>
      <c r="AC34" s="35"/>
      <c r="AD34" s="35"/>
      <c r="AE34" s="35"/>
    </row>
    <row r="35" spans="1:31" s="1" customFormat="1" ht="14.25" customHeight="1">
      <c r="A35" s="35"/>
      <c r="B35" s="40"/>
      <c r="C35" s="35"/>
      <c r="D35" s="123" t="s">
        <v>47</v>
      </c>
      <c r="E35" s="113" t="s">
        <v>48</v>
      </c>
      <c r="F35" s="124">
        <f>ROUND((SUM(BE97:BE173)),2)</f>
        <v>0</v>
      </c>
      <c r="G35" s="35"/>
      <c r="H35" s="35"/>
      <c r="I35" s="125">
        <v>0.21</v>
      </c>
      <c r="J35" s="124">
        <f>ROUND(((SUM(BE97:BE173))*I35),2)</f>
        <v>0</v>
      </c>
      <c r="K35" s="35"/>
      <c r="L35" s="114"/>
      <c r="S35" s="35"/>
      <c r="T35" s="35"/>
      <c r="U35" s="35"/>
      <c r="V35" s="35"/>
      <c r="W35" s="35"/>
      <c r="X35" s="35"/>
      <c r="Y35" s="35"/>
      <c r="Z35" s="35"/>
      <c r="AA35" s="35"/>
      <c r="AB35" s="35"/>
      <c r="AC35" s="35"/>
      <c r="AD35" s="35"/>
      <c r="AE35" s="35"/>
    </row>
    <row r="36" spans="1:31" s="1" customFormat="1" ht="14.25" customHeight="1">
      <c r="A36" s="35"/>
      <c r="B36" s="40"/>
      <c r="C36" s="35"/>
      <c r="D36" s="35"/>
      <c r="E36" s="113" t="s">
        <v>49</v>
      </c>
      <c r="F36" s="124">
        <f>ROUND((SUM(BF97:BF173)),2)</f>
        <v>0</v>
      </c>
      <c r="G36" s="35"/>
      <c r="H36" s="35"/>
      <c r="I36" s="125">
        <v>0.15</v>
      </c>
      <c r="J36" s="124">
        <f>ROUND(((SUM(BF97:BF173))*I36),2)</f>
        <v>0</v>
      </c>
      <c r="K36" s="35"/>
      <c r="L36" s="114"/>
      <c r="S36" s="35"/>
      <c r="T36" s="35"/>
      <c r="U36" s="35"/>
      <c r="V36" s="35"/>
      <c r="W36" s="35"/>
      <c r="X36" s="35"/>
      <c r="Y36" s="35"/>
      <c r="Z36" s="35"/>
      <c r="AA36" s="35"/>
      <c r="AB36" s="35"/>
      <c r="AC36" s="35"/>
      <c r="AD36" s="35"/>
      <c r="AE36" s="35"/>
    </row>
    <row r="37" spans="1:31" s="1" customFormat="1" ht="14.25" customHeight="1" hidden="1">
      <c r="A37" s="35"/>
      <c r="B37" s="40"/>
      <c r="C37" s="35"/>
      <c r="D37" s="35"/>
      <c r="E37" s="113" t="s">
        <v>50</v>
      </c>
      <c r="F37" s="124">
        <f>ROUND((SUM(BG97:BG173)),2)</f>
        <v>0</v>
      </c>
      <c r="G37" s="35"/>
      <c r="H37" s="35"/>
      <c r="I37" s="125">
        <v>0.21</v>
      </c>
      <c r="J37" s="124">
        <f>0</f>
        <v>0</v>
      </c>
      <c r="K37" s="35"/>
      <c r="L37" s="114"/>
      <c r="S37" s="35"/>
      <c r="T37" s="35"/>
      <c r="U37" s="35"/>
      <c r="V37" s="35"/>
      <c r="W37" s="35"/>
      <c r="X37" s="35"/>
      <c r="Y37" s="35"/>
      <c r="Z37" s="35"/>
      <c r="AA37" s="35"/>
      <c r="AB37" s="35"/>
      <c r="AC37" s="35"/>
      <c r="AD37" s="35"/>
      <c r="AE37" s="35"/>
    </row>
    <row r="38" spans="1:31" s="1" customFormat="1" ht="14.25" customHeight="1" hidden="1">
      <c r="A38" s="35"/>
      <c r="B38" s="40"/>
      <c r="C38" s="35"/>
      <c r="D38" s="35"/>
      <c r="E38" s="113" t="s">
        <v>51</v>
      </c>
      <c r="F38" s="124">
        <f>ROUND((SUM(BH97:BH173)),2)</f>
        <v>0</v>
      </c>
      <c r="G38" s="35"/>
      <c r="H38" s="35"/>
      <c r="I38" s="125">
        <v>0.15</v>
      </c>
      <c r="J38" s="124">
        <f>0</f>
        <v>0</v>
      </c>
      <c r="K38" s="35"/>
      <c r="L38" s="114"/>
      <c r="S38" s="35"/>
      <c r="T38" s="35"/>
      <c r="U38" s="35"/>
      <c r="V38" s="35"/>
      <c r="W38" s="35"/>
      <c r="X38" s="35"/>
      <c r="Y38" s="35"/>
      <c r="Z38" s="35"/>
      <c r="AA38" s="35"/>
      <c r="AB38" s="35"/>
      <c r="AC38" s="35"/>
      <c r="AD38" s="35"/>
      <c r="AE38" s="35"/>
    </row>
    <row r="39" spans="1:31" s="1" customFormat="1" ht="14.25" customHeight="1" hidden="1">
      <c r="A39" s="35"/>
      <c r="B39" s="40"/>
      <c r="C39" s="35"/>
      <c r="D39" s="35"/>
      <c r="E39" s="113" t="s">
        <v>52</v>
      </c>
      <c r="F39" s="124">
        <f>ROUND((SUM(BI97:BI173)),2)</f>
        <v>0</v>
      </c>
      <c r="G39" s="35"/>
      <c r="H39" s="35"/>
      <c r="I39" s="125">
        <v>0</v>
      </c>
      <c r="J39" s="124">
        <f>0</f>
        <v>0</v>
      </c>
      <c r="K39" s="35"/>
      <c r="L39" s="114"/>
      <c r="S39" s="35"/>
      <c r="T39" s="35"/>
      <c r="U39" s="35"/>
      <c r="V39" s="35"/>
      <c r="W39" s="35"/>
      <c r="X39" s="35"/>
      <c r="Y39" s="35"/>
      <c r="Z39" s="35"/>
      <c r="AA39" s="35"/>
      <c r="AB39" s="35"/>
      <c r="AC39" s="35"/>
      <c r="AD39" s="35"/>
      <c r="AE39" s="35"/>
    </row>
    <row r="40" spans="1:31" s="1" customFormat="1" ht="6.75" customHeight="1">
      <c r="A40" s="35"/>
      <c r="B40" s="40"/>
      <c r="C40" s="35"/>
      <c r="D40" s="35"/>
      <c r="E40" s="35"/>
      <c r="F40" s="35"/>
      <c r="G40" s="35"/>
      <c r="H40" s="35"/>
      <c r="I40" s="35"/>
      <c r="J40" s="35"/>
      <c r="K40" s="35"/>
      <c r="L40" s="114"/>
      <c r="S40" s="35"/>
      <c r="T40" s="35"/>
      <c r="U40" s="35"/>
      <c r="V40" s="35"/>
      <c r="W40" s="35"/>
      <c r="X40" s="35"/>
      <c r="Y40" s="35"/>
      <c r="Z40" s="35"/>
      <c r="AA40" s="35"/>
      <c r="AB40" s="35"/>
      <c r="AC40" s="35"/>
      <c r="AD40" s="35"/>
      <c r="AE40" s="35"/>
    </row>
    <row r="41" spans="1:31" s="1" customFormat="1" ht="24.75" customHeight="1">
      <c r="A41" s="35"/>
      <c r="B41" s="40"/>
      <c r="C41" s="126"/>
      <c r="D41" s="127" t="s">
        <v>53</v>
      </c>
      <c r="E41" s="128"/>
      <c r="F41" s="128"/>
      <c r="G41" s="129" t="s">
        <v>54</v>
      </c>
      <c r="H41" s="130" t="s">
        <v>55</v>
      </c>
      <c r="I41" s="128"/>
      <c r="J41" s="131">
        <f>SUM(J32:J39)</f>
        <v>0</v>
      </c>
      <c r="K41" s="132"/>
      <c r="L41" s="114"/>
      <c r="S41" s="35"/>
      <c r="T41" s="35"/>
      <c r="U41" s="35"/>
      <c r="V41" s="35"/>
      <c r="W41" s="35"/>
      <c r="X41" s="35"/>
      <c r="Y41" s="35"/>
      <c r="Z41" s="35"/>
      <c r="AA41" s="35"/>
      <c r="AB41" s="35"/>
      <c r="AC41" s="35"/>
      <c r="AD41" s="35"/>
      <c r="AE41" s="35"/>
    </row>
    <row r="42" spans="1:31" s="1" customFormat="1" ht="14.25" customHeight="1">
      <c r="A42" s="35"/>
      <c r="B42" s="133"/>
      <c r="C42" s="134"/>
      <c r="D42" s="134"/>
      <c r="E42" s="134"/>
      <c r="F42" s="134"/>
      <c r="G42" s="134"/>
      <c r="H42" s="134"/>
      <c r="I42" s="134"/>
      <c r="J42" s="134"/>
      <c r="K42" s="134"/>
      <c r="L42" s="114"/>
      <c r="S42" s="35"/>
      <c r="T42" s="35"/>
      <c r="U42" s="35"/>
      <c r="V42" s="35"/>
      <c r="W42" s="35"/>
      <c r="X42" s="35"/>
      <c r="Y42" s="35"/>
      <c r="Z42" s="35"/>
      <c r="AA42" s="35"/>
      <c r="AB42" s="35"/>
      <c r="AC42" s="35"/>
      <c r="AD42" s="35"/>
      <c r="AE42" s="35"/>
    </row>
    <row r="46" spans="1:31" s="1" customFormat="1" ht="6.75" customHeight="1">
      <c r="A46" s="35"/>
      <c r="B46" s="135"/>
      <c r="C46" s="136"/>
      <c r="D46" s="136"/>
      <c r="E46" s="136"/>
      <c r="F46" s="136"/>
      <c r="G46" s="136"/>
      <c r="H46" s="136"/>
      <c r="I46" s="136"/>
      <c r="J46" s="136"/>
      <c r="K46" s="136"/>
      <c r="L46" s="114"/>
      <c r="S46" s="35"/>
      <c r="T46" s="35"/>
      <c r="U46" s="35"/>
      <c r="V46" s="35"/>
      <c r="W46" s="35"/>
      <c r="X46" s="35"/>
      <c r="Y46" s="35"/>
      <c r="Z46" s="35"/>
      <c r="AA46" s="35"/>
      <c r="AB46" s="35"/>
      <c r="AC46" s="35"/>
      <c r="AD46" s="35"/>
      <c r="AE46" s="35"/>
    </row>
    <row r="47" spans="1:31" s="1" customFormat="1" ht="24.75" customHeight="1">
      <c r="A47" s="35"/>
      <c r="B47" s="36"/>
      <c r="C47" s="24" t="s">
        <v>110</v>
      </c>
      <c r="D47" s="37"/>
      <c r="E47" s="37"/>
      <c r="F47" s="37"/>
      <c r="G47" s="37"/>
      <c r="H47" s="37"/>
      <c r="I47" s="37"/>
      <c r="J47" s="37"/>
      <c r="K47" s="37"/>
      <c r="L47" s="114"/>
      <c r="S47" s="35"/>
      <c r="T47" s="35"/>
      <c r="U47" s="35"/>
      <c r="V47" s="35"/>
      <c r="W47" s="35"/>
      <c r="X47" s="35"/>
      <c r="Y47" s="35"/>
      <c r="Z47" s="35"/>
      <c r="AA47" s="35"/>
      <c r="AB47" s="35"/>
      <c r="AC47" s="35"/>
      <c r="AD47" s="35"/>
      <c r="AE47" s="35"/>
    </row>
    <row r="48" spans="1:31" s="1" customFormat="1" ht="6.75" customHeight="1">
      <c r="A48" s="35"/>
      <c r="B48" s="36"/>
      <c r="C48" s="37"/>
      <c r="D48" s="37"/>
      <c r="E48" s="37"/>
      <c r="F48" s="37"/>
      <c r="G48" s="37"/>
      <c r="H48" s="37"/>
      <c r="I48" s="37"/>
      <c r="J48" s="37"/>
      <c r="K48" s="37"/>
      <c r="L48" s="114"/>
      <c r="S48" s="35"/>
      <c r="T48" s="35"/>
      <c r="U48" s="35"/>
      <c r="V48" s="35"/>
      <c r="W48" s="35"/>
      <c r="X48" s="35"/>
      <c r="Y48" s="35"/>
      <c r="Z48" s="35"/>
      <c r="AA48" s="35"/>
      <c r="AB48" s="35"/>
      <c r="AC48" s="35"/>
      <c r="AD48" s="35"/>
      <c r="AE48" s="35"/>
    </row>
    <row r="49" spans="1:31" s="1" customFormat="1" ht="12" customHeight="1">
      <c r="A49" s="35"/>
      <c r="B49" s="36"/>
      <c r="C49" s="30" t="s">
        <v>16</v>
      </c>
      <c r="D49" s="37"/>
      <c r="E49" s="37"/>
      <c r="F49" s="37"/>
      <c r="G49" s="37"/>
      <c r="H49" s="37"/>
      <c r="I49" s="37"/>
      <c r="J49" s="37"/>
      <c r="K49" s="37"/>
      <c r="L49" s="114"/>
      <c r="S49" s="35"/>
      <c r="T49" s="35"/>
      <c r="U49" s="35"/>
      <c r="V49" s="35"/>
      <c r="W49" s="35"/>
      <c r="X49" s="35"/>
      <c r="Y49" s="35"/>
      <c r="Z49" s="35"/>
      <c r="AA49" s="35"/>
      <c r="AB49" s="35"/>
      <c r="AC49" s="35"/>
      <c r="AD49" s="35"/>
      <c r="AE49" s="35"/>
    </row>
    <row r="50" spans="1:31" s="1" customFormat="1" ht="16.5" customHeight="1">
      <c r="A50" s="35"/>
      <c r="B50" s="36"/>
      <c r="C50" s="37"/>
      <c r="D50" s="37"/>
      <c r="E50" s="404" t="str">
        <f>E7</f>
        <v>004486 MVE Veselí nad Moravou - rekonstrukce</v>
      </c>
      <c r="F50" s="413"/>
      <c r="G50" s="413"/>
      <c r="H50" s="413"/>
      <c r="I50" s="37"/>
      <c r="J50" s="37"/>
      <c r="K50" s="37"/>
      <c r="L50" s="114"/>
      <c r="S50" s="35"/>
      <c r="T50" s="35"/>
      <c r="U50" s="35"/>
      <c r="V50" s="35"/>
      <c r="W50" s="35"/>
      <c r="X50" s="35"/>
      <c r="Y50" s="35"/>
      <c r="Z50" s="35"/>
      <c r="AA50" s="35"/>
      <c r="AB50" s="35"/>
      <c r="AC50" s="35"/>
      <c r="AD50" s="35"/>
      <c r="AE50" s="35"/>
    </row>
    <row r="51" spans="2:12" ht="12" customHeight="1">
      <c r="B51" s="22"/>
      <c r="C51" s="30" t="s">
        <v>106</v>
      </c>
      <c r="D51" s="23"/>
      <c r="E51" s="23"/>
      <c r="F51" s="23"/>
      <c r="G51" s="23"/>
      <c r="H51" s="23"/>
      <c r="I51" s="23"/>
      <c r="J51" s="23"/>
      <c r="K51" s="23"/>
      <c r="L51" s="21"/>
    </row>
    <row r="52" spans="1:31" s="1" customFormat="1" ht="16.5" customHeight="1">
      <c r="A52" s="35"/>
      <c r="B52" s="36"/>
      <c r="C52" s="37"/>
      <c r="D52" s="37"/>
      <c r="E52" s="404" t="s">
        <v>107</v>
      </c>
      <c r="F52" s="405"/>
      <c r="G52" s="405"/>
      <c r="H52" s="405"/>
      <c r="I52" s="37"/>
      <c r="J52" s="37"/>
      <c r="K52" s="37"/>
      <c r="L52" s="114"/>
      <c r="S52" s="35"/>
      <c r="T52" s="35"/>
      <c r="U52" s="35"/>
      <c r="V52" s="35"/>
      <c r="W52" s="35"/>
      <c r="X52" s="35"/>
      <c r="Y52" s="35"/>
      <c r="Z52" s="35"/>
      <c r="AA52" s="35"/>
      <c r="AB52" s="35"/>
      <c r="AC52" s="35"/>
      <c r="AD52" s="35"/>
      <c r="AE52" s="35"/>
    </row>
    <row r="53" spans="1:31" s="1" customFormat="1" ht="12" customHeight="1">
      <c r="A53" s="35"/>
      <c r="B53" s="36"/>
      <c r="C53" s="30" t="s">
        <v>108</v>
      </c>
      <c r="D53" s="37"/>
      <c r="E53" s="37"/>
      <c r="F53" s="37"/>
      <c r="G53" s="37"/>
      <c r="H53" s="37"/>
      <c r="I53" s="37"/>
      <c r="J53" s="37"/>
      <c r="K53" s="37"/>
      <c r="L53" s="114"/>
      <c r="S53" s="35"/>
      <c r="T53" s="35"/>
      <c r="U53" s="35"/>
      <c r="V53" s="35"/>
      <c r="W53" s="35"/>
      <c r="X53" s="35"/>
      <c r="Y53" s="35"/>
      <c r="Z53" s="35"/>
      <c r="AA53" s="35"/>
      <c r="AB53" s="35"/>
      <c r="AC53" s="35"/>
      <c r="AD53" s="35"/>
      <c r="AE53" s="35"/>
    </row>
    <row r="54" spans="1:31" s="1" customFormat="1" ht="16.5" customHeight="1">
      <c r="A54" s="35"/>
      <c r="B54" s="36"/>
      <c r="C54" s="37"/>
      <c r="D54" s="37"/>
      <c r="E54" s="385" t="str">
        <f>E11</f>
        <v>PS 01.1 - Přívod vody</v>
      </c>
      <c r="F54" s="405"/>
      <c r="G54" s="405"/>
      <c r="H54" s="405"/>
      <c r="I54" s="37"/>
      <c r="J54" s="37"/>
      <c r="K54" s="37"/>
      <c r="L54" s="114"/>
      <c r="S54" s="35"/>
      <c r="T54" s="35"/>
      <c r="U54" s="35"/>
      <c r="V54" s="35"/>
      <c r="W54" s="35"/>
      <c r="X54" s="35"/>
      <c r="Y54" s="35"/>
      <c r="Z54" s="35"/>
      <c r="AA54" s="35"/>
      <c r="AB54" s="35"/>
      <c r="AC54" s="35"/>
      <c r="AD54" s="35"/>
      <c r="AE54" s="35"/>
    </row>
    <row r="55" spans="1:31" s="1" customFormat="1" ht="6.75" customHeight="1">
      <c r="A55" s="35"/>
      <c r="B55" s="36"/>
      <c r="C55" s="37"/>
      <c r="D55" s="37"/>
      <c r="E55" s="37"/>
      <c r="F55" s="37"/>
      <c r="G55" s="37"/>
      <c r="H55" s="37"/>
      <c r="I55" s="37"/>
      <c r="J55" s="37"/>
      <c r="K55" s="37"/>
      <c r="L55" s="114"/>
      <c r="S55" s="35"/>
      <c r="T55" s="35"/>
      <c r="U55" s="35"/>
      <c r="V55" s="35"/>
      <c r="W55" s="35"/>
      <c r="X55" s="35"/>
      <c r="Y55" s="35"/>
      <c r="Z55" s="35"/>
      <c r="AA55" s="35"/>
      <c r="AB55" s="35"/>
      <c r="AC55" s="35"/>
      <c r="AD55" s="35"/>
      <c r="AE55" s="35"/>
    </row>
    <row r="56" spans="1:31" s="1" customFormat="1" ht="12" customHeight="1">
      <c r="A56" s="35"/>
      <c r="B56" s="36"/>
      <c r="C56" s="30" t="s">
        <v>22</v>
      </c>
      <c r="D56" s="37"/>
      <c r="E56" s="37"/>
      <c r="F56" s="28" t="str">
        <f>F14</f>
        <v>VD Veselí nad Moravou - na řece Morava </v>
      </c>
      <c r="G56" s="37"/>
      <c r="H56" s="37"/>
      <c r="I56" s="30" t="s">
        <v>24</v>
      </c>
      <c r="J56" s="60" t="str">
        <f>IF(J14="","",J14)</f>
        <v>12. 4. 2021</v>
      </c>
      <c r="K56" s="37"/>
      <c r="L56" s="114"/>
      <c r="S56" s="35"/>
      <c r="T56" s="35"/>
      <c r="U56" s="35"/>
      <c r="V56" s="35"/>
      <c r="W56" s="35"/>
      <c r="X56" s="35"/>
      <c r="Y56" s="35"/>
      <c r="Z56" s="35"/>
      <c r="AA56" s="35"/>
      <c r="AB56" s="35"/>
      <c r="AC56" s="35"/>
      <c r="AD56" s="35"/>
      <c r="AE56" s="35"/>
    </row>
    <row r="57" spans="1:31" s="1" customFormat="1" ht="6.75" customHeight="1">
      <c r="A57" s="35"/>
      <c r="B57" s="36"/>
      <c r="C57" s="37"/>
      <c r="D57" s="37"/>
      <c r="E57" s="37"/>
      <c r="F57" s="37"/>
      <c r="G57" s="37"/>
      <c r="H57" s="37"/>
      <c r="I57" s="37"/>
      <c r="J57" s="37"/>
      <c r="K57" s="37"/>
      <c r="L57" s="114"/>
      <c r="S57" s="35"/>
      <c r="T57" s="35"/>
      <c r="U57" s="35"/>
      <c r="V57" s="35"/>
      <c r="W57" s="35"/>
      <c r="X57" s="35"/>
      <c r="Y57" s="35"/>
      <c r="Z57" s="35"/>
      <c r="AA57" s="35"/>
      <c r="AB57" s="35"/>
      <c r="AC57" s="35"/>
      <c r="AD57" s="35"/>
      <c r="AE57" s="35"/>
    </row>
    <row r="58" spans="1:31" s="1" customFormat="1" ht="15" customHeight="1">
      <c r="A58" s="35"/>
      <c r="B58" s="36"/>
      <c r="C58" s="30" t="s">
        <v>26</v>
      </c>
      <c r="D58" s="37"/>
      <c r="E58" s="37"/>
      <c r="F58" s="28" t="str">
        <f>E17</f>
        <v>Povodí Moravy, státní podnik</v>
      </c>
      <c r="G58" s="37"/>
      <c r="H58" s="37"/>
      <c r="I58" s="30" t="s">
        <v>34</v>
      </c>
      <c r="J58" s="33" t="str">
        <f>E23</f>
        <v>AQUATIS a. s.</v>
      </c>
      <c r="K58" s="37"/>
      <c r="L58" s="114"/>
      <c r="S58" s="35"/>
      <c r="T58" s="35"/>
      <c r="U58" s="35"/>
      <c r="V58" s="35"/>
      <c r="W58" s="35"/>
      <c r="X58" s="35"/>
      <c r="Y58" s="35"/>
      <c r="Z58" s="35"/>
      <c r="AA58" s="35"/>
      <c r="AB58" s="35"/>
      <c r="AC58" s="35"/>
      <c r="AD58" s="35"/>
      <c r="AE58" s="35"/>
    </row>
    <row r="59" spans="1:31" s="1" customFormat="1" ht="15" customHeight="1">
      <c r="A59" s="35"/>
      <c r="B59" s="36"/>
      <c r="C59" s="30" t="s">
        <v>32</v>
      </c>
      <c r="D59" s="37"/>
      <c r="E59" s="37"/>
      <c r="F59" s="28" t="str">
        <f>IF(E20="","",E20)</f>
        <v>Vyplň údaj</v>
      </c>
      <c r="G59" s="37"/>
      <c r="H59" s="37"/>
      <c r="I59" s="30" t="s">
        <v>39</v>
      </c>
      <c r="J59" s="33" t="str">
        <f>E26</f>
        <v>Aneta Patková</v>
      </c>
      <c r="K59" s="37"/>
      <c r="L59" s="114"/>
      <c r="S59" s="35"/>
      <c r="T59" s="35"/>
      <c r="U59" s="35"/>
      <c r="V59" s="35"/>
      <c r="W59" s="35"/>
      <c r="X59" s="35"/>
      <c r="Y59" s="35"/>
      <c r="Z59" s="35"/>
      <c r="AA59" s="35"/>
      <c r="AB59" s="35"/>
      <c r="AC59" s="35"/>
      <c r="AD59" s="35"/>
      <c r="AE59" s="35"/>
    </row>
    <row r="60" spans="1:31" s="1" customFormat="1" ht="9.75" customHeight="1">
      <c r="A60" s="35"/>
      <c r="B60" s="36"/>
      <c r="C60" s="37"/>
      <c r="D60" s="37"/>
      <c r="E60" s="37"/>
      <c r="F60" s="37"/>
      <c r="G60" s="37"/>
      <c r="H60" s="37"/>
      <c r="I60" s="37"/>
      <c r="J60" s="37"/>
      <c r="K60" s="37"/>
      <c r="L60" s="114"/>
      <c r="S60" s="35"/>
      <c r="T60" s="35"/>
      <c r="U60" s="35"/>
      <c r="V60" s="35"/>
      <c r="W60" s="35"/>
      <c r="X60" s="35"/>
      <c r="Y60" s="35"/>
      <c r="Z60" s="35"/>
      <c r="AA60" s="35"/>
      <c r="AB60" s="35"/>
      <c r="AC60" s="35"/>
      <c r="AD60" s="35"/>
      <c r="AE60" s="35"/>
    </row>
    <row r="61" spans="1:31" s="1" customFormat="1" ht="29.25" customHeight="1">
      <c r="A61" s="35"/>
      <c r="B61" s="36"/>
      <c r="C61" s="137" t="s">
        <v>111</v>
      </c>
      <c r="D61" s="138"/>
      <c r="E61" s="138"/>
      <c r="F61" s="138"/>
      <c r="G61" s="138"/>
      <c r="H61" s="138"/>
      <c r="I61" s="138"/>
      <c r="J61" s="139" t="s">
        <v>112</v>
      </c>
      <c r="K61" s="138"/>
      <c r="L61" s="114"/>
      <c r="S61" s="35"/>
      <c r="T61" s="35"/>
      <c r="U61" s="35"/>
      <c r="V61" s="35"/>
      <c r="W61" s="35"/>
      <c r="X61" s="35"/>
      <c r="Y61" s="35"/>
      <c r="Z61" s="35"/>
      <c r="AA61" s="35"/>
      <c r="AB61" s="35"/>
      <c r="AC61" s="35"/>
      <c r="AD61" s="35"/>
      <c r="AE61" s="35"/>
    </row>
    <row r="62" spans="1:31" s="1" customFormat="1" ht="9.75" customHeight="1">
      <c r="A62" s="35"/>
      <c r="B62" s="36"/>
      <c r="C62" s="37"/>
      <c r="D62" s="37"/>
      <c r="E62" s="37"/>
      <c r="F62" s="37"/>
      <c r="G62" s="37"/>
      <c r="H62" s="37"/>
      <c r="I62" s="37"/>
      <c r="J62" s="37"/>
      <c r="K62" s="37"/>
      <c r="L62" s="114"/>
      <c r="S62" s="35"/>
      <c r="T62" s="35"/>
      <c r="U62" s="35"/>
      <c r="V62" s="35"/>
      <c r="W62" s="35"/>
      <c r="X62" s="35"/>
      <c r="Y62" s="35"/>
      <c r="Z62" s="35"/>
      <c r="AA62" s="35"/>
      <c r="AB62" s="35"/>
      <c r="AC62" s="35"/>
      <c r="AD62" s="35"/>
      <c r="AE62" s="35"/>
    </row>
    <row r="63" spans="1:47" s="1" customFormat="1" ht="22.5" customHeight="1">
      <c r="A63" s="35"/>
      <c r="B63" s="36"/>
      <c r="C63" s="140" t="s">
        <v>75</v>
      </c>
      <c r="D63" s="37"/>
      <c r="E63" s="37"/>
      <c r="F63" s="37"/>
      <c r="G63" s="37"/>
      <c r="H63" s="37"/>
      <c r="I63" s="37"/>
      <c r="J63" s="78">
        <f>J97</f>
        <v>0</v>
      </c>
      <c r="K63" s="37"/>
      <c r="L63" s="114"/>
      <c r="S63" s="35"/>
      <c r="T63" s="35"/>
      <c r="U63" s="35"/>
      <c r="V63" s="35"/>
      <c r="W63" s="35"/>
      <c r="X63" s="35"/>
      <c r="Y63" s="35"/>
      <c r="Z63" s="35"/>
      <c r="AA63" s="35"/>
      <c r="AB63" s="35"/>
      <c r="AC63" s="35"/>
      <c r="AD63" s="35"/>
      <c r="AE63" s="35"/>
      <c r="AU63" s="18" t="s">
        <v>113</v>
      </c>
    </row>
    <row r="64" spans="2:12" s="8" customFormat="1" ht="24.75" customHeight="1">
      <c r="B64" s="141"/>
      <c r="C64" s="142"/>
      <c r="D64" s="143" t="s">
        <v>114</v>
      </c>
      <c r="E64" s="144"/>
      <c r="F64" s="144"/>
      <c r="G64" s="144"/>
      <c r="H64" s="144"/>
      <c r="I64" s="144"/>
      <c r="J64" s="145">
        <f>J98</f>
        <v>0</v>
      </c>
      <c r="K64" s="142"/>
      <c r="L64" s="146"/>
    </row>
    <row r="65" spans="2:12" s="9" customFormat="1" ht="19.5" customHeight="1">
      <c r="B65" s="147"/>
      <c r="C65" s="98"/>
      <c r="D65" s="148" t="s">
        <v>115</v>
      </c>
      <c r="E65" s="149"/>
      <c r="F65" s="149"/>
      <c r="G65" s="149"/>
      <c r="H65" s="149"/>
      <c r="I65" s="149"/>
      <c r="J65" s="150">
        <f>J99</f>
        <v>0</v>
      </c>
      <c r="K65" s="98"/>
      <c r="L65" s="151"/>
    </row>
    <row r="66" spans="2:12" s="8" customFormat="1" ht="24.75" customHeight="1">
      <c r="B66" s="141"/>
      <c r="C66" s="142"/>
      <c r="D66" s="143" t="s">
        <v>116</v>
      </c>
      <c r="E66" s="144"/>
      <c r="F66" s="144"/>
      <c r="G66" s="144"/>
      <c r="H66" s="144"/>
      <c r="I66" s="144"/>
      <c r="J66" s="145">
        <f>J108</f>
        <v>0</v>
      </c>
      <c r="K66" s="142"/>
      <c r="L66" s="146"/>
    </row>
    <row r="67" spans="2:12" s="9" customFormat="1" ht="19.5" customHeight="1">
      <c r="B67" s="147"/>
      <c r="C67" s="98"/>
      <c r="D67" s="148" t="s">
        <v>117</v>
      </c>
      <c r="E67" s="149"/>
      <c r="F67" s="149"/>
      <c r="G67" s="149"/>
      <c r="H67" s="149"/>
      <c r="I67" s="149"/>
      <c r="J67" s="150">
        <f>J109</f>
        <v>0</v>
      </c>
      <c r="K67" s="98"/>
      <c r="L67" s="151"/>
    </row>
    <row r="68" spans="2:12" s="8" customFormat="1" ht="24.75" customHeight="1">
      <c r="B68" s="141"/>
      <c r="C68" s="142"/>
      <c r="D68" s="143" t="s">
        <v>118</v>
      </c>
      <c r="E68" s="144"/>
      <c r="F68" s="144"/>
      <c r="G68" s="144"/>
      <c r="H68" s="144"/>
      <c r="I68" s="144"/>
      <c r="J68" s="145">
        <f>J122</f>
        <v>0</v>
      </c>
      <c r="K68" s="142"/>
      <c r="L68" s="146"/>
    </row>
    <row r="69" spans="2:12" s="9" customFormat="1" ht="19.5" customHeight="1">
      <c r="B69" s="147"/>
      <c r="C69" s="98"/>
      <c r="D69" s="148" t="s">
        <v>119</v>
      </c>
      <c r="E69" s="149"/>
      <c r="F69" s="149"/>
      <c r="G69" s="149"/>
      <c r="H69" s="149"/>
      <c r="I69" s="149"/>
      <c r="J69" s="150">
        <f>J123</f>
        <v>0</v>
      </c>
      <c r="K69" s="98"/>
      <c r="L69" s="151"/>
    </row>
    <row r="70" spans="2:12" s="8" customFormat="1" ht="24.75" customHeight="1">
      <c r="B70" s="141"/>
      <c r="C70" s="142"/>
      <c r="D70" s="143" t="s">
        <v>120</v>
      </c>
      <c r="E70" s="144"/>
      <c r="F70" s="144"/>
      <c r="G70" s="144"/>
      <c r="H70" s="144"/>
      <c r="I70" s="144"/>
      <c r="J70" s="145">
        <f>J138</f>
        <v>0</v>
      </c>
      <c r="K70" s="142"/>
      <c r="L70" s="146"/>
    </row>
    <row r="71" spans="2:12" s="9" customFormat="1" ht="19.5" customHeight="1">
      <c r="B71" s="147"/>
      <c r="C71" s="98"/>
      <c r="D71" s="148" t="s">
        <v>121</v>
      </c>
      <c r="E71" s="149"/>
      <c r="F71" s="149"/>
      <c r="G71" s="149"/>
      <c r="H71" s="149"/>
      <c r="I71" s="149"/>
      <c r="J71" s="150">
        <f>J139</f>
        <v>0</v>
      </c>
      <c r="K71" s="98"/>
      <c r="L71" s="151"/>
    </row>
    <row r="72" spans="2:12" s="8" customFormat="1" ht="24.75" customHeight="1">
      <c r="B72" s="141"/>
      <c r="C72" s="142"/>
      <c r="D72" s="143" t="s">
        <v>122</v>
      </c>
      <c r="E72" s="144"/>
      <c r="F72" s="144"/>
      <c r="G72" s="144"/>
      <c r="H72" s="144"/>
      <c r="I72" s="144"/>
      <c r="J72" s="145">
        <f>J148</f>
        <v>0</v>
      </c>
      <c r="K72" s="142"/>
      <c r="L72" s="146"/>
    </row>
    <row r="73" spans="2:12" s="9" customFormat="1" ht="19.5" customHeight="1">
      <c r="B73" s="147"/>
      <c r="C73" s="98"/>
      <c r="D73" s="148" t="s">
        <v>123</v>
      </c>
      <c r="E73" s="149"/>
      <c r="F73" s="149"/>
      <c r="G73" s="149"/>
      <c r="H73" s="149"/>
      <c r="I73" s="149"/>
      <c r="J73" s="150">
        <f>J149</f>
        <v>0</v>
      </c>
      <c r="K73" s="98"/>
      <c r="L73" s="151"/>
    </row>
    <row r="74" spans="2:12" s="8" customFormat="1" ht="24.75" customHeight="1">
      <c r="B74" s="141"/>
      <c r="C74" s="142"/>
      <c r="D74" s="143" t="s">
        <v>124</v>
      </c>
      <c r="E74" s="144"/>
      <c r="F74" s="144"/>
      <c r="G74" s="144"/>
      <c r="H74" s="144"/>
      <c r="I74" s="144"/>
      <c r="J74" s="145">
        <f>J164</f>
        <v>0</v>
      </c>
      <c r="K74" s="142"/>
      <c r="L74" s="146"/>
    </row>
    <row r="75" spans="2:12" s="9" customFormat="1" ht="19.5" customHeight="1">
      <c r="B75" s="147"/>
      <c r="C75" s="98"/>
      <c r="D75" s="148" t="s">
        <v>125</v>
      </c>
      <c r="E75" s="149"/>
      <c r="F75" s="149"/>
      <c r="G75" s="149"/>
      <c r="H75" s="149"/>
      <c r="I75" s="149"/>
      <c r="J75" s="150">
        <f>J165</f>
        <v>0</v>
      </c>
      <c r="K75" s="98"/>
      <c r="L75" s="151"/>
    </row>
    <row r="76" spans="1:31" s="1" customFormat="1" ht="21.75" customHeight="1">
      <c r="A76" s="35"/>
      <c r="B76" s="36"/>
      <c r="C76" s="37"/>
      <c r="D76" s="37"/>
      <c r="E76" s="37"/>
      <c r="F76" s="37"/>
      <c r="G76" s="37"/>
      <c r="H76" s="37"/>
      <c r="I76" s="37"/>
      <c r="J76" s="37"/>
      <c r="K76" s="37"/>
      <c r="L76" s="114"/>
      <c r="S76" s="35"/>
      <c r="T76" s="35"/>
      <c r="U76" s="35"/>
      <c r="V76" s="35"/>
      <c r="W76" s="35"/>
      <c r="X76" s="35"/>
      <c r="Y76" s="35"/>
      <c r="Z76" s="35"/>
      <c r="AA76" s="35"/>
      <c r="AB76" s="35"/>
      <c r="AC76" s="35"/>
      <c r="AD76" s="35"/>
      <c r="AE76" s="35"/>
    </row>
    <row r="77" spans="1:31" s="1" customFormat="1" ht="6.75" customHeight="1">
      <c r="A77" s="35"/>
      <c r="B77" s="48"/>
      <c r="C77" s="49"/>
      <c r="D77" s="49"/>
      <c r="E77" s="49"/>
      <c r="F77" s="49"/>
      <c r="G77" s="49"/>
      <c r="H77" s="49"/>
      <c r="I77" s="49"/>
      <c r="J77" s="49"/>
      <c r="K77" s="49"/>
      <c r="L77" s="114"/>
      <c r="S77" s="35"/>
      <c r="T77" s="35"/>
      <c r="U77" s="35"/>
      <c r="V77" s="35"/>
      <c r="W77" s="35"/>
      <c r="X77" s="35"/>
      <c r="Y77" s="35"/>
      <c r="Z77" s="35"/>
      <c r="AA77" s="35"/>
      <c r="AB77" s="35"/>
      <c r="AC77" s="35"/>
      <c r="AD77" s="35"/>
      <c r="AE77" s="35"/>
    </row>
    <row r="81" spans="1:31" s="1" customFormat="1" ht="6.75" customHeight="1">
      <c r="A81" s="35"/>
      <c r="B81" s="50"/>
      <c r="C81" s="51"/>
      <c r="D81" s="51"/>
      <c r="E81" s="51"/>
      <c r="F81" s="51"/>
      <c r="G81" s="51"/>
      <c r="H81" s="51"/>
      <c r="I81" s="51"/>
      <c r="J81" s="51"/>
      <c r="K81" s="51"/>
      <c r="L81" s="114"/>
      <c r="S81" s="35"/>
      <c r="T81" s="35"/>
      <c r="U81" s="35"/>
      <c r="V81" s="35"/>
      <c r="W81" s="35"/>
      <c r="X81" s="35"/>
      <c r="Y81" s="35"/>
      <c r="Z81" s="35"/>
      <c r="AA81" s="35"/>
      <c r="AB81" s="35"/>
      <c r="AC81" s="35"/>
      <c r="AD81" s="35"/>
      <c r="AE81" s="35"/>
    </row>
    <row r="82" spans="1:31" s="1" customFormat="1" ht="24.75" customHeight="1">
      <c r="A82" s="35"/>
      <c r="B82" s="36"/>
      <c r="C82" s="24" t="s">
        <v>126</v>
      </c>
      <c r="D82" s="37"/>
      <c r="E82" s="37"/>
      <c r="F82" s="37"/>
      <c r="G82" s="37"/>
      <c r="H82" s="37"/>
      <c r="I82" s="37"/>
      <c r="J82" s="37"/>
      <c r="K82" s="37"/>
      <c r="L82" s="114"/>
      <c r="S82" s="35"/>
      <c r="T82" s="35"/>
      <c r="U82" s="35"/>
      <c r="V82" s="35"/>
      <c r="W82" s="35"/>
      <c r="X82" s="35"/>
      <c r="Y82" s="35"/>
      <c r="Z82" s="35"/>
      <c r="AA82" s="35"/>
      <c r="AB82" s="35"/>
      <c r="AC82" s="35"/>
      <c r="AD82" s="35"/>
      <c r="AE82" s="35"/>
    </row>
    <row r="83" spans="1:31" s="1" customFormat="1" ht="6.75" customHeight="1">
      <c r="A83" s="35"/>
      <c r="B83" s="36"/>
      <c r="C83" s="37"/>
      <c r="D83" s="37"/>
      <c r="E83" s="37"/>
      <c r="F83" s="37"/>
      <c r="G83" s="37"/>
      <c r="H83" s="37"/>
      <c r="I83" s="37"/>
      <c r="J83" s="37"/>
      <c r="K83" s="37"/>
      <c r="L83" s="114"/>
      <c r="S83" s="35"/>
      <c r="T83" s="35"/>
      <c r="U83" s="35"/>
      <c r="V83" s="35"/>
      <c r="W83" s="35"/>
      <c r="X83" s="35"/>
      <c r="Y83" s="35"/>
      <c r="Z83" s="35"/>
      <c r="AA83" s="35"/>
      <c r="AB83" s="35"/>
      <c r="AC83" s="35"/>
      <c r="AD83" s="35"/>
      <c r="AE83" s="35"/>
    </row>
    <row r="84" spans="1:31" s="1" customFormat="1" ht="12" customHeight="1">
      <c r="A84" s="35"/>
      <c r="B84" s="36"/>
      <c r="C84" s="30" t="s">
        <v>16</v>
      </c>
      <c r="D84" s="37"/>
      <c r="E84" s="37"/>
      <c r="F84" s="37"/>
      <c r="G84" s="37"/>
      <c r="H84" s="37"/>
      <c r="I84" s="37"/>
      <c r="J84" s="37"/>
      <c r="K84" s="37"/>
      <c r="L84" s="114"/>
      <c r="S84" s="35"/>
      <c r="T84" s="35"/>
      <c r="U84" s="35"/>
      <c r="V84" s="35"/>
      <c r="W84" s="35"/>
      <c r="X84" s="35"/>
      <c r="Y84" s="35"/>
      <c r="Z84" s="35"/>
      <c r="AA84" s="35"/>
      <c r="AB84" s="35"/>
      <c r="AC84" s="35"/>
      <c r="AD84" s="35"/>
      <c r="AE84" s="35"/>
    </row>
    <row r="85" spans="1:31" s="1" customFormat="1" ht="16.5" customHeight="1">
      <c r="A85" s="35"/>
      <c r="B85" s="36"/>
      <c r="C85" s="37"/>
      <c r="D85" s="37"/>
      <c r="E85" s="404" t="str">
        <f>E7</f>
        <v>004486 MVE Veselí nad Moravou - rekonstrukce</v>
      </c>
      <c r="F85" s="413"/>
      <c r="G85" s="413"/>
      <c r="H85" s="413"/>
      <c r="I85" s="37"/>
      <c r="J85" s="37"/>
      <c r="K85" s="37"/>
      <c r="L85" s="114"/>
      <c r="S85" s="35"/>
      <c r="T85" s="35"/>
      <c r="U85" s="35"/>
      <c r="V85" s="35"/>
      <c r="W85" s="35"/>
      <c r="X85" s="35"/>
      <c r="Y85" s="35"/>
      <c r="Z85" s="35"/>
      <c r="AA85" s="35"/>
      <c r="AB85" s="35"/>
      <c r="AC85" s="35"/>
      <c r="AD85" s="35"/>
      <c r="AE85" s="35"/>
    </row>
    <row r="86" spans="2:12" ht="12" customHeight="1">
      <c r="B86" s="22"/>
      <c r="C86" s="30" t="s">
        <v>106</v>
      </c>
      <c r="D86" s="23"/>
      <c r="E86" s="23"/>
      <c r="F86" s="23"/>
      <c r="G86" s="23"/>
      <c r="H86" s="23"/>
      <c r="I86" s="23"/>
      <c r="J86" s="23"/>
      <c r="K86" s="23"/>
      <c r="L86" s="21"/>
    </row>
    <row r="87" spans="1:31" s="1" customFormat="1" ht="16.5" customHeight="1">
      <c r="A87" s="35"/>
      <c r="B87" s="36"/>
      <c r="C87" s="37"/>
      <c r="D87" s="37"/>
      <c r="E87" s="404" t="s">
        <v>107</v>
      </c>
      <c r="F87" s="405"/>
      <c r="G87" s="405"/>
      <c r="H87" s="405"/>
      <c r="I87" s="37"/>
      <c r="J87" s="37"/>
      <c r="K87" s="37"/>
      <c r="L87" s="114"/>
      <c r="S87" s="35"/>
      <c r="T87" s="35"/>
      <c r="U87" s="35"/>
      <c r="V87" s="35"/>
      <c r="W87" s="35"/>
      <c r="X87" s="35"/>
      <c r="Y87" s="35"/>
      <c r="Z87" s="35"/>
      <c r="AA87" s="35"/>
      <c r="AB87" s="35"/>
      <c r="AC87" s="35"/>
      <c r="AD87" s="35"/>
      <c r="AE87" s="35"/>
    </row>
    <row r="88" spans="1:31" s="1" customFormat="1" ht="12" customHeight="1">
      <c r="A88" s="35"/>
      <c r="B88" s="36"/>
      <c r="C88" s="30" t="s">
        <v>108</v>
      </c>
      <c r="D88" s="37"/>
      <c r="E88" s="37"/>
      <c r="F88" s="37"/>
      <c r="G88" s="37"/>
      <c r="H88" s="37"/>
      <c r="I88" s="37"/>
      <c r="J88" s="37"/>
      <c r="K88" s="37"/>
      <c r="L88" s="114"/>
      <c r="S88" s="35"/>
      <c r="T88" s="35"/>
      <c r="U88" s="35"/>
      <c r="V88" s="35"/>
      <c r="W88" s="35"/>
      <c r="X88" s="35"/>
      <c r="Y88" s="35"/>
      <c r="Z88" s="35"/>
      <c r="AA88" s="35"/>
      <c r="AB88" s="35"/>
      <c r="AC88" s="35"/>
      <c r="AD88" s="35"/>
      <c r="AE88" s="35"/>
    </row>
    <row r="89" spans="1:31" s="1" customFormat="1" ht="16.5" customHeight="1">
      <c r="A89" s="35"/>
      <c r="B89" s="36"/>
      <c r="C89" s="37"/>
      <c r="D89" s="37"/>
      <c r="E89" s="385" t="str">
        <f>E11</f>
        <v>PS 01.1 - Přívod vody</v>
      </c>
      <c r="F89" s="405"/>
      <c r="G89" s="405"/>
      <c r="H89" s="405"/>
      <c r="I89" s="37"/>
      <c r="J89" s="37"/>
      <c r="K89" s="37"/>
      <c r="L89" s="114"/>
      <c r="S89" s="35"/>
      <c r="T89" s="35"/>
      <c r="U89" s="35"/>
      <c r="V89" s="35"/>
      <c r="W89" s="35"/>
      <c r="X89" s="35"/>
      <c r="Y89" s="35"/>
      <c r="Z89" s="35"/>
      <c r="AA89" s="35"/>
      <c r="AB89" s="35"/>
      <c r="AC89" s="35"/>
      <c r="AD89" s="35"/>
      <c r="AE89" s="35"/>
    </row>
    <row r="90" spans="1:31" s="1" customFormat="1" ht="6.75" customHeight="1">
      <c r="A90" s="35"/>
      <c r="B90" s="36"/>
      <c r="C90" s="37"/>
      <c r="D90" s="37"/>
      <c r="E90" s="37"/>
      <c r="F90" s="37"/>
      <c r="G90" s="37"/>
      <c r="H90" s="37"/>
      <c r="I90" s="37"/>
      <c r="J90" s="37"/>
      <c r="K90" s="37"/>
      <c r="L90" s="114"/>
      <c r="S90" s="35"/>
      <c r="T90" s="35"/>
      <c r="U90" s="35"/>
      <c r="V90" s="35"/>
      <c r="W90" s="35"/>
      <c r="X90" s="35"/>
      <c r="Y90" s="35"/>
      <c r="Z90" s="35"/>
      <c r="AA90" s="35"/>
      <c r="AB90" s="35"/>
      <c r="AC90" s="35"/>
      <c r="AD90" s="35"/>
      <c r="AE90" s="35"/>
    </row>
    <row r="91" spans="1:31" s="1" customFormat="1" ht="12" customHeight="1">
      <c r="A91" s="35"/>
      <c r="B91" s="36"/>
      <c r="C91" s="30" t="s">
        <v>22</v>
      </c>
      <c r="D91" s="37"/>
      <c r="E91" s="37"/>
      <c r="F91" s="28" t="str">
        <f>F14</f>
        <v>VD Veselí nad Moravou - na řece Morava </v>
      </c>
      <c r="G91" s="37"/>
      <c r="H91" s="37"/>
      <c r="I91" s="30" t="s">
        <v>24</v>
      </c>
      <c r="J91" s="60" t="str">
        <f>IF(J14="","",J14)</f>
        <v>12. 4. 2021</v>
      </c>
      <c r="K91" s="37"/>
      <c r="L91" s="114"/>
      <c r="S91" s="35"/>
      <c r="T91" s="35"/>
      <c r="U91" s="35"/>
      <c r="V91" s="35"/>
      <c r="W91" s="35"/>
      <c r="X91" s="35"/>
      <c r="Y91" s="35"/>
      <c r="Z91" s="35"/>
      <c r="AA91" s="35"/>
      <c r="AB91" s="35"/>
      <c r="AC91" s="35"/>
      <c r="AD91" s="35"/>
      <c r="AE91" s="35"/>
    </row>
    <row r="92" spans="1:31" s="1" customFormat="1" ht="6.75" customHeight="1">
      <c r="A92" s="35"/>
      <c r="B92" s="36"/>
      <c r="C92" s="37"/>
      <c r="D92" s="37"/>
      <c r="E92" s="37"/>
      <c r="F92" s="37"/>
      <c r="G92" s="37"/>
      <c r="H92" s="37"/>
      <c r="I92" s="37"/>
      <c r="J92" s="37"/>
      <c r="K92" s="37"/>
      <c r="L92" s="114"/>
      <c r="S92" s="35"/>
      <c r="T92" s="35"/>
      <c r="U92" s="35"/>
      <c r="V92" s="35"/>
      <c r="W92" s="35"/>
      <c r="X92" s="35"/>
      <c r="Y92" s="35"/>
      <c r="Z92" s="35"/>
      <c r="AA92" s="35"/>
      <c r="AB92" s="35"/>
      <c r="AC92" s="35"/>
      <c r="AD92" s="35"/>
      <c r="AE92" s="35"/>
    </row>
    <row r="93" spans="1:31" s="1" customFormat="1" ht="15" customHeight="1">
      <c r="A93" s="35"/>
      <c r="B93" s="36"/>
      <c r="C93" s="30" t="s">
        <v>26</v>
      </c>
      <c r="D93" s="37"/>
      <c r="E93" s="37"/>
      <c r="F93" s="28" t="str">
        <f>E17</f>
        <v>Povodí Moravy, státní podnik</v>
      </c>
      <c r="G93" s="37"/>
      <c r="H93" s="37"/>
      <c r="I93" s="30" t="s">
        <v>34</v>
      </c>
      <c r="J93" s="33" t="str">
        <f>E23</f>
        <v>AQUATIS a. s.</v>
      </c>
      <c r="K93" s="37"/>
      <c r="L93" s="114"/>
      <c r="S93" s="35"/>
      <c r="T93" s="35"/>
      <c r="U93" s="35"/>
      <c r="V93" s="35"/>
      <c r="W93" s="35"/>
      <c r="X93" s="35"/>
      <c r="Y93" s="35"/>
      <c r="Z93" s="35"/>
      <c r="AA93" s="35"/>
      <c r="AB93" s="35"/>
      <c r="AC93" s="35"/>
      <c r="AD93" s="35"/>
      <c r="AE93" s="35"/>
    </row>
    <row r="94" spans="1:31" s="1" customFormat="1" ht="15" customHeight="1">
      <c r="A94" s="35"/>
      <c r="B94" s="36"/>
      <c r="C94" s="30" t="s">
        <v>32</v>
      </c>
      <c r="D94" s="37"/>
      <c r="E94" s="37"/>
      <c r="F94" s="28" t="str">
        <f>IF(E20="","",E20)</f>
        <v>Vyplň údaj</v>
      </c>
      <c r="G94" s="37"/>
      <c r="H94" s="37"/>
      <c r="I94" s="30" t="s">
        <v>39</v>
      </c>
      <c r="J94" s="33" t="str">
        <f>E26</f>
        <v>Aneta Patková</v>
      </c>
      <c r="K94" s="37"/>
      <c r="L94" s="114"/>
      <c r="S94" s="35"/>
      <c r="T94" s="35"/>
      <c r="U94" s="35"/>
      <c r="V94" s="35"/>
      <c r="W94" s="35"/>
      <c r="X94" s="35"/>
      <c r="Y94" s="35"/>
      <c r="Z94" s="35"/>
      <c r="AA94" s="35"/>
      <c r="AB94" s="35"/>
      <c r="AC94" s="35"/>
      <c r="AD94" s="35"/>
      <c r="AE94" s="35"/>
    </row>
    <row r="95" spans="1:31" s="1" customFormat="1" ht="9.75" customHeight="1">
      <c r="A95" s="35"/>
      <c r="B95" s="36"/>
      <c r="C95" s="37"/>
      <c r="D95" s="37"/>
      <c r="E95" s="37"/>
      <c r="F95" s="37"/>
      <c r="G95" s="37"/>
      <c r="H95" s="37"/>
      <c r="I95" s="37"/>
      <c r="J95" s="37"/>
      <c r="K95" s="37"/>
      <c r="L95" s="114"/>
      <c r="S95" s="35"/>
      <c r="T95" s="35"/>
      <c r="U95" s="35"/>
      <c r="V95" s="35"/>
      <c r="W95" s="35"/>
      <c r="X95" s="35"/>
      <c r="Y95" s="35"/>
      <c r="Z95" s="35"/>
      <c r="AA95" s="35"/>
      <c r="AB95" s="35"/>
      <c r="AC95" s="35"/>
      <c r="AD95" s="35"/>
      <c r="AE95" s="35"/>
    </row>
    <row r="96" spans="1:31" s="10" customFormat="1" ht="29.25" customHeight="1">
      <c r="A96" s="152"/>
      <c r="B96" s="153"/>
      <c r="C96" s="154" t="s">
        <v>127</v>
      </c>
      <c r="D96" s="155" t="s">
        <v>62</v>
      </c>
      <c r="E96" s="155" t="s">
        <v>58</v>
      </c>
      <c r="F96" s="155" t="s">
        <v>59</v>
      </c>
      <c r="G96" s="155" t="s">
        <v>128</v>
      </c>
      <c r="H96" s="155" t="s">
        <v>129</v>
      </c>
      <c r="I96" s="155" t="s">
        <v>130</v>
      </c>
      <c r="J96" s="155" t="s">
        <v>112</v>
      </c>
      <c r="K96" s="156" t="s">
        <v>131</v>
      </c>
      <c r="L96" s="157"/>
      <c r="M96" s="69" t="s">
        <v>21</v>
      </c>
      <c r="N96" s="70" t="s">
        <v>47</v>
      </c>
      <c r="O96" s="70" t="s">
        <v>132</v>
      </c>
      <c r="P96" s="70" t="s">
        <v>133</v>
      </c>
      <c r="Q96" s="70" t="s">
        <v>134</v>
      </c>
      <c r="R96" s="70" t="s">
        <v>135</v>
      </c>
      <c r="S96" s="70" t="s">
        <v>136</v>
      </c>
      <c r="T96" s="71" t="s">
        <v>137</v>
      </c>
      <c r="U96" s="152"/>
      <c r="V96" s="152"/>
      <c r="W96" s="152"/>
      <c r="X96" s="152"/>
      <c r="Y96" s="152"/>
      <c r="Z96" s="152"/>
      <c r="AA96" s="152"/>
      <c r="AB96" s="152"/>
      <c r="AC96" s="152"/>
      <c r="AD96" s="152"/>
      <c r="AE96" s="152"/>
    </row>
    <row r="97" spans="1:63" s="1" customFormat="1" ht="22.5" customHeight="1">
      <c r="A97" s="35"/>
      <c r="B97" s="36"/>
      <c r="C97" s="76" t="s">
        <v>138</v>
      </c>
      <c r="D97" s="37"/>
      <c r="E97" s="37"/>
      <c r="F97" s="37"/>
      <c r="G97" s="37"/>
      <c r="H97" s="37"/>
      <c r="I97" s="37"/>
      <c r="J97" s="158">
        <f>BK97</f>
        <v>0</v>
      </c>
      <c r="K97" s="37"/>
      <c r="L97" s="40"/>
      <c r="M97" s="72"/>
      <c r="N97" s="159"/>
      <c r="O97" s="73"/>
      <c r="P97" s="160">
        <f>P98+P108+P122+P138+P148+P164</f>
        <v>0</v>
      </c>
      <c r="Q97" s="73"/>
      <c r="R97" s="160">
        <f>R98+R108+R122+R138+R148+R164</f>
        <v>0</v>
      </c>
      <c r="S97" s="73"/>
      <c r="T97" s="161">
        <f>T98+T108+T122+T138+T148+T164</f>
        <v>0</v>
      </c>
      <c r="U97" s="35"/>
      <c r="V97" s="35"/>
      <c r="W97" s="35"/>
      <c r="X97" s="35"/>
      <c r="Y97" s="35"/>
      <c r="Z97" s="35"/>
      <c r="AA97" s="35"/>
      <c r="AB97" s="35"/>
      <c r="AC97" s="35"/>
      <c r="AD97" s="35"/>
      <c r="AE97" s="35"/>
      <c r="AT97" s="18" t="s">
        <v>76</v>
      </c>
      <c r="AU97" s="18" t="s">
        <v>113</v>
      </c>
      <c r="BK97" s="162">
        <f>BK98+BK108+BK122+BK138+BK148+BK164</f>
        <v>0</v>
      </c>
    </row>
    <row r="98" spans="2:63" s="11" customFormat="1" ht="25.5" customHeight="1">
      <c r="B98" s="163"/>
      <c r="C98" s="164"/>
      <c r="D98" s="165" t="s">
        <v>76</v>
      </c>
      <c r="E98" s="166" t="s">
        <v>139</v>
      </c>
      <c r="F98" s="166" t="s">
        <v>1045</v>
      </c>
      <c r="G98" s="164"/>
      <c r="H98" s="164"/>
      <c r="I98" s="167"/>
      <c r="J98" s="168">
        <f>BK98</f>
        <v>0</v>
      </c>
      <c r="K98" s="164"/>
      <c r="L98" s="169"/>
      <c r="M98" s="170"/>
      <c r="N98" s="171"/>
      <c r="O98" s="171"/>
      <c r="P98" s="172">
        <f>P99</f>
        <v>0</v>
      </c>
      <c r="Q98" s="171"/>
      <c r="R98" s="172">
        <f>R99</f>
        <v>0</v>
      </c>
      <c r="S98" s="171"/>
      <c r="T98" s="173">
        <f>T99</f>
        <v>0</v>
      </c>
      <c r="AR98" s="174" t="s">
        <v>84</v>
      </c>
      <c r="AT98" s="175" t="s">
        <v>76</v>
      </c>
      <c r="AU98" s="175" t="s">
        <v>77</v>
      </c>
      <c r="AY98" s="174" t="s">
        <v>140</v>
      </c>
      <c r="BK98" s="176">
        <f>BK99</f>
        <v>0</v>
      </c>
    </row>
    <row r="99" spans="2:63" s="11" customFormat="1" ht="22.5" customHeight="1">
      <c r="B99" s="163"/>
      <c r="C99" s="164"/>
      <c r="D99" s="165" t="s">
        <v>76</v>
      </c>
      <c r="E99" s="177" t="s">
        <v>141</v>
      </c>
      <c r="F99" s="177" t="s">
        <v>142</v>
      </c>
      <c r="G99" s="164"/>
      <c r="H99" s="164"/>
      <c r="I99" s="167"/>
      <c r="J99" s="178">
        <f>BK99</f>
        <v>0</v>
      </c>
      <c r="K99" s="164"/>
      <c r="L99" s="169"/>
      <c r="M99" s="170"/>
      <c r="N99" s="171"/>
      <c r="O99" s="171"/>
      <c r="P99" s="172">
        <f>SUM(P100:P107)</f>
        <v>0</v>
      </c>
      <c r="Q99" s="171"/>
      <c r="R99" s="172">
        <f>SUM(R100:R107)</f>
        <v>0</v>
      </c>
      <c r="S99" s="171"/>
      <c r="T99" s="173">
        <f>SUM(T100:T107)</f>
        <v>0</v>
      </c>
      <c r="AR99" s="174" t="s">
        <v>84</v>
      </c>
      <c r="AT99" s="175" t="s">
        <v>76</v>
      </c>
      <c r="AU99" s="175" t="s">
        <v>84</v>
      </c>
      <c r="AY99" s="174" t="s">
        <v>140</v>
      </c>
      <c r="BK99" s="176">
        <f>SUM(BK100:BK107)</f>
        <v>0</v>
      </c>
    </row>
    <row r="100" spans="1:65" s="1" customFormat="1" ht="16.5" customHeight="1">
      <c r="A100" s="35"/>
      <c r="B100" s="36"/>
      <c r="C100" s="179" t="s">
        <v>84</v>
      </c>
      <c r="D100" s="179" t="s">
        <v>143</v>
      </c>
      <c r="E100" s="180" t="s">
        <v>144</v>
      </c>
      <c r="F100" s="181" t="s">
        <v>145</v>
      </c>
      <c r="G100" s="182" t="s">
        <v>146</v>
      </c>
      <c r="H100" s="183">
        <v>1</v>
      </c>
      <c r="I100" s="184"/>
      <c r="J100" s="185">
        <f>ROUND(I100*H100,2)</f>
        <v>0</v>
      </c>
      <c r="K100" s="181" t="s">
        <v>21</v>
      </c>
      <c r="L100" s="40"/>
      <c r="M100" s="186" t="s">
        <v>21</v>
      </c>
      <c r="N100" s="187" t="s">
        <v>48</v>
      </c>
      <c r="O100" s="65"/>
      <c r="P100" s="188">
        <f>O100*H100</f>
        <v>0</v>
      </c>
      <c r="Q100" s="188">
        <v>0</v>
      </c>
      <c r="R100" s="188">
        <f>Q100*H100</f>
        <v>0</v>
      </c>
      <c r="S100" s="188">
        <v>0</v>
      </c>
      <c r="T100" s="189">
        <f>S100*H100</f>
        <v>0</v>
      </c>
      <c r="U100" s="35"/>
      <c r="V100" s="35"/>
      <c r="W100" s="35"/>
      <c r="X100" s="35"/>
      <c r="Y100" s="35"/>
      <c r="Z100" s="35"/>
      <c r="AA100" s="35"/>
      <c r="AB100" s="35"/>
      <c r="AC100" s="35"/>
      <c r="AD100" s="35"/>
      <c r="AE100" s="35"/>
      <c r="AR100" s="190" t="s">
        <v>147</v>
      </c>
      <c r="AT100" s="190" t="s">
        <v>143</v>
      </c>
      <c r="AU100" s="190" t="s">
        <v>86</v>
      </c>
      <c r="AY100" s="18" t="s">
        <v>140</v>
      </c>
      <c r="BE100" s="191">
        <f>IF(N100="základní",J100,0)</f>
        <v>0</v>
      </c>
      <c r="BF100" s="191">
        <f>IF(N100="snížená",J100,0)</f>
        <v>0</v>
      </c>
      <c r="BG100" s="191">
        <f>IF(N100="zákl. přenesená",J100,0)</f>
        <v>0</v>
      </c>
      <c r="BH100" s="191">
        <f>IF(N100="sníž. přenesená",J100,0)</f>
        <v>0</v>
      </c>
      <c r="BI100" s="191">
        <f>IF(N100="nulová",J100,0)</f>
        <v>0</v>
      </c>
      <c r="BJ100" s="18" t="s">
        <v>84</v>
      </c>
      <c r="BK100" s="191">
        <f>ROUND(I100*H100,2)</f>
        <v>0</v>
      </c>
      <c r="BL100" s="18" t="s">
        <v>147</v>
      </c>
      <c r="BM100" s="190" t="s">
        <v>148</v>
      </c>
    </row>
    <row r="101" spans="1:47" s="1" customFormat="1" ht="11.25">
      <c r="A101" s="35"/>
      <c r="B101" s="36"/>
      <c r="C101" s="37"/>
      <c r="D101" s="192" t="s">
        <v>149</v>
      </c>
      <c r="E101" s="37"/>
      <c r="F101" s="193" t="s">
        <v>145</v>
      </c>
      <c r="G101" s="37"/>
      <c r="H101" s="37"/>
      <c r="I101" s="194"/>
      <c r="J101" s="37"/>
      <c r="K101" s="37"/>
      <c r="L101" s="40"/>
      <c r="M101" s="195"/>
      <c r="N101" s="196"/>
      <c r="O101" s="65"/>
      <c r="P101" s="65"/>
      <c r="Q101" s="65"/>
      <c r="R101" s="65"/>
      <c r="S101" s="65"/>
      <c r="T101" s="66"/>
      <c r="U101" s="35"/>
      <c r="V101" s="35"/>
      <c r="W101" s="35"/>
      <c r="X101" s="35"/>
      <c r="Y101" s="35"/>
      <c r="Z101" s="35"/>
      <c r="AA101" s="35"/>
      <c r="AB101" s="35"/>
      <c r="AC101" s="35"/>
      <c r="AD101" s="35"/>
      <c r="AE101" s="35"/>
      <c r="AT101" s="18" t="s">
        <v>149</v>
      </c>
      <c r="AU101" s="18" t="s">
        <v>86</v>
      </c>
    </row>
    <row r="102" spans="1:65" s="1" customFormat="1" ht="16.5" customHeight="1">
      <c r="A102" s="35"/>
      <c r="B102" s="36"/>
      <c r="C102" s="179" t="s">
        <v>86</v>
      </c>
      <c r="D102" s="179" t="s">
        <v>143</v>
      </c>
      <c r="E102" s="180" t="s">
        <v>150</v>
      </c>
      <c r="F102" s="181" t="s">
        <v>151</v>
      </c>
      <c r="G102" s="182" t="s">
        <v>146</v>
      </c>
      <c r="H102" s="183">
        <v>1</v>
      </c>
      <c r="I102" s="184"/>
      <c r="J102" s="185">
        <f>ROUND(I102*H102,2)</f>
        <v>0</v>
      </c>
      <c r="K102" s="181" t="s">
        <v>21</v>
      </c>
      <c r="L102" s="40"/>
      <c r="M102" s="186" t="s">
        <v>21</v>
      </c>
      <c r="N102" s="187" t="s">
        <v>48</v>
      </c>
      <c r="O102" s="65"/>
      <c r="P102" s="188">
        <f>O102*H102</f>
        <v>0</v>
      </c>
      <c r="Q102" s="188">
        <v>0</v>
      </c>
      <c r="R102" s="188">
        <f>Q102*H102</f>
        <v>0</v>
      </c>
      <c r="S102" s="188">
        <v>0</v>
      </c>
      <c r="T102" s="189">
        <f>S102*H102</f>
        <v>0</v>
      </c>
      <c r="U102" s="35"/>
      <c r="V102" s="35"/>
      <c r="W102" s="35"/>
      <c r="X102" s="35"/>
      <c r="Y102" s="35"/>
      <c r="Z102" s="35"/>
      <c r="AA102" s="35"/>
      <c r="AB102" s="35"/>
      <c r="AC102" s="35"/>
      <c r="AD102" s="35"/>
      <c r="AE102" s="35"/>
      <c r="AR102" s="190" t="s">
        <v>147</v>
      </c>
      <c r="AT102" s="190" t="s">
        <v>143</v>
      </c>
      <c r="AU102" s="190" t="s">
        <v>86</v>
      </c>
      <c r="AY102" s="18" t="s">
        <v>140</v>
      </c>
      <c r="BE102" s="191">
        <f>IF(N102="základní",J102,0)</f>
        <v>0</v>
      </c>
      <c r="BF102" s="191">
        <f>IF(N102="snížená",J102,0)</f>
        <v>0</v>
      </c>
      <c r="BG102" s="191">
        <f>IF(N102="zákl. přenesená",J102,0)</f>
        <v>0</v>
      </c>
      <c r="BH102" s="191">
        <f>IF(N102="sníž. přenesená",J102,0)</f>
        <v>0</v>
      </c>
      <c r="BI102" s="191">
        <f>IF(N102="nulová",J102,0)</f>
        <v>0</v>
      </c>
      <c r="BJ102" s="18" t="s">
        <v>84</v>
      </c>
      <c r="BK102" s="191">
        <f>ROUND(I102*H102,2)</f>
        <v>0</v>
      </c>
      <c r="BL102" s="18" t="s">
        <v>147</v>
      </c>
      <c r="BM102" s="190" t="s">
        <v>152</v>
      </c>
    </row>
    <row r="103" spans="1:47" s="1" customFormat="1" ht="11.25">
      <c r="A103" s="35"/>
      <c r="B103" s="36"/>
      <c r="C103" s="37"/>
      <c r="D103" s="192" t="s">
        <v>149</v>
      </c>
      <c r="E103" s="37"/>
      <c r="F103" s="193" t="s">
        <v>151</v>
      </c>
      <c r="G103" s="37"/>
      <c r="H103" s="37"/>
      <c r="I103" s="194"/>
      <c r="J103" s="37"/>
      <c r="K103" s="37"/>
      <c r="L103" s="40"/>
      <c r="M103" s="195"/>
      <c r="N103" s="196"/>
      <c r="O103" s="65"/>
      <c r="P103" s="65"/>
      <c r="Q103" s="65"/>
      <c r="R103" s="65"/>
      <c r="S103" s="65"/>
      <c r="T103" s="66"/>
      <c r="U103" s="35"/>
      <c r="V103" s="35"/>
      <c r="W103" s="35"/>
      <c r="X103" s="35"/>
      <c r="Y103" s="35"/>
      <c r="Z103" s="35"/>
      <c r="AA103" s="35"/>
      <c r="AB103" s="35"/>
      <c r="AC103" s="35"/>
      <c r="AD103" s="35"/>
      <c r="AE103" s="35"/>
      <c r="AT103" s="18" t="s">
        <v>149</v>
      </c>
      <c r="AU103" s="18" t="s">
        <v>86</v>
      </c>
    </row>
    <row r="104" spans="1:47" s="1" customFormat="1" ht="12">
      <c r="A104" s="35"/>
      <c r="B104" s="36"/>
      <c r="C104" s="179" t="s">
        <v>153</v>
      </c>
      <c r="D104" s="179" t="s">
        <v>143</v>
      </c>
      <c r="E104" s="180" t="s">
        <v>154</v>
      </c>
      <c r="F104" s="181" t="s">
        <v>155</v>
      </c>
      <c r="G104" s="182" t="s">
        <v>146</v>
      </c>
      <c r="H104" s="183">
        <v>1</v>
      </c>
      <c r="I104" s="184"/>
      <c r="J104" s="185">
        <f>ROUND(I104*H104,2)</f>
        <v>0</v>
      </c>
      <c r="K104" s="181" t="s">
        <v>21</v>
      </c>
      <c r="L104" s="40"/>
      <c r="M104" s="195"/>
      <c r="N104" s="196"/>
      <c r="O104" s="65"/>
      <c r="P104" s="65"/>
      <c r="Q104" s="65"/>
      <c r="R104" s="65"/>
      <c r="S104" s="65"/>
      <c r="T104" s="66"/>
      <c r="U104" s="35"/>
      <c r="V104" s="35"/>
      <c r="W104" s="35"/>
      <c r="X104" s="35"/>
      <c r="Y104" s="35"/>
      <c r="Z104" s="35"/>
      <c r="AA104" s="35"/>
      <c r="AB104" s="35"/>
      <c r="AC104" s="35"/>
      <c r="AD104" s="35"/>
      <c r="AE104" s="35"/>
      <c r="AT104" s="18"/>
      <c r="AU104" s="18"/>
    </row>
    <row r="105" spans="1:47" s="1" customFormat="1" ht="11.25">
      <c r="A105" s="35"/>
      <c r="B105" s="36"/>
      <c r="C105" s="37"/>
      <c r="D105" s="192" t="s">
        <v>149</v>
      </c>
      <c r="E105" s="37"/>
      <c r="F105" s="193" t="s">
        <v>155</v>
      </c>
      <c r="G105" s="37"/>
      <c r="H105" s="37"/>
      <c r="I105" s="194"/>
      <c r="J105" s="37"/>
      <c r="K105" s="37"/>
      <c r="L105" s="40"/>
      <c r="M105" s="195"/>
      <c r="N105" s="196"/>
      <c r="O105" s="65"/>
      <c r="P105" s="65"/>
      <c r="Q105" s="65"/>
      <c r="R105" s="65"/>
      <c r="S105" s="65"/>
      <c r="T105" s="66"/>
      <c r="U105" s="35"/>
      <c r="V105" s="35"/>
      <c r="W105" s="35"/>
      <c r="X105" s="35"/>
      <c r="Y105" s="35"/>
      <c r="Z105" s="35"/>
      <c r="AA105" s="35"/>
      <c r="AB105" s="35"/>
      <c r="AC105" s="35"/>
      <c r="AD105" s="35"/>
      <c r="AE105" s="35"/>
      <c r="AT105" s="18"/>
      <c r="AU105" s="18"/>
    </row>
    <row r="106" spans="1:65" s="1" customFormat="1" ht="16.5" customHeight="1">
      <c r="A106" s="35"/>
      <c r="B106" s="36"/>
      <c r="C106" s="179">
        <v>32</v>
      </c>
      <c r="D106" s="179" t="s">
        <v>143</v>
      </c>
      <c r="E106" s="180" t="s">
        <v>1046</v>
      </c>
      <c r="F106" s="181" t="s">
        <v>1047</v>
      </c>
      <c r="G106" s="182" t="s">
        <v>146</v>
      </c>
      <c r="H106" s="183">
        <v>1</v>
      </c>
      <c r="I106" s="184"/>
      <c r="J106" s="185">
        <f>ROUND(I106*H106,2)</f>
        <v>0</v>
      </c>
      <c r="K106" s="181" t="s">
        <v>21</v>
      </c>
      <c r="L106" s="40"/>
      <c r="M106" s="186" t="s">
        <v>21</v>
      </c>
      <c r="N106" s="187" t="s">
        <v>48</v>
      </c>
      <c r="O106" s="65"/>
      <c r="P106" s="188">
        <f>O106*H106</f>
        <v>0</v>
      </c>
      <c r="Q106" s="188">
        <v>0</v>
      </c>
      <c r="R106" s="188">
        <f>Q106*H106</f>
        <v>0</v>
      </c>
      <c r="S106" s="188">
        <v>0</v>
      </c>
      <c r="T106" s="189">
        <f>S106*H106</f>
        <v>0</v>
      </c>
      <c r="U106" s="35"/>
      <c r="V106" s="35"/>
      <c r="W106" s="35"/>
      <c r="X106" s="35"/>
      <c r="Y106" s="35"/>
      <c r="Z106" s="35"/>
      <c r="AA106" s="35"/>
      <c r="AB106" s="35"/>
      <c r="AC106" s="35"/>
      <c r="AD106" s="35"/>
      <c r="AE106" s="35"/>
      <c r="AR106" s="190" t="s">
        <v>147</v>
      </c>
      <c r="AT106" s="190" t="s">
        <v>143</v>
      </c>
      <c r="AU106" s="190" t="s">
        <v>86</v>
      </c>
      <c r="AY106" s="18" t="s">
        <v>140</v>
      </c>
      <c r="BE106" s="191">
        <f>IF(N106="základní",J106,0)</f>
        <v>0</v>
      </c>
      <c r="BF106" s="191">
        <f>IF(N106="snížená",J106,0)</f>
        <v>0</v>
      </c>
      <c r="BG106" s="191">
        <f>IF(N106="zákl. přenesená",J106,0)</f>
        <v>0</v>
      </c>
      <c r="BH106" s="191">
        <f>IF(N106="sníž. přenesená",J106,0)</f>
        <v>0</v>
      </c>
      <c r="BI106" s="191">
        <f>IF(N106="nulová",J106,0)</f>
        <v>0</v>
      </c>
      <c r="BJ106" s="18" t="s">
        <v>84</v>
      </c>
      <c r="BK106" s="191">
        <f>ROUND(I106*H106,2)</f>
        <v>0</v>
      </c>
      <c r="BL106" s="18" t="s">
        <v>147</v>
      </c>
      <c r="BM106" s="190" t="s">
        <v>156</v>
      </c>
    </row>
    <row r="107" spans="1:47" s="1" customFormat="1" ht="60.75" customHeight="1">
      <c r="A107" s="35"/>
      <c r="B107" s="36"/>
      <c r="C107" s="37"/>
      <c r="D107" s="192" t="s">
        <v>149</v>
      </c>
      <c r="E107" s="37"/>
      <c r="F107" s="359" t="s">
        <v>1048</v>
      </c>
      <c r="G107" s="37"/>
      <c r="H107" s="37"/>
      <c r="I107" s="194"/>
      <c r="J107" s="37"/>
      <c r="K107" s="37"/>
      <c r="L107" s="40"/>
      <c r="M107" s="195"/>
      <c r="N107" s="196"/>
      <c r="O107" s="65"/>
      <c r="P107" s="65"/>
      <c r="Q107" s="65"/>
      <c r="R107" s="65"/>
      <c r="S107" s="65"/>
      <c r="T107" s="66"/>
      <c r="U107" s="35"/>
      <c r="V107" s="35"/>
      <c r="W107" s="35"/>
      <c r="X107" s="35"/>
      <c r="Y107" s="35"/>
      <c r="Z107" s="35"/>
      <c r="AA107" s="35"/>
      <c r="AB107" s="35"/>
      <c r="AC107" s="35"/>
      <c r="AD107" s="35"/>
      <c r="AE107" s="35"/>
      <c r="AT107" s="18" t="s">
        <v>149</v>
      </c>
      <c r="AU107" s="18" t="s">
        <v>86</v>
      </c>
    </row>
    <row r="108" spans="2:63" s="11" customFormat="1" ht="25.5" customHeight="1">
      <c r="B108" s="163"/>
      <c r="C108" s="164"/>
      <c r="D108" s="165" t="s">
        <v>76</v>
      </c>
      <c r="E108" s="166" t="s">
        <v>157</v>
      </c>
      <c r="F108" s="166" t="s">
        <v>158</v>
      </c>
      <c r="G108" s="164"/>
      <c r="H108" s="164"/>
      <c r="I108" s="167"/>
      <c r="J108" s="168">
        <f>BK108</f>
        <v>0</v>
      </c>
      <c r="K108" s="164"/>
      <c r="L108" s="169"/>
      <c r="M108" s="170"/>
      <c r="N108" s="171"/>
      <c r="O108" s="171"/>
      <c r="P108" s="172">
        <f>P109</f>
        <v>0</v>
      </c>
      <c r="Q108" s="171"/>
      <c r="R108" s="172">
        <f>R109</f>
        <v>0</v>
      </c>
      <c r="S108" s="171"/>
      <c r="T108" s="173">
        <f>T109</f>
        <v>0</v>
      </c>
      <c r="AR108" s="174" t="s">
        <v>84</v>
      </c>
      <c r="AT108" s="175" t="s">
        <v>76</v>
      </c>
      <c r="AU108" s="175" t="s">
        <v>77</v>
      </c>
      <c r="AY108" s="174" t="s">
        <v>140</v>
      </c>
      <c r="BK108" s="176">
        <f>BK109</f>
        <v>0</v>
      </c>
    </row>
    <row r="109" spans="2:63" s="11" customFormat="1" ht="22.5" customHeight="1">
      <c r="B109" s="163"/>
      <c r="C109" s="164"/>
      <c r="D109" s="165" t="s">
        <v>76</v>
      </c>
      <c r="E109" s="177" t="s">
        <v>159</v>
      </c>
      <c r="F109" s="177" t="s">
        <v>160</v>
      </c>
      <c r="G109" s="164"/>
      <c r="H109" s="164"/>
      <c r="I109" s="167"/>
      <c r="J109" s="178">
        <f>BK109</f>
        <v>0</v>
      </c>
      <c r="K109" s="164"/>
      <c r="L109" s="169"/>
      <c r="M109" s="170"/>
      <c r="N109" s="171"/>
      <c r="O109" s="171"/>
      <c r="P109" s="172">
        <f>SUM(P110:P121)</f>
        <v>0</v>
      </c>
      <c r="Q109" s="171"/>
      <c r="R109" s="172">
        <f>SUM(R110:R121)</f>
        <v>0</v>
      </c>
      <c r="S109" s="171"/>
      <c r="T109" s="173">
        <f>SUM(T110:T121)</f>
        <v>0</v>
      </c>
      <c r="AR109" s="174" t="s">
        <v>84</v>
      </c>
      <c r="AT109" s="175" t="s">
        <v>76</v>
      </c>
      <c r="AU109" s="175" t="s">
        <v>84</v>
      </c>
      <c r="AY109" s="174" t="s">
        <v>140</v>
      </c>
      <c r="BK109" s="176">
        <f>SUM(BK110:BK121)</f>
        <v>0</v>
      </c>
    </row>
    <row r="110" spans="1:65" s="1" customFormat="1" ht="16.5" customHeight="1">
      <c r="A110" s="35"/>
      <c r="B110" s="36"/>
      <c r="C110" s="179" t="s">
        <v>147</v>
      </c>
      <c r="D110" s="179" t="s">
        <v>143</v>
      </c>
      <c r="E110" s="180" t="s">
        <v>161</v>
      </c>
      <c r="F110" s="181" t="s">
        <v>162</v>
      </c>
      <c r="G110" s="182" t="s">
        <v>146</v>
      </c>
      <c r="H110" s="183">
        <v>1</v>
      </c>
      <c r="I110" s="184"/>
      <c r="J110" s="185">
        <f>ROUND(I110*H110,2)</f>
        <v>0</v>
      </c>
      <c r="K110" s="181" t="s">
        <v>21</v>
      </c>
      <c r="L110" s="40"/>
      <c r="M110" s="186" t="s">
        <v>21</v>
      </c>
      <c r="N110" s="187" t="s">
        <v>48</v>
      </c>
      <c r="O110" s="65"/>
      <c r="P110" s="188">
        <f>O110*H110</f>
        <v>0</v>
      </c>
      <c r="Q110" s="188">
        <v>0</v>
      </c>
      <c r="R110" s="188">
        <f>Q110*H110</f>
        <v>0</v>
      </c>
      <c r="S110" s="188">
        <v>0</v>
      </c>
      <c r="T110" s="189">
        <f>S110*H110</f>
        <v>0</v>
      </c>
      <c r="U110" s="35"/>
      <c r="V110" s="35"/>
      <c r="W110" s="35"/>
      <c r="X110" s="35"/>
      <c r="Y110" s="35"/>
      <c r="Z110" s="35"/>
      <c r="AA110" s="35"/>
      <c r="AB110" s="35"/>
      <c r="AC110" s="35"/>
      <c r="AD110" s="35"/>
      <c r="AE110" s="35"/>
      <c r="AR110" s="190" t="s">
        <v>147</v>
      </c>
      <c r="AT110" s="190" t="s">
        <v>143</v>
      </c>
      <c r="AU110" s="190" t="s">
        <v>86</v>
      </c>
      <c r="AY110" s="18" t="s">
        <v>140</v>
      </c>
      <c r="BE110" s="191">
        <f>IF(N110="základní",J110,0)</f>
        <v>0</v>
      </c>
      <c r="BF110" s="191">
        <f>IF(N110="snížená",J110,0)</f>
        <v>0</v>
      </c>
      <c r="BG110" s="191">
        <f>IF(N110="zákl. přenesená",J110,0)</f>
        <v>0</v>
      </c>
      <c r="BH110" s="191">
        <f>IF(N110="sníž. přenesená",J110,0)</f>
        <v>0</v>
      </c>
      <c r="BI110" s="191">
        <f>IF(N110="nulová",J110,0)</f>
        <v>0</v>
      </c>
      <c r="BJ110" s="18" t="s">
        <v>84</v>
      </c>
      <c r="BK110" s="191">
        <f>ROUND(I110*H110,2)</f>
        <v>0</v>
      </c>
      <c r="BL110" s="18" t="s">
        <v>147</v>
      </c>
      <c r="BM110" s="190" t="s">
        <v>163</v>
      </c>
    </row>
    <row r="111" spans="1:47" s="1" customFormat="1" ht="11.25">
      <c r="A111" s="35"/>
      <c r="B111" s="36"/>
      <c r="C111" s="37"/>
      <c r="D111" s="192" t="s">
        <v>149</v>
      </c>
      <c r="E111" s="37"/>
      <c r="F111" s="193" t="s">
        <v>164</v>
      </c>
      <c r="G111" s="37"/>
      <c r="H111" s="37"/>
      <c r="I111" s="194"/>
      <c r="J111" s="37"/>
      <c r="K111" s="37"/>
      <c r="L111" s="40"/>
      <c r="M111" s="195"/>
      <c r="N111" s="196"/>
      <c r="O111" s="65"/>
      <c r="P111" s="65"/>
      <c r="Q111" s="65"/>
      <c r="R111" s="65"/>
      <c r="S111" s="65"/>
      <c r="T111" s="66"/>
      <c r="U111" s="35"/>
      <c r="V111" s="35"/>
      <c r="W111" s="35"/>
      <c r="X111" s="35"/>
      <c r="Y111" s="35"/>
      <c r="Z111" s="35"/>
      <c r="AA111" s="35"/>
      <c r="AB111" s="35"/>
      <c r="AC111" s="35"/>
      <c r="AD111" s="35"/>
      <c r="AE111" s="35"/>
      <c r="AT111" s="18" t="s">
        <v>149</v>
      </c>
      <c r="AU111" s="18" t="s">
        <v>86</v>
      </c>
    </row>
    <row r="112" spans="1:65" s="1" customFormat="1" ht="16.5" customHeight="1">
      <c r="A112" s="35"/>
      <c r="B112" s="36"/>
      <c r="C112" s="179" t="s">
        <v>165</v>
      </c>
      <c r="D112" s="179" t="s">
        <v>143</v>
      </c>
      <c r="E112" s="180" t="s">
        <v>166</v>
      </c>
      <c r="F112" s="181" t="s">
        <v>167</v>
      </c>
      <c r="G112" s="182" t="s">
        <v>146</v>
      </c>
      <c r="H112" s="183">
        <v>1</v>
      </c>
      <c r="I112" s="184"/>
      <c r="J112" s="185">
        <f>ROUND(I112*H112,2)</f>
        <v>0</v>
      </c>
      <c r="K112" s="181" t="s">
        <v>21</v>
      </c>
      <c r="L112" s="40"/>
      <c r="M112" s="186" t="s">
        <v>21</v>
      </c>
      <c r="N112" s="187" t="s">
        <v>48</v>
      </c>
      <c r="O112" s="65"/>
      <c r="P112" s="188">
        <f>O112*H112</f>
        <v>0</v>
      </c>
      <c r="Q112" s="188">
        <v>0</v>
      </c>
      <c r="R112" s="188">
        <f>Q112*H112</f>
        <v>0</v>
      </c>
      <c r="S112" s="188">
        <v>0</v>
      </c>
      <c r="T112" s="189">
        <f>S112*H112</f>
        <v>0</v>
      </c>
      <c r="U112" s="35"/>
      <c r="V112" s="35"/>
      <c r="W112" s="35"/>
      <c r="X112" s="35"/>
      <c r="Y112" s="35"/>
      <c r="Z112" s="35"/>
      <c r="AA112" s="35"/>
      <c r="AB112" s="35"/>
      <c r="AC112" s="35"/>
      <c r="AD112" s="35"/>
      <c r="AE112" s="35"/>
      <c r="AR112" s="190" t="s">
        <v>147</v>
      </c>
      <c r="AT112" s="190" t="s">
        <v>143</v>
      </c>
      <c r="AU112" s="190" t="s">
        <v>86</v>
      </c>
      <c r="AY112" s="18" t="s">
        <v>140</v>
      </c>
      <c r="BE112" s="191">
        <f>IF(N112="základní",J112,0)</f>
        <v>0</v>
      </c>
      <c r="BF112" s="191">
        <f>IF(N112="snížená",J112,0)</f>
        <v>0</v>
      </c>
      <c r="BG112" s="191">
        <f>IF(N112="zákl. přenesená",J112,0)</f>
        <v>0</v>
      </c>
      <c r="BH112" s="191">
        <f>IF(N112="sníž. přenesená",J112,0)</f>
        <v>0</v>
      </c>
      <c r="BI112" s="191">
        <f>IF(N112="nulová",J112,0)</f>
        <v>0</v>
      </c>
      <c r="BJ112" s="18" t="s">
        <v>84</v>
      </c>
      <c r="BK112" s="191">
        <f>ROUND(I112*H112,2)</f>
        <v>0</v>
      </c>
      <c r="BL112" s="18" t="s">
        <v>147</v>
      </c>
      <c r="BM112" s="190" t="s">
        <v>168</v>
      </c>
    </row>
    <row r="113" spans="1:47" s="1" customFormat="1" ht="11.25">
      <c r="A113" s="35"/>
      <c r="B113" s="36"/>
      <c r="C113" s="37"/>
      <c r="D113" s="192" t="s">
        <v>149</v>
      </c>
      <c r="E113" s="37"/>
      <c r="F113" s="193" t="s">
        <v>167</v>
      </c>
      <c r="G113" s="37"/>
      <c r="H113" s="37"/>
      <c r="I113" s="194"/>
      <c r="J113" s="37"/>
      <c r="K113" s="37"/>
      <c r="L113" s="40"/>
      <c r="M113" s="195"/>
      <c r="N113" s="196"/>
      <c r="O113" s="65"/>
      <c r="P113" s="65"/>
      <c r="Q113" s="65"/>
      <c r="R113" s="65"/>
      <c r="S113" s="65"/>
      <c r="T113" s="66"/>
      <c r="U113" s="35"/>
      <c r="V113" s="35"/>
      <c r="W113" s="35"/>
      <c r="X113" s="35"/>
      <c r="Y113" s="35"/>
      <c r="Z113" s="35"/>
      <c r="AA113" s="35"/>
      <c r="AB113" s="35"/>
      <c r="AC113" s="35"/>
      <c r="AD113" s="35"/>
      <c r="AE113" s="35"/>
      <c r="AT113" s="18" t="s">
        <v>149</v>
      </c>
      <c r="AU113" s="18" t="s">
        <v>86</v>
      </c>
    </row>
    <row r="114" spans="1:65" s="1" customFormat="1" ht="16.5" customHeight="1">
      <c r="A114" s="35"/>
      <c r="B114" s="36"/>
      <c r="C114" s="179" t="s">
        <v>169</v>
      </c>
      <c r="D114" s="179" t="s">
        <v>143</v>
      </c>
      <c r="E114" s="180" t="s">
        <v>170</v>
      </c>
      <c r="F114" s="181" t="s">
        <v>171</v>
      </c>
      <c r="G114" s="182" t="s">
        <v>172</v>
      </c>
      <c r="H114" s="183">
        <v>25</v>
      </c>
      <c r="I114" s="184"/>
      <c r="J114" s="185">
        <f>ROUND(I114*H114,2)</f>
        <v>0</v>
      </c>
      <c r="K114" s="181" t="s">
        <v>21</v>
      </c>
      <c r="L114" s="40"/>
      <c r="M114" s="186" t="s">
        <v>21</v>
      </c>
      <c r="N114" s="187" t="s">
        <v>48</v>
      </c>
      <c r="O114" s="65"/>
      <c r="P114" s="188">
        <f>O114*H114</f>
        <v>0</v>
      </c>
      <c r="Q114" s="188">
        <v>0</v>
      </c>
      <c r="R114" s="188">
        <f>Q114*H114</f>
        <v>0</v>
      </c>
      <c r="S114" s="188">
        <v>0</v>
      </c>
      <c r="T114" s="189">
        <f>S114*H114</f>
        <v>0</v>
      </c>
      <c r="U114" s="35"/>
      <c r="V114" s="35"/>
      <c r="W114" s="35"/>
      <c r="X114" s="35"/>
      <c r="Y114" s="35"/>
      <c r="Z114" s="35"/>
      <c r="AA114" s="35"/>
      <c r="AB114" s="35"/>
      <c r="AC114" s="35"/>
      <c r="AD114" s="35"/>
      <c r="AE114" s="35"/>
      <c r="AR114" s="190" t="s">
        <v>147</v>
      </c>
      <c r="AT114" s="190" t="s">
        <v>143</v>
      </c>
      <c r="AU114" s="190" t="s">
        <v>86</v>
      </c>
      <c r="AY114" s="18" t="s">
        <v>140</v>
      </c>
      <c r="BE114" s="191">
        <f>IF(N114="základní",J114,0)</f>
        <v>0</v>
      </c>
      <c r="BF114" s="191">
        <f>IF(N114="snížená",J114,0)</f>
        <v>0</v>
      </c>
      <c r="BG114" s="191">
        <f>IF(N114="zákl. přenesená",J114,0)</f>
        <v>0</v>
      </c>
      <c r="BH114" s="191">
        <f>IF(N114="sníž. přenesená",J114,0)</f>
        <v>0</v>
      </c>
      <c r="BI114" s="191">
        <f>IF(N114="nulová",J114,0)</f>
        <v>0</v>
      </c>
      <c r="BJ114" s="18" t="s">
        <v>84</v>
      </c>
      <c r="BK114" s="191">
        <f>ROUND(I114*H114,2)</f>
        <v>0</v>
      </c>
      <c r="BL114" s="18" t="s">
        <v>147</v>
      </c>
      <c r="BM114" s="190" t="s">
        <v>173</v>
      </c>
    </row>
    <row r="115" spans="1:47" s="1" customFormat="1" ht="11.25">
      <c r="A115" s="35"/>
      <c r="B115" s="36"/>
      <c r="C115" s="37"/>
      <c r="D115" s="192" t="s">
        <v>149</v>
      </c>
      <c r="E115" s="37"/>
      <c r="F115" s="193" t="s">
        <v>171</v>
      </c>
      <c r="G115" s="37"/>
      <c r="H115" s="37"/>
      <c r="I115" s="194"/>
      <c r="J115" s="37"/>
      <c r="K115" s="37"/>
      <c r="L115" s="40"/>
      <c r="M115" s="195"/>
      <c r="N115" s="196"/>
      <c r="O115" s="65"/>
      <c r="P115" s="65"/>
      <c r="Q115" s="65"/>
      <c r="R115" s="65"/>
      <c r="S115" s="65"/>
      <c r="T115" s="66"/>
      <c r="U115" s="35"/>
      <c r="V115" s="35"/>
      <c r="W115" s="35"/>
      <c r="X115" s="35"/>
      <c r="Y115" s="35"/>
      <c r="Z115" s="35"/>
      <c r="AA115" s="35"/>
      <c r="AB115" s="35"/>
      <c r="AC115" s="35"/>
      <c r="AD115" s="35"/>
      <c r="AE115" s="35"/>
      <c r="AT115" s="18" t="s">
        <v>149</v>
      </c>
      <c r="AU115" s="18" t="s">
        <v>86</v>
      </c>
    </row>
    <row r="116" spans="1:65" s="1" customFormat="1" ht="16.5" customHeight="1">
      <c r="A116" s="35"/>
      <c r="B116" s="36"/>
      <c r="C116" s="179" t="s">
        <v>174</v>
      </c>
      <c r="D116" s="179" t="s">
        <v>143</v>
      </c>
      <c r="E116" s="180" t="s">
        <v>175</v>
      </c>
      <c r="F116" s="181" t="s">
        <v>176</v>
      </c>
      <c r="G116" s="182" t="s">
        <v>146</v>
      </c>
      <c r="H116" s="183">
        <v>1</v>
      </c>
      <c r="I116" s="184"/>
      <c r="J116" s="185">
        <f>ROUND(I116*H116,2)</f>
        <v>0</v>
      </c>
      <c r="K116" s="181" t="s">
        <v>21</v>
      </c>
      <c r="L116" s="40"/>
      <c r="M116" s="186" t="s">
        <v>21</v>
      </c>
      <c r="N116" s="187" t="s">
        <v>48</v>
      </c>
      <c r="O116" s="65"/>
      <c r="P116" s="188">
        <f>O116*H116</f>
        <v>0</v>
      </c>
      <c r="Q116" s="188">
        <v>0</v>
      </c>
      <c r="R116" s="188">
        <f>Q116*H116</f>
        <v>0</v>
      </c>
      <c r="S116" s="188">
        <v>0</v>
      </c>
      <c r="T116" s="189">
        <f>S116*H116</f>
        <v>0</v>
      </c>
      <c r="U116" s="35"/>
      <c r="V116" s="35"/>
      <c r="W116" s="35"/>
      <c r="X116" s="35"/>
      <c r="Y116" s="35"/>
      <c r="Z116" s="35"/>
      <c r="AA116" s="35"/>
      <c r="AB116" s="35"/>
      <c r="AC116" s="35"/>
      <c r="AD116" s="35"/>
      <c r="AE116" s="35"/>
      <c r="AR116" s="190" t="s">
        <v>147</v>
      </c>
      <c r="AT116" s="190" t="s">
        <v>143</v>
      </c>
      <c r="AU116" s="190" t="s">
        <v>86</v>
      </c>
      <c r="AY116" s="18" t="s">
        <v>140</v>
      </c>
      <c r="BE116" s="191">
        <f>IF(N116="základní",J116,0)</f>
        <v>0</v>
      </c>
      <c r="BF116" s="191">
        <f>IF(N116="snížená",J116,0)</f>
        <v>0</v>
      </c>
      <c r="BG116" s="191">
        <f>IF(N116="zákl. přenesená",J116,0)</f>
        <v>0</v>
      </c>
      <c r="BH116" s="191">
        <f>IF(N116="sníž. přenesená",J116,0)</f>
        <v>0</v>
      </c>
      <c r="BI116" s="191">
        <f>IF(N116="nulová",J116,0)</f>
        <v>0</v>
      </c>
      <c r="BJ116" s="18" t="s">
        <v>84</v>
      </c>
      <c r="BK116" s="191">
        <f>ROUND(I116*H116,2)</f>
        <v>0</v>
      </c>
      <c r="BL116" s="18" t="s">
        <v>147</v>
      </c>
      <c r="BM116" s="190" t="s">
        <v>177</v>
      </c>
    </row>
    <row r="117" spans="1:47" s="1" customFormat="1" ht="11.25">
      <c r="A117" s="35"/>
      <c r="B117" s="36"/>
      <c r="C117" s="37"/>
      <c r="D117" s="192" t="s">
        <v>149</v>
      </c>
      <c r="E117" s="37"/>
      <c r="F117" s="193" t="s">
        <v>176</v>
      </c>
      <c r="G117" s="37"/>
      <c r="H117" s="37"/>
      <c r="I117" s="194"/>
      <c r="J117" s="37"/>
      <c r="K117" s="37"/>
      <c r="L117" s="40"/>
      <c r="M117" s="195"/>
      <c r="N117" s="196"/>
      <c r="O117" s="65"/>
      <c r="P117" s="65"/>
      <c r="Q117" s="65"/>
      <c r="R117" s="65"/>
      <c r="S117" s="65"/>
      <c r="T117" s="66"/>
      <c r="U117" s="35"/>
      <c r="V117" s="35"/>
      <c r="W117" s="35"/>
      <c r="X117" s="35"/>
      <c r="Y117" s="35"/>
      <c r="Z117" s="35"/>
      <c r="AA117" s="35"/>
      <c r="AB117" s="35"/>
      <c r="AC117" s="35"/>
      <c r="AD117" s="35"/>
      <c r="AE117" s="35"/>
      <c r="AT117" s="18" t="s">
        <v>149</v>
      </c>
      <c r="AU117" s="18" t="s">
        <v>86</v>
      </c>
    </row>
    <row r="118" spans="1:65" s="1" customFormat="1" ht="16.5" customHeight="1">
      <c r="A118" s="35"/>
      <c r="B118" s="36"/>
      <c r="C118" s="179" t="s">
        <v>178</v>
      </c>
      <c r="D118" s="179" t="s">
        <v>143</v>
      </c>
      <c r="E118" s="180" t="s">
        <v>179</v>
      </c>
      <c r="F118" s="181" t="s">
        <v>180</v>
      </c>
      <c r="G118" s="182" t="s">
        <v>146</v>
      </c>
      <c r="H118" s="183">
        <v>1</v>
      </c>
      <c r="I118" s="184"/>
      <c r="J118" s="185">
        <f>ROUND(I118*H118,2)</f>
        <v>0</v>
      </c>
      <c r="K118" s="181" t="s">
        <v>21</v>
      </c>
      <c r="L118" s="40"/>
      <c r="M118" s="186" t="s">
        <v>21</v>
      </c>
      <c r="N118" s="187" t="s">
        <v>48</v>
      </c>
      <c r="O118" s="65"/>
      <c r="P118" s="188">
        <f>O118*H118</f>
        <v>0</v>
      </c>
      <c r="Q118" s="188">
        <v>0</v>
      </c>
      <c r="R118" s="188">
        <f>Q118*H118</f>
        <v>0</v>
      </c>
      <c r="S118" s="188">
        <v>0</v>
      </c>
      <c r="T118" s="189">
        <f>S118*H118</f>
        <v>0</v>
      </c>
      <c r="U118" s="35"/>
      <c r="V118" s="35"/>
      <c r="W118" s="35"/>
      <c r="X118" s="35"/>
      <c r="Y118" s="35"/>
      <c r="Z118" s="35"/>
      <c r="AA118" s="35"/>
      <c r="AB118" s="35"/>
      <c r="AC118" s="35"/>
      <c r="AD118" s="35"/>
      <c r="AE118" s="35"/>
      <c r="AR118" s="190" t="s">
        <v>147</v>
      </c>
      <c r="AT118" s="190" t="s">
        <v>143</v>
      </c>
      <c r="AU118" s="190" t="s">
        <v>86</v>
      </c>
      <c r="AY118" s="18" t="s">
        <v>140</v>
      </c>
      <c r="BE118" s="191">
        <f>IF(N118="základní",J118,0)</f>
        <v>0</v>
      </c>
      <c r="BF118" s="191">
        <f>IF(N118="snížená",J118,0)</f>
        <v>0</v>
      </c>
      <c r="BG118" s="191">
        <f>IF(N118="zákl. přenesená",J118,0)</f>
        <v>0</v>
      </c>
      <c r="BH118" s="191">
        <f>IF(N118="sníž. přenesená",J118,0)</f>
        <v>0</v>
      </c>
      <c r="BI118" s="191">
        <f>IF(N118="nulová",J118,0)</f>
        <v>0</v>
      </c>
      <c r="BJ118" s="18" t="s">
        <v>84</v>
      </c>
      <c r="BK118" s="191">
        <f>ROUND(I118*H118,2)</f>
        <v>0</v>
      </c>
      <c r="BL118" s="18" t="s">
        <v>147</v>
      </c>
      <c r="BM118" s="190" t="s">
        <v>181</v>
      </c>
    </row>
    <row r="119" spans="1:47" s="1" customFormat="1" ht="11.25">
      <c r="A119" s="35"/>
      <c r="B119" s="36"/>
      <c r="C119" s="37"/>
      <c r="D119" s="192" t="s">
        <v>149</v>
      </c>
      <c r="E119" s="37"/>
      <c r="F119" s="193" t="s">
        <v>182</v>
      </c>
      <c r="G119" s="37"/>
      <c r="H119" s="37"/>
      <c r="I119" s="194"/>
      <c r="J119" s="37"/>
      <c r="K119" s="37"/>
      <c r="L119" s="40"/>
      <c r="M119" s="195"/>
      <c r="N119" s="196"/>
      <c r="O119" s="65"/>
      <c r="P119" s="65"/>
      <c r="Q119" s="65"/>
      <c r="R119" s="65"/>
      <c r="S119" s="65"/>
      <c r="T119" s="66"/>
      <c r="U119" s="35"/>
      <c r="V119" s="35"/>
      <c r="W119" s="35"/>
      <c r="X119" s="35"/>
      <c r="Y119" s="35"/>
      <c r="Z119" s="35"/>
      <c r="AA119" s="35"/>
      <c r="AB119" s="35"/>
      <c r="AC119" s="35"/>
      <c r="AD119" s="35"/>
      <c r="AE119" s="35"/>
      <c r="AT119" s="18" t="s">
        <v>149</v>
      </c>
      <c r="AU119" s="18" t="s">
        <v>86</v>
      </c>
    </row>
    <row r="120" spans="1:65" s="1" customFormat="1" ht="16.5" customHeight="1">
      <c r="A120" s="35"/>
      <c r="B120" s="36"/>
      <c r="C120" s="179" t="s">
        <v>183</v>
      </c>
      <c r="D120" s="179" t="s">
        <v>143</v>
      </c>
      <c r="E120" s="180" t="s">
        <v>184</v>
      </c>
      <c r="F120" s="181" t="s">
        <v>185</v>
      </c>
      <c r="G120" s="182" t="s">
        <v>172</v>
      </c>
      <c r="H120" s="183">
        <v>4</v>
      </c>
      <c r="I120" s="184"/>
      <c r="J120" s="185">
        <f>ROUND(I120*H120,2)</f>
        <v>0</v>
      </c>
      <c r="K120" s="181" t="s">
        <v>21</v>
      </c>
      <c r="L120" s="40"/>
      <c r="M120" s="186" t="s">
        <v>21</v>
      </c>
      <c r="N120" s="187" t="s">
        <v>48</v>
      </c>
      <c r="O120" s="65"/>
      <c r="P120" s="188">
        <f>O120*H120</f>
        <v>0</v>
      </c>
      <c r="Q120" s="188">
        <v>0</v>
      </c>
      <c r="R120" s="188">
        <f>Q120*H120</f>
        <v>0</v>
      </c>
      <c r="S120" s="188">
        <v>0</v>
      </c>
      <c r="T120" s="189">
        <f>S120*H120</f>
        <v>0</v>
      </c>
      <c r="U120" s="35"/>
      <c r="V120" s="35"/>
      <c r="W120" s="35"/>
      <c r="X120" s="35"/>
      <c r="Y120" s="35"/>
      <c r="Z120" s="35"/>
      <c r="AA120" s="35"/>
      <c r="AB120" s="35"/>
      <c r="AC120" s="35"/>
      <c r="AD120" s="35"/>
      <c r="AE120" s="35"/>
      <c r="AR120" s="190" t="s">
        <v>147</v>
      </c>
      <c r="AT120" s="190" t="s">
        <v>143</v>
      </c>
      <c r="AU120" s="190" t="s">
        <v>86</v>
      </c>
      <c r="AY120" s="18" t="s">
        <v>140</v>
      </c>
      <c r="BE120" s="191">
        <f>IF(N120="základní",J120,0)</f>
        <v>0</v>
      </c>
      <c r="BF120" s="191">
        <f>IF(N120="snížená",J120,0)</f>
        <v>0</v>
      </c>
      <c r="BG120" s="191">
        <f>IF(N120="zákl. přenesená",J120,0)</f>
        <v>0</v>
      </c>
      <c r="BH120" s="191">
        <f>IF(N120="sníž. přenesená",J120,0)</f>
        <v>0</v>
      </c>
      <c r="BI120" s="191">
        <f>IF(N120="nulová",J120,0)</f>
        <v>0</v>
      </c>
      <c r="BJ120" s="18" t="s">
        <v>84</v>
      </c>
      <c r="BK120" s="191">
        <f>ROUND(I120*H120,2)</f>
        <v>0</v>
      </c>
      <c r="BL120" s="18" t="s">
        <v>147</v>
      </c>
      <c r="BM120" s="190" t="s">
        <v>186</v>
      </c>
    </row>
    <row r="121" spans="1:47" s="1" customFormat="1" ht="11.25">
      <c r="A121" s="35"/>
      <c r="B121" s="36"/>
      <c r="C121" s="37"/>
      <c r="D121" s="192" t="s">
        <v>149</v>
      </c>
      <c r="E121" s="37"/>
      <c r="F121" s="193" t="s">
        <v>185</v>
      </c>
      <c r="G121" s="37"/>
      <c r="H121" s="37"/>
      <c r="I121" s="194"/>
      <c r="J121" s="37"/>
      <c r="K121" s="37"/>
      <c r="L121" s="40"/>
      <c r="M121" s="195"/>
      <c r="N121" s="196"/>
      <c r="O121" s="65"/>
      <c r="P121" s="65"/>
      <c r="Q121" s="65"/>
      <c r="R121" s="65"/>
      <c r="S121" s="65"/>
      <c r="T121" s="66"/>
      <c r="U121" s="35"/>
      <c r="V121" s="35"/>
      <c r="W121" s="35"/>
      <c r="X121" s="35"/>
      <c r="Y121" s="35"/>
      <c r="Z121" s="35"/>
      <c r="AA121" s="35"/>
      <c r="AB121" s="35"/>
      <c r="AC121" s="35"/>
      <c r="AD121" s="35"/>
      <c r="AE121" s="35"/>
      <c r="AT121" s="18" t="s">
        <v>149</v>
      </c>
      <c r="AU121" s="18" t="s">
        <v>86</v>
      </c>
    </row>
    <row r="122" spans="2:63" s="11" customFormat="1" ht="25.5" customHeight="1">
      <c r="B122" s="163"/>
      <c r="C122" s="164"/>
      <c r="D122" s="165" t="s">
        <v>76</v>
      </c>
      <c r="E122" s="166" t="s">
        <v>187</v>
      </c>
      <c r="F122" s="166" t="s">
        <v>188</v>
      </c>
      <c r="G122" s="164"/>
      <c r="H122" s="164"/>
      <c r="I122" s="167"/>
      <c r="J122" s="168">
        <f>BK122</f>
        <v>0</v>
      </c>
      <c r="K122" s="164"/>
      <c r="L122" s="169"/>
      <c r="M122" s="170"/>
      <c r="N122" s="171"/>
      <c r="O122" s="171"/>
      <c r="P122" s="172">
        <f>P123</f>
        <v>0</v>
      </c>
      <c r="Q122" s="171"/>
      <c r="R122" s="172">
        <f>R123</f>
        <v>0</v>
      </c>
      <c r="S122" s="171"/>
      <c r="T122" s="173">
        <f>T123</f>
        <v>0</v>
      </c>
      <c r="AR122" s="174" t="s">
        <v>84</v>
      </c>
      <c r="AT122" s="175" t="s">
        <v>76</v>
      </c>
      <c r="AU122" s="175" t="s">
        <v>77</v>
      </c>
      <c r="AY122" s="174" t="s">
        <v>140</v>
      </c>
      <c r="BK122" s="176">
        <f>BK123</f>
        <v>0</v>
      </c>
    </row>
    <row r="123" spans="2:63" s="11" customFormat="1" ht="22.5" customHeight="1">
      <c r="B123" s="163"/>
      <c r="C123" s="164"/>
      <c r="D123" s="165" t="s">
        <v>76</v>
      </c>
      <c r="E123" s="177" t="s">
        <v>189</v>
      </c>
      <c r="F123" s="177" t="s">
        <v>190</v>
      </c>
      <c r="G123" s="164"/>
      <c r="H123" s="164"/>
      <c r="I123" s="167"/>
      <c r="J123" s="178">
        <f>BK123</f>
        <v>0</v>
      </c>
      <c r="K123" s="164"/>
      <c r="L123" s="169"/>
      <c r="M123" s="170"/>
      <c r="N123" s="171"/>
      <c r="O123" s="171"/>
      <c r="P123" s="172">
        <f>SUM(P124:P137)</f>
        <v>0</v>
      </c>
      <c r="Q123" s="171"/>
      <c r="R123" s="172">
        <f>SUM(R124:R137)</f>
        <v>0</v>
      </c>
      <c r="S123" s="171"/>
      <c r="T123" s="173">
        <f>SUM(T124:T137)</f>
        <v>0</v>
      </c>
      <c r="AR123" s="174" t="s">
        <v>84</v>
      </c>
      <c r="AT123" s="175" t="s">
        <v>76</v>
      </c>
      <c r="AU123" s="175" t="s">
        <v>84</v>
      </c>
      <c r="AY123" s="174" t="s">
        <v>140</v>
      </c>
      <c r="BK123" s="176">
        <f>SUM(BK124:BK137)</f>
        <v>0</v>
      </c>
    </row>
    <row r="124" spans="1:65" s="1" customFormat="1" ht="16.5" customHeight="1">
      <c r="A124" s="35"/>
      <c r="B124" s="36"/>
      <c r="C124" s="179" t="s">
        <v>191</v>
      </c>
      <c r="D124" s="179" t="s">
        <v>143</v>
      </c>
      <c r="E124" s="180" t="s">
        <v>192</v>
      </c>
      <c r="F124" s="181" t="s">
        <v>193</v>
      </c>
      <c r="G124" s="182" t="s">
        <v>146</v>
      </c>
      <c r="H124" s="183">
        <v>1</v>
      </c>
      <c r="I124" s="184"/>
      <c r="J124" s="185">
        <f>ROUND(I124*H124,2)</f>
        <v>0</v>
      </c>
      <c r="K124" s="181" t="s">
        <v>21</v>
      </c>
      <c r="L124" s="40"/>
      <c r="M124" s="186" t="s">
        <v>21</v>
      </c>
      <c r="N124" s="187" t="s">
        <v>48</v>
      </c>
      <c r="O124" s="65"/>
      <c r="P124" s="188">
        <f>O124*H124</f>
        <v>0</v>
      </c>
      <c r="Q124" s="188">
        <v>0</v>
      </c>
      <c r="R124" s="188">
        <f>Q124*H124</f>
        <v>0</v>
      </c>
      <c r="S124" s="188">
        <v>0</v>
      </c>
      <c r="T124" s="189">
        <f>S124*H124</f>
        <v>0</v>
      </c>
      <c r="U124" s="35"/>
      <c r="V124" s="35"/>
      <c r="W124" s="35"/>
      <c r="X124" s="35"/>
      <c r="Y124" s="35"/>
      <c r="Z124" s="35"/>
      <c r="AA124" s="35"/>
      <c r="AB124" s="35"/>
      <c r="AC124" s="35"/>
      <c r="AD124" s="35"/>
      <c r="AE124" s="35"/>
      <c r="AR124" s="190" t="s">
        <v>147</v>
      </c>
      <c r="AT124" s="190" t="s">
        <v>143</v>
      </c>
      <c r="AU124" s="190" t="s">
        <v>86</v>
      </c>
      <c r="AY124" s="18" t="s">
        <v>140</v>
      </c>
      <c r="BE124" s="191">
        <f>IF(N124="základní",J124,0)</f>
        <v>0</v>
      </c>
      <c r="BF124" s="191">
        <f>IF(N124="snížená",J124,0)</f>
        <v>0</v>
      </c>
      <c r="BG124" s="191">
        <f>IF(N124="zákl. přenesená",J124,0)</f>
        <v>0</v>
      </c>
      <c r="BH124" s="191">
        <f>IF(N124="sníž. přenesená",J124,0)</f>
        <v>0</v>
      </c>
      <c r="BI124" s="191">
        <f>IF(N124="nulová",J124,0)</f>
        <v>0</v>
      </c>
      <c r="BJ124" s="18" t="s">
        <v>84</v>
      </c>
      <c r="BK124" s="191">
        <f>ROUND(I124*H124,2)</f>
        <v>0</v>
      </c>
      <c r="BL124" s="18" t="s">
        <v>147</v>
      </c>
      <c r="BM124" s="190" t="s">
        <v>194</v>
      </c>
    </row>
    <row r="125" spans="1:47" s="1" customFormat="1" ht="11.25">
      <c r="A125" s="35"/>
      <c r="B125" s="36"/>
      <c r="C125" s="37"/>
      <c r="D125" s="192" t="s">
        <v>149</v>
      </c>
      <c r="E125" s="37"/>
      <c r="F125" s="193" t="s">
        <v>193</v>
      </c>
      <c r="G125" s="37"/>
      <c r="H125" s="37"/>
      <c r="I125" s="194"/>
      <c r="J125" s="37"/>
      <c r="K125" s="37"/>
      <c r="L125" s="40"/>
      <c r="M125" s="195"/>
      <c r="N125" s="196"/>
      <c r="O125" s="65"/>
      <c r="P125" s="65"/>
      <c r="Q125" s="65"/>
      <c r="R125" s="65"/>
      <c r="S125" s="65"/>
      <c r="T125" s="66"/>
      <c r="U125" s="35"/>
      <c r="V125" s="35"/>
      <c r="W125" s="35"/>
      <c r="X125" s="35"/>
      <c r="Y125" s="35"/>
      <c r="Z125" s="35"/>
      <c r="AA125" s="35"/>
      <c r="AB125" s="35"/>
      <c r="AC125" s="35"/>
      <c r="AD125" s="35"/>
      <c r="AE125" s="35"/>
      <c r="AT125" s="18" t="s">
        <v>149</v>
      </c>
      <c r="AU125" s="18" t="s">
        <v>86</v>
      </c>
    </row>
    <row r="126" spans="1:65" s="1" customFormat="1" ht="16.5" customHeight="1">
      <c r="A126" s="35"/>
      <c r="B126" s="36"/>
      <c r="C126" s="179" t="s">
        <v>195</v>
      </c>
      <c r="D126" s="179" t="s">
        <v>143</v>
      </c>
      <c r="E126" s="180" t="s">
        <v>196</v>
      </c>
      <c r="F126" s="181" t="s">
        <v>197</v>
      </c>
      <c r="G126" s="182" t="s">
        <v>146</v>
      </c>
      <c r="H126" s="183">
        <v>1</v>
      </c>
      <c r="I126" s="184"/>
      <c r="J126" s="185">
        <f>ROUND(I126*H126,2)</f>
        <v>0</v>
      </c>
      <c r="K126" s="181" t="s">
        <v>21</v>
      </c>
      <c r="L126" s="40"/>
      <c r="M126" s="186" t="s">
        <v>21</v>
      </c>
      <c r="N126" s="187" t="s">
        <v>48</v>
      </c>
      <c r="O126" s="65"/>
      <c r="P126" s="188">
        <f>O126*H126</f>
        <v>0</v>
      </c>
      <c r="Q126" s="188">
        <v>0</v>
      </c>
      <c r="R126" s="188">
        <f>Q126*H126</f>
        <v>0</v>
      </c>
      <c r="S126" s="188">
        <v>0</v>
      </c>
      <c r="T126" s="189">
        <f>S126*H126</f>
        <v>0</v>
      </c>
      <c r="U126" s="35"/>
      <c r="V126" s="35"/>
      <c r="W126" s="35"/>
      <c r="X126" s="35"/>
      <c r="Y126" s="35"/>
      <c r="Z126" s="35"/>
      <c r="AA126" s="35"/>
      <c r="AB126" s="35"/>
      <c r="AC126" s="35"/>
      <c r="AD126" s="35"/>
      <c r="AE126" s="35"/>
      <c r="AR126" s="190" t="s">
        <v>147</v>
      </c>
      <c r="AT126" s="190" t="s">
        <v>143</v>
      </c>
      <c r="AU126" s="190" t="s">
        <v>86</v>
      </c>
      <c r="AY126" s="18" t="s">
        <v>140</v>
      </c>
      <c r="BE126" s="191">
        <f>IF(N126="základní",J126,0)</f>
        <v>0</v>
      </c>
      <c r="BF126" s="191">
        <f>IF(N126="snížená",J126,0)</f>
        <v>0</v>
      </c>
      <c r="BG126" s="191">
        <f>IF(N126="zákl. přenesená",J126,0)</f>
        <v>0</v>
      </c>
      <c r="BH126" s="191">
        <f>IF(N126="sníž. přenesená",J126,0)</f>
        <v>0</v>
      </c>
      <c r="BI126" s="191">
        <f>IF(N126="nulová",J126,0)</f>
        <v>0</v>
      </c>
      <c r="BJ126" s="18" t="s">
        <v>84</v>
      </c>
      <c r="BK126" s="191">
        <f>ROUND(I126*H126,2)</f>
        <v>0</v>
      </c>
      <c r="BL126" s="18" t="s">
        <v>147</v>
      </c>
      <c r="BM126" s="190" t="s">
        <v>198</v>
      </c>
    </row>
    <row r="127" spans="1:47" s="1" customFormat="1" ht="11.25">
      <c r="A127" s="35"/>
      <c r="B127" s="36"/>
      <c r="C127" s="37"/>
      <c r="D127" s="192" t="s">
        <v>149</v>
      </c>
      <c r="E127" s="37"/>
      <c r="F127" s="193" t="s">
        <v>199</v>
      </c>
      <c r="G127" s="37"/>
      <c r="H127" s="37"/>
      <c r="I127" s="194"/>
      <c r="J127" s="37"/>
      <c r="K127" s="37"/>
      <c r="L127" s="40"/>
      <c r="M127" s="195"/>
      <c r="N127" s="196"/>
      <c r="O127" s="65"/>
      <c r="P127" s="65"/>
      <c r="Q127" s="65"/>
      <c r="R127" s="65"/>
      <c r="S127" s="65"/>
      <c r="T127" s="66"/>
      <c r="U127" s="35"/>
      <c r="V127" s="35"/>
      <c r="W127" s="35"/>
      <c r="X127" s="35"/>
      <c r="Y127" s="35"/>
      <c r="Z127" s="35"/>
      <c r="AA127" s="35"/>
      <c r="AB127" s="35"/>
      <c r="AC127" s="35"/>
      <c r="AD127" s="35"/>
      <c r="AE127" s="35"/>
      <c r="AT127" s="18" t="s">
        <v>149</v>
      </c>
      <c r="AU127" s="18" t="s">
        <v>86</v>
      </c>
    </row>
    <row r="128" spans="1:65" s="1" customFormat="1" ht="16.5" customHeight="1">
      <c r="A128" s="35"/>
      <c r="B128" s="36"/>
      <c r="C128" s="179" t="s">
        <v>200</v>
      </c>
      <c r="D128" s="179" t="s">
        <v>143</v>
      </c>
      <c r="E128" s="180" t="s">
        <v>201</v>
      </c>
      <c r="F128" s="181" t="s">
        <v>202</v>
      </c>
      <c r="G128" s="182" t="s">
        <v>146</v>
      </c>
      <c r="H128" s="183">
        <v>1</v>
      </c>
      <c r="I128" s="184"/>
      <c r="J128" s="185">
        <f>ROUND(I128*H128,2)</f>
        <v>0</v>
      </c>
      <c r="K128" s="181" t="s">
        <v>21</v>
      </c>
      <c r="L128" s="40"/>
      <c r="M128" s="186" t="s">
        <v>21</v>
      </c>
      <c r="N128" s="187" t="s">
        <v>48</v>
      </c>
      <c r="O128" s="65"/>
      <c r="P128" s="188">
        <f>O128*H128</f>
        <v>0</v>
      </c>
      <c r="Q128" s="188">
        <v>0</v>
      </c>
      <c r="R128" s="188">
        <f>Q128*H128</f>
        <v>0</v>
      </c>
      <c r="S128" s="188">
        <v>0</v>
      </c>
      <c r="T128" s="189">
        <f>S128*H128</f>
        <v>0</v>
      </c>
      <c r="U128" s="35"/>
      <c r="V128" s="35"/>
      <c r="W128" s="35"/>
      <c r="X128" s="35"/>
      <c r="Y128" s="35"/>
      <c r="Z128" s="35"/>
      <c r="AA128" s="35"/>
      <c r="AB128" s="35"/>
      <c r="AC128" s="35"/>
      <c r="AD128" s="35"/>
      <c r="AE128" s="35"/>
      <c r="AR128" s="190" t="s">
        <v>147</v>
      </c>
      <c r="AT128" s="190" t="s">
        <v>143</v>
      </c>
      <c r="AU128" s="190" t="s">
        <v>86</v>
      </c>
      <c r="AY128" s="18" t="s">
        <v>140</v>
      </c>
      <c r="BE128" s="191">
        <f>IF(N128="základní",J128,0)</f>
        <v>0</v>
      </c>
      <c r="BF128" s="191">
        <f>IF(N128="snížená",J128,0)</f>
        <v>0</v>
      </c>
      <c r="BG128" s="191">
        <f>IF(N128="zákl. přenesená",J128,0)</f>
        <v>0</v>
      </c>
      <c r="BH128" s="191">
        <f>IF(N128="sníž. přenesená",J128,0)</f>
        <v>0</v>
      </c>
      <c r="BI128" s="191">
        <f>IF(N128="nulová",J128,0)</f>
        <v>0</v>
      </c>
      <c r="BJ128" s="18" t="s">
        <v>84</v>
      </c>
      <c r="BK128" s="191">
        <f>ROUND(I128*H128,2)</f>
        <v>0</v>
      </c>
      <c r="BL128" s="18" t="s">
        <v>147</v>
      </c>
      <c r="BM128" s="190" t="s">
        <v>203</v>
      </c>
    </row>
    <row r="129" spans="1:47" s="1" customFormat="1" ht="11.25">
      <c r="A129" s="35"/>
      <c r="B129" s="36"/>
      <c r="C129" s="37"/>
      <c r="D129" s="192" t="s">
        <v>149</v>
      </c>
      <c r="E129" s="37"/>
      <c r="F129" s="193" t="s">
        <v>202</v>
      </c>
      <c r="G129" s="37"/>
      <c r="H129" s="37"/>
      <c r="I129" s="194"/>
      <c r="J129" s="37"/>
      <c r="K129" s="37"/>
      <c r="L129" s="40"/>
      <c r="M129" s="195"/>
      <c r="N129" s="196"/>
      <c r="O129" s="65"/>
      <c r="P129" s="65"/>
      <c r="Q129" s="65"/>
      <c r="R129" s="65"/>
      <c r="S129" s="65"/>
      <c r="T129" s="66"/>
      <c r="U129" s="35"/>
      <c r="V129" s="35"/>
      <c r="W129" s="35"/>
      <c r="X129" s="35"/>
      <c r="Y129" s="35"/>
      <c r="Z129" s="35"/>
      <c r="AA129" s="35"/>
      <c r="AB129" s="35"/>
      <c r="AC129" s="35"/>
      <c r="AD129" s="35"/>
      <c r="AE129" s="35"/>
      <c r="AT129" s="18" t="s">
        <v>149</v>
      </c>
      <c r="AU129" s="18" t="s">
        <v>86</v>
      </c>
    </row>
    <row r="130" spans="1:65" s="1" customFormat="1" ht="16.5" customHeight="1">
      <c r="A130" s="35"/>
      <c r="B130" s="36"/>
      <c r="C130" s="179" t="s">
        <v>204</v>
      </c>
      <c r="D130" s="179" t="s">
        <v>143</v>
      </c>
      <c r="E130" s="180" t="s">
        <v>205</v>
      </c>
      <c r="F130" s="181" t="s">
        <v>206</v>
      </c>
      <c r="G130" s="182" t="s">
        <v>146</v>
      </c>
      <c r="H130" s="183">
        <v>1</v>
      </c>
      <c r="I130" s="184"/>
      <c r="J130" s="185">
        <f>ROUND(I130*H130,2)</f>
        <v>0</v>
      </c>
      <c r="K130" s="181" t="s">
        <v>21</v>
      </c>
      <c r="L130" s="40"/>
      <c r="M130" s="186" t="s">
        <v>21</v>
      </c>
      <c r="N130" s="187" t="s">
        <v>48</v>
      </c>
      <c r="O130" s="65"/>
      <c r="P130" s="188">
        <f>O130*H130</f>
        <v>0</v>
      </c>
      <c r="Q130" s="188">
        <v>0</v>
      </c>
      <c r="R130" s="188">
        <f>Q130*H130</f>
        <v>0</v>
      </c>
      <c r="S130" s="188">
        <v>0</v>
      </c>
      <c r="T130" s="189">
        <f>S130*H130</f>
        <v>0</v>
      </c>
      <c r="U130" s="35"/>
      <c r="V130" s="35"/>
      <c r="W130" s="35"/>
      <c r="X130" s="35"/>
      <c r="Y130" s="35"/>
      <c r="Z130" s="35"/>
      <c r="AA130" s="35"/>
      <c r="AB130" s="35"/>
      <c r="AC130" s="35"/>
      <c r="AD130" s="35"/>
      <c r="AE130" s="35"/>
      <c r="AR130" s="190" t="s">
        <v>147</v>
      </c>
      <c r="AT130" s="190" t="s">
        <v>143</v>
      </c>
      <c r="AU130" s="190" t="s">
        <v>86</v>
      </c>
      <c r="AY130" s="18" t="s">
        <v>140</v>
      </c>
      <c r="BE130" s="191">
        <f>IF(N130="základní",J130,0)</f>
        <v>0</v>
      </c>
      <c r="BF130" s="191">
        <f>IF(N130="snížená",J130,0)</f>
        <v>0</v>
      </c>
      <c r="BG130" s="191">
        <f>IF(N130="zákl. přenesená",J130,0)</f>
        <v>0</v>
      </c>
      <c r="BH130" s="191">
        <f>IF(N130="sníž. přenesená",J130,0)</f>
        <v>0</v>
      </c>
      <c r="BI130" s="191">
        <f>IF(N130="nulová",J130,0)</f>
        <v>0</v>
      </c>
      <c r="BJ130" s="18" t="s">
        <v>84</v>
      </c>
      <c r="BK130" s="191">
        <f>ROUND(I130*H130,2)</f>
        <v>0</v>
      </c>
      <c r="BL130" s="18" t="s">
        <v>147</v>
      </c>
      <c r="BM130" s="190" t="s">
        <v>207</v>
      </c>
    </row>
    <row r="131" spans="1:47" s="1" customFormat="1" ht="11.25">
      <c r="A131" s="35"/>
      <c r="B131" s="36"/>
      <c r="C131" s="37"/>
      <c r="D131" s="192" t="s">
        <v>149</v>
      </c>
      <c r="E131" s="37"/>
      <c r="F131" s="193" t="s">
        <v>206</v>
      </c>
      <c r="G131" s="37"/>
      <c r="H131" s="37"/>
      <c r="I131" s="194"/>
      <c r="J131" s="37"/>
      <c r="K131" s="37"/>
      <c r="L131" s="40"/>
      <c r="M131" s="195"/>
      <c r="N131" s="196"/>
      <c r="O131" s="65"/>
      <c r="P131" s="65"/>
      <c r="Q131" s="65"/>
      <c r="R131" s="65"/>
      <c r="S131" s="65"/>
      <c r="T131" s="66"/>
      <c r="U131" s="35"/>
      <c r="V131" s="35"/>
      <c r="W131" s="35"/>
      <c r="X131" s="35"/>
      <c r="Y131" s="35"/>
      <c r="Z131" s="35"/>
      <c r="AA131" s="35"/>
      <c r="AB131" s="35"/>
      <c r="AC131" s="35"/>
      <c r="AD131" s="35"/>
      <c r="AE131" s="35"/>
      <c r="AT131" s="18" t="s">
        <v>149</v>
      </c>
      <c r="AU131" s="18" t="s">
        <v>86</v>
      </c>
    </row>
    <row r="132" spans="1:65" s="1" customFormat="1" ht="16.5" customHeight="1">
      <c r="A132" s="35"/>
      <c r="B132" s="36"/>
      <c r="C132" s="179" t="s">
        <v>208</v>
      </c>
      <c r="D132" s="179" t="s">
        <v>143</v>
      </c>
      <c r="E132" s="180" t="s">
        <v>209</v>
      </c>
      <c r="F132" s="181" t="s">
        <v>210</v>
      </c>
      <c r="G132" s="182" t="s">
        <v>172</v>
      </c>
      <c r="H132" s="183">
        <v>10</v>
      </c>
      <c r="I132" s="184"/>
      <c r="J132" s="185">
        <f>ROUND(I132*H132,2)</f>
        <v>0</v>
      </c>
      <c r="K132" s="181" t="s">
        <v>21</v>
      </c>
      <c r="L132" s="40"/>
      <c r="M132" s="186" t="s">
        <v>21</v>
      </c>
      <c r="N132" s="187" t="s">
        <v>48</v>
      </c>
      <c r="O132" s="65"/>
      <c r="P132" s="188">
        <f>O132*H132</f>
        <v>0</v>
      </c>
      <c r="Q132" s="188">
        <v>0</v>
      </c>
      <c r="R132" s="188">
        <f>Q132*H132</f>
        <v>0</v>
      </c>
      <c r="S132" s="188">
        <v>0</v>
      </c>
      <c r="T132" s="189">
        <f>S132*H132</f>
        <v>0</v>
      </c>
      <c r="U132" s="35"/>
      <c r="V132" s="35"/>
      <c r="W132" s="35"/>
      <c r="X132" s="35"/>
      <c r="Y132" s="35"/>
      <c r="Z132" s="35"/>
      <c r="AA132" s="35"/>
      <c r="AB132" s="35"/>
      <c r="AC132" s="35"/>
      <c r="AD132" s="35"/>
      <c r="AE132" s="35"/>
      <c r="AR132" s="190" t="s">
        <v>147</v>
      </c>
      <c r="AT132" s="190" t="s">
        <v>143</v>
      </c>
      <c r="AU132" s="190" t="s">
        <v>86</v>
      </c>
      <c r="AY132" s="18" t="s">
        <v>140</v>
      </c>
      <c r="BE132" s="191">
        <f>IF(N132="základní",J132,0)</f>
        <v>0</v>
      </c>
      <c r="BF132" s="191">
        <f>IF(N132="snížená",J132,0)</f>
        <v>0</v>
      </c>
      <c r="BG132" s="191">
        <f>IF(N132="zákl. přenesená",J132,0)</f>
        <v>0</v>
      </c>
      <c r="BH132" s="191">
        <f>IF(N132="sníž. přenesená",J132,0)</f>
        <v>0</v>
      </c>
      <c r="BI132" s="191">
        <f>IF(N132="nulová",J132,0)</f>
        <v>0</v>
      </c>
      <c r="BJ132" s="18" t="s">
        <v>84</v>
      </c>
      <c r="BK132" s="191">
        <f>ROUND(I132*H132,2)</f>
        <v>0</v>
      </c>
      <c r="BL132" s="18" t="s">
        <v>147</v>
      </c>
      <c r="BM132" s="190" t="s">
        <v>211</v>
      </c>
    </row>
    <row r="133" spans="1:47" s="1" customFormat="1" ht="11.25">
      <c r="A133" s="35"/>
      <c r="B133" s="36"/>
      <c r="C133" s="37"/>
      <c r="D133" s="192" t="s">
        <v>149</v>
      </c>
      <c r="E133" s="37"/>
      <c r="F133" s="193" t="s">
        <v>210</v>
      </c>
      <c r="G133" s="37"/>
      <c r="H133" s="37"/>
      <c r="I133" s="194"/>
      <c r="J133" s="37"/>
      <c r="K133" s="37"/>
      <c r="L133" s="40"/>
      <c r="M133" s="195"/>
      <c r="N133" s="196"/>
      <c r="O133" s="65"/>
      <c r="P133" s="65"/>
      <c r="Q133" s="65"/>
      <c r="R133" s="65"/>
      <c r="S133" s="65"/>
      <c r="T133" s="66"/>
      <c r="U133" s="35"/>
      <c r="V133" s="35"/>
      <c r="W133" s="35"/>
      <c r="X133" s="35"/>
      <c r="Y133" s="35"/>
      <c r="Z133" s="35"/>
      <c r="AA133" s="35"/>
      <c r="AB133" s="35"/>
      <c r="AC133" s="35"/>
      <c r="AD133" s="35"/>
      <c r="AE133" s="35"/>
      <c r="AT133" s="18" t="s">
        <v>149</v>
      </c>
      <c r="AU133" s="18" t="s">
        <v>86</v>
      </c>
    </row>
    <row r="134" spans="1:65" s="1" customFormat="1" ht="16.5" customHeight="1">
      <c r="A134" s="35"/>
      <c r="B134" s="36"/>
      <c r="C134" s="179" t="s">
        <v>8</v>
      </c>
      <c r="D134" s="179" t="s">
        <v>143</v>
      </c>
      <c r="E134" s="180" t="s">
        <v>212</v>
      </c>
      <c r="F134" s="181" t="s">
        <v>176</v>
      </c>
      <c r="G134" s="182" t="s">
        <v>146</v>
      </c>
      <c r="H134" s="183">
        <v>1</v>
      </c>
      <c r="I134" s="184"/>
      <c r="J134" s="185">
        <f>ROUND(I134*H134,2)</f>
        <v>0</v>
      </c>
      <c r="K134" s="181" t="s">
        <v>21</v>
      </c>
      <c r="L134" s="40"/>
      <c r="M134" s="186" t="s">
        <v>21</v>
      </c>
      <c r="N134" s="187" t="s">
        <v>48</v>
      </c>
      <c r="O134" s="65"/>
      <c r="P134" s="188">
        <f>O134*H134</f>
        <v>0</v>
      </c>
      <c r="Q134" s="188">
        <v>0</v>
      </c>
      <c r="R134" s="188">
        <f>Q134*H134</f>
        <v>0</v>
      </c>
      <c r="S134" s="188">
        <v>0</v>
      </c>
      <c r="T134" s="189">
        <f>S134*H134</f>
        <v>0</v>
      </c>
      <c r="U134" s="35"/>
      <c r="V134" s="35"/>
      <c r="W134" s="35"/>
      <c r="X134" s="35"/>
      <c r="Y134" s="35"/>
      <c r="Z134" s="35"/>
      <c r="AA134" s="35"/>
      <c r="AB134" s="35"/>
      <c r="AC134" s="35"/>
      <c r="AD134" s="35"/>
      <c r="AE134" s="35"/>
      <c r="AR134" s="190" t="s">
        <v>147</v>
      </c>
      <c r="AT134" s="190" t="s">
        <v>143</v>
      </c>
      <c r="AU134" s="190" t="s">
        <v>86</v>
      </c>
      <c r="AY134" s="18" t="s">
        <v>140</v>
      </c>
      <c r="BE134" s="191">
        <f>IF(N134="základní",J134,0)</f>
        <v>0</v>
      </c>
      <c r="BF134" s="191">
        <f>IF(N134="snížená",J134,0)</f>
        <v>0</v>
      </c>
      <c r="BG134" s="191">
        <f>IF(N134="zákl. přenesená",J134,0)</f>
        <v>0</v>
      </c>
      <c r="BH134" s="191">
        <f>IF(N134="sníž. přenesená",J134,0)</f>
        <v>0</v>
      </c>
      <c r="BI134" s="191">
        <f>IF(N134="nulová",J134,0)</f>
        <v>0</v>
      </c>
      <c r="BJ134" s="18" t="s">
        <v>84</v>
      </c>
      <c r="BK134" s="191">
        <f>ROUND(I134*H134,2)</f>
        <v>0</v>
      </c>
      <c r="BL134" s="18" t="s">
        <v>147</v>
      </c>
      <c r="BM134" s="190" t="s">
        <v>213</v>
      </c>
    </row>
    <row r="135" spans="1:47" s="1" customFormat="1" ht="11.25">
      <c r="A135" s="35"/>
      <c r="B135" s="36"/>
      <c r="C135" s="37"/>
      <c r="D135" s="192" t="s">
        <v>149</v>
      </c>
      <c r="E135" s="37"/>
      <c r="F135" s="193" t="s">
        <v>176</v>
      </c>
      <c r="G135" s="37"/>
      <c r="H135" s="37"/>
      <c r="I135" s="194"/>
      <c r="J135" s="37"/>
      <c r="K135" s="37"/>
      <c r="L135" s="40"/>
      <c r="M135" s="195"/>
      <c r="N135" s="196"/>
      <c r="O135" s="65"/>
      <c r="P135" s="65"/>
      <c r="Q135" s="65"/>
      <c r="R135" s="65"/>
      <c r="S135" s="65"/>
      <c r="T135" s="66"/>
      <c r="U135" s="35"/>
      <c r="V135" s="35"/>
      <c r="W135" s="35"/>
      <c r="X135" s="35"/>
      <c r="Y135" s="35"/>
      <c r="Z135" s="35"/>
      <c r="AA135" s="35"/>
      <c r="AB135" s="35"/>
      <c r="AC135" s="35"/>
      <c r="AD135" s="35"/>
      <c r="AE135" s="35"/>
      <c r="AT135" s="18" t="s">
        <v>149</v>
      </c>
      <c r="AU135" s="18" t="s">
        <v>86</v>
      </c>
    </row>
    <row r="136" spans="1:65" s="1" customFormat="1" ht="16.5" customHeight="1">
      <c r="A136" s="35"/>
      <c r="B136" s="36"/>
      <c r="C136" s="179" t="s">
        <v>214</v>
      </c>
      <c r="D136" s="179" t="s">
        <v>143</v>
      </c>
      <c r="E136" s="180" t="s">
        <v>215</v>
      </c>
      <c r="F136" s="181" t="s">
        <v>216</v>
      </c>
      <c r="G136" s="182" t="s">
        <v>146</v>
      </c>
      <c r="H136" s="183">
        <v>1</v>
      </c>
      <c r="I136" s="184"/>
      <c r="J136" s="185">
        <f>ROUND(I136*H136,2)</f>
        <v>0</v>
      </c>
      <c r="K136" s="181" t="s">
        <v>21</v>
      </c>
      <c r="L136" s="40"/>
      <c r="M136" s="186" t="s">
        <v>21</v>
      </c>
      <c r="N136" s="187" t="s">
        <v>48</v>
      </c>
      <c r="O136" s="65"/>
      <c r="P136" s="188">
        <f>O136*H136</f>
        <v>0</v>
      </c>
      <c r="Q136" s="188">
        <v>0</v>
      </c>
      <c r="R136" s="188">
        <f>Q136*H136</f>
        <v>0</v>
      </c>
      <c r="S136" s="188">
        <v>0</v>
      </c>
      <c r="T136" s="189">
        <f>S136*H136</f>
        <v>0</v>
      </c>
      <c r="U136" s="35"/>
      <c r="V136" s="35"/>
      <c r="W136" s="35"/>
      <c r="X136" s="35"/>
      <c r="Y136" s="35"/>
      <c r="Z136" s="35"/>
      <c r="AA136" s="35"/>
      <c r="AB136" s="35"/>
      <c r="AC136" s="35"/>
      <c r="AD136" s="35"/>
      <c r="AE136" s="35"/>
      <c r="AR136" s="190" t="s">
        <v>147</v>
      </c>
      <c r="AT136" s="190" t="s">
        <v>143</v>
      </c>
      <c r="AU136" s="190" t="s">
        <v>86</v>
      </c>
      <c r="AY136" s="18" t="s">
        <v>140</v>
      </c>
      <c r="BE136" s="191">
        <f>IF(N136="základní",J136,0)</f>
        <v>0</v>
      </c>
      <c r="BF136" s="191">
        <f>IF(N136="snížená",J136,0)</f>
        <v>0</v>
      </c>
      <c r="BG136" s="191">
        <f>IF(N136="zákl. přenesená",J136,0)</f>
        <v>0</v>
      </c>
      <c r="BH136" s="191">
        <f>IF(N136="sníž. přenesená",J136,0)</f>
        <v>0</v>
      </c>
      <c r="BI136" s="191">
        <f>IF(N136="nulová",J136,0)</f>
        <v>0</v>
      </c>
      <c r="BJ136" s="18" t="s">
        <v>84</v>
      </c>
      <c r="BK136" s="191">
        <f>ROUND(I136*H136,2)</f>
        <v>0</v>
      </c>
      <c r="BL136" s="18" t="s">
        <v>147</v>
      </c>
      <c r="BM136" s="190" t="s">
        <v>217</v>
      </c>
    </row>
    <row r="137" spans="1:47" s="1" customFormat="1" ht="11.25">
      <c r="A137" s="35"/>
      <c r="B137" s="36"/>
      <c r="C137" s="37"/>
      <c r="D137" s="192" t="s">
        <v>149</v>
      </c>
      <c r="E137" s="37"/>
      <c r="F137" s="193" t="s">
        <v>216</v>
      </c>
      <c r="G137" s="37"/>
      <c r="H137" s="37"/>
      <c r="I137" s="194"/>
      <c r="J137" s="37"/>
      <c r="K137" s="37"/>
      <c r="L137" s="40"/>
      <c r="M137" s="195"/>
      <c r="N137" s="196"/>
      <c r="O137" s="65"/>
      <c r="P137" s="65"/>
      <c r="Q137" s="65"/>
      <c r="R137" s="65"/>
      <c r="S137" s="65"/>
      <c r="T137" s="66"/>
      <c r="U137" s="35"/>
      <c r="V137" s="35"/>
      <c r="W137" s="35"/>
      <c r="X137" s="35"/>
      <c r="Y137" s="35"/>
      <c r="Z137" s="35"/>
      <c r="AA137" s="35"/>
      <c r="AB137" s="35"/>
      <c r="AC137" s="35"/>
      <c r="AD137" s="35"/>
      <c r="AE137" s="35"/>
      <c r="AT137" s="18" t="s">
        <v>149</v>
      </c>
      <c r="AU137" s="18" t="s">
        <v>86</v>
      </c>
    </row>
    <row r="138" spans="2:63" s="11" customFormat="1" ht="25.5" customHeight="1">
      <c r="B138" s="163"/>
      <c r="C138" s="164"/>
      <c r="D138" s="165" t="s">
        <v>76</v>
      </c>
      <c r="E138" s="166" t="s">
        <v>218</v>
      </c>
      <c r="F138" s="166" t="s">
        <v>219</v>
      </c>
      <c r="G138" s="164"/>
      <c r="H138" s="164"/>
      <c r="I138" s="167"/>
      <c r="J138" s="168">
        <f>BK138</f>
        <v>0</v>
      </c>
      <c r="K138" s="164"/>
      <c r="L138" s="169"/>
      <c r="M138" s="170"/>
      <c r="N138" s="171"/>
      <c r="O138" s="171"/>
      <c r="P138" s="172">
        <f>P139</f>
        <v>0</v>
      </c>
      <c r="Q138" s="171"/>
      <c r="R138" s="172">
        <f>R139</f>
        <v>0</v>
      </c>
      <c r="S138" s="171"/>
      <c r="T138" s="173">
        <f>T139</f>
        <v>0</v>
      </c>
      <c r="AR138" s="174" t="s">
        <v>84</v>
      </c>
      <c r="AT138" s="175" t="s">
        <v>76</v>
      </c>
      <c r="AU138" s="175" t="s">
        <v>77</v>
      </c>
      <c r="AY138" s="174" t="s">
        <v>140</v>
      </c>
      <c r="BK138" s="176">
        <f>BK139</f>
        <v>0</v>
      </c>
    </row>
    <row r="139" spans="2:63" s="11" customFormat="1" ht="22.5" customHeight="1">
      <c r="B139" s="163"/>
      <c r="C139" s="164"/>
      <c r="D139" s="165" t="s">
        <v>76</v>
      </c>
      <c r="E139" s="177" t="s">
        <v>220</v>
      </c>
      <c r="F139" s="177" t="s">
        <v>221</v>
      </c>
      <c r="G139" s="164"/>
      <c r="H139" s="164"/>
      <c r="I139" s="167"/>
      <c r="J139" s="178">
        <f>BK139</f>
        <v>0</v>
      </c>
      <c r="K139" s="164"/>
      <c r="L139" s="169"/>
      <c r="M139" s="170"/>
      <c r="N139" s="171"/>
      <c r="O139" s="171"/>
      <c r="P139" s="172">
        <f>SUM(P140:P147)</f>
        <v>0</v>
      </c>
      <c r="Q139" s="171"/>
      <c r="R139" s="172">
        <f>SUM(R140:R147)</f>
        <v>0</v>
      </c>
      <c r="S139" s="171"/>
      <c r="T139" s="173">
        <f>SUM(T140:T147)</f>
        <v>0</v>
      </c>
      <c r="AR139" s="174" t="s">
        <v>84</v>
      </c>
      <c r="AT139" s="175" t="s">
        <v>76</v>
      </c>
      <c r="AU139" s="175" t="s">
        <v>84</v>
      </c>
      <c r="AY139" s="174" t="s">
        <v>140</v>
      </c>
      <c r="BK139" s="176">
        <f>SUM(BK140:BK147)</f>
        <v>0</v>
      </c>
    </row>
    <row r="140" spans="1:65" s="1" customFormat="1" ht="16.5" customHeight="1">
      <c r="A140" s="35"/>
      <c r="B140" s="36"/>
      <c r="C140" s="179" t="s">
        <v>222</v>
      </c>
      <c r="D140" s="179" t="s">
        <v>143</v>
      </c>
      <c r="E140" s="180" t="s">
        <v>223</v>
      </c>
      <c r="F140" s="181" t="s">
        <v>224</v>
      </c>
      <c r="G140" s="182" t="s">
        <v>146</v>
      </c>
      <c r="H140" s="183">
        <v>1</v>
      </c>
      <c r="I140" s="184"/>
      <c r="J140" s="185">
        <f>ROUND(I140*H140,2)</f>
        <v>0</v>
      </c>
      <c r="K140" s="181" t="s">
        <v>21</v>
      </c>
      <c r="L140" s="40"/>
      <c r="M140" s="186" t="s">
        <v>21</v>
      </c>
      <c r="N140" s="187" t="s">
        <v>48</v>
      </c>
      <c r="O140" s="65"/>
      <c r="P140" s="188">
        <f>O140*H140</f>
        <v>0</v>
      </c>
      <c r="Q140" s="188">
        <v>0</v>
      </c>
      <c r="R140" s="188">
        <f>Q140*H140</f>
        <v>0</v>
      </c>
      <c r="S140" s="188">
        <v>0</v>
      </c>
      <c r="T140" s="189">
        <f>S140*H140</f>
        <v>0</v>
      </c>
      <c r="U140" s="35"/>
      <c r="V140" s="35"/>
      <c r="W140" s="35"/>
      <c r="X140" s="35"/>
      <c r="Y140" s="35"/>
      <c r="Z140" s="35"/>
      <c r="AA140" s="35"/>
      <c r="AB140" s="35"/>
      <c r="AC140" s="35"/>
      <c r="AD140" s="35"/>
      <c r="AE140" s="35"/>
      <c r="AR140" s="190" t="s">
        <v>147</v>
      </c>
      <c r="AT140" s="190" t="s">
        <v>143</v>
      </c>
      <c r="AU140" s="190" t="s">
        <v>86</v>
      </c>
      <c r="AY140" s="18" t="s">
        <v>140</v>
      </c>
      <c r="BE140" s="191">
        <f>IF(N140="základní",J140,0)</f>
        <v>0</v>
      </c>
      <c r="BF140" s="191">
        <f>IF(N140="snížená",J140,0)</f>
        <v>0</v>
      </c>
      <c r="BG140" s="191">
        <f>IF(N140="zákl. přenesená",J140,0)</f>
        <v>0</v>
      </c>
      <c r="BH140" s="191">
        <f>IF(N140="sníž. přenesená",J140,0)</f>
        <v>0</v>
      </c>
      <c r="BI140" s="191">
        <f>IF(N140="nulová",J140,0)</f>
        <v>0</v>
      </c>
      <c r="BJ140" s="18" t="s">
        <v>84</v>
      </c>
      <c r="BK140" s="191">
        <f>ROUND(I140*H140,2)</f>
        <v>0</v>
      </c>
      <c r="BL140" s="18" t="s">
        <v>147</v>
      </c>
      <c r="BM140" s="190" t="s">
        <v>225</v>
      </c>
    </row>
    <row r="141" spans="1:47" s="1" customFormat="1" ht="11.25">
      <c r="A141" s="35"/>
      <c r="B141" s="36"/>
      <c r="C141" s="37"/>
      <c r="D141" s="192" t="s">
        <v>149</v>
      </c>
      <c r="E141" s="37"/>
      <c r="F141" s="193" t="s">
        <v>224</v>
      </c>
      <c r="G141" s="37"/>
      <c r="H141" s="37"/>
      <c r="I141" s="194"/>
      <c r="J141" s="37"/>
      <c r="K141" s="37"/>
      <c r="L141" s="40"/>
      <c r="M141" s="195"/>
      <c r="N141" s="196"/>
      <c r="O141" s="65"/>
      <c r="P141" s="65"/>
      <c r="Q141" s="65"/>
      <c r="R141" s="65"/>
      <c r="S141" s="65"/>
      <c r="T141" s="66"/>
      <c r="U141" s="35"/>
      <c r="V141" s="35"/>
      <c r="W141" s="35"/>
      <c r="X141" s="35"/>
      <c r="Y141" s="35"/>
      <c r="Z141" s="35"/>
      <c r="AA141" s="35"/>
      <c r="AB141" s="35"/>
      <c r="AC141" s="35"/>
      <c r="AD141" s="35"/>
      <c r="AE141" s="35"/>
      <c r="AT141" s="18" t="s">
        <v>149</v>
      </c>
      <c r="AU141" s="18" t="s">
        <v>86</v>
      </c>
    </row>
    <row r="142" spans="1:65" s="1" customFormat="1" ht="16.5" customHeight="1">
      <c r="A142" s="35"/>
      <c r="B142" s="36"/>
      <c r="C142" s="179" t="s">
        <v>226</v>
      </c>
      <c r="D142" s="179" t="s">
        <v>143</v>
      </c>
      <c r="E142" s="180" t="s">
        <v>227</v>
      </c>
      <c r="F142" s="181" t="s">
        <v>228</v>
      </c>
      <c r="G142" s="182" t="s">
        <v>146</v>
      </c>
      <c r="H142" s="183">
        <v>1</v>
      </c>
      <c r="I142" s="184"/>
      <c r="J142" s="185">
        <f>ROUND(I142*H142,2)</f>
        <v>0</v>
      </c>
      <c r="K142" s="181" t="s">
        <v>21</v>
      </c>
      <c r="L142" s="40"/>
      <c r="M142" s="186" t="s">
        <v>21</v>
      </c>
      <c r="N142" s="187" t="s">
        <v>48</v>
      </c>
      <c r="O142" s="65"/>
      <c r="P142" s="188">
        <f>O142*H142</f>
        <v>0</v>
      </c>
      <c r="Q142" s="188">
        <v>0</v>
      </c>
      <c r="R142" s="188">
        <f>Q142*H142</f>
        <v>0</v>
      </c>
      <c r="S142" s="188">
        <v>0</v>
      </c>
      <c r="T142" s="189">
        <f>S142*H142</f>
        <v>0</v>
      </c>
      <c r="U142" s="35"/>
      <c r="V142" s="35"/>
      <c r="W142" s="35"/>
      <c r="X142" s="35"/>
      <c r="Y142" s="35"/>
      <c r="Z142" s="35"/>
      <c r="AA142" s="35"/>
      <c r="AB142" s="35"/>
      <c r="AC142" s="35"/>
      <c r="AD142" s="35"/>
      <c r="AE142" s="35"/>
      <c r="AR142" s="190" t="s">
        <v>147</v>
      </c>
      <c r="AT142" s="190" t="s">
        <v>143</v>
      </c>
      <c r="AU142" s="190" t="s">
        <v>86</v>
      </c>
      <c r="AY142" s="18" t="s">
        <v>140</v>
      </c>
      <c r="BE142" s="191">
        <f>IF(N142="základní",J142,0)</f>
        <v>0</v>
      </c>
      <c r="BF142" s="191">
        <f>IF(N142="snížená",J142,0)</f>
        <v>0</v>
      </c>
      <c r="BG142" s="191">
        <f>IF(N142="zákl. přenesená",J142,0)</f>
        <v>0</v>
      </c>
      <c r="BH142" s="191">
        <f>IF(N142="sníž. přenesená",J142,0)</f>
        <v>0</v>
      </c>
      <c r="BI142" s="191">
        <f>IF(N142="nulová",J142,0)</f>
        <v>0</v>
      </c>
      <c r="BJ142" s="18" t="s">
        <v>84</v>
      </c>
      <c r="BK142" s="191">
        <f>ROUND(I142*H142,2)</f>
        <v>0</v>
      </c>
      <c r="BL142" s="18" t="s">
        <v>147</v>
      </c>
      <c r="BM142" s="190" t="s">
        <v>229</v>
      </c>
    </row>
    <row r="143" spans="1:47" s="1" customFormat="1" ht="11.25">
      <c r="A143" s="35"/>
      <c r="B143" s="36"/>
      <c r="C143" s="37"/>
      <c r="D143" s="192" t="s">
        <v>149</v>
      </c>
      <c r="E143" s="37"/>
      <c r="F143" s="193" t="s">
        <v>228</v>
      </c>
      <c r="G143" s="37"/>
      <c r="H143" s="37"/>
      <c r="I143" s="194"/>
      <c r="J143" s="37"/>
      <c r="K143" s="37"/>
      <c r="L143" s="40"/>
      <c r="M143" s="195"/>
      <c r="N143" s="196"/>
      <c r="O143" s="65"/>
      <c r="P143" s="65"/>
      <c r="Q143" s="65"/>
      <c r="R143" s="65"/>
      <c r="S143" s="65"/>
      <c r="T143" s="66"/>
      <c r="U143" s="35"/>
      <c r="V143" s="35"/>
      <c r="W143" s="35"/>
      <c r="X143" s="35"/>
      <c r="Y143" s="35"/>
      <c r="Z143" s="35"/>
      <c r="AA143" s="35"/>
      <c r="AB143" s="35"/>
      <c r="AC143" s="35"/>
      <c r="AD143" s="35"/>
      <c r="AE143" s="35"/>
      <c r="AT143" s="18" t="s">
        <v>149</v>
      </c>
      <c r="AU143" s="18" t="s">
        <v>86</v>
      </c>
    </row>
    <row r="144" spans="1:65" s="1" customFormat="1" ht="16.5" customHeight="1">
      <c r="A144" s="35"/>
      <c r="B144" s="36"/>
      <c r="C144" s="179" t="s">
        <v>230</v>
      </c>
      <c r="D144" s="179" t="s">
        <v>143</v>
      </c>
      <c r="E144" s="180" t="s">
        <v>231</v>
      </c>
      <c r="F144" s="181" t="s">
        <v>232</v>
      </c>
      <c r="G144" s="182" t="s">
        <v>172</v>
      </c>
      <c r="H144" s="183">
        <v>45</v>
      </c>
      <c r="I144" s="184"/>
      <c r="J144" s="185">
        <f>ROUND(I144*H144,2)</f>
        <v>0</v>
      </c>
      <c r="K144" s="181" t="s">
        <v>21</v>
      </c>
      <c r="L144" s="40"/>
      <c r="M144" s="186" t="s">
        <v>21</v>
      </c>
      <c r="N144" s="187" t="s">
        <v>48</v>
      </c>
      <c r="O144" s="65"/>
      <c r="P144" s="188">
        <f>O144*H144</f>
        <v>0</v>
      </c>
      <c r="Q144" s="188">
        <v>0</v>
      </c>
      <c r="R144" s="188">
        <f>Q144*H144</f>
        <v>0</v>
      </c>
      <c r="S144" s="188">
        <v>0</v>
      </c>
      <c r="T144" s="189">
        <f>S144*H144</f>
        <v>0</v>
      </c>
      <c r="U144" s="35"/>
      <c r="V144" s="35"/>
      <c r="W144" s="35"/>
      <c r="X144" s="35"/>
      <c r="Y144" s="35"/>
      <c r="Z144" s="35"/>
      <c r="AA144" s="35"/>
      <c r="AB144" s="35"/>
      <c r="AC144" s="35"/>
      <c r="AD144" s="35"/>
      <c r="AE144" s="35"/>
      <c r="AR144" s="190" t="s">
        <v>147</v>
      </c>
      <c r="AT144" s="190" t="s">
        <v>143</v>
      </c>
      <c r="AU144" s="190" t="s">
        <v>86</v>
      </c>
      <c r="AY144" s="18" t="s">
        <v>140</v>
      </c>
      <c r="BE144" s="191">
        <f>IF(N144="základní",J144,0)</f>
        <v>0</v>
      </c>
      <c r="BF144" s="191">
        <f>IF(N144="snížená",J144,0)</f>
        <v>0</v>
      </c>
      <c r="BG144" s="191">
        <f>IF(N144="zákl. přenesená",J144,0)</f>
        <v>0</v>
      </c>
      <c r="BH144" s="191">
        <f>IF(N144="sníž. přenesená",J144,0)</f>
        <v>0</v>
      </c>
      <c r="BI144" s="191">
        <f>IF(N144="nulová",J144,0)</f>
        <v>0</v>
      </c>
      <c r="BJ144" s="18" t="s">
        <v>84</v>
      </c>
      <c r="BK144" s="191">
        <f>ROUND(I144*H144,2)</f>
        <v>0</v>
      </c>
      <c r="BL144" s="18" t="s">
        <v>147</v>
      </c>
      <c r="BM144" s="190" t="s">
        <v>233</v>
      </c>
    </row>
    <row r="145" spans="1:47" s="1" customFormat="1" ht="11.25">
      <c r="A145" s="35"/>
      <c r="B145" s="36"/>
      <c r="C145" s="37"/>
      <c r="D145" s="192" t="s">
        <v>149</v>
      </c>
      <c r="E145" s="37"/>
      <c r="F145" s="193" t="s">
        <v>232</v>
      </c>
      <c r="G145" s="37"/>
      <c r="H145" s="37"/>
      <c r="I145" s="194"/>
      <c r="J145" s="37"/>
      <c r="K145" s="37"/>
      <c r="L145" s="40"/>
      <c r="M145" s="195"/>
      <c r="N145" s="196"/>
      <c r="O145" s="65"/>
      <c r="P145" s="65"/>
      <c r="Q145" s="65"/>
      <c r="R145" s="65"/>
      <c r="S145" s="65"/>
      <c r="T145" s="66"/>
      <c r="U145" s="35"/>
      <c r="V145" s="35"/>
      <c r="W145" s="35"/>
      <c r="X145" s="35"/>
      <c r="Y145" s="35"/>
      <c r="Z145" s="35"/>
      <c r="AA145" s="35"/>
      <c r="AB145" s="35"/>
      <c r="AC145" s="35"/>
      <c r="AD145" s="35"/>
      <c r="AE145" s="35"/>
      <c r="AT145" s="18" t="s">
        <v>149</v>
      </c>
      <c r="AU145" s="18" t="s">
        <v>86</v>
      </c>
    </row>
    <row r="146" spans="1:65" s="1" customFormat="1" ht="16.5" customHeight="1">
      <c r="A146" s="35"/>
      <c r="B146" s="36"/>
      <c r="C146" s="179" t="s">
        <v>234</v>
      </c>
      <c r="D146" s="179" t="s">
        <v>143</v>
      </c>
      <c r="E146" s="180" t="s">
        <v>235</v>
      </c>
      <c r="F146" s="181" t="s">
        <v>236</v>
      </c>
      <c r="G146" s="182" t="s">
        <v>146</v>
      </c>
      <c r="H146" s="183">
        <v>1</v>
      </c>
      <c r="I146" s="184"/>
      <c r="J146" s="185">
        <f>ROUND(I146*H146,2)</f>
        <v>0</v>
      </c>
      <c r="K146" s="181" t="s">
        <v>21</v>
      </c>
      <c r="L146" s="40"/>
      <c r="M146" s="186" t="s">
        <v>21</v>
      </c>
      <c r="N146" s="187" t="s">
        <v>48</v>
      </c>
      <c r="O146" s="65"/>
      <c r="P146" s="188">
        <f>O146*H146</f>
        <v>0</v>
      </c>
      <c r="Q146" s="188">
        <v>0</v>
      </c>
      <c r="R146" s="188">
        <f>Q146*H146</f>
        <v>0</v>
      </c>
      <c r="S146" s="188">
        <v>0</v>
      </c>
      <c r="T146" s="189">
        <f>S146*H146</f>
        <v>0</v>
      </c>
      <c r="U146" s="35"/>
      <c r="V146" s="35"/>
      <c r="W146" s="35"/>
      <c r="X146" s="35"/>
      <c r="Y146" s="35"/>
      <c r="Z146" s="35"/>
      <c r="AA146" s="35"/>
      <c r="AB146" s="35"/>
      <c r="AC146" s="35"/>
      <c r="AD146" s="35"/>
      <c r="AE146" s="35"/>
      <c r="AR146" s="190" t="s">
        <v>147</v>
      </c>
      <c r="AT146" s="190" t="s">
        <v>143</v>
      </c>
      <c r="AU146" s="190" t="s">
        <v>86</v>
      </c>
      <c r="AY146" s="18" t="s">
        <v>140</v>
      </c>
      <c r="BE146" s="191">
        <f>IF(N146="základní",J146,0)</f>
        <v>0</v>
      </c>
      <c r="BF146" s="191">
        <f>IF(N146="snížená",J146,0)</f>
        <v>0</v>
      </c>
      <c r="BG146" s="191">
        <f>IF(N146="zákl. přenesená",J146,0)</f>
        <v>0</v>
      </c>
      <c r="BH146" s="191">
        <f>IF(N146="sníž. přenesená",J146,0)</f>
        <v>0</v>
      </c>
      <c r="BI146" s="191">
        <f>IF(N146="nulová",J146,0)</f>
        <v>0</v>
      </c>
      <c r="BJ146" s="18" t="s">
        <v>84</v>
      </c>
      <c r="BK146" s="191">
        <f>ROUND(I146*H146,2)</f>
        <v>0</v>
      </c>
      <c r="BL146" s="18" t="s">
        <v>147</v>
      </c>
      <c r="BM146" s="190" t="s">
        <v>237</v>
      </c>
    </row>
    <row r="147" spans="1:47" s="1" customFormat="1" ht="11.25">
      <c r="A147" s="35"/>
      <c r="B147" s="36"/>
      <c r="C147" s="37"/>
      <c r="D147" s="192" t="s">
        <v>149</v>
      </c>
      <c r="E147" s="37"/>
      <c r="F147" s="193" t="s">
        <v>236</v>
      </c>
      <c r="G147" s="37"/>
      <c r="H147" s="37"/>
      <c r="I147" s="194"/>
      <c r="J147" s="37"/>
      <c r="K147" s="37"/>
      <c r="L147" s="40"/>
      <c r="M147" s="195"/>
      <c r="N147" s="196"/>
      <c r="O147" s="65"/>
      <c r="P147" s="65"/>
      <c r="Q147" s="65"/>
      <c r="R147" s="65"/>
      <c r="S147" s="65"/>
      <c r="T147" s="66"/>
      <c r="U147" s="35"/>
      <c r="V147" s="35"/>
      <c r="W147" s="35"/>
      <c r="X147" s="35"/>
      <c r="Y147" s="35"/>
      <c r="Z147" s="35"/>
      <c r="AA147" s="35"/>
      <c r="AB147" s="35"/>
      <c r="AC147" s="35"/>
      <c r="AD147" s="35"/>
      <c r="AE147" s="35"/>
      <c r="AT147" s="18" t="s">
        <v>149</v>
      </c>
      <c r="AU147" s="18" t="s">
        <v>86</v>
      </c>
    </row>
    <row r="148" spans="2:63" s="11" customFormat="1" ht="25.5" customHeight="1">
      <c r="B148" s="163"/>
      <c r="C148" s="164"/>
      <c r="D148" s="165" t="s">
        <v>76</v>
      </c>
      <c r="E148" s="166" t="s">
        <v>238</v>
      </c>
      <c r="F148" s="166" t="s">
        <v>239</v>
      </c>
      <c r="G148" s="164"/>
      <c r="H148" s="164"/>
      <c r="I148" s="167"/>
      <c r="J148" s="168">
        <f>BK148</f>
        <v>0</v>
      </c>
      <c r="K148" s="164"/>
      <c r="L148" s="169"/>
      <c r="M148" s="170"/>
      <c r="N148" s="171"/>
      <c r="O148" s="171"/>
      <c r="P148" s="172">
        <f>P149</f>
        <v>0</v>
      </c>
      <c r="Q148" s="171"/>
      <c r="R148" s="172">
        <f>R149</f>
        <v>0</v>
      </c>
      <c r="S148" s="171"/>
      <c r="T148" s="173">
        <f>T149</f>
        <v>0</v>
      </c>
      <c r="AR148" s="174" t="s">
        <v>84</v>
      </c>
      <c r="AT148" s="175" t="s">
        <v>76</v>
      </c>
      <c r="AU148" s="175" t="s">
        <v>77</v>
      </c>
      <c r="AY148" s="174" t="s">
        <v>140</v>
      </c>
      <c r="BK148" s="176">
        <f>BK149</f>
        <v>0</v>
      </c>
    </row>
    <row r="149" spans="2:63" s="11" customFormat="1" ht="22.5" customHeight="1">
      <c r="B149" s="163"/>
      <c r="C149" s="164"/>
      <c r="D149" s="165" t="s">
        <v>76</v>
      </c>
      <c r="E149" s="177" t="s">
        <v>240</v>
      </c>
      <c r="F149" s="177" t="s">
        <v>241</v>
      </c>
      <c r="G149" s="164"/>
      <c r="H149" s="164"/>
      <c r="I149" s="167"/>
      <c r="J149" s="178">
        <f>BK149</f>
        <v>0</v>
      </c>
      <c r="K149" s="164"/>
      <c r="L149" s="169"/>
      <c r="M149" s="170"/>
      <c r="N149" s="171"/>
      <c r="O149" s="171"/>
      <c r="P149" s="172">
        <f>SUM(P150:P163)</f>
        <v>0</v>
      </c>
      <c r="Q149" s="171"/>
      <c r="R149" s="172">
        <f>SUM(R150:R163)</f>
        <v>0</v>
      </c>
      <c r="S149" s="171"/>
      <c r="T149" s="173">
        <f>SUM(T150:T163)</f>
        <v>0</v>
      </c>
      <c r="AR149" s="174" t="s">
        <v>84</v>
      </c>
      <c r="AT149" s="175" t="s">
        <v>76</v>
      </c>
      <c r="AU149" s="175" t="s">
        <v>84</v>
      </c>
      <c r="AY149" s="174" t="s">
        <v>140</v>
      </c>
      <c r="BK149" s="176">
        <f>SUM(BK150:BK163)</f>
        <v>0</v>
      </c>
    </row>
    <row r="150" spans="1:65" s="1" customFormat="1" ht="16.5" customHeight="1">
      <c r="A150" s="35"/>
      <c r="B150" s="36"/>
      <c r="C150" s="179" t="s">
        <v>7</v>
      </c>
      <c r="D150" s="179" t="s">
        <v>143</v>
      </c>
      <c r="E150" s="180" t="s">
        <v>242</v>
      </c>
      <c r="F150" s="181" t="s">
        <v>243</v>
      </c>
      <c r="G150" s="182" t="s">
        <v>146</v>
      </c>
      <c r="H150" s="183">
        <v>1</v>
      </c>
      <c r="I150" s="184"/>
      <c r="J150" s="185">
        <f>ROUND(I150*H150,2)</f>
        <v>0</v>
      </c>
      <c r="K150" s="181" t="s">
        <v>21</v>
      </c>
      <c r="L150" s="40"/>
      <c r="M150" s="186" t="s">
        <v>21</v>
      </c>
      <c r="N150" s="187" t="s">
        <v>48</v>
      </c>
      <c r="O150" s="65"/>
      <c r="P150" s="188">
        <f>O150*H150</f>
        <v>0</v>
      </c>
      <c r="Q150" s="188">
        <v>0</v>
      </c>
      <c r="R150" s="188">
        <f>Q150*H150</f>
        <v>0</v>
      </c>
      <c r="S150" s="188">
        <v>0</v>
      </c>
      <c r="T150" s="189">
        <f>S150*H150</f>
        <v>0</v>
      </c>
      <c r="U150" s="35"/>
      <c r="V150" s="35"/>
      <c r="W150" s="35"/>
      <c r="X150" s="35"/>
      <c r="Y150" s="35"/>
      <c r="Z150" s="35"/>
      <c r="AA150" s="35"/>
      <c r="AB150" s="35"/>
      <c r="AC150" s="35"/>
      <c r="AD150" s="35"/>
      <c r="AE150" s="35"/>
      <c r="AR150" s="190" t="s">
        <v>147</v>
      </c>
      <c r="AT150" s="190" t="s">
        <v>143</v>
      </c>
      <c r="AU150" s="190" t="s">
        <v>86</v>
      </c>
      <c r="AY150" s="18" t="s">
        <v>140</v>
      </c>
      <c r="BE150" s="191">
        <f>IF(N150="základní",J150,0)</f>
        <v>0</v>
      </c>
      <c r="BF150" s="191">
        <f>IF(N150="snížená",J150,0)</f>
        <v>0</v>
      </c>
      <c r="BG150" s="191">
        <f>IF(N150="zákl. přenesená",J150,0)</f>
        <v>0</v>
      </c>
      <c r="BH150" s="191">
        <f>IF(N150="sníž. přenesená",J150,0)</f>
        <v>0</v>
      </c>
      <c r="BI150" s="191">
        <f>IF(N150="nulová",J150,0)</f>
        <v>0</v>
      </c>
      <c r="BJ150" s="18" t="s">
        <v>84</v>
      </c>
      <c r="BK150" s="191">
        <f>ROUND(I150*H150,2)</f>
        <v>0</v>
      </c>
      <c r="BL150" s="18" t="s">
        <v>147</v>
      </c>
      <c r="BM150" s="190" t="s">
        <v>244</v>
      </c>
    </row>
    <row r="151" spans="1:47" s="1" customFormat="1" ht="11.25">
      <c r="A151" s="35"/>
      <c r="B151" s="36"/>
      <c r="C151" s="37"/>
      <c r="D151" s="192" t="s">
        <v>149</v>
      </c>
      <c r="E151" s="37"/>
      <c r="F151" s="193" t="s">
        <v>245</v>
      </c>
      <c r="G151" s="37"/>
      <c r="H151" s="37"/>
      <c r="I151" s="194"/>
      <c r="J151" s="37"/>
      <c r="K151" s="37"/>
      <c r="L151" s="40"/>
      <c r="M151" s="195"/>
      <c r="N151" s="196"/>
      <c r="O151" s="65"/>
      <c r="P151" s="65"/>
      <c r="Q151" s="65"/>
      <c r="R151" s="65"/>
      <c r="S151" s="65"/>
      <c r="T151" s="66"/>
      <c r="U151" s="35"/>
      <c r="V151" s="35"/>
      <c r="W151" s="35"/>
      <c r="X151" s="35"/>
      <c r="Y151" s="35"/>
      <c r="Z151" s="35"/>
      <c r="AA151" s="35"/>
      <c r="AB151" s="35"/>
      <c r="AC151" s="35"/>
      <c r="AD151" s="35"/>
      <c r="AE151" s="35"/>
      <c r="AT151" s="18" t="s">
        <v>149</v>
      </c>
      <c r="AU151" s="18" t="s">
        <v>86</v>
      </c>
    </row>
    <row r="152" spans="1:65" s="1" customFormat="1" ht="16.5" customHeight="1">
      <c r="A152" s="35"/>
      <c r="B152" s="36"/>
      <c r="C152" s="179" t="s">
        <v>246</v>
      </c>
      <c r="D152" s="179" t="s">
        <v>143</v>
      </c>
      <c r="E152" s="180" t="s">
        <v>247</v>
      </c>
      <c r="F152" s="181" t="s">
        <v>248</v>
      </c>
      <c r="G152" s="182" t="s">
        <v>146</v>
      </c>
      <c r="H152" s="183">
        <v>1</v>
      </c>
      <c r="I152" s="184"/>
      <c r="J152" s="185">
        <f>ROUND(I152*H152,2)</f>
        <v>0</v>
      </c>
      <c r="K152" s="181" t="s">
        <v>21</v>
      </c>
      <c r="L152" s="40"/>
      <c r="M152" s="186" t="s">
        <v>21</v>
      </c>
      <c r="N152" s="187" t="s">
        <v>48</v>
      </c>
      <c r="O152" s="65"/>
      <c r="P152" s="188">
        <f>O152*H152</f>
        <v>0</v>
      </c>
      <c r="Q152" s="188">
        <v>0</v>
      </c>
      <c r="R152" s="188">
        <f>Q152*H152</f>
        <v>0</v>
      </c>
      <c r="S152" s="188">
        <v>0</v>
      </c>
      <c r="T152" s="189">
        <f>S152*H152</f>
        <v>0</v>
      </c>
      <c r="U152" s="35"/>
      <c r="V152" s="35"/>
      <c r="W152" s="35"/>
      <c r="X152" s="35"/>
      <c r="Y152" s="35"/>
      <c r="Z152" s="35"/>
      <c r="AA152" s="35"/>
      <c r="AB152" s="35"/>
      <c r="AC152" s="35"/>
      <c r="AD152" s="35"/>
      <c r="AE152" s="35"/>
      <c r="AR152" s="190" t="s">
        <v>147</v>
      </c>
      <c r="AT152" s="190" t="s">
        <v>143</v>
      </c>
      <c r="AU152" s="190" t="s">
        <v>86</v>
      </c>
      <c r="AY152" s="18" t="s">
        <v>140</v>
      </c>
      <c r="BE152" s="191">
        <f>IF(N152="základní",J152,0)</f>
        <v>0</v>
      </c>
      <c r="BF152" s="191">
        <f>IF(N152="snížená",J152,0)</f>
        <v>0</v>
      </c>
      <c r="BG152" s="191">
        <f>IF(N152="zákl. přenesená",J152,0)</f>
        <v>0</v>
      </c>
      <c r="BH152" s="191">
        <f>IF(N152="sníž. přenesená",J152,0)</f>
        <v>0</v>
      </c>
      <c r="BI152" s="191">
        <f>IF(N152="nulová",J152,0)</f>
        <v>0</v>
      </c>
      <c r="BJ152" s="18" t="s">
        <v>84</v>
      </c>
      <c r="BK152" s="191">
        <f>ROUND(I152*H152,2)</f>
        <v>0</v>
      </c>
      <c r="BL152" s="18" t="s">
        <v>147</v>
      </c>
      <c r="BM152" s="190" t="s">
        <v>249</v>
      </c>
    </row>
    <row r="153" spans="1:47" s="1" customFormat="1" ht="11.25">
      <c r="A153" s="35"/>
      <c r="B153" s="36"/>
      <c r="C153" s="37"/>
      <c r="D153" s="192" t="s">
        <v>149</v>
      </c>
      <c r="E153" s="37"/>
      <c r="F153" s="193" t="s">
        <v>248</v>
      </c>
      <c r="G153" s="37"/>
      <c r="H153" s="37"/>
      <c r="I153" s="194"/>
      <c r="J153" s="37"/>
      <c r="K153" s="37"/>
      <c r="L153" s="40"/>
      <c r="M153" s="195"/>
      <c r="N153" s="196"/>
      <c r="O153" s="65"/>
      <c r="P153" s="65"/>
      <c r="Q153" s="65"/>
      <c r="R153" s="65"/>
      <c r="S153" s="65"/>
      <c r="T153" s="66"/>
      <c r="U153" s="35"/>
      <c r="V153" s="35"/>
      <c r="W153" s="35"/>
      <c r="X153" s="35"/>
      <c r="Y153" s="35"/>
      <c r="Z153" s="35"/>
      <c r="AA153" s="35"/>
      <c r="AB153" s="35"/>
      <c r="AC153" s="35"/>
      <c r="AD153" s="35"/>
      <c r="AE153" s="35"/>
      <c r="AT153" s="18" t="s">
        <v>149</v>
      </c>
      <c r="AU153" s="18" t="s">
        <v>86</v>
      </c>
    </row>
    <row r="154" spans="1:65" s="1" customFormat="1" ht="16.5" customHeight="1">
      <c r="A154" s="35"/>
      <c r="B154" s="36"/>
      <c r="C154" s="179" t="s">
        <v>250</v>
      </c>
      <c r="D154" s="179" t="s">
        <v>143</v>
      </c>
      <c r="E154" s="180" t="s">
        <v>251</v>
      </c>
      <c r="F154" s="181" t="s">
        <v>252</v>
      </c>
      <c r="G154" s="182" t="s">
        <v>146</v>
      </c>
      <c r="H154" s="183">
        <v>1</v>
      </c>
      <c r="I154" s="184"/>
      <c r="J154" s="185">
        <f>ROUND(I154*H154,2)</f>
        <v>0</v>
      </c>
      <c r="K154" s="181" t="s">
        <v>21</v>
      </c>
      <c r="L154" s="40"/>
      <c r="M154" s="186" t="s">
        <v>21</v>
      </c>
      <c r="N154" s="187" t="s">
        <v>48</v>
      </c>
      <c r="O154" s="65"/>
      <c r="P154" s="188">
        <f>O154*H154</f>
        <v>0</v>
      </c>
      <c r="Q154" s="188">
        <v>0</v>
      </c>
      <c r="R154" s="188">
        <f>Q154*H154</f>
        <v>0</v>
      </c>
      <c r="S154" s="188">
        <v>0</v>
      </c>
      <c r="T154" s="189">
        <f>S154*H154</f>
        <v>0</v>
      </c>
      <c r="U154" s="35"/>
      <c r="V154" s="35"/>
      <c r="W154" s="35"/>
      <c r="X154" s="35"/>
      <c r="Y154" s="35"/>
      <c r="Z154" s="35"/>
      <c r="AA154" s="35"/>
      <c r="AB154" s="35"/>
      <c r="AC154" s="35"/>
      <c r="AD154" s="35"/>
      <c r="AE154" s="35"/>
      <c r="AR154" s="190" t="s">
        <v>147</v>
      </c>
      <c r="AT154" s="190" t="s">
        <v>143</v>
      </c>
      <c r="AU154" s="190" t="s">
        <v>86</v>
      </c>
      <c r="AY154" s="18" t="s">
        <v>140</v>
      </c>
      <c r="BE154" s="191">
        <f>IF(N154="základní",J154,0)</f>
        <v>0</v>
      </c>
      <c r="BF154" s="191">
        <f>IF(N154="snížená",J154,0)</f>
        <v>0</v>
      </c>
      <c r="BG154" s="191">
        <f>IF(N154="zákl. přenesená",J154,0)</f>
        <v>0</v>
      </c>
      <c r="BH154" s="191">
        <f>IF(N154="sníž. přenesená",J154,0)</f>
        <v>0</v>
      </c>
      <c r="BI154" s="191">
        <f>IF(N154="nulová",J154,0)</f>
        <v>0</v>
      </c>
      <c r="BJ154" s="18" t="s">
        <v>84</v>
      </c>
      <c r="BK154" s="191">
        <f>ROUND(I154*H154,2)</f>
        <v>0</v>
      </c>
      <c r="BL154" s="18" t="s">
        <v>147</v>
      </c>
      <c r="BM154" s="190" t="s">
        <v>253</v>
      </c>
    </row>
    <row r="155" spans="1:47" s="1" customFormat="1" ht="11.25">
      <c r="A155" s="35"/>
      <c r="B155" s="36"/>
      <c r="C155" s="37"/>
      <c r="D155" s="192" t="s">
        <v>149</v>
      </c>
      <c r="E155" s="37"/>
      <c r="F155" s="193" t="s">
        <v>252</v>
      </c>
      <c r="G155" s="37"/>
      <c r="H155" s="37"/>
      <c r="I155" s="194"/>
      <c r="J155" s="37"/>
      <c r="K155" s="37"/>
      <c r="L155" s="40"/>
      <c r="M155" s="195"/>
      <c r="N155" s="196"/>
      <c r="O155" s="65"/>
      <c r="P155" s="65"/>
      <c r="Q155" s="65"/>
      <c r="R155" s="65"/>
      <c r="S155" s="65"/>
      <c r="T155" s="66"/>
      <c r="U155" s="35"/>
      <c r="V155" s="35"/>
      <c r="W155" s="35"/>
      <c r="X155" s="35"/>
      <c r="Y155" s="35"/>
      <c r="Z155" s="35"/>
      <c r="AA155" s="35"/>
      <c r="AB155" s="35"/>
      <c r="AC155" s="35"/>
      <c r="AD155" s="35"/>
      <c r="AE155" s="35"/>
      <c r="AT155" s="18" t="s">
        <v>149</v>
      </c>
      <c r="AU155" s="18" t="s">
        <v>86</v>
      </c>
    </row>
    <row r="156" spans="1:65" s="1" customFormat="1" ht="16.5" customHeight="1">
      <c r="A156" s="35"/>
      <c r="B156" s="36"/>
      <c r="C156" s="179" t="s">
        <v>254</v>
      </c>
      <c r="D156" s="179" t="s">
        <v>143</v>
      </c>
      <c r="E156" s="180" t="s">
        <v>255</v>
      </c>
      <c r="F156" s="181" t="s">
        <v>256</v>
      </c>
      <c r="G156" s="182" t="s">
        <v>172</v>
      </c>
      <c r="H156" s="183">
        <v>75</v>
      </c>
      <c r="I156" s="184"/>
      <c r="J156" s="185">
        <f>ROUND(I156*H156,2)</f>
        <v>0</v>
      </c>
      <c r="K156" s="181" t="s">
        <v>21</v>
      </c>
      <c r="L156" s="40"/>
      <c r="M156" s="186" t="s">
        <v>21</v>
      </c>
      <c r="N156" s="187" t="s">
        <v>48</v>
      </c>
      <c r="O156" s="65"/>
      <c r="P156" s="188">
        <f>O156*H156</f>
        <v>0</v>
      </c>
      <c r="Q156" s="188">
        <v>0</v>
      </c>
      <c r="R156" s="188">
        <f>Q156*H156</f>
        <v>0</v>
      </c>
      <c r="S156" s="188">
        <v>0</v>
      </c>
      <c r="T156" s="189">
        <f>S156*H156</f>
        <v>0</v>
      </c>
      <c r="U156" s="35"/>
      <c r="V156" s="35"/>
      <c r="W156" s="35"/>
      <c r="X156" s="35"/>
      <c r="Y156" s="35"/>
      <c r="Z156" s="35"/>
      <c r="AA156" s="35"/>
      <c r="AB156" s="35"/>
      <c r="AC156" s="35"/>
      <c r="AD156" s="35"/>
      <c r="AE156" s="35"/>
      <c r="AR156" s="190" t="s">
        <v>147</v>
      </c>
      <c r="AT156" s="190" t="s">
        <v>143</v>
      </c>
      <c r="AU156" s="190" t="s">
        <v>86</v>
      </c>
      <c r="AY156" s="18" t="s">
        <v>140</v>
      </c>
      <c r="BE156" s="191">
        <f>IF(N156="základní",J156,0)</f>
        <v>0</v>
      </c>
      <c r="BF156" s="191">
        <f>IF(N156="snížená",J156,0)</f>
        <v>0</v>
      </c>
      <c r="BG156" s="191">
        <f>IF(N156="zákl. přenesená",J156,0)</f>
        <v>0</v>
      </c>
      <c r="BH156" s="191">
        <f>IF(N156="sníž. přenesená",J156,0)</f>
        <v>0</v>
      </c>
      <c r="BI156" s="191">
        <f>IF(N156="nulová",J156,0)</f>
        <v>0</v>
      </c>
      <c r="BJ156" s="18" t="s">
        <v>84</v>
      </c>
      <c r="BK156" s="191">
        <f>ROUND(I156*H156,2)</f>
        <v>0</v>
      </c>
      <c r="BL156" s="18" t="s">
        <v>147</v>
      </c>
      <c r="BM156" s="190" t="s">
        <v>257</v>
      </c>
    </row>
    <row r="157" spans="1:47" s="1" customFormat="1" ht="11.25">
      <c r="A157" s="35"/>
      <c r="B157" s="36"/>
      <c r="C157" s="37"/>
      <c r="D157" s="192" t="s">
        <v>149</v>
      </c>
      <c r="E157" s="37"/>
      <c r="F157" s="193" t="s">
        <v>258</v>
      </c>
      <c r="G157" s="37"/>
      <c r="H157" s="37"/>
      <c r="I157" s="194"/>
      <c r="J157" s="37"/>
      <c r="K157" s="37"/>
      <c r="L157" s="40"/>
      <c r="M157" s="195"/>
      <c r="N157" s="196"/>
      <c r="O157" s="65"/>
      <c r="P157" s="65"/>
      <c r="Q157" s="65"/>
      <c r="R157" s="65"/>
      <c r="S157" s="65"/>
      <c r="T157" s="66"/>
      <c r="U157" s="35"/>
      <c r="V157" s="35"/>
      <c r="W157" s="35"/>
      <c r="X157" s="35"/>
      <c r="Y157" s="35"/>
      <c r="Z157" s="35"/>
      <c r="AA157" s="35"/>
      <c r="AB157" s="35"/>
      <c r="AC157" s="35"/>
      <c r="AD157" s="35"/>
      <c r="AE157" s="35"/>
      <c r="AT157" s="18" t="s">
        <v>149</v>
      </c>
      <c r="AU157" s="18" t="s">
        <v>86</v>
      </c>
    </row>
    <row r="158" spans="1:65" s="1" customFormat="1" ht="16.5" customHeight="1">
      <c r="A158" s="35"/>
      <c r="B158" s="36"/>
      <c r="C158" s="179" t="s">
        <v>259</v>
      </c>
      <c r="D158" s="179" t="s">
        <v>143</v>
      </c>
      <c r="E158" s="180" t="s">
        <v>260</v>
      </c>
      <c r="F158" s="181" t="s">
        <v>261</v>
      </c>
      <c r="G158" s="182" t="s">
        <v>146</v>
      </c>
      <c r="H158" s="183">
        <v>1</v>
      </c>
      <c r="I158" s="184"/>
      <c r="J158" s="185">
        <f>ROUND(I158*H158,2)</f>
        <v>0</v>
      </c>
      <c r="K158" s="181" t="s">
        <v>21</v>
      </c>
      <c r="L158" s="40"/>
      <c r="M158" s="186" t="s">
        <v>21</v>
      </c>
      <c r="N158" s="187" t="s">
        <v>48</v>
      </c>
      <c r="O158" s="65"/>
      <c r="P158" s="188">
        <f>O158*H158</f>
        <v>0</v>
      </c>
      <c r="Q158" s="188">
        <v>0</v>
      </c>
      <c r="R158" s="188">
        <f>Q158*H158</f>
        <v>0</v>
      </c>
      <c r="S158" s="188">
        <v>0</v>
      </c>
      <c r="T158" s="189">
        <f>S158*H158</f>
        <v>0</v>
      </c>
      <c r="U158" s="35"/>
      <c r="V158" s="35"/>
      <c r="W158" s="35"/>
      <c r="X158" s="35"/>
      <c r="Y158" s="35"/>
      <c r="Z158" s="35"/>
      <c r="AA158" s="35"/>
      <c r="AB158" s="35"/>
      <c r="AC158" s="35"/>
      <c r="AD158" s="35"/>
      <c r="AE158" s="35"/>
      <c r="AR158" s="190" t="s">
        <v>147</v>
      </c>
      <c r="AT158" s="190" t="s">
        <v>143</v>
      </c>
      <c r="AU158" s="190" t="s">
        <v>86</v>
      </c>
      <c r="AY158" s="18" t="s">
        <v>140</v>
      </c>
      <c r="BE158" s="191">
        <f>IF(N158="základní",J158,0)</f>
        <v>0</v>
      </c>
      <c r="BF158" s="191">
        <f>IF(N158="snížená",J158,0)</f>
        <v>0</v>
      </c>
      <c r="BG158" s="191">
        <f>IF(N158="zákl. přenesená",J158,0)</f>
        <v>0</v>
      </c>
      <c r="BH158" s="191">
        <f>IF(N158="sníž. přenesená",J158,0)</f>
        <v>0</v>
      </c>
      <c r="BI158" s="191">
        <f>IF(N158="nulová",J158,0)</f>
        <v>0</v>
      </c>
      <c r="BJ158" s="18" t="s">
        <v>84</v>
      </c>
      <c r="BK158" s="191">
        <f>ROUND(I158*H158,2)</f>
        <v>0</v>
      </c>
      <c r="BL158" s="18" t="s">
        <v>147</v>
      </c>
      <c r="BM158" s="190" t="s">
        <v>262</v>
      </c>
    </row>
    <row r="159" spans="1:47" s="1" customFormat="1" ht="11.25">
      <c r="A159" s="35"/>
      <c r="B159" s="36"/>
      <c r="C159" s="37"/>
      <c r="D159" s="192" t="s">
        <v>149</v>
      </c>
      <c r="E159" s="37"/>
      <c r="F159" s="193" t="s">
        <v>261</v>
      </c>
      <c r="G159" s="37"/>
      <c r="H159" s="37"/>
      <c r="I159" s="194"/>
      <c r="J159" s="37"/>
      <c r="K159" s="37"/>
      <c r="L159" s="40"/>
      <c r="M159" s="195"/>
      <c r="N159" s="196"/>
      <c r="O159" s="65"/>
      <c r="P159" s="65"/>
      <c r="Q159" s="65"/>
      <c r="R159" s="65"/>
      <c r="S159" s="65"/>
      <c r="T159" s="66"/>
      <c r="U159" s="35"/>
      <c r="V159" s="35"/>
      <c r="W159" s="35"/>
      <c r="X159" s="35"/>
      <c r="Y159" s="35"/>
      <c r="Z159" s="35"/>
      <c r="AA159" s="35"/>
      <c r="AB159" s="35"/>
      <c r="AC159" s="35"/>
      <c r="AD159" s="35"/>
      <c r="AE159" s="35"/>
      <c r="AT159" s="18" t="s">
        <v>149</v>
      </c>
      <c r="AU159" s="18" t="s">
        <v>86</v>
      </c>
    </row>
    <row r="160" spans="1:65" s="1" customFormat="1" ht="16.5" customHeight="1">
      <c r="A160" s="35"/>
      <c r="B160" s="36"/>
      <c r="C160" s="179" t="s">
        <v>263</v>
      </c>
      <c r="D160" s="179" t="s">
        <v>143</v>
      </c>
      <c r="E160" s="180" t="s">
        <v>264</v>
      </c>
      <c r="F160" s="181" t="s">
        <v>176</v>
      </c>
      <c r="G160" s="182" t="s">
        <v>146</v>
      </c>
      <c r="H160" s="183">
        <v>1</v>
      </c>
      <c r="I160" s="184"/>
      <c r="J160" s="185">
        <f>ROUND(I160*H160,2)</f>
        <v>0</v>
      </c>
      <c r="K160" s="181" t="s">
        <v>21</v>
      </c>
      <c r="L160" s="40"/>
      <c r="M160" s="186" t="s">
        <v>21</v>
      </c>
      <c r="N160" s="187" t="s">
        <v>48</v>
      </c>
      <c r="O160" s="65"/>
      <c r="P160" s="188">
        <f>O160*H160</f>
        <v>0</v>
      </c>
      <c r="Q160" s="188">
        <v>0</v>
      </c>
      <c r="R160" s="188">
        <f>Q160*H160</f>
        <v>0</v>
      </c>
      <c r="S160" s="188">
        <v>0</v>
      </c>
      <c r="T160" s="189">
        <f>S160*H160</f>
        <v>0</v>
      </c>
      <c r="U160" s="35"/>
      <c r="V160" s="35"/>
      <c r="W160" s="35"/>
      <c r="X160" s="35"/>
      <c r="Y160" s="35"/>
      <c r="Z160" s="35"/>
      <c r="AA160" s="35"/>
      <c r="AB160" s="35"/>
      <c r="AC160" s="35"/>
      <c r="AD160" s="35"/>
      <c r="AE160" s="35"/>
      <c r="AR160" s="190" t="s">
        <v>147</v>
      </c>
      <c r="AT160" s="190" t="s">
        <v>143</v>
      </c>
      <c r="AU160" s="190" t="s">
        <v>86</v>
      </c>
      <c r="AY160" s="18" t="s">
        <v>140</v>
      </c>
      <c r="BE160" s="191">
        <f>IF(N160="základní",J160,0)</f>
        <v>0</v>
      </c>
      <c r="BF160" s="191">
        <f>IF(N160="snížená",J160,0)</f>
        <v>0</v>
      </c>
      <c r="BG160" s="191">
        <f>IF(N160="zákl. přenesená",J160,0)</f>
        <v>0</v>
      </c>
      <c r="BH160" s="191">
        <f>IF(N160="sníž. přenesená",J160,0)</f>
        <v>0</v>
      </c>
      <c r="BI160" s="191">
        <f>IF(N160="nulová",J160,0)</f>
        <v>0</v>
      </c>
      <c r="BJ160" s="18" t="s">
        <v>84</v>
      </c>
      <c r="BK160" s="191">
        <f>ROUND(I160*H160,2)</f>
        <v>0</v>
      </c>
      <c r="BL160" s="18" t="s">
        <v>147</v>
      </c>
      <c r="BM160" s="190" t="s">
        <v>265</v>
      </c>
    </row>
    <row r="161" spans="1:47" s="1" customFormat="1" ht="11.25">
      <c r="A161" s="35"/>
      <c r="B161" s="36"/>
      <c r="C161" s="37"/>
      <c r="D161" s="192" t="s">
        <v>149</v>
      </c>
      <c r="E161" s="37"/>
      <c r="F161" s="193" t="s">
        <v>176</v>
      </c>
      <c r="G161" s="37"/>
      <c r="H161" s="37"/>
      <c r="I161" s="194"/>
      <c r="J161" s="37"/>
      <c r="K161" s="37"/>
      <c r="L161" s="40"/>
      <c r="M161" s="195"/>
      <c r="N161" s="196"/>
      <c r="O161" s="65"/>
      <c r="P161" s="65"/>
      <c r="Q161" s="65"/>
      <c r="R161" s="65"/>
      <c r="S161" s="65"/>
      <c r="T161" s="66"/>
      <c r="U161" s="35"/>
      <c r="V161" s="35"/>
      <c r="W161" s="35"/>
      <c r="X161" s="35"/>
      <c r="Y161" s="35"/>
      <c r="Z161" s="35"/>
      <c r="AA161" s="35"/>
      <c r="AB161" s="35"/>
      <c r="AC161" s="35"/>
      <c r="AD161" s="35"/>
      <c r="AE161" s="35"/>
      <c r="AT161" s="18" t="s">
        <v>149</v>
      </c>
      <c r="AU161" s="18" t="s">
        <v>86</v>
      </c>
    </row>
    <row r="162" spans="1:65" s="1" customFormat="1" ht="16.5" customHeight="1">
      <c r="A162" s="35"/>
      <c r="B162" s="36"/>
      <c r="C162" s="179" t="s">
        <v>266</v>
      </c>
      <c r="D162" s="179" t="s">
        <v>143</v>
      </c>
      <c r="E162" s="180" t="s">
        <v>267</v>
      </c>
      <c r="F162" s="181" t="s">
        <v>216</v>
      </c>
      <c r="G162" s="182" t="s">
        <v>146</v>
      </c>
      <c r="H162" s="183">
        <v>1</v>
      </c>
      <c r="I162" s="184"/>
      <c r="J162" s="185">
        <f>ROUND(I162*H162,2)</f>
        <v>0</v>
      </c>
      <c r="K162" s="181" t="s">
        <v>21</v>
      </c>
      <c r="L162" s="40"/>
      <c r="M162" s="186" t="s">
        <v>21</v>
      </c>
      <c r="N162" s="187" t="s">
        <v>48</v>
      </c>
      <c r="O162" s="65"/>
      <c r="P162" s="188">
        <f>O162*H162</f>
        <v>0</v>
      </c>
      <c r="Q162" s="188">
        <v>0</v>
      </c>
      <c r="R162" s="188">
        <f>Q162*H162</f>
        <v>0</v>
      </c>
      <c r="S162" s="188">
        <v>0</v>
      </c>
      <c r="T162" s="189">
        <f>S162*H162</f>
        <v>0</v>
      </c>
      <c r="U162" s="35"/>
      <c r="V162" s="35"/>
      <c r="W162" s="35"/>
      <c r="X162" s="35"/>
      <c r="Y162" s="35"/>
      <c r="Z162" s="35"/>
      <c r="AA162" s="35"/>
      <c r="AB162" s="35"/>
      <c r="AC162" s="35"/>
      <c r="AD162" s="35"/>
      <c r="AE162" s="35"/>
      <c r="AR162" s="190" t="s">
        <v>147</v>
      </c>
      <c r="AT162" s="190" t="s">
        <v>143</v>
      </c>
      <c r="AU162" s="190" t="s">
        <v>86</v>
      </c>
      <c r="AY162" s="18" t="s">
        <v>140</v>
      </c>
      <c r="BE162" s="191">
        <f>IF(N162="základní",J162,0)</f>
        <v>0</v>
      </c>
      <c r="BF162" s="191">
        <f>IF(N162="snížená",J162,0)</f>
        <v>0</v>
      </c>
      <c r="BG162" s="191">
        <f>IF(N162="zákl. přenesená",J162,0)</f>
        <v>0</v>
      </c>
      <c r="BH162" s="191">
        <f>IF(N162="sníž. přenesená",J162,0)</f>
        <v>0</v>
      </c>
      <c r="BI162" s="191">
        <f>IF(N162="nulová",J162,0)</f>
        <v>0</v>
      </c>
      <c r="BJ162" s="18" t="s">
        <v>84</v>
      </c>
      <c r="BK162" s="191">
        <f>ROUND(I162*H162,2)</f>
        <v>0</v>
      </c>
      <c r="BL162" s="18" t="s">
        <v>147</v>
      </c>
      <c r="BM162" s="190" t="s">
        <v>268</v>
      </c>
    </row>
    <row r="163" spans="1:47" s="1" customFormat="1" ht="11.25">
      <c r="A163" s="35"/>
      <c r="B163" s="36"/>
      <c r="C163" s="37"/>
      <c r="D163" s="192" t="s">
        <v>149</v>
      </c>
      <c r="E163" s="37"/>
      <c r="F163" s="193" t="s">
        <v>216</v>
      </c>
      <c r="G163" s="37"/>
      <c r="H163" s="37"/>
      <c r="I163" s="194"/>
      <c r="J163" s="37"/>
      <c r="K163" s="37"/>
      <c r="L163" s="40"/>
      <c r="M163" s="195"/>
      <c r="N163" s="196"/>
      <c r="O163" s="65"/>
      <c r="P163" s="65"/>
      <c r="Q163" s="65"/>
      <c r="R163" s="65"/>
      <c r="S163" s="65"/>
      <c r="T163" s="66"/>
      <c r="U163" s="35"/>
      <c r="V163" s="35"/>
      <c r="W163" s="35"/>
      <c r="X163" s="35"/>
      <c r="Y163" s="35"/>
      <c r="Z163" s="35"/>
      <c r="AA163" s="35"/>
      <c r="AB163" s="35"/>
      <c r="AC163" s="35"/>
      <c r="AD163" s="35"/>
      <c r="AE163" s="35"/>
      <c r="AT163" s="18" t="s">
        <v>149</v>
      </c>
      <c r="AU163" s="18" t="s">
        <v>86</v>
      </c>
    </row>
    <row r="164" spans="2:63" s="11" customFormat="1" ht="25.5" customHeight="1">
      <c r="B164" s="163"/>
      <c r="C164" s="164"/>
      <c r="D164" s="165" t="s">
        <v>76</v>
      </c>
      <c r="E164" s="166" t="s">
        <v>269</v>
      </c>
      <c r="F164" s="166" t="s">
        <v>270</v>
      </c>
      <c r="G164" s="164"/>
      <c r="H164" s="164"/>
      <c r="I164" s="167"/>
      <c r="J164" s="168">
        <f>BK164</f>
        <v>0</v>
      </c>
      <c r="K164" s="164"/>
      <c r="L164" s="169"/>
      <c r="M164" s="170"/>
      <c r="N164" s="171"/>
      <c r="O164" s="171"/>
      <c r="P164" s="172">
        <f>P165</f>
        <v>0</v>
      </c>
      <c r="Q164" s="171"/>
      <c r="R164" s="172">
        <f>R165</f>
        <v>0</v>
      </c>
      <c r="S164" s="171"/>
      <c r="T164" s="173">
        <f>T165</f>
        <v>0</v>
      </c>
      <c r="AR164" s="174" t="s">
        <v>84</v>
      </c>
      <c r="AT164" s="175" t="s">
        <v>76</v>
      </c>
      <c r="AU164" s="175" t="s">
        <v>77</v>
      </c>
      <c r="AY164" s="174" t="s">
        <v>140</v>
      </c>
      <c r="BK164" s="176">
        <f>BK165</f>
        <v>0</v>
      </c>
    </row>
    <row r="165" spans="2:63" s="11" customFormat="1" ht="22.5" customHeight="1">
      <c r="B165" s="163"/>
      <c r="C165" s="164"/>
      <c r="D165" s="165" t="s">
        <v>76</v>
      </c>
      <c r="E165" s="177" t="s">
        <v>271</v>
      </c>
      <c r="F165" s="177" t="s">
        <v>272</v>
      </c>
      <c r="G165" s="164"/>
      <c r="H165" s="164"/>
      <c r="I165" s="167"/>
      <c r="J165" s="178">
        <f>BK165</f>
        <v>0</v>
      </c>
      <c r="K165" s="164"/>
      <c r="L165" s="169"/>
      <c r="M165" s="170"/>
      <c r="N165" s="171"/>
      <c r="O165" s="171"/>
      <c r="P165" s="172">
        <f>SUM(P166:P173)</f>
        <v>0</v>
      </c>
      <c r="Q165" s="171"/>
      <c r="R165" s="172">
        <f>SUM(R166:R173)</f>
        <v>0</v>
      </c>
      <c r="S165" s="171"/>
      <c r="T165" s="173">
        <f>SUM(T166:T173)</f>
        <v>0</v>
      </c>
      <c r="AR165" s="174" t="s">
        <v>84</v>
      </c>
      <c r="AT165" s="175" t="s">
        <v>76</v>
      </c>
      <c r="AU165" s="175" t="s">
        <v>84</v>
      </c>
      <c r="AY165" s="174" t="s">
        <v>140</v>
      </c>
      <c r="BK165" s="176">
        <f>SUM(BK166:BK173)</f>
        <v>0</v>
      </c>
    </row>
    <row r="166" spans="1:65" s="1" customFormat="1" ht="16.5" customHeight="1">
      <c r="A166" s="35"/>
      <c r="B166" s="36"/>
      <c r="C166" s="179" t="s">
        <v>273</v>
      </c>
      <c r="D166" s="179" t="s">
        <v>143</v>
      </c>
      <c r="E166" s="180" t="s">
        <v>274</v>
      </c>
      <c r="F166" s="181" t="s">
        <v>275</v>
      </c>
      <c r="G166" s="182" t="s">
        <v>146</v>
      </c>
      <c r="H166" s="183">
        <v>1</v>
      </c>
      <c r="I166" s="184"/>
      <c r="J166" s="185">
        <f>ROUND(I166*H166,2)</f>
        <v>0</v>
      </c>
      <c r="K166" s="181" t="s">
        <v>21</v>
      </c>
      <c r="L166" s="40"/>
      <c r="M166" s="186" t="s">
        <v>21</v>
      </c>
      <c r="N166" s="187" t="s">
        <v>48</v>
      </c>
      <c r="O166" s="65"/>
      <c r="P166" s="188">
        <f>O166*H166</f>
        <v>0</v>
      </c>
      <c r="Q166" s="188">
        <v>0</v>
      </c>
      <c r="R166" s="188">
        <f>Q166*H166</f>
        <v>0</v>
      </c>
      <c r="S166" s="188">
        <v>0</v>
      </c>
      <c r="T166" s="189">
        <f>S166*H166</f>
        <v>0</v>
      </c>
      <c r="U166" s="35"/>
      <c r="V166" s="35"/>
      <c r="W166" s="35"/>
      <c r="X166" s="35"/>
      <c r="Y166" s="35"/>
      <c r="Z166" s="35"/>
      <c r="AA166" s="35"/>
      <c r="AB166" s="35"/>
      <c r="AC166" s="35"/>
      <c r="AD166" s="35"/>
      <c r="AE166" s="35"/>
      <c r="AR166" s="190" t="s">
        <v>147</v>
      </c>
      <c r="AT166" s="190" t="s">
        <v>143</v>
      </c>
      <c r="AU166" s="190" t="s">
        <v>86</v>
      </c>
      <c r="AY166" s="18" t="s">
        <v>140</v>
      </c>
      <c r="BE166" s="191">
        <f>IF(N166="základní",J166,0)</f>
        <v>0</v>
      </c>
      <c r="BF166" s="191">
        <f>IF(N166="snížená",J166,0)</f>
        <v>0</v>
      </c>
      <c r="BG166" s="191">
        <f>IF(N166="zákl. přenesená",J166,0)</f>
        <v>0</v>
      </c>
      <c r="BH166" s="191">
        <f>IF(N166="sníž. přenesená",J166,0)</f>
        <v>0</v>
      </c>
      <c r="BI166" s="191">
        <f>IF(N166="nulová",J166,0)</f>
        <v>0</v>
      </c>
      <c r="BJ166" s="18" t="s">
        <v>84</v>
      </c>
      <c r="BK166" s="191">
        <f>ROUND(I166*H166,2)</f>
        <v>0</v>
      </c>
      <c r="BL166" s="18" t="s">
        <v>147</v>
      </c>
      <c r="BM166" s="190" t="s">
        <v>276</v>
      </c>
    </row>
    <row r="167" spans="1:47" s="1" customFormat="1" ht="11.25">
      <c r="A167" s="35"/>
      <c r="B167" s="36"/>
      <c r="C167" s="37"/>
      <c r="D167" s="192" t="s">
        <v>149</v>
      </c>
      <c r="E167" s="37"/>
      <c r="F167" s="193" t="s">
        <v>275</v>
      </c>
      <c r="G167" s="37"/>
      <c r="H167" s="37"/>
      <c r="I167" s="194"/>
      <c r="J167" s="37"/>
      <c r="K167" s="37"/>
      <c r="L167" s="40"/>
      <c r="M167" s="195"/>
      <c r="N167" s="196"/>
      <c r="O167" s="65"/>
      <c r="P167" s="65"/>
      <c r="Q167" s="65"/>
      <c r="R167" s="65"/>
      <c r="S167" s="65"/>
      <c r="T167" s="66"/>
      <c r="U167" s="35"/>
      <c r="V167" s="35"/>
      <c r="W167" s="35"/>
      <c r="X167" s="35"/>
      <c r="Y167" s="35"/>
      <c r="Z167" s="35"/>
      <c r="AA167" s="35"/>
      <c r="AB167" s="35"/>
      <c r="AC167" s="35"/>
      <c r="AD167" s="35"/>
      <c r="AE167" s="35"/>
      <c r="AT167" s="18" t="s">
        <v>149</v>
      </c>
      <c r="AU167" s="18" t="s">
        <v>86</v>
      </c>
    </row>
    <row r="168" spans="1:65" s="1" customFormat="1" ht="16.5" customHeight="1">
      <c r="A168" s="35"/>
      <c r="B168" s="36"/>
      <c r="C168" s="179" t="s">
        <v>277</v>
      </c>
      <c r="D168" s="179" t="s">
        <v>143</v>
      </c>
      <c r="E168" s="180" t="s">
        <v>278</v>
      </c>
      <c r="F168" s="181" t="s">
        <v>279</v>
      </c>
      <c r="G168" s="182" t="s">
        <v>146</v>
      </c>
      <c r="H168" s="183">
        <v>1</v>
      </c>
      <c r="I168" s="184"/>
      <c r="J168" s="185">
        <f>ROUND(I168*H168,2)</f>
        <v>0</v>
      </c>
      <c r="K168" s="181" t="s">
        <v>21</v>
      </c>
      <c r="L168" s="40"/>
      <c r="M168" s="186" t="s">
        <v>21</v>
      </c>
      <c r="N168" s="187" t="s">
        <v>48</v>
      </c>
      <c r="O168" s="65"/>
      <c r="P168" s="188">
        <f>O168*H168</f>
        <v>0</v>
      </c>
      <c r="Q168" s="188">
        <v>0</v>
      </c>
      <c r="R168" s="188">
        <f>Q168*H168</f>
        <v>0</v>
      </c>
      <c r="S168" s="188">
        <v>0</v>
      </c>
      <c r="T168" s="189">
        <f>S168*H168</f>
        <v>0</v>
      </c>
      <c r="U168" s="35"/>
      <c r="V168" s="35"/>
      <c r="W168" s="35"/>
      <c r="X168" s="35"/>
      <c r="Y168" s="35"/>
      <c r="Z168" s="35"/>
      <c r="AA168" s="35"/>
      <c r="AB168" s="35"/>
      <c r="AC168" s="35"/>
      <c r="AD168" s="35"/>
      <c r="AE168" s="35"/>
      <c r="AR168" s="190" t="s">
        <v>147</v>
      </c>
      <c r="AT168" s="190" t="s">
        <v>143</v>
      </c>
      <c r="AU168" s="190" t="s">
        <v>86</v>
      </c>
      <c r="AY168" s="18" t="s">
        <v>140</v>
      </c>
      <c r="BE168" s="191">
        <f>IF(N168="základní",J168,0)</f>
        <v>0</v>
      </c>
      <c r="BF168" s="191">
        <f>IF(N168="snížená",J168,0)</f>
        <v>0</v>
      </c>
      <c r="BG168" s="191">
        <f>IF(N168="zákl. přenesená",J168,0)</f>
        <v>0</v>
      </c>
      <c r="BH168" s="191">
        <f>IF(N168="sníž. přenesená",J168,0)</f>
        <v>0</v>
      </c>
      <c r="BI168" s="191">
        <f>IF(N168="nulová",J168,0)</f>
        <v>0</v>
      </c>
      <c r="BJ168" s="18" t="s">
        <v>84</v>
      </c>
      <c r="BK168" s="191">
        <f>ROUND(I168*H168,2)</f>
        <v>0</v>
      </c>
      <c r="BL168" s="18" t="s">
        <v>147</v>
      </c>
      <c r="BM168" s="190" t="s">
        <v>280</v>
      </c>
    </row>
    <row r="169" spans="1:47" s="1" customFormat="1" ht="11.25">
      <c r="A169" s="35"/>
      <c r="B169" s="36"/>
      <c r="C169" s="37"/>
      <c r="D169" s="192" t="s">
        <v>149</v>
      </c>
      <c r="E169" s="37"/>
      <c r="F169" s="193" t="s">
        <v>279</v>
      </c>
      <c r="G169" s="37"/>
      <c r="H169" s="37"/>
      <c r="I169" s="194"/>
      <c r="J169" s="37"/>
      <c r="K169" s="37"/>
      <c r="L169" s="40"/>
      <c r="M169" s="195"/>
      <c r="N169" s="196"/>
      <c r="O169" s="65"/>
      <c r="P169" s="65"/>
      <c r="Q169" s="65"/>
      <c r="R169" s="65"/>
      <c r="S169" s="65"/>
      <c r="T169" s="66"/>
      <c r="U169" s="35"/>
      <c r="V169" s="35"/>
      <c r="W169" s="35"/>
      <c r="X169" s="35"/>
      <c r="Y169" s="35"/>
      <c r="Z169" s="35"/>
      <c r="AA169" s="35"/>
      <c r="AB169" s="35"/>
      <c r="AC169" s="35"/>
      <c r="AD169" s="35"/>
      <c r="AE169" s="35"/>
      <c r="AT169" s="18" t="s">
        <v>149</v>
      </c>
      <c r="AU169" s="18" t="s">
        <v>86</v>
      </c>
    </row>
    <row r="170" spans="1:65" s="1" customFormat="1" ht="16.5" customHeight="1">
      <c r="A170" s="35"/>
      <c r="B170" s="36"/>
      <c r="C170" s="179" t="s">
        <v>281</v>
      </c>
      <c r="D170" s="179" t="s">
        <v>143</v>
      </c>
      <c r="E170" s="180" t="s">
        <v>282</v>
      </c>
      <c r="F170" s="181" t="s">
        <v>283</v>
      </c>
      <c r="G170" s="182" t="s">
        <v>146</v>
      </c>
      <c r="H170" s="183">
        <v>1</v>
      </c>
      <c r="I170" s="184"/>
      <c r="J170" s="185">
        <f>ROUND(I170*H170,2)</f>
        <v>0</v>
      </c>
      <c r="K170" s="181" t="s">
        <v>21</v>
      </c>
      <c r="L170" s="40"/>
      <c r="M170" s="186" t="s">
        <v>21</v>
      </c>
      <c r="N170" s="187" t="s">
        <v>48</v>
      </c>
      <c r="O170" s="65"/>
      <c r="P170" s="188">
        <f>O170*H170</f>
        <v>0</v>
      </c>
      <c r="Q170" s="188">
        <v>0</v>
      </c>
      <c r="R170" s="188">
        <f>Q170*H170</f>
        <v>0</v>
      </c>
      <c r="S170" s="188">
        <v>0</v>
      </c>
      <c r="T170" s="189">
        <f>S170*H170</f>
        <v>0</v>
      </c>
      <c r="U170" s="35"/>
      <c r="V170" s="35"/>
      <c r="W170" s="35"/>
      <c r="X170" s="35"/>
      <c r="Y170" s="35"/>
      <c r="Z170" s="35"/>
      <c r="AA170" s="35"/>
      <c r="AB170" s="35"/>
      <c r="AC170" s="35"/>
      <c r="AD170" s="35"/>
      <c r="AE170" s="35"/>
      <c r="AR170" s="190" t="s">
        <v>147</v>
      </c>
      <c r="AT170" s="190" t="s">
        <v>143</v>
      </c>
      <c r="AU170" s="190" t="s">
        <v>86</v>
      </c>
      <c r="AY170" s="18" t="s">
        <v>140</v>
      </c>
      <c r="BE170" s="191">
        <f>IF(N170="základní",J170,0)</f>
        <v>0</v>
      </c>
      <c r="BF170" s="191">
        <f>IF(N170="snížená",J170,0)</f>
        <v>0</v>
      </c>
      <c r="BG170" s="191">
        <f>IF(N170="zákl. přenesená",J170,0)</f>
        <v>0</v>
      </c>
      <c r="BH170" s="191">
        <f>IF(N170="sníž. přenesená",J170,0)</f>
        <v>0</v>
      </c>
      <c r="BI170" s="191">
        <f>IF(N170="nulová",J170,0)</f>
        <v>0</v>
      </c>
      <c r="BJ170" s="18" t="s">
        <v>84</v>
      </c>
      <c r="BK170" s="191">
        <f>ROUND(I170*H170,2)</f>
        <v>0</v>
      </c>
      <c r="BL170" s="18" t="s">
        <v>147</v>
      </c>
      <c r="BM170" s="190" t="s">
        <v>284</v>
      </c>
    </row>
    <row r="171" spans="1:47" s="1" customFormat="1" ht="11.25">
      <c r="A171" s="35"/>
      <c r="B171" s="36"/>
      <c r="C171" s="37"/>
      <c r="D171" s="192" t="s">
        <v>149</v>
      </c>
      <c r="E171" s="37"/>
      <c r="F171" s="193" t="s">
        <v>283</v>
      </c>
      <c r="G171" s="37"/>
      <c r="H171" s="37"/>
      <c r="I171" s="194"/>
      <c r="J171" s="37"/>
      <c r="K171" s="37"/>
      <c r="L171" s="40"/>
      <c r="M171" s="195"/>
      <c r="N171" s="196"/>
      <c r="O171" s="65"/>
      <c r="P171" s="65"/>
      <c r="Q171" s="65"/>
      <c r="R171" s="65"/>
      <c r="S171" s="65"/>
      <c r="T171" s="66"/>
      <c r="U171" s="35"/>
      <c r="V171" s="35"/>
      <c r="W171" s="35"/>
      <c r="X171" s="35"/>
      <c r="Y171" s="35"/>
      <c r="Z171" s="35"/>
      <c r="AA171" s="35"/>
      <c r="AB171" s="35"/>
      <c r="AC171" s="35"/>
      <c r="AD171" s="35"/>
      <c r="AE171" s="35"/>
      <c r="AT171" s="18" t="s">
        <v>149</v>
      </c>
      <c r="AU171" s="18" t="s">
        <v>86</v>
      </c>
    </row>
    <row r="172" spans="1:65" s="1" customFormat="1" ht="16.5" customHeight="1">
      <c r="A172" s="35"/>
      <c r="B172" s="36"/>
      <c r="C172" s="179" t="s">
        <v>285</v>
      </c>
      <c r="D172" s="179" t="s">
        <v>143</v>
      </c>
      <c r="E172" s="180" t="s">
        <v>286</v>
      </c>
      <c r="F172" s="181" t="s">
        <v>216</v>
      </c>
      <c r="G172" s="182" t="s">
        <v>146</v>
      </c>
      <c r="H172" s="183">
        <v>1</v>
      </c>
      <c r="I172" s="184"/>
      <c r="J172" s="185">
        <f>ROUND(I172*H172,2)</f>
        <v>0</v>
      </c>
      <c r="K172" s="181" t="s">
        <v>21</v>
      </c>
      <c r="L172" s="40"/>
      <c r="M172" s="186" t="s">
        <v>21</v>
      </c>
      <c r="N172" s="187" t="s">
        <v>48</v>
      </c>
      <c r="O172" s="65"/>
      <c r="P172" s="188">
        <f>O172*H172</f>
        <v>0</v>
      </c>
      <c r="Q172" s="188">
        <v>0</v>
      </c>
      <c r="R172" s="188">
        <f>Q172*H172</f>
        <v>0</v>
      </c>
      <c r="S172" s="188">
        <v>0</v>
      </c>
      <c r="T172" s="189">
        <f>S172*H172</f>
        <v>0</v>
      </c>
      <c r="U172" s="35"/>
      <c r="V172" s="35"/>
      <c r="W172" s="35"/>
      <c r="X172" s="35"/>
      <c r="Y172" s="35"/>
      <c r="Z172" s="35"/>
      <c r="AA172" s="35"/>
      <c r="AB172" s="35"/>
      <c r="AC172" s="35"/>
      <c r="AD172" s="35"/>
      <c r="AE172" s="35"/>
      <c r="AR172" s="190" t="s">
        <v>147</v>
      </c>
      <c r="AT172" s="190" t="s">
        <v>143</v>
      </c>
      <c r="AU172" s="190" t="s">
        <v>86</v>
      </c>
      <c r="AY172" s="18" t="s">
        <v>140</v>
      </c>
      <c r="BE172" s="191">
        <f>IF(N172="základní",J172,0)</f>
        <v>0</v>
      </c>
      <c r="BF172" s="191">
        <f>IF(N172="snížená",J172,0)</f>
        <v>0</v>
      </c>
      <c r="BG172" s="191">
        <f>IF(N172="zákl. přenesená",J172,0)</f>
        <v>0</v>
      </c>
      <c r="BH172" s="191">
        <f>IF(N172="sníž. přenesená",J172,0)</f>
        <v>0</v>
      </c>
      <c r="BI172" s="191">
        <f>IF(N172="nulová",J172,0)</f>
        <v>0</v>
      </c>
      <c r="BJ172" s="18" t="s">
        <v>84</v>
      </c>
      <c r="BK172" s="191">
        <f>ROUND(I172*H172,2)</f>
        <v>0</v>
      </c>
      <c r="BL172" s="18" t="s">
        <v>147</v>
      </c>
      <c r="BM172" s="190" t="s">
        <v>287</v>
      </c>
    </row>
    <row r="173" spans="1:47" s="1" customFormat="1" ht="11.25">
      <c r="A173" s="35"/>
      <c r="B173" s="36"/>
      <c r="C173" s="37"/>
      <c r="D173" s="192" t="s">
        <v>149</v>
      </c>
      <c r="E173" s="37"/>
      <c r="F173" s="193" t="s">
        <v>216</v>
      </c>
      <c r="G173" s="37"/>
      <c r="H173" s="37"/>
      <c r="I173" s="194"/>
      <c r="J173" s="37"/>
      <c r="K173" s="37"/>
      <c r="L173" s="40"/>
      <c r="M173" s="197"/>
      <c r="N173" s="198"/>
      <c r="O173" s="199"/>
      <c r="P173" s="199"/>
      <c r="Q173" s="199"/>
      <c r="R173" s="199"/>
      <c r="S173" s="199"/>
      <c r="T173" s="200"/>
      <c r="U173" s="35"/>
      <c r="V173" s="35"/>
      <c r="W173" s="35"/>
      <c r="X173" s="35"/>
      <c r="Y173" s="35"/>
      <c r="Z173" s="35"/>
      <c r="AA173" s="35"/>
      <c r="AB173" s="35"/>
      <c r="AC173" s="35"/>
      <c r="AD173" s="35"/>
      <c r="AE173" s="35"/>
      <c r="AT173" s="18" t="s">
        <v>149</v>
      </c>
      <c r="AU173" s="18" t="s">
        <v>86</v>
      </c>
    </row>
    <row r="174" spans="1:31" s="1" customFormat="1" ht="6.75" customHeight="1">
      <c r="A174" s="35"/>
      <c r="B174" s="48"/>
      <c r="C174" s="49"/>
      <c r="D174" s="49"/>
      <c r="E174" s="49"/>
      <c r="F174" s="49"/>
      <c r="G174" s="49"/>
      <c r="H174" s="49"/>
      <c r="I174" s="49"/>
      <c r="J174" s="49"/>
      <c r="K174" s="49"/>
      <c r="L174" s="40"/>
      <c r="M174" s="35"/>
      <c r="O174" s="35"/>
      <c r="P174" s="35"/>
      <c r="Q174" s="35"/>
      <c r="R174" s="35"/>
      <c r="S174" s="35"/>
      <c r="T174" s="35"/>
      <c r="U174" s="35"/>
      <c r="V174" s="35"/>
      <c r="W174" s="35"/>
      <c r="X174" s="35"/>
      <c r="Y174" s="35"/>
      <c r="Z174" s="35"/>
      <c r="AA174" s="35"/>
      <c r="AB174" s="35"/>
      <c r="AC174" s="35"/>
      <c r="AD174" s="35"/>
      <c r="AE174" s="35"/>
    </row>
  </sheetData>
  <sheetProtection formatColumns="0" formatRows="0" autoFilter="0"/>
  <autoFilter ref="C96:K173"/>
  <mergeCells count="12">
    <mergeCell ref="E89:H89"/>
    <mergeCell ref="L2:V2"/>
    <mergeCell ref="E50:H50"/>
    <mergeCell ref="E52:H52"/>
    <mergeCell ref="E54:H54"/>
    <mergeCell ref="E85:H85"/>
    <mergeCell ref="E87:H87"/>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scale="84"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codeName="List3">
    <pageSetUpPr fitToPage="1"/>
  </sheetPr>
  <dimension ref="A2:BM216"/>
  <sheetViews>
    <sheetView showGridLines="0" tabSelected="1" zoomScalePageLayoutView="0" workbookViewId="0" topLeftCell="A121">
      <selection activeCell="F138" sqref="F138"/>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75" customHeight="1">
      <c r="L2" s="374"/>
      <c r="M2" s="374"/>
      <c r="N2" s="374"/>
      <c r="O2" s="374"/>
      <c r="P2" s="374"/>
      <c r="Q2" s="374"/>
      <c r="R2" s="374"/>
      <c r="S2" s="374"/>
      <c r="T2" s="374"/>
      <c r="U2" s="374"/>
      <c r="V2" s="374"/>
      <c r="AT2" s="18" t="s">
        <v>94</v>
      </c>
    </row>
    <row r="3" spans="2:46" ht="6.75" customHeight="1">
      <c r="B3" s="109"/>
      <c r="C3" s="110"/>
      <c r="D3" s="110"/>
      <c r="E3" s="110"/>
      <c r="F3" s="110"/>
      <c r="G3" s="110"/>
      <c r="H3" s="110"/>
      <c r="I3" s="110"/>
      <c r="J3" s="110"/>
      <c r="K3" s="110"/>
      <c r="L3" s="21"/>
      <c r="AT3" s="18" t="s">
        <v>86</v>
      </c>
    </row>
    <row r="4" spans="2:46" ht="24.75" customHeight="1">
      <c r="B4" s="21"/>
      <c r="D4" s="111" t="s">
        <v>105</v>
      </c>
      <c r="L4" s="21"/>
      <c r="M4" s="112" t="s">
        <v>10</v>
      </c>
      <c r="AT4" s="18" t="s">
        <v>4</v>
      </c>
    </row>
    <row r="5" spans="2:12" ht="6.75" customHeight="1">
      <c r="B5" s="21"/>
      <c r="L5" s="21"/>
    </row>
    <row r="6" spans="2:12" ht="12" customHeight="1">
      <c r="B6" s="21"/>
      <c r="D6" s="113" t="s">
        <v>16</v>
      </c>
      <c r="L6" s="21"/>
    </row>
    <row r="7" spans="2:12" ht="16.5" customHeight="1">
      <c r="B7" s="21"/>
      <c r="E7" s="406" t="str">
        <f>'Rekapitulace stavby'!K6</f>
        <v>004486 MVE Veselí nad Moravou - rekonstrukce</v>
      </c>
      <c r="F7" s="407"/>
      <c r="G7" s="407"/>
      <c r="H7" s="407"/>
      <c r="L7" s="21"/>
    </row>
    <row r="8" spans="2:12" ht="12" customHeight="1">
      <c r="B8" s="21"/>
      <c r="D8" s="113" t="s">
        <v>106</v>
      </c>
      <c r="L8" s="21"/>
    </row>
    <row r="9" spans="1:31" s="1" customFormat="1" ht="16.5" customHeight="1">
      <c r="A9" s="35"/>
      <c r="B9" s="40"/>
      <c r="C9" s="35"/>
      <c r="D9" s="35"/>
      <c r="E9" s="406" t="s">
        <v>107</v>
      </c>
      <c r="F9" s="408"/>
      <c r="G9" s="408"/>
      <c r="H9" s="408"/>
      <c r="I9" s="35"/>
      <c r="J9" s="35"/>
      <c r="K9" s="35"/>
      <c r="L9" s="114"/>
      <c r="S9" s="35"/>
      <c r="T9" s="35"/>
      <c r="U9" s="35"/>
      <c r="V9" s="35"/>
      <c r="W9" s="35"/>
      <c r="X9" s="35"/>
      <c r="Y9" s="35"/>
      <c r="Z9" s="35"/>
      <c r="AA9" s="35"/>
      <c r="AB9" s="35"/>
      <c r="AC9" s="35"/>
      <c r="AD9" s="35"/>
      <c r="AE9" s="35"/>
    </row>
    <row r="10" spans="1:31" s="1" customFormat="1" ht="12" customHeight="1">
      <c r="A10" s="35"/>
      <c r="B10" s="40"/>
      <c r="C10" s="35"/>
      <c r="D10" s="113" t="s">
        <v>108</v>
      </c>
      <c r="E10" s="35"/>
      <c r="F10" s="35"/>
      <c r="G10" s="35"/>
      <c r="H10" s="35"/>
      <c r="I10" s="35"/>
      <c r="J10" s="35"/>
      <c r="K10" s="35"/>
      <c r="L10" s="114"/>
      <c r="S10" s="35"/>
      <c r="T10" s="35"/>
      <c r="U10" s="35"/>
      <c r="V10" s="35"/>
      <c r="W10" s="35"/>
      <c r="X10" s="35"/>
      <c r="Y10" s="35"/>
      <c r="Z10" s="35"/>
      <c r="AA10" s="35"/>
      <c r="AB10" s="35"/>
      <c r="AC10" s="35"/>
      <c r="AD10" s="35"/>
      <c r="AE10" s="35"/>
    </row>
    <row r="11" spans="1:31" s="1" customFormat="1" ht="16.5" customHeight="1">
      <c r="A11" s="35"/>
      <c r="B11" s="40"/>
      <c r="C11" s="35"/>
      <c r="D11" s="35"/>
      <c r="E11" s="409" t="s">
        <v>288</v>
      </c>
      <c r="F11" s="408"/>
      <c r="G11" s="408"/>
      <c r="H11" s="408"/>
      <c r="I11" s="35"/>
      <c r="J11" s="35"/>
      <c r="K11" s="35"/>
      <c r="L11" s="114"/>
      <c r="S11" s="35"/>
      <c r="T11" s="35"/>
      <c r="U11" s="35"/>
      <c r="V11" s="35"/>
      <c r="W11" s="35"/>
      <c r="X11" s="35"/>
      <c r="Y11" s="35"/>
      <c r="Z11" s="35"/>
      <c r="AA11" s="35"/>
      <c r="AB11" s="35"/>
      <c r="AC11" s="35"/>
      <c r="AD11" s="35"/>
      <c r="AE11" s="35"/>
    </row>
    <row r="12" spans="1:31" s="1" customFormat="1" ht="11.25">
      <c r="A12" s="35"/>
      <c r="B12" s="40"/>
      <c r="C12" s="35"/>
      <c r="D12" s="35"/>
      <c r="E12" s="35"/>
      <c r="F12" s="35"/>
      <c r="G12" s="35"/>
      <c r="H12" s="35"/>
      <c r="I12" s="35"/>
      <c r="J12" s="35"/>
      <c r="K12" s="35"/>
      <c r="L12" s="114"/>
      <c r="S12" s="35"/>
      <c r="T12" s="35"/>
      <c r="U12" s="35"/>
      <c r="V12" s="35"/>
      <c r="W12" s="35"/>
      <c r="X12" s="35"/>
      <c r="Y12" s="35"/>
      <c r="Z12" s="35"/>
      <c r="AA12" s="35"/>
      <c r="AB12" s="35"/>
      <c r="AC12" s="35"/>
      <c r="AD12" s="35"/>
      <c r="AE12" s="35"/>
    </row>
    <row r="13" spans="1:31" s="1" customFormat="1" ht="12" customHeight="1">
      <c r="A13" s="35"/>
      <c r="B13" s="40"/>
      <c r="C13" s="35"/>
      <c r="D13" s="113" t="s">
        <v>18</v>
      </c>
      <c r="E13" s="35"/>
      <c r="F13" s="104" t="s">
        <v>21</v>
      </c>
      <c r="G13" s="35"/>
      <c r="H13" s="35"/>
      <c r="I13" s="113" t="s">
        <v>20</v>
      </c>
      <c r="J13" s="104" t="s">
        <v>21</v>
      </c>
      <c r="K13" s="35"/>
      <c r="L13" s="114"/>
      <c r="S13" s="35"/>
      <c r="T13" s="35"/>
      <c r="U13" s="35"/>
      <c r="V13" s="35"/>
      <c r="W13" s="35"/>
      <c r="X13" s="35"/>
      <c r="Y13" s="35"/>
      <c r="Z13" s="35"/>
      <c r="AA13" s="35"/>
      <c r="AB13" s="35"/>
      <c r="AC13" s="35"/>
      <c r="AD13" s="35"/>
      <c r="AE13" s="35"/>
    </row>
    <row r="14" spans="1:31" s="1" customFormat="1" ht="12" customHeight="1">
      <c r="A14" s="35"/>
      <c r="B14" s="40"/>
      <c r="C14" s="35"/>
      <c r="D14" s="113" t="s">
        <v>22</v>
      </c>
      <c r="E14" s="35"/>
      <c r="F14" s="104" t="s">
        <v>23</v>
      </c>
      <c r="G14" s="35"/>
      <c r="H14" s="35"/>
      <c r="I14" s="113" t="s">
        <v>24</v>
      </c>
      <c r="J14" s="115" t="str">
        <f>'Rekapitulace stavby'!AN8</f>
        <v>12. 4. 2021</v>
      </c>
      <c r="K14" s="35"/>
      <c r="L14" s="114"/>
      <c r="S14" s="35"/>
      <c r="T14" s="35"/>
      <c r="U14" s="35"/>
      <c r="V14" s="35"/>
      <c r="W14" s="35"/>
      <c r="X14" s="35"/>
      <c r="Y14" s="35"/>
      <c r="Z14" s="35"/>
      <c r="AA14" s="35"/>
      <c r="AB14" s="35"/>
      <c r="AC14" s="35"/>
      <c r="AD14" s="35"/>
      <c r="AE14" s="35"/>
    </row>
    <row r="15" spans="1:31" s="1" customFormat="1" ht="10.5" customHeight="1">
      <c r="A15" s="35"/>
      <c r="B15" s="40"/>
      <c r="C15" s="35"/>
      <c r="D15" s="35"/>
      <c r="E15" s="35"/>
      <c r="F15" s="35"/>
      <c r="G15" s="35"/>
      <c r="H15" s="35"/>
      <c r="I15" s="35"/>
      <c r="J15" s="35"/>
      <c r="K15" s="35"/>
      <c r="L15" s="114"/>
      <c r="S15" s="35"/>
      <c r="T15" s="35"/>
      <c r="U15" s="35"/>
      <c r="V15" s="35"/>
      <c r="W15" s="35"/>
      <c r="X15" s="35"/>
      <c r="Y15" s="35"/>
      <c r="Z15" s="35"/>
      <c r="AA15" s="35"/>
      <c r="AB15" s="35"/>
      <c r="AC15" s="35"/>
      <c r="AD15" s="35"/>
      <c r="AE15" s="35"/>
    </row>
    <row r="16" spans="1:31" s="1" customFormat="1" ht="12" customHeight="1">
      <c r="A16" s="35"/>
      <c r="B16" s="40"/>
      <c r="C16" s="35"/>
      <c r="D16" s="113" t="s">
        <v>26</v>
      </c>
      <c r="E16" s="35"/>
      <c r="F16" s="35"/>
      <c r="G16" s="35"/>
      <c r="H16" s="35"/>
      <c r="I16" s="113" t="s">
        <v>27</v>
      </c>
      <c r="J16" s="104" t="s">
        <v>28</v>
      </c>
      <c r="K16" s="35"/>
      <c r="L16" s="114"/>
      <c r="S16" s="35"/>
      <c r="T16" s="35"/>
      <c r="U16" s="35"/>
      <c r="V16" s="35"/>
      <c r="W16" s="35"/>
      <c r="X16" s="35"/>
      <c r="Y16" s="35"/>
      <c r="Z16" s="35"/>
      <c r="AA16" s="35"/>
      <c r="AB16" s="35"/>
      <c r="AC16" s="35"/>
      <c r="AD16" s="35"/>
      <c r="AE16" s="35"/>
    </row>
    <row r="17" spans="1:31" s="1" customFormat="1" ht="18" customHeight="1">
      <c r="A17" s="35"/>
      <c r="B17" s="40"/>
      <c r="C17" s="35"/>
      <c r="D17" s="35"/>
      <c r="E17" s="104" t="s">
        <v>29</v>
      </c>
      <c r="F17" s="35"/>
      <c r="G17" s="35"/>
      <c r="H17" s="35"/>
      <c r="I17" s="113" t="s">
        <v>30</v>
      </c>
      <c r="J17" s="104" t="s">
        <v>31</v>
      </c>
      <c r="K17" s="35"/>
      <c r="L17" s="114"/>
      <c r="S17" s="35"/>
      <c r="T17" s="35"/>
      <c r="U17" s="35"/>
      <c r="V17" s="35"/>
      <c r="W17" s="35"/>
      <c r="X17" s="35"/>
      <c r="Y17" s="35"/>
      <c r="Z17" s="35"/>
      <c r="AA17" s="35"/>
      <c r="AB17" s="35"/>
      <c r="AC17" s="35"/>
      <c r="AD17" s="35"/>
      <c r="AE17" s="35"/>
    </row>
    <row r="18" spans="1:31" s="1" customFormat="1" ht="6.75" customHeight="1">
      <c r="A18" s="35"/>
      <c r="B18" s="40"/>
      <c r="C18" s="35"/>
      <c r="D18" s="35"/>
      <c r="E18" s="35"/>
      <c r="F18" s="35"/>
      <c r="G18" s="35"/>
      <c r="H18" s="35"/>
      <c r="I18" s="35"/>
      <c r="J18" s="35"/>
      <c r="K18" s="35"/>
      <c r="L18" s="114"/>
      <c r="S18" s="35"/>
      <c r="T18" s="35"/>
      <c r="U18" s="35"/>
      <c r="V18" s="35"/>
      <c r="W18" s="35"/>
      <c r="X18" s="35"/>
      <c r="Y18" s="35"/>
      <c r="Z18" s="35"/>
      <c r="AA18" s="35"/>
      <c r="AB18" s="35"/>
      <c r="AC18" s="35"/>
      <c r="AD18" s="35"/>
      <c r="AE18" s="35"/>
    </row>
    <row r="19" spans="1:31" s="1" customFormat="1" ht="12" customHeight="1">
      <c r="A19" s="35"/>
      <c r="B19" s="40"/>
      <c r="C19" s="35"/>
      <c r="D19" s="113" t="s">
        <v>32</v>
      </c>
      <c r="E19" s="35"/>
      <c r="F19" s="35"/>
      <c r="G19" s="35"/>
      <c r="H19" s="35"/>
      <c r="I19" s="113" t="s">
        <v>27</v>
      </c>
      <c r="J19" s="31" t="str">
        <f>'Rekapitulace stavby'!AN13</f>
        <v>Vyplň údaj</v>
      </c>
      <c r="K19" s="35"/>
      <c r="L19" s="114"/>
      <c r="S19" s="35"/>
      <c r="T19" s="35"/>
      <c r="U19" s="35"/>
      <c r="V19" s="35"/>
      <c r="W19" s="35"/>
      <c r="X19" s="35"/>
      <c r="Y19" s="35"/>
      <c r="Z19" s="35"/>
      <c r="AA19" s="35"/>
      <c r="AB19" s="35"/>
      <c r="AC19" s="35"/>
      <c r="AD19" s="35"/>
      <c r="AE19" s="35"/>
    </row>
    <row r="20" spans="1:31" s="1" customFormat="1" ht="18" customHeight="1">
      <c r="A20" s="35"/>
      <c r="B20" s="40"/>
      <c r="C20" s="35"/>
      <c r="D20" s="35"/>
      <c r="E20" s="410" t="str">
        <f>'Rekapitulace stavby'!E14</f>
        <v>Vyplň údaj</v>
      </c>
      <c r="F20" s="411"/>
      <c r="G20" s="411"/>
      <c r="H20" s="411"/>
      <c r="I20" s="113" t="s">
        <v>30</v>
      </c>
      <c r="J20" s="31" t="str">
        <f>'Rekapitulace stavby'!AN14</f>
        <v>Vyplň údaj</v>
      </c>
      <c r="K20" s="35"/>
      <c r="L20" s="114"/>
      <c r="S20" s="35"/>
      <c r="T20" s="35"/>
      <c r="U20" s="35"/>
      <c r="V20" s="35"/>
      <c r="W20" s="35"/>
      <c r="X20" s="35"/>
      <c r="Y20" s="35"/>
      <c r="Z20" s="35"/>
      <c r="AA20" s="35"/>
      <c r="AB20" s="35"/>
      <c r="AC20" s="35"/>
      <c r="AD20" s="35"/>
      <c r="AE20" s="35"/>
    </row>
    <row r="21" spans="1:31" s="1" customFormat="1" ht="6.75" customHeight="1">
      <c r="A21" s="35"/>
      <c r="B21" s="40"/>
      <c r="C21" s="35"/>
      <c r="D21" s="35"/>
      <c r="E21" s="35"/>
      <c r="F21" s="35"/>
      <c r="G21" s="35"/>
      <c r="H21" s="35"/>
      <c r="I21" s="35"/>
      <c r="J21" s="35"/>
      <c r="K21" s="35"/>
      <c r="L21" s="114"/>
      <c r="S21" s="35"/>
      <c r="T21" s="35"/>
      <c r="U21" s="35"/>
      <c r="V21" s="35"/>
      <c r="W21" s="35"/>
      <c r="X21" s="35"/>
      <c r="Y21" s="35"/>
      <c r="Z21" s="35"/>
      <c r="AA21" s="35"/>
      <c r="AB21" s="35"/>
      <c r="AC21" s="35"/>
      <c r="AD21" s="35"/>
      <c r="AE21" s="35"/>
    </row>
    <row r="22" spans="1:31" s="1" customFormat="1" ht="12" customHeight="1">
      <c r="A22" s="35"/>
      <c r="B22" s="40"/>
      <c r="C22" s="35"/>
      <c r="D22" s="113" t="s">
        <v>34</v>
      </c>
      <c r="E22" s="35"/>
      <c r="F22" s="35"/>
      <c r="G22" s="35"/>
      <c r="H22" s="35"/>
      <c r="I22" s="113" t="s">
        <v>27</v>
      </c>
      <c r="J22" s="104" t="s">
        <v>35</v>
      </c>
      <c r="K22" s="35"/>
      <c r="L22" s="114"/>
      <c r="S22" s="35"/>
      <c r="T22" s="35"/>
      <c r="U22" s="35"/>
      <c r="V22" s="35"/>
      <c r="W22" s="35"/>
      <c r="X22" s="35"/>
      <c r="Y22" s="35"/>
      <c r="Z22" s="35"/>
      <c r="AA22" s="35"/>
      <c r="AB22" s="35"/>
      <c r="AC22" s="35"/>
      <c r="AD22" s="35"/>
      <c r="AE22" s="35"/>
    </row>
    <row r="23" spans="1:31" s="1" customFormat="1" ht="18" customHeight="1">
      <c r="A23" s="35"/>
      <c r="B23" s="40"/>
      <c r="C23" s="35"/>
      <c r="D23" s="35"/>
      <c r="E23" s="104" t="s">
        <v>36</v>
      </c>
      <c r="F23" s="35"/>
      <c r="G23" s="35"/>
      <c r="H23" s="35"/>
      <c r="I23" s="113" t="s">
        <v>30</v>
      </c>
      <c r="J23" s="104" t="s">
        <v>37</v>
      </c>
      <c r="K23" s="35"/>
      <c r="L23" s="114"/>
      <c r="S23" s="35"/>
      <c r="T23" s="35"/>
      <c r="U23" s="35"/>
      <c r="V23" s="35"/>
      <c r="W23" s="35"/>
      <c r="X23" s="35"/>
      <c r="Y23" s="35"/>
      <c r="Z23" s="35"/>
      <c r="AA23" s="35"/>
      <c r="AB23" s="35"/>
      <c r="AC23" s="35"/>
      <c r="AD23" s="35"/>
      <c r="AE23" s="35"/>
    </row>
    <row r="24" spans="1:31" s="1" customFormat="1" ht="6.75" customHeight="1">
      <c r="A24" s="35"/>
      <c r="B24" s="40"/>
      <c r="C24" s="35"/>
      <c r="D24" s="35"/>
      <c r="E24" s="35"/>
      <c r="F24" s="35"/>
      <c r="G24" s="35"/>
      <c r="H24" s="35"/>
      <c r="I24" s="35"/>
      <c r="J24" s="35"/>
      <c r="K24" s="35"/>
      <c r="L24" s="114"/>
      <c r="S24" s="35"/>
      <c r="T24" s="35"/>
      <c r="U24" s="35"/>
      <c r="V24" s="35"/>
      <c r="W24" s="35"/>
      <c r="X24" s="35"/>
      <c r="Y24" s="35"/>
      <c r="Z24" s="35"/>
      <c r="AA24" s="35"/>
      <c r="AB24" s="35"/>
      <c r="AC24" s="35"/>
      <c r="AD24" s="35"/>
      <c r="AE24" s="35"/>
    </row>
    <row r="25" spans="1:31" s="1" customFormat="1" ht="12" customHeight="1">
      <c r="A25" s="35"/>
      <c r="B25" s="40"/>
      <c r="C25" s="35"/>
      <c r="D25" s="113" t="s">
        <v>39</v>
      </c>
      <c r="E25" s="35"/>
      <c r="F25" s="35"/>
      <c r="G25" s="35"/>
      <c r="H25" s="35"/>
      <c r="I25" s="113" t="s">
        <v>27</v>
      </c>
      <c r="J25" s="104" t="s">
        <v>21</v>
      </c>
      <c r="K25" s="35"/>
      <c r="L25" s="114"/>
      <c r="S25" s="35"/>
      <c r="T25" s="35"/>
      <c r="U25" s="35"/>
      <c r="V25" s="35"/>
      <c r="W25" s="35"/>
      <c r="X25" s="35"/>
      <c r="Y25" s="35"/>
      <c r="Z25" s="35"/>
      <c r="AA25" s="35"/>
      <c r="AB25" s="35"/>
      <c r="AC25" s="35"/>
      <c r="AD25" s="35"/>
      <c r="AE25" s="35"/>
    </row>
    <row r="26" spans="1:31" s="1" customFormat="1" ht="18" customHeight="1">
      <c r="A26" s="35"/>
      <c r="B26" s="40"/>
      <c r="C26" s="35"/>
      <c r="D26" s="35"/>
      <c r="E26" s="104" t="s">
        <v>40</v>
      </c>
      <c r="F26" s="35"/>
      <c r="G26" s="35"/>
      <c r="H26" s="35"/>
      <c r="I26" s="113" t="s">
        <v>30</v>
      </c>
      <c r="J26" s="104" t="s">
        <v>21</v>
      </c>
      <c r="K26" s="35"/>
      <c r="L26" s="114"/>
      <c r="S26" s="35"/>
      <c r="T26" s="35"/>
      <c r="U26" s="35"/>
      <c r="V26" s="35"/>
      <c r="W26" s="35"/>
      <c r="X26" s="35"/>
      <c r="Y26" s="35"/>
      <c r="Z26" s="35"/>
      <c r="AA26" s="35"/>
      <c r="AB26" s="35"/>
      <c r="AC26" s="35"/>
      <c r="AD26" s="35"/>
      <c r="AE26" s="35"/>
    </row>
    <row r="27" spans="1:31" s="1" customFormat="1" ht="6.75" customHeight="1">
      <c r="A27" s="35"/>
      <c r="B27" s="40"/>
      <c r="C27" s="35"/>
      <c r="D27" s="35"/>
      <c r="E27" s="35"/>
      <c r="F27" s="35"/>
      <c r="G27" s="35"/>
      <c r="H27" s="35"/>
      <c r="I27" s="35"/>
      <c r="J27" s="35"/>
      <c r="K27" s="35"/>
      <c r="L27" s="114"/>
      <c r="S27" s="35"/>
      <c r="T27" s="35"/>
      <c r="U27" s="35"/>
      <c r="V27" s="35"/>
      <c r="W27" s="35"/>
      <c r="X27" s="35"/>
      <c r="Y27" s="35"/>
      <c r="Z27" s="35"/>
      <c r="AA27" s="35"/>
      <c r="AB27" s="35"/>
      <c r="AC27" s="35"/>
      <c r="AD27" s="35"/>
      <c r="AE27" s="35"/>
    </row>
    <row r="28" spans="1:31" s="1" customFormat="1" ht="12" customHeight="1">
      <c r="A28" s="35"/>
      <c r="B28" s="40"/>
      <c r="C28" s="35"/>
      <c r="D28" s="113" t="s">
        <v>41</v>
      </c>
      <c r="E28" s="35"/>
      <c r="F28" s="35"/>
      <c r="G28" s="35"/>
      <c r="H28" s="35"/>
      <c r="I28" s="35"/>
      <c r="J28" s="35"/>
      <c r="K28" s="35"/>
      <c r="L28" s="114"/>
      <c r="S28" s="35"/>
      <c r="T28" s="35"/>
      <c r="U28" s="35"/>
      <c r="V28" s="35"/>
      <c r="W28" s="35"/>
      <c r="X28" s="35"/>
      <c r="Y28" s="35"/>
      <c r="Z28" s="35"/>
      <c r="AA28" s="35"/>
      <c r="AB28" s="35"/>
      <c r="AC28" s="35"/>
      <c r="AD28" s="35"/>
      <c r="AE28" s="35"/>
    </row>
    <row r="29" spans="1:31" s="7" customFormat="1" ht="16.5" customHeight="1">
      <c r="A29" s="116"/>
      <c r="B29" s="117"/>
      <c r="C29" s="116"/>
      <c r="D29" s="116"/>
      <c r="E29" s="412" t="s">
        <v>21</v>
      </c>
      <c r="F29" s="412"/>
      <c r="G29" s="412"/>
      <c r="H29" s="412"/>
      <c r="I29" s="116"/>
      <c r="J29" s="116"/>
      <c r="K29" s="116"/>
      <c r="L29" s="118"/>
      <c r="S29" s="116"/>
      <c r="T29" s="116"/>
      <c r="U29" s="116"/>
      <c r="V29" s="116"/>
      <c r="W29" s="116"/>
      <c r="X29" s="116"/>
      <c r="Y29" s="116"/>
      <c r="Z29" s="116"/>
      <c r="AA29" s="116"/>
      <c r="AB29" s="116"/>
      <c r="AC29" s="116"/>
      <c r="AD29" s="116"/>
      <c r="AE29" s="116"/>
    </row>
    <row r="30" spans="1:31" s="1" customFormat="1" ht="6.75" customHeight="1">
      <c r="A30" s="35"/>
      <c r="B30" s="40"/>
      <c r="C30" s="35"/>
      <c r="D30" s="35"/>
      <c r="E30" s="35"/>
      <c r="F30" s="35"/>
      <c r="G30" s="35"/>
      <c r="H30" s="35"/>
      <c r="I30" s="35"/>
      <c r="J30" s="35"/>
      <c r="K30" s="35"/>
      <c r="L30" s="114"/>
      <c r="S30" s="35"/>
      <c r="T30" s="35"/>
      <c r="U30" s="35"/>
      <c r="V30" s="35"/>
      <c r="W30" s="35"/>
      <c r="X30" s="35"/>
      <c r="Y30" s="35"/>
      <c r="Z30" s="35"/>
      <c r="AA30" s="35"/>
      <c r="AB30" s="35"/>
      <c r="AC30" s="35"/>
      <c r="AD30" s="35"/>
      <c r="AE30" s="35"/>
    </row>
    <row r="31" spans="1:31" s="1" customFormat="1" ht="6.75" customHeight="1">
      <c r="A31" s="35"/>
      <c r="B31" s="40"/>
      <c r="C31" s="35"/>
      <c r="D31" s="119"/>
      <c r="E31" s="119"/>
      <c r="F31" s="119"/>
      <c r="G31" s="119"/>
      <c r="H31" s="119"/>
      <c r="I31" s="119"/>
      <c r="J31" s="119"/>
      <c r="K31" s="119"/>
      <c r="L31" s="114"/>
      <c r="S31" s="35"/>
      <c r="T31" s="35"/>
      <c r="U31" s="35"/>
      <c r="V31" s="35"/>
      <c r="W31" s="35"/>
      <c r="X31" s="35"/>
      <c r="Y31" s="35"/>
      <c r="Z31" s="35"/>
      <c r="AA31" s="35"/>
      <c r="AB31" s="35"/>
      <c r="AC31" s="35"/>
      <c r="AD31" s="35"/>
      <c r="AE31" s="35"/>
    </row>
    <row r="32" spans="1:31" s="1" customFormat="1" ht="24.75" customHeight="1">
      <c r="A32" s="35"/>
      <c r="B32" s="40"/>
      <c r="C32" s="35"/>
      <c r="D32" s="120" t="s">
        <v>43</v>
      </c>
      <c r="E32" s="35"/>
      <c r="F32" s="35"/>
      <c r="G32" s="35"/>
      <c r="H32" s="35"/>
      <c r="I32" s="35"/>
      <c r="J32" s="121">
        <f>ROUND(J100,2)</f>
        <v>0</v>
      </c>
      <c r="K32" s="35"/>
      <c r="L32" s="114"/>
      <c r="S32" s="35"/>
      <c r="T32" s="35"/>
      <c r="U32" s="35"/>
      <c r="V32" s="35"/>
      <c r="W32" s="35"/>
      <c r="X32" s="35"/>
      <c r="Y32" s="35"/>
      <c r="Z32" s="35"/>
      <c r="AA32" s="35"/>
      <c r="AB32" s="35"/>
      <c r="AC32" s="35"/>
      <c r="AD32" s="35"/>
      <c r="AE32" s="35"/>
    </row>
    <row r="33" spans="1:31" s="1" customFormat="1" ht="6.75" customHeight="1">
      <c r="A33" s="35"/>
      <c r="B33" s="40"/>
      <c r="C33" s="35"/>
      <c r="D33" s="119"/>
      <c r="E33" s="119"/>
      <c r="F33" s="119"/>
      <c r="G33" s="119"/>
      <c r="H33" s="119"/>
      <c r="I33" s="119"/>
      <c r="J33" s="119"/>
      <c r="K33" s="119"/>
      <c r="L33" s="114"/>
      <c r="S33" s="35"/>
      <c r="T33" s="35"/>
      <c r="U33" s="35"/>
      <c r="V33" s="35"/>
      <c r="W33" s="35"/>
      <c r="X33" s="35"/>
      <c r="Y33" s="35"/>
      <c r="Z33" s="35"/>
      <c r="AA33" s="35"/>
      <c r="AB33" s="35"/>
      <c r="AC33" s="35"/>
      <c r="AD33" s="35"/>
      <c r="AE33" s="35"/>
    </row>
    <row r="34" spans="1:31" s="1" customFormat="1" ht="14.25" customHeight="1">
      <c r="A34" s="35"/>
      <c r="B34" s="40"/>
      <c r="C34" s="35"/>
      <c r="D34" s="35"/>
      <c r="E34" s="35"/>
      <c r="F34" s="122" t="s">
        <v>45</v>
      </c>
      <c r="G34" s="35"/>
      <c r="H34" s="35"/>
      <c r="I34" s="122" t="s">
        <v>44</v>
      </c>
      <c r="J34" s="122" t="s">
        <v>46</v>
      </c>
      <c r="K34" s="35"/>
      <c r="L34" s="114"/>
      <c r="S34" s="35"/>
      <c r="T34" s="35"/>
      <c r="U34" s="35"/>
      <c r="V34" s="35"/>
      <c r="W34" s="35"/>
      <c r="X34" s="35"/>
      <c r="Y34" s="35"/>
      <c r="Z34" s="35"/>
      <c r="AA34" s="35"/>
      <c r="AB34" s="35"/>
      <c r="AC34" s="35"/>
      <c r="AD34" s="35"/>
      <c r="AE34" s="35"/>
    </row>
    <row r="35" spans="1:31" s="1" customFormat="1" ht="14.25" customHeight="1">
      <c r="A35" s="35"/>
      <c r="B35" s="40"/>
      <c r="C35" s="35"/>
      <c r="D35" s="123" t="s">
        <v>47</v>
      </c>
      <c r="E35" s="113" t="s">
        <v>48</v>
      </c>
      <c r="F35" s="124">
        <f>ROUND((SUM(BE100:BE215)),2)</f>
        <v>0</v>
      </c>
      <c r="G35" s="35"/>
      <c r="H35" s="35"/>
      <c r="I35" s="125">
        <v>0.21</v>
      </c>
      <c r="J35" s="124">
        <f>ROUND(((SUM(BE100:BE215))*I35),2)</f>
        <v>0</v>
      </c>
      <c r="K35" s="35"/>
      <c r="L35" s="114"/>
      <c r="S35" s="35"/>
      <c r="T35" s="35"/>
      <c r="U35" s="35"/>
      <c r="V35" s="35"/>
      <c r="W35" s="35"/>
      <c r="X35" s="35"/>
      <c r="Y35" s="35"/>
      <c r="Z35" s="35"/>
      <c r="AA35" s="35"/>
      <c r="AB35" s="35"/>
      <c r="AC35" s="35"/>
      <c r="AD35" s="35"/>
      <c r="AE35" s="35"/>
    </row>
    <row r="36" spans="1:31" s="1" customFormat="1" ht="14.25" customHeight="1">
      <c r="A36" s="35"/>
      <c r="B36" s="40"/>
      <c r="C36" s="35"/>
      <c r="D36" s="35"/>
      <c r="E36" s="113" t="s">
        <v>49</v>
      </c>
      <c r="F36" s="124">
        <f>ROUND((SUM(BF100:BF215)),2)</f>
        <v>0</v>
      </c>
      <c r="G36" s="35"/>
      <c r="H36" s="35"/>
      <c r="I36" s="125">
        <v>0.15</v>
      </c>
      <c r="J36" s="124">
        <f>ROUND(((SUM(BF100:BF215))*I36),2)</f>
        <v>0</v>
      </c>
      <c r="K36" s="35"/>
      <c r="L36" s="114"/>
      <c r="S36" s="35"/>
      <c r="T36" s="35"/>
      <c r="U36" s="35"/>
      <c r="V36" s="35"/>
      <c r="W36" s="35"/>
      <c r="X36" s="35"/>
      <c r="Y36" s="35"/>
      <c r="Z36" s="35"/>
      <c r="AA36" s="35"/>
      <c r="AB36" s="35"/>
      <c r="AC36" s="35"/>
      <c r="AD36" s="35"/>
      <c r="AE36" s="35"/>
    </row>
    <row r="37" spans="1:31" s="1" customFormat="1" ht="14.25" customHeight="1" hidden="1">
      <c r="A37" s="35"/>
      <c r="B37" s="40"/>
      <c r="C37" s="35"/>
      <c r="D37" s="35"/>
      <c r="E37" s="113" t="s">
        <v>50</v>
      </c>
      <c r="F37" s="124">
        <f>ROUND((SUM(BG100:BG215)),2)</f>
        <v>0</v>
      </c>
      <c r="G37" s="35"/>
      <c r="H37" s="35"/>
      <c r="I37" s="125">
        <v>0.21</v>
      </c>
      <c r="J37" s="124">
        <f>0</f>
        <v>0</v>
      </c>
      <c r="K37" s="35"/>
      <c r="L37" s="114"/>
      <c r="S37" s="35"/>
      <c r="T37" s="35"/>
      <c r="U37" s="35"/>
      <c r="V37" s="35"/>
      <c r="W37" s="35"/>
      <c r="X37" s="35"/>
      <c r="Y37" s="35"/>
      <c r="Z37" s="35"/>
      <c r="AA37" s="35"/>
      <c r="AB37" s="35"/>
      <c r="AC37" s="35"/>
      <c r="AD37" s="35"/>
      <c r="AE37" s="35"/>
    </row>
    <row r="38" spans="1:31" s="1" customFormat="1" ht="14.25" customHeight="1" hidden="1">
      <c r="A38" s="35"/>
      <c r="B38" s="40"/>
      <c r="C38" s="35"/>
      <c r="D38" s="35"/>
      <c r="E38" s="113" t="s">
        <v>51</v>
      </c>
      <c r="F38" s="124">
        <f>ROUND((SUM(BH100:BH215)),2)</f>
        <v>0</v>
      </c>
      <c r="G38" s="35"/>
      <c r="H38" s="35"/>
      <c r="I38" s="125">
        <v>0.15</v>
      </c>
      <c r="J38" s="124">
        <f>0</f>
        <v>0</v>
      </c>
      <c r="K38" s="35"/>
      <c r="L38" s="114"/>
      <c r="S38" s="35"/>
      <c r="T38" s="35"/>
      <c r="U38" s="35"/>
      <c r="V38" s="35"/>
      <c r="W38" s="35"/>
      <c r="X38" s="35"/>
      <c r="Y38" s="35"/>
      <c r="Z38" s="35"/>
      <c r="AA38" s="35"/>
      <c r="AB38" s="35"/>
      <c r="AC38" s="35"/>
      <c r="AD38" s="35"/>
      <c r="AE38" s="35"/>
    </row>
    <row r="39" spans="1:31" s="1" customFormat="1" ht="14.25" customHeight="1" hidden="1">
      <c r="A39" s="35"/>
      <c r="B39" s="40"/>
      <c r="C39" s="35"/>
      <c r="D39" s="35"/>
      <c r="E39" s="113" t="s">
        <v>52</v>
      </c>
      <c r="F39" s="124">
        <f>ROUND((SUM(BI100:BI215)),2)</f>
        <v>0</v>
      </c>
      <c r="G39" s="35"/>
      <c r="H39" s="35"/>
      <c r="I39" s="125">
        <v>0</v>
      </c>
      <c r="J39" s="124">
        <f>0</f>
        <v>0</v>
      </c>
      <c r="K39" s="35"/>
      <c r="L39" s="114"/>
      <c r="S39" s="35"/>
      <c r="T39" s="35"/>
      <c r="U39" s="35"/>
      <c r="V39" s="35"/>
      <c r="W39" s="35"/>
      <c r="X39" s="35"/>
      <c r="Y39" s="35"/>
      <c r="Z39" s="35"/>
      <c r="AA39" s="35"/>
      <c r="AB39" s="35"/>
      <c r="AC39" s="35"/>
      <c r="AD39" s="35"/>
      <c r="AE39" s="35"/>
    </row>
    <row r="40" spans="1:31" s="1" customFormat="1" ht="6.75" customHeight="1">
      <c r="A40" s="35"/>
      <c r="B40" s="40"/>
      <c r="C40" s="35"/>
      <c r="D40" s="35"/>
      <c r="E40" s="35"/>
      <c r="F40" s="35"/>
      <c r="G40" s="35"/>
      <c r="H40" s="35"/>
      <c r="I40" s="35"/>
      <c r="J40" s="35"/>
      <c r="K40" s="35"/>
      <c r="L40" s="114"/>
      <c r="S40" s="35"/>
      <c r="T40" s="35"/>
      <c r="U40" s="35"/>
      <c r="V40" s="35"/>
      <c r="W40" s="35"/>
      <c r="X40" s="35"/>
      <c r="Y40" s="35"/>
      <c r="Z40" s="35"/>
      <c r="AA40" s="35"/>
      <c r="AB40" s="35"/>
      <c r="AC40" s="35"/>
      <c r="AD40" s="35"/>
      <c r="AE40" s="35"/>
    </row>
    <row r="41" spans="1:31" s="1" customFormat="1" ht="24.75" customHeight="1">
      <c r="A41" s="35"/>
      <c r="B41" s="40"/>
      <c r="C41" s="126"/>
      <c r="D41" s="127" t="s">
        <v>53</v>
      </c>
      <c r="E41" s="128"/>
      <c r="F41" s="128"/>
      <c r="G41" s="129" t="s">
        <v>54</v>
      </c>
      <c r="H41" s="130" t="s">
        <v>55</v>
      </c>
      <c r="I41" s="128"/>
      <c r="J41" s="131">
        <f>SUM(J32:J39)</f>
        <v>0</v>
      </c>
      <c r="K41" s="132"/>
      <c r="L41" s="114"/>
      <c r="S41" s="35"/>
      <c r="T41" s="35"/>
      <c r="U41" s="35"/>
      <c r="V41" s="35"/>
      <c r="W41" s="35"/>
      <c r="X41" s="35"/>
      <c r="Y41" s="35"/>
      <c r="Z41" s="35"/>
      <c r="AA41" s="35"/>
      <c r="AB41" s="35"/>
      <c r="AC41" s="35"/>
      <c r="AD41" s="35"/>
      <c r="AE41" s="35"/>
    </row>
    <row r="42" spans="1:31" s="1" customFormat="1" ht="14.25" customHeight="1">
      <c r="A42" s="35"/>
      <c r="B42" s="133"/>
      <c r="C42" s="134"/>
      <c r="D42" s="134"/>
      <c r="E42" s="134"/>
      <c r="F42" s="134"/>
      <c r="G42" s="134"/>
      <c r="H42" s="134"/>
      <c r="I42" s="134"/>
      <c r="J42" s="134"/>
      <c r="K42" s="134"/>
      <c r="L42" s="114"/>
      <c r="S42" s="35"/>
      <c r="T42" s="35"/>
      <c r="U42" s="35"/>
      <c r="V42" s="35"/>
      <c r="W42" s="35"/>
      <c r="X42" s="35"/>
      <c r="Y42" s="35"/>
      <c r="Z42" s="35"/>
      <c r="AA42" s="35"/>
      <c r="AB42" s="35"/>
      <c r="AC42" s="35"/>
      <c r="AD42" s="35"/>
      <c r="AE42" s="35"/>
    </row>
    <row r="46" spans="1:31" s="1" customFormat="1" ht="6.75" customHeight="1">
      <c r="A46" s="35"/>
      <c r="B46" s="135"/>
      <c r="C46" s="136"/>
      <c r="D46" s="136"/>
      <c r="E46" s="136"/>
      <c r="F46" s="136"/>
      <c r="G46" s="136"/>
      <c r="H46" s="136"/>
      <c r="I46" s="136"/>
      <c r="J46" s="136"/>
      <c r="K46" s="136"/>
      <c r="L46" s="114"/>
      <c r="S46" s="35"/>
      <c r="T46" s="35"/>
      <c r="U46" s="35"/>
      <c r="V46" s="35"/>
      <c r="W46" s="35"/>
      <c r="X46" s="35"/>
      <c r="Y46" s="35"/>
      <c r="Z46" s="35"/>
      <c r="AA46" s="35"/>
      <c r="AB46" s="35"/>
      <c r="AC46" s="35"/>
      <c r="AD46" s="35"/>
      <c r="AE46" s="35"/>
    </row>
    <row r="47" spans="1:31" s="1" customFormat="1" ht="24.75" customHeight="1">
      <c r="A47" s="35"/>
      <c r="B47" s="36"/>
      <c r="C47" s="24" t="s">
        <v>110</v>
      </c>
      <c r="D47" s="37"/>
      <c r="E47" s="37"/>
      <c r="F47" s="37"/>
      <c r="G47" s="37"/>
      <c r="H47" s="37"/>
      <c r="I47" s="37"/>
      <c r="J47" s="37"/>
      <c r="K47" s="37"/>
      <c r="L47" s="114"/>
      <c r="S47" s="35"/>
      <c r="T47" s="35"/>
      <c r="U47" s="35"/>
      <c r="V47" s="35"/>
      <c r="W47" s="35"/>
      <c r="X47" s="35"/>
      <c r="Y47" s="35"/>
      <c r="Z47" s="35"/>
      <c r="AA47" s="35"/>
      <c r="AB47" s="35"/>
      <c r="AC47" s="35"/>
      <c r="AD47" s="35"/>
      <c r="AE47" s="35"/>
    </row>
    <row r="48" spans="1:31" s="1" customFormat="1" ht="6.75" customHeight="1">
      <c r="A48" s="35"/>
      <c r="B48" s="36"/>
      <c r="C48" s="37"/>
      <c r="D48" s="37"/>
      <c r="E48" s="37"/>
      <c r="F48" s="37"/>
      <c r="G48" s="37"/>
      <c r="H48" s="37"/>
      <c r="I48" s="37"/>
      <c r="J48" s="37"/>
      <c r="K48" s="37"/>
      <c r="L48" s="114"/>
      <c r="S48" s="35"/>
      <c r="T48" s="35"/>
      <c r="U48" s="35"/>
      <c r="V48" s="35"/>
      <c r="W48" s="35"/>
      <c r="X48" s="35"/>
      <c r="Y48" s="35"/>
      <c r="Z48" s="35"/>
      <c r="AA48" s="35"/>
      <c r="AB48" s="35"/>
      <c r="AC48" s="35"/>
      <c r="AD48" s="35"/>
      <c r="AE48" s="35"/>
    </row>
    <row r="49" spans="1:31" s="1" customFormat="1" ht="12" customHeight="1">
      <c r="A49" s="35"/>
      <c r="B49" s="36"/>
      <c r="C49" s="30" t="s">
        <v>16</v>
      </c>
      <c r="D49" s="37"/>
      <c r="E49" s="37"/>
      <c r="F49" s="37"/>
      <c r="G49" s="37"/>
      <c r="H49" s="37"/>
      <c r="I49" s="37"/>
      <c r="J49" s="37"/>
      <c r="K49" s="37"/>
      <c r="L49" s="114"/>
      <c r="S49" s="35"/>
      <c r="T49" s="35"/>
      <c r="U49" s="35"/>
      <c r="V49" s="35"/>
      <c r="W49" s="35"/>
      <c r="X49" s="35"/>
      <c r="Y49" s="35"/>
      <c r="Z49" s="35"/>
      <c r="AA49" s="35"/>
      <c r="AB49" s="35"/>
      <c r="AC49" s="35"/>
      <c r="AD49" s="35"/>
      <c r="AE49" s="35"/>
    </row>
    <row r="50" spans="1:31" s="1" customFormat="1" ht="16.5" customHeight="1">
      <c r="A50" s="35"/>
      <c r="B50" s="36"/>
      <c r="C50" s="37"/>
      <c r="D50" s="37"/>
      <c r="E50" s="404" t="str">
        <f>E7</f>
        <v>004486 MVE Veselí nad Moravou - rekonstrukce</v>
      </c>
      <c r="F50" s="413"/>
      <c r="G50" s="413"/>
      <c r="H50" s="413"/>
      <c r="I50" s="37"/>
      <c r="J50" s="37"/>
      <c r="K50" s="37"/>
      <c r="L50" s="114"/>
      <c r="S50" s="35"/>
      <c r="T50" s="35"/>
      <c r="U50" s="35"/>
      <c r="V50" s="35"/>
      <c r="W50" s="35"/>
      <c r="X50" s="35"/>
      <c r="Y50" s="35"/>
      <c r="Z50" s="35"/>
      <c r="AA50" s="35"/>
      <c r="AB50" s="35"/>
      <c r="AC50" s="35"/>
      <c r="AD50" s="35"/>
      <c r="AE50" s="35"/>
    </row>
    <row r="51" spans="2:12" ht="12" customHeight="1">
      <c r="B51" s="22"/>
      <c r="C51" s="30" t="s">
        <v>106</v>
      </c>
      <c r="D51" s="23"/>
      <c r="E51" s="23"/>
      <c r="F51" s="23"/>
      <c r="G51" s="23"/>
      <c r="H51" s="23"/>
      <c r="I51" s="23"/>
      <c r="J51" s="23"/>
      <c r="K51" s="23"/>
      <c r="L51" s="21"/>
    </row>
    <row r="52" spans="1:31" s="1" customFormat="1" ht="16.5" customHeight="1">
      <c r="A52" s="35"/>
      <c r="B52" s="36"/>
      <c r="C52" s="37"/>
      <c r="D52" s="37"/>
      <c r="E52" s="404" t="s">
        <v>107</v>
      </c>
      <c r="F52" s="405"/>
      <c r="G52" s="405"/>
      <c r="H52" s="405"/>
      <c r="I52" s="37"/>
      <c r="J52" s="37"/>
      <c r="K52" s="37"/>
      <c r="L52" s="114"/>
      <c r="S52" s="35"/>
      <c r="T52" s="35"/>
      <c r="U52" s="35"/>
      <c r="V52" s="35"/>
      <c r="W52" s="35"/>
      <c r="X52" s="35"/>
      <c r="Y52" s="35"/>
      <c r="Z52" s="35"/>
      <c r="AA52" s="35"/>
      <c r="AB52" s="35"/>
      <c r="AC52" s="35"/>
      <c r="AD52" s="35"/>
      <c r="AE52" s="35"/>
    </row>
    <row r="53" spans="1:31" s="1" customFormat="1" ht="12" customHeight="1">
      <c r="A53" s="35"/>
      <c r="B53" s="36"/>
      <c r="C53" s="30" t="s">
        <v>108</v>
      </c>
      <c r="D53" s="37"/>
      <c r="E53" s="37"/>
      <c r="F53" s="37"/>
      <c r="G53" s="37"/>
      <c r="H53" s="37"/>
      <c r="I53" s="37"/>
      <c r="J53" s="37"/>
      <c r="K53" s="37"/>
      <c r="L53" s="114"/>
      <c r="S53" s="35"/>
      <c r="T53" s="35"/>
      <c r="U53" s="35"/>
      <c r="V53" s="35"/>
      <c r="W53" s="35"/>
      <c r="X53" s="35"/>
      <c r="Y53" s="35"/>
      <c r="Z53" s="35"/>
      <c r="AA53" s="35"/>
      <c r="AB53" s="35"/>
      <c r="AC53" s="35"/>
      <c r="AD53" s="35"/>
      <c r="AE53" s="35"/>
    </row>
    <row r="54" spans="1:31" s="1" customFormat="1" ht="16.5" customHeight="1">
      <c r="A54" s="35"/>
      <c r="B54" s="36"/>
      <c r="C54" s="37"/>
      <c r="D54" s="37"/>
      <c r="E54" s="385" t="str">
        <f>E11</f>
        <v>PS 01.2 - Zařízení strojovny MVE</v>
      </c>
      <c r="F54" s="405"/>
      <c r="G54" s="405"/>
      <c r="H54" s="405"/>
      <c r="I54" s="37"/>
      <c r="J54" s="37"/>
      <c r="K54" s="37"/>
      <c r="L54" s="114"/>
      <c r="S54" s="35"/>
      <c r="T54" s="35"/>
      <c r="U54" s="35"/>
      <c r="V54" s="35"/>
      <c r="W54" s="35"/>
      <c r="X54" s="35"/>
      <c r="Y54" s="35"/>
      <c r="Z54" s="35"/>
      <c r="AA54" s="35"/>
      <c r="AB54" s="35"/>
      <c r="AC54" s="35"/>
      <c r="AD54" s="35"/>
      <c r="AE54" s="35"/>
    </row>
    <row r="55" spans="1:31" s="1" customFormat="1" ht="6.75" customHeight="1">
      <c r="A55" s="35"/>
      <c r="B55" s="36"/>
      <c r="C55" s="37"/>
      <c r="D55" s="37"/>
      <c r="E55" s="37"/>
      <c r="F55" s="37"/>
      <c r="G55" s="37"/>
      <c r="H55" s="37"/>
      <c r="I55" s="37"/>
      <c r="J55" s="37"/>
      <c r="K55" s="37"/>
      <c r="L55" s="114"/>
      <c r="S55" s="35"/>
      <c r="T55" s="35"/>
      <c r="U55" s="35"/>
      <c r="V55" s="35"/>
      <c r="W55" s="35"/>
      <c r="X55" s="35"/>
      <c r="Y55" s="35"/>
      <c r="Z55" s="35"/>
      <c r="AA55" s="35"/>
      <c r="AB55" s="35"/>
      <c r="AC55" s="35"/>
      <c r="AD55" s="35"/>
      <c r="AE55" s="35"/>
    </row>
    <row r="56" spans="1:31" s="1" customFormat="1" ht="12" customHeight="1">
      <c r="A56" s="35"/>
      <c r="B56" s="36"/>
      <c r="C56" s="30" t="s">
        <v>22</v>
      </c>
      <c r="D56" s="37"/>
      <c r="E56" s="37"/>
      <c r="F56" s="28" t="str">
        <f>F14</f>
        <v>VD Veselí nad Moravou - na řece Morava </v>
      </c>
      <c r="G56" s="37"/>
      <c r="H56" s="37"/>
      <c r="I56" s="30" t="s">
        <v>24</v>
      </c>
      <c r="J56" s="60" t="str">
        <f>IF(J14="","",J14)</f>
        <v>12. 4. 2021</v>
      </c>
      <c r="K56" s="37"/>
      <c r="L56" s="114"/>
      <c r="S56" s="35"/>
      <c r="T56" s="35"/>
      <c r="U56" s="35"/>
      <c r="V56" s="35"/>
      <c r="W56" s="35"/>
      <c r="X56" s="35"/>
      <c r="Y56" s="35"/>
      <c r="Z56" s="35"/>
      <c r="AA56" s="35"/>
      <c r="AB56" s="35"/>
      <c r="AC56" s="35"/>
      <c r="AD56" s="35"/>
      <c r="AE56" s="35"/>
    </row>
    <row r="57" spans="1:31" s="1" customFormat="1" ht="6.75" customHeight="1">
      <c r="A57" s="35"/>
      <c r="B57" s="36"/>
      <c r="C57" s="37"/>
      <c r="D57" s="37"/>
      <c r="E57" s="37"/>
      <c r="F57" s="37"/>
      <c r="G57" s="37"/>
      <c r="H57" s="37"/>
      <c r="I57" s="37"/>
      <c r="J57" s="37"/>
      <c r="K57" s="37"/>
      <c r="L57" s="114"/>
      <c r="S57" s="35"/>
      <c r="T57" s="35"/>
      <c r="U57" s="35"/>
      <c r="V57" s="35"/>
      <c r="W57" s="35"/>
      <c r="X57" s="35"/>
      <c r="Y57" s="35"/>
      <c r="Z57" s="35"/>
      <c r="AA57" s="35"/>
      <c r="AB57" s="35"/>
      <c r="AC57" s="35"/>
      <c r="AD57" s="35"/>
      <c r="AE57" s="35"/>
    </row>
    <row r="58" spans="1:31" s="1" customFormat="1" ht="15" customHeight="1">
      <c r="A58" s="35"/>
      <c r="B58" s="36"/>
      <c r="C58" s="30" t="s">
        <v>26</v>
      </c>
      <c r="D58" s="37"/>
      <c r="E58" s="37"/>
      <c r="F58" s="28" t="str">
        <f>E17</f>
        <v>Povodí Moravy, státní podnik</v>
      </c>
      <c r="G58" s="37"/>
      <c r="H58" s="37"/>
      <c r="I58" s="30" t="s">
        <v>34</v>
      </c>
      <c r="J58" s="33" t="str">
        <f>E23</f>
        <v>AQUATIS a. s.</v>
      </c>
      <c r="K58" s="37"/>
      <c r="L58" s="114"/>
      <c r="S58" s="35"/>
      <c r="T58" s="35"/>
      <c r="U58" s="35"/>
      <c r="V58" s="35"/>
      <c r="W58" s="35"/>
      <c r="X58" s="35"/>
      <c r="Y58" s="35"/>
      <c r="Z58" s="35"/>
      <c r="AA58" s="35"/>
      <c r="AB58" s="35"/>
      <c r="AC58" s="35"/>
      <c r="AD58" s="35"/>
      <c r="AE58" s="35"/>
    </row>
    <row r="59" spans="1:31" s="1" customFormat="1" ht="15" customHeight="1">
      <c r="A59" s="35"/>
      <c r="B59" s="36"/>
      <c r="C59" s="30" t="s">
        <v>32</v>
      </c>
      <c r="D59" s="37"/>
      <c r="E59" s="37"/>
      <c r="F59" s="28" t="str">
        <f>IF(E20="","",E20)</f>
        <v>Vyplň údaj</v>
      </c>
      <c r="G59" s="37"/>
      <c r="H59" s="37"/>
      <c r="I59" s="30" t="s">
        <v>39</v>
      </c>
      <c r="J59" s="33" t="str">
        <f>E26</f>
        <v>Aneta Patková</v>
      </c>
      <c r="K59" s="37"/>
      <c r="L59" s="114"/>
      <c r="S59" s="35"/>
      <c r="T59" s="35"/>
      <c r="U59" s="35"/>
      <c r="V59" s="35"/>
      <c r="W59" s="35"/>
      <c r="X59" s="35"/>
      <c r="Y59" s="35"/>
      <c r="Z59" s="35"/>
      <c r="AA59" s="35"/>
      <c r="AB59" s="35"/>
      <c r="AC59" s="35"/>
      <c r="AD59" s="35"/>
      <c r="AE59" s="35"/>
    </row>
    <row r="60" spans="1:31" s="1" customFormat="1" ht="9.75" customHeight="1">
      <c r="A60" s="35"/>
      <c r="B60" s="36"/>
      <c r="C60" s="37"/>
      <c r="D60" s="37"/>
      <c r="E60" s="37"/>
      <c r="F60" s="37"/>
      <c r="G60" s="37"/>
      <c r="H60" s="37"/>
      <c r="I60" s="37"/>
      <c r="J60" s="37"/>
      <c r="K60" s="37"/>
      <c r="L60" s="114"/>
      <c r="S60" s="35"/>
      <c r="T60" s="35"/>
      <c r="U60" s="35"/>
      <c r="V60" s="35"/>
      <c r="W60" s="35"/>
      <c r="X60" s="35"/>
      <c r="Y60" s="35"/>
      <c r="Z60" s="35"/>
      <c r="AA60" s="35"/>
      <c r="AB60" s="35"/>
      <c r="AC60" s="35"/>
      <c r="AD60" s="35"/>
      <c r="AE60" s="35"/>
    </row>
    <row r="61" spans="1:31" s="1" customFormat="1" ht="29.25" customHeight="1">
      <c r="A61" s="35"/>
      <c r="B61" s="36"/>
      <c r="C61" s="137" t="s">
        <v>111</v>
      </c>
      <c r="D61" s="138"/>
      <c r="E61" s="138"/>
      <c r="F61" s="138"/>
      <c r="G61" s="138"/>
      <c r="H61" s="138"/>
      <c r="I61" s="138"/>
      <c r="J61" s="139" t="s">
        <v>112</v>
      </c>
      <c r="K61" s="138"/>
      <c r="L61" s="114"/>
      <c r="S61" s="35"/>
      <c r="T61" s="35"/>
      <c r="U61" s="35"/>
      <c r="V61" s="35"/>
      <c r="W61" s="35"/>
      <c r="X61" s="35"/>
      <c r="Y61" s="35"/>
      <c r="Z61" s="35"/>
      <c r="AA61" s="35"/>
      <c r="AB61" s="35"/>
      <c r="AC61" s="35"/>
      <c r="AD61" s="35"/>
      <c r="AE61" s="35"/>
    </row>
    <row r="62" spans="1:31" s="1" customFormat="1" ht="9.75" customHeight="1">
      <c r="A62" s="35"/>
      <c r="B62" s="36"/>
      <c r="C62" s="37"/>
      <c r="D62" s="37"/>
      <c r="E62" s="37"/>
      <c r="F62" s="37"/>
      <c r="G62" s="37"/>
      <c r="H62" s="37"/>
      <c r="I62" s="37"/>
      <c r="J62" s="37"/>
      <c r="K62" s="37"/>
      <c r="L62" s="114"/>
      <c r="S62" s="35"/>
      <c r="T62" s="35"/>
      <c r="U62" s="35"/>
      <c r="V62" s="35"/>
      <c r="W62" s="35"/>
      <c r="X62" s="35"/>
      <c r="Y62" s="35"/>
      <c r="Z62" s="35"/>
      <c r="AA62" s="35"/>
      <c r="AB62" s="35"/>
      <c r="AC62" s="35"/>
      <c r="AD62" s="35"/>
      <c r="AE62" s="35"/>
    </row>
    <row r="63" spans="1:47" s="1" customFormat="1" ht="22.5" customHeight="1">
      <c r="A63" s="35"/>
      <c r="B63" s="36"/>
      <c r="C63" s="140" t="s">
        <v>75</v>
      </c>
      <c r="D63" s="37"/>
      <c r="E63" s="37"/>
      <c r="F63" s="37"/>
      <c r="G63" s="37"/>
      <c r="H63" s="37"/>
      <c r="I63" s="37"/>
      <c r="J63" s="78">
        <f>J100</f>
        <v>0</v>
      </c>
      <c r="K63" s="37"/>
      <c r="L63" s="114"/>
      <c r="S63" s="35"/>
      <c r="T63" s="35"/>
      <c r="U63" s="35"/>
      <c r="V63" s="35"/>
      <c r="W63" s="35"/>
      <c r="X63" s="35"/>
      <c r="Y63" s="35"/>
      <c r="Z63" s="35"/>
      <c r="AA63" s="35"/>
      <c r="AB63" s="35"/>
      <c r="AC63" s="35"/>
      <c r="AD63" s="35"/>
      <c r="AE63" s="35"/>
      <c r="AU63" s="18" t="s">
        <v>113</v>
      </c>
    </row>
    <row r="64" spans="2:12" s="8" customFormat="1" ht="24.75" customHeight="1">
      <c r="B64" s="141"/>
      <c r="C64" s="142"/>
      <c r="D64" s="143" t="s">
        <v>289</v>
      </c>
      <c r="E64" s="144"/>
      <c r="F64" s="144"/>
      <c r="G64" s="144"/>
      <c r="H64" s="144"/>
      <c r="I64" s="144"/>
      <c r="J64" s="145">
        <f>J101</f>
        <v>0</v>
      </c>
      <c r="K64" s="142"/>
      <c r="L64" s="146"/>
    </row>
    <row r="65" spans="2:12" s="9" customFormat="1" ht="19.5" customHeight="1">
      <c r="B65" s="147"/>
      <c r="C65" s="98"/>
      <c r="D65" s="148" t="s">
        <v>290</v>
      </c>
      <c r="E65" s="149"/>
      <c r="F65" s="149"/>
      <c r="G65" s="149"/>
      <c r="H65" s="149"/>
      <c r="I65" s="149"/>
      <c r="J65" s="150">
        <f>J102</f>
        <v>0</v>
      </c>
      <c r="K65" s="98"/>
      <c r="L65" s="151"/>
    </row>
    <row r="66" spans="2:12" s="9" customFormat="1" ht="19.5" customHeight="1">
      <c r="B66" s="147"/>
      <c r="C66" s="98"/>
      <c r="D66" s="148" t="s">
        <v>291</v>
      </c>
      <c r="E66" s="149"/>
      <c r="F66" s="149"/>
      <c r="G66" s="149"/>
      <c r="H66" s="149"/>
      <c r="I66" s="149"/>
      <c r="J66" s="150">
        <f>J117</f>
        <v>0</v>
      </c>
      <c r="K66" s="98"/>
      <c r="L66" s="151"/>
    </row>
    <row r="67" spans="2:12" s="9" customFormat="1" ht="19.5" customHeight="1">
      <c r="B67" s="147"/>
      <c r="C67" s="98"/>
      <c r="D67" s="148" t="s">
        <v>292</v>
      </c>
      <c r="E67" s="149"/>
      <c r="F67" s="149"/>
      <c r="G67" s="149"/>
      <c r="H67" s="149"/>
      <c r="I67" s="149"/>
      <c r="J67" s="150">
        <f>J130</f>
        <v>0</v>
      </c>
      <c r="K67" s="98"/>
      <c r="L67" s="151"/>
    </row>
    <row r="68" spans="2:12" s="9" customFormat="1" ht="19.5" customHeight="1">
      <c r="B68" s="147"/>
      <c r="C68" s="98"/>
      <c r="D68" s="148" t="s">
        <v>293</v>
      </c>
      <c r="E68" s="149"/>
      <c r="F68" s="149"/>
      <c r="G68" s="149"/>
      <c r="H68" s="149"/>
      <c r="I68" s="149"/>
      <c r="J68" s="150">
        <f>J131</f>
        <v>0</v>
      </c>
      <c r="K68" s="98"/>
      <c r="L68" s="151"/>
    </row>
    <row r="69" spans="2:12" s="9" customFormat="1" ht="19.5" customHeight="1">
      <c r="B69" s="147"/>
      <c r="C69" s="98"/>
      <c r="D69" s="148" t="s">
        <v>294</v>
      </c>
      <c r="E69" s="149"/>
      <c r="F69" s="149"/>
      <c r="G69" s="149"/>
      <c r="H69" s="149"/>
      <c r="I69" s="149"/>
      <c r="J69" s="150">
        <f>J166</f>
        <v>0</v>
      </c>
      <c r="K69" s="98"/>
      <c r="L69" s="151"/>
    </row>
    <row r="70" spans="2:12" s="9" customFormat="1" ht="19.5" customHeight="1">
      <c r="B70" s="147"/>
      <c r="C70" s="98"/>
      <c r="D70" s="148" t="s">
        <v>295</v>
      </c>
      <c r="E70" s="149"/>
      <c r="F70" s="149"/>
      <c r="G70" s="149"/>
      <c r="H70" s="149"/>
      <c r="I70" s="149"/>
      <c r="J70" s="150">
        <f>J167</f>
        <v>0</v>
      </c>
      <c r="K70" s="98"/>
      <c r="L70" s="151"/>
    </row>
    <row r="71" spans="2:12" s="9" customFormat="1" ht="19.5" customHeight="1">
      <c r="B71" s="147"/>
      <c r="C71" s="98"/>
      <c r="D71" s="148" t="s">
        <v>296</v>
      </c>
      <c r="E71" s="149"/>
      <c r="F71" s="149"/>
      <c r="G71" s="149"/>
      <c r="H71" s="149"/>
      <c r="I71" s="149"/>
      <c r="J71" s="150">
        <f>J176</f>
        <v>0</v>
      </c>
      <c r="K71" s="98"/>
      <c r="L71" s="151"/>
    </row>
    <row r="72" spans="2:12" s="9" customFormat="1" ht="19.5" customHeight="1">
      <c r="B72" s="147"/>
      <c r="C72" s="98"/>
      <c r="D72" s="148" t="s">
        <v>297</v>
      </c>
      <c r="E72" s="149"/>
      <c r="F72" s="149"/>
      <c r="G72" s="149"/>
      <c r="H72" s="149"/>
      <c r="I72" s="149"/>
      <c r="J72" s="150">
        <f>J177</f>
        <v>0</v>
      </c>
      <c r="K72" s="98"/>
      <c r="L72" s="151"/>
    </row>
    <row r="73" spans="2:12" s="9" customFormat="1" ht="19.5" customHeight="1">
      <c r="B73" s="147"/>
      <c r="C73" s="98"/>
      <c r="D73" s="148" t="s">
        <v>298</v>
      </c>
      <c r="E73" s="149"/>
      <c r="F73" s="149"/>
      <c r="G73" s="149"/>
      <c r="H73" s="149"/>
      <c r="I73" s="149"/>
      <c r="J73" s="150">
        <f>J186</f>
        <v>0</v>
      </c>
      <c r="K73" s="98"/>
      <c r="L73" s="151"/>
    </row>
    <row r="74" spans="2:12" s="9" customFormat="1" ht="19.5" customHeight="1">
      <c r="B74" s="147"/>
      <c r="C74" s="98"/>
      <c r="D74" s="148" t="s">
        <v>299</v>
      </c>
      <c r="E74" s="149"/>
      <c r="F74" s="149"/>
      <c r="G74" s="149"/>
      <c r="H74" s="149"/>
      <c r="I74" s="149"/>
      <c r="J74" s="150">
        <f>J187</f>
        <v>0</v>
      </c>
      <c r="K74" s="98"/>
      <c r="L74" s="151"/>
    </row>
    <row r="75" spans="2:12" s="9" customFormat="1" ht="19.5" customHeight="1">
      <c r="B75" s="147"/>
      <c r="C75" s="98"/>
      <c r="D75" s="148" t="s">
        <v>300</v>
      </c>
      <c r="E75" s="149"/>
      <c r="F75" s="149"/>
      <c r="G75" s="149"/>
      <c r="H75" s="149"/>
      <c r="I75" s="149"/>
      <c r="J75" s="150">
        <f>J198</f>
        <v>0</v>
      </c>
      <c r="K75" s="98"/>
      <c r="L75" s="151"/>
    </row>
    <row r="76" spans="2:12" s="9" customFormat="1" ht="19.5" customHeight="1">
      <c r="B76" s="147"/>
      <c r="C76" s="98"/>
      <c r="D76" s="148" t="s">
        <v>301</v>
      </c>
      <c r="E76" s="149"/>
      <c r="F76" s="149"/>
      <c r="G76" s="149"/>
      <c r="H76" s="149"/>
      <c r="I76" s="149"/>
      <c r="J76" s="150">
        <f>J201</f>
        <v>0</v>
      </c>
      <c r="K76" s="98"/>
      <c r="L76" s="151"/>
    </row>
    <row r="77" spans="2:12" s="9" customFormat="1" ht="19.5" customHeight="1">
      <c r="B77" s="147"/>
      <c r="C77" s="98"/>
      <c r="D77" s="148" t="s">
        <v>302</v>
      </c>
      <c r="E77" s="149"/>
      <c r="F77" s="149"/>
      <c r="G77" s="149"/>
      <c r="H77" s="149"/>
      <c r="I77" s="149"/>
      <c r="J77" s="150">
        <f>J202</f>
        <v>0</v>
      </c>
      <c r="K77" s="98"/>
      <c r="L77" s="151"/>
    </row>
    <row r="78" spans="2:12" s="9" customFormat="1" ht="19.5" customHeight="1">
      <c r="B78" s="147"/>
      <c r="C78" s="98"/>
      <c r="D78" s="148" t="s">
        <v>303</v>
      </c>
      <c r="E78" s="149"/>
      <c r="F78" s="149"/>
      <c r="G78" s="149"/>
      <c r="H78" s="149"/>
      <c r="I78" s="149"/>
      <c r="J78" s="150">
        <f>J211</f>
        <v>0</v>
      </c>
      <c r="K78" s="98"/>
      <c r="L78" s="151"/>
    </row>
    <row r="79" spans="1:31" s="1" customFormat="1" ht="21.75" customHeight="1">
      <c r="A79" s="35"/>
      <c r="B79" s="36"/>
      <c r="C79" s="37"/>
      <c r="D79" s="37"/>
      <c r="E79" s="37"/>
      <c r="F79" s="37"/>
      <c r="G79" s="37"/>
      <c r="H79" s="37"/>
      <c r="I79" s="37"/>
      <c r="J79" s="37"/>
      <c r="K79" s="37"/>
      <c r="L79" s="114"/>
      <c r="S79" s="35"/>
      <c r="T79" s="35"/>
      <c r="U79" s="35"/>
      <c r="V79" s="35"/>
      <c r="W79" s="35"/>
      <c r="X79" s="35"/>
      <c r="Y79" s="35"/>
      <c r="Z79" s="35"/>
      <c r="AA79" s="35"/>
      <c r="AB79" s="35"/>
      <c r="AC79" s="35"/>
      <c r="AD79" s="35"/>
      <c r="AE79" s="35"/>
    </row>
    <row r="80" spans="1:31" s="1" customFormat="1" ht="6.75" customHeight="1">
      <c r="A80" s="35"/>
      <c r="B80" s="48"/>
      <c r="C80" s="49"/>
      <c r="D80" s="49"/>
      <c r="E80" s="49"/>
      <c r="F80" s="49"/>
      <c r="G80" s="49"/>
      <c r="H80" s="49"/>
      <c r="I80" s="49"/>
      <c r="J80" s="49"/>
      <c r="K80" s="49"/>
      <c r="L80" s="114"/>
      <c r="S80" s="35"/>
      <c r="T80" s="35"/>
      <c r="U80" s="35"/>
      <c r="V80" s="35"/>
      <c r="W80" s="35"/>
      <c r="X80" s="35"/>
      <c r="Y80" s="35"/>
      <c r="Z80" s="35"/>
      <c r="AA80" s="35"/>
      <c r="AB80" s="35"/>
      <c r="AC80" s="35"/>
      <c r="AD80" s="35"/>
      <c r="AE80" s="35"/>
    </row>
    <row r="84" spans="1:31" s="1" customFormat="1" ht="6.75" customHeight="1">
      <c r="A84" s="35"/>
      <c r="B84" s="50"/>
      <c r="C84" s="51"/>
      <c r="D84" s="51"/>
      <c r="E84" s="51"/>
      <c r="F84" s="51"/>
      <c r="G84" s="51"/>
      <c r="H84" s="51"/>
      <c r="I84" s="51"/>
      <c r="J84" s="51"/>
      <c r="K84" s="51"/>
      <c r="L84" s="114"/>
      <c r="S84" s="35"/>
      <c r="T84" s="35"/>
      <c r="U84" s="35"/>
      <c r="V84" s="35"/>
      <c r="W84" s="35"/>
      <c r="X84" s="35"/>
      <c r="Y84" s="35"/>
      <c r="Z84" s="35"/>
      <c r="AA84" s="35"/>
      <c r="AB84" s="35"/>
      <c r="AC84" s="35"/>
      <c r="AD84" s="35"/>
      <c r="AE84" s="35"/>
    </row>
    <row r="85" spans="1:31" s="1" customFormat="1" ht="24.75" customHeight="1">
      <c r="A85" s="35"/>
      <c r="B85" s="36"/>
      <c r="C85" s="24" t="s">
        <v>126</v>
      </c>
      <c r="D85" s="37"/>
      <c r="E85" s="37"/>
      <c r="F85" s="37"/>
      <c r="G85" s="37"/>
      <c r="H85" s="37"/>
      <c r="I85" s="37"/>
      <c r="J85" s="37"/>
      <c r="K85" s="37"/>
      <c r="L85" s="114"/>
      <c r="S85" s="35"/>
      <c r="T85" s="35"/>
      <c r="U85" s="35"/>
      <c r="V85" s="35"/>
      <c r="W85" s="35"/>
      <c r="X85" s="35"/>
      <c r="Y85" s="35"/>
      <c r="Z85" s="35"/>
      <c r="AA85" s="35"/>
      <c r="AB85" s="35"/>
      <c r="AC85" s="35"/>
      <c r="AD85" s="35"/>
      <c r="AE85" s="35"/>
    </row>
    <row r="86" spans="1:31" s="1" customFormat="1" ht="6.75" customHeight="1">
      <c r="A86" s="35"/>
      <c r="B86" s="36"/>
      <c r="C86" s="37"/>
      <c r="D86" s="37"/>
      <c r="E86" s="37"/>
      <c r="F86" s="37"/>
      <c r="G86" s="37"/>
      <c r="H86" s="37"/>
      <c r="I86" s="37"/>
      <c r="J86" s="37"/>
      <c r="K86" s="37"/>
      <c r="L86" s="114"/>
      <c r="S86" s="35"/>
      <c r="T86" s="35"/>
      <c r="U86" s="35"/>
      <c r="V86" s="35"/>
      <c r="W86" s="35"/>
      <c r="X86" s="35"/>
      <c r="Y86" s="35"/>
      <c r="Z86" s="35"/>
      <c r="AA86" s="35"/>
      <c r="AB86" s="35"/>
      <c r="AC86" s="35"/>
      <c r="AD86" s="35"/>
      <c r="AE86" s="35"/>
    </row>
    <row r="87" spans="1:31" s="1" customFormat="1" ht="12" customHeight="1">
      <c r="A87" s="35"/>
      <c r="B87" s="36"/>
      <c r="C87" s="30" t="s">
        <v>16</v>
      </c>
      <c r="D87" s="37"/>
      <c r="E87" s="37"/>
      <c r="F87" s="37"/>
      <c r="G87" s="37"/>
      <c r="H87" s="37"/>
      <c r="I87" s="37"/>
      <c r="J87" s="37"/>
      <c r="K87" s="37"/>
      <c r="L87" s="114"/>
      <c r="S87" s="35"/>
      <c r="T87" s="35"/>
      <c r="U87" s="35"/>
      <c r="V87" s="35"/>
      <c r="W87" s="35"/>
      <c r="X87" s="35"/>
      <c r="Y87" s="35"/>
      <c r="Z87" s="35"/>
      <c r="AA87" s="35"/>
      <c r="AB87" s="35"/>
      <c r="AC87" s="35"/>
      <c r="AD87" s="35"/>
      <c r="AE87" s="35"/>
    </row>
    <row r="88" spans="1:31" s="1" customFormat="1" ht="16.5" customHeight="1">
      <c r="A88" s="35"/>
      <c r="B88" s="36"/>
      <c r="C88" s="37"/>
      <c r="D88" s="37"/>
      <c r="E88" s="404" t="str">
        <f>E7</f>
        <v>004486 MVE Veselí nad Moravou - rekonstrukce</v>
      </c>
      <c r="F88" s="413"/>
      <c r="G88" s="413"/>
      <c r="H88" s="413"/>
      <c r="I88" s="37"/>
      <c r="J88" s="37"/>
      <c r="K88" s="37"/>
      <c r="L88" s="114"/>
      <c r="S88" s="35"/>
      <c r="T88" s="35"/>
      <c r="U88" s="35"/>
      <c r="V88" s="35"/>
      <c r="W88" s="35"/>
      <c r="X88" s="35"/>
      <c r="Y88" s="35"/>
      <c r="Z88" s="35"/>
      <c r="AA88" s="35"/>
      <c r="AB88" s="35"/>
      <c r="AC88" s="35"/>
      <c r="AD88" s="35"/>
      <c r="AE88" s="35"/>
    </row>
    <row r="89" spans="2:12" ht="12" customHeight="1">
      <c r="B89" s="22"/>
      <c r="C89" s="30" t="s">
        <v>106</v>
      </c>
      <c r="D89" s="23"/>
      <c r="E89" s="23"/>
      <c r="F89" s="23"/>
      <c r="G89" s="23"/>
      <c r="H89" s="23"/>
      <c r="I89" s="23"/>
      <c r="J89" s="23"/>
      <c r="K89" s="23"/>
      <c r="L89" s="21"/>
    </row>
    <row r="90" spans="1:31" s="1" customFormat="1" ht="16.5" customHeight="1">
      <c r="A90" s="35"/>
      <c r="B90" s="36"/>
      <c r="C90" s="37"/>
      <c r="D90" s="37"/>
      <c r="E90" s="404" t="s">
        <v>107</v>
      </c>
      <c r="F90" s="405"/>
      <c r="G90" s="405"/>
      <c r="H90" s="405"/>
      <c r="I90" s="37"/>
      <c r="J90" s="37"/>
      <c r="K90" s="37"/>
      <c r="L90" s="114"/>
      <c r="S90" s="35"/>
      <c r="T90" s="35"/>
      <c r="U90" s="35"/>
      <c r="V90" s="35"/>
      <c r="W90" s="35"/>
      <c r="X90" s="35"/>
      <c r="Y90" s="35"/>
      <c r="Z90" s="35"/>
      <c r="AA90" s="35"/>
      <c r="AB90" s="35"/>
      <c r="AC90" s="35"/>
      <c r="AD90" s="35"/>
      <c r="AE90" s="35"/>
    </row>
    <row r="91" spans="1:31" s="1" customFormat="1" ht="12" customHeight="1">
      <c r="A91" s="35"/>
      <c r="B91" s="36"/>
      <c r="C91" s="30" t="s">
        <v>108</v>
      </c>
      <c r="D91" s="37"/>
      <c r="E91" s="37"/>
      <c r="F91" s="37"/>
      <c r="G91" s="37"/>
      <c r="H91" s="37"/>
      <c r="I91" s="37"/>
      <c r="J91" s="37"/>
      <c r="K91" s="37"/>
      <c r="L91" s="114"/>
      <c r="S91" s="35"/>
      <c r="T91" s="35"/>
      <c r="U91" s="35"/>
      <c r="V91" s="35"/>
      <c r="W91" s="35"/>
      <c r="X91" s="35"/>
      <c r="Y91" s="35"/>
      <c r="Z91" s="35"/>
      <c r="AA91" s="35"/>
      <c r="AB91" s="35"/>
      <c r="AC91" s="35"/>
      <c r="AD91" s="35"/>
      <c r="AE91" s="35"/>
    </row>
    <row r="92" spans="1:31" s="1" customFormat="1" ht="16.5" customHeight="1">
      <c r="A92" s="35"/>
      <c r="B92" s="36"/>
      <c r="C92" s="37"/>
      <c r="D92" s="37"/>
      <c r="E92" s="385" t="str">
        <f>E11</f>
        <v>PS 01.2 - Zařízení strojovny MVE</v>
      </c>
      <c r="F92" s="405"/>
      <c r="G92" s="405"/>
      <c r="H92" s="405"/>
      <c r="I92" s="37"/>
      <c r="J92" s="37"/>
      <c r="K92" s="37"/>
      <c r="L92" s="114"/>
      <c r="S92" s="35"/>
      <c r="T92" s="35"/>
      <c r="U92" s="35"/>
      <c r="V92" s="35"/>
      <c r="W92" s="35"/>
      <c r="X92" s="35"/>
      <c r="Y92" s="35"/>
      <c r="Z92" s="35"/>
      <c r="AA92" s="35"/>
      <c r="AB92" s="35"/>
      <c r="AC92" s="35"/>
      <c r="AD92" s="35"/>
      <c r="AE92" s="35"/>
    </row>
    <row r="93" spans="1:31" s="1" customFormat="1" ht="6.75" customHeight="1">
      <c r="A93" s="35"/>
      <c r="B93" s="36"/>
      <c r="C93" s="37"/>
      <c r="D93" s="37"/>
      <c r="E93" s="37"/>
      <c r="F93" s="37"/>
      <c r="G93" s="37"/>
      <c r="H93" s="37"/>
      <c r="I93" s="37"/>
      <c r="J93" s="37"/>
      <c r="K93" s="37"/>
      <c r="L93" s="114"/>
      <c r="S93" s="35"/>
      <c r="T93" s="35"/>
      <c r="U93" s="35"/>
      <c r="V93" s="35"/>
      <c r="W93" s="35"/>
      <c r="X93" s="35"/>
      <c r="Y93" s="35"/>
      <c r="Z93" s="35"/>
      <c r="AA93" s="35"/>
      <c r="AB93" s="35"/>
      <c r="AC93" s="35"/>
      <c r="AD93" s="35"/>
      <c r="AE93" s="35"/>
    </row>
    <row r="94" spans="1:31" s="1" customFormat="1" ht="12" customHeight="1">
      <c r="A94" s="35"/>
      <c r="B94" s="36"/>
      <c r="C94" s="30" t="s">
        <v>22</v>
      </c>
      <c r="D94" s="37"/>
      <c r="E94" s="37"/>
      <c r="F94" s="28" t="str">
        <f>F14</f>
        <v>VD Veselí nad Moravou - na řece Morava </v>
      </c>
      <c r="G94" s="37"/>
      <c r="H94" s="37"/>
      <c r="I94" s="30" t="s">
        <v>24</v>
      </c>
      <c r="J94" s="60" t="str">
        <f>IF(J14="","",J14)</f>
        <v>12. 4. 2021</v>
      </c>
      <c r="K94" s="37"/>
      <c r="L94" s="114"/>
      <c r="S94" s="35"/>
      <c r="T94" s="35"/>
      <c r="U94" s="35"/>
      <c r="V94" s="35"/>
      <c r="W94" s="35"/>
      <c r="X94" s="35"/>
      <c r="Y94" s="35"/>
      <c r="Z94" s="35"/>
      <c r="AA94" s="35"/>
      <c r="AB94" s="35"/>
      <c r="AC94" s="35"/>
      <c r="AD94" s="35"/>
      <c r="AE94" s="35"/>
    </row>
    <row r="95" spans="1:31" s="1" customFormat="1" ht="6.75" customHeight="1">
      <c r="A95" s="35"/>
      <c r="B95" s="36"/>
      <c r="C95" s="37"/>
      <c r="D95" s="37"/>
      <c r="E95" s="37"/>
      <c r="F95" s="37"/>
      <c r="G95" s="37"/>
      <c r="H95" s="37"/>
      <c r="I95" s="37"/>
      <c r="J95" s="37"/>
      <c r="K95" s="37"/>
      <c r="L95" s="114"/>
      <c r="S95" s="35"/>
      <c r="T95" s="35"/>
      <c r="U95" s="35"/>
      <c r="V95" s="35"/>
      <c r="W95" s="35"/>
      <c r="X95" s="35"/>
      <c r="Y95" s="35"/>
      <c r="Z95" s="35"/>
      <c r="AA95" s="35"/>
      <c r="AB95" s="35"/>
      <c r="AC95" s="35"/>
      <c r="AD95" s="35"/>
      <c r="AE95" s="35"/>
    </row>
    <row r="96" spans="1:31" s="1" customFormat="1" ht="15" customHeight="1">
      <c r="A96" s="35"/>
      <c r="B96" s="36"/>
      <c r="C96" s="30" t="s">
        <v>26</v>
      </c>
      <c r="D96" s="37"/>
      <c r="E96" s="37"/>
      <c r="F96" s="28" t="str">
        <f>E17</f>
        <v>Povodí Moravy, státní podnik</v>
      </c>
      <c r="G96" s="37"/>
      <c r="H96" s="37"/>
      <c r="I96" s="30" t="s">
        <v>34</v>
      </c>
      <c r="J96" s="33" t="str">
        <f>E23</f>
        <v>AQUATIS a. s.</v>
      </c>
      <c r="K96" s="37"/>
      <c r="L96" s="114"/>
      <c r="S96" s="35"/>
      <c r="T96" s="35"/>
      <c r="U96" s="35"/>
      <c r="V96" s="35"/>
      <c r="W96" s="35"/>
      <c r="X96" s="35"/>
      <c r="Y96" s="35"/>
      <c r="Z96" s="35"/>
      <c r="AA96" s="35"/>
      <c r="AB96" s="35"/>
      <c r="AC96" s="35"/>
      <c r="AD96" s="35"/>
      <c r="AE96" s="35"/>
    </row>
    <row r="97" spans="1:31" s="1" customFormat="1" ht="15" customHeight="1">
      <c r="A97" s="35"/>
      <c r="B97" s="36"/>
      <c r="C97" s="30" t="s">
        <v>32</v>
      </c>
      <c r="D97" s="37"/>
      <c r="E97" s="37"/>
      <c r="F97" s="28" t="str">
        <f>IF(E20="","",E20)</f>
        <v>Vyplň údaj</v>
      </c>
      <c r="G97" s="37"/>
      <c r="H97" s="37"/>
      <c r="I97" s="30" t="s">
        <v>39</v>
      </c>
      <c r="J97" s="33" t="str">
        <f>E26</f>
        <v>Aneta Patková</v>
      </c>
      <c r="K97" s="37"/>
      <c r="L97" s="114"/>
      <c r="S97" s="35"/>
      <c r="T97" s="35"/>
      <c r="U97" s="35"/>
      <c r="V97" s="35"/>
      <c r="W97" s="35"/>
      <c r="X97" s="35"/>
      <c r="Y97" s="35"/>
      <c r="Z97" s="35"/>
      <c r="AA97" s="35"/>
      <c r="AB97" s="35"/>
      <c r="AC97" s="35"/>
      <c r="AD97" s="35"/>
      <c r="AE97" s="35"/>
    </row>
    <row r="98" spans="1:31" s="1" customFormat="1" ht="9.75" customHeight="1">
      <c r="A98" s="35"/>
      <c r="B98" s="36"/>
      <c r="C98" s="37"/>
      <c r="D98" s="37"/>
      <c r="E98" s="37"/>
      <c r="F98" s="37"/>
      <c r="G98" s="37"/>
      <c r="H98" s="37"/>
      <c r="I98" s="37"/>
      <c r="J98" s="37"/>
      <c r="K98" s="37"/>
      <c r="L98" s="114"/>
      <c r="S98" s="35"/>
      <c r="T98" s="35"/>
      <c r="U98" s="35"/>
      <c r="V98" s="35"/>
      <c r="W98" s="35"/>
      <c r="X98" s="35"/>
      <c r="Y98" s="35"/>
      <c r="Z98" s="35"/>
      <c r="AA98" s="35"/>
      <c r="AB98" s="35"/>
      <c r="AC98" s="35"/>
      <c r="AD98" s="35"/>
      <c r="AE98" s="35"/>
    </row>
    <row r="99" spans="1:31" s="10" customFormat="1" ht="29.25" customHeight="1">
      <c r="A99" s="152"/>
      <c r="B99" s="153"/>
      <c r="C99" s="154" t="s">
        <v>127</v>
      </c>
      <c r="D99" s="155" t="s">
        <v>62</v>
      </c>
      <c r="E99" s="155" t="s">
        <v>58</v>
      </c>
      <c r="F99" s="155" t="s">
        <v>59</v>
      </c>
      <c r="G99" s="155" t="s">
        <v>128</v>
      </c>
      <c r="H99" s="155" t="s">
        <v>129</v>
      </c>
      <c r="I99" s="155" t="s">
        <v>130</v>
      </c>
      <c r="J99" s="155" t="s">
        <v>112</v>
      </c>
      <c r="K99" s="156" t="s">
        <v>131</v>
      </c>
      <c r="L99" s="157"/>
      <c r="M99" s="69" t="s">
        <v>21</v>
      </c>
      <c r="N99" s="70" t="s">
        <v>47</v>
      </c>
      <c r="O99" s="70" t="s">
        <v>132</v>
      </c>
      <c r="P99" s="70" t="s">
        <v>133</v>
      </c>
      <c r="Q99" s="70" t="s">
        <v>134</v>
      </c>
      <c r="R99" s="70" t="s">
        <v>135</v>
      </c>
      <c r="S99" s="70" t="s">
        <v>136</v>
      </c>
      <c r="T99" s="71" t="s">
        <v>137</v>
      </c>
      <c r="U99" s="152"/>
      <c r="V99" s="152"/>
      <c r="W99" s="152"/>
      <c r="X99" s="152"/>
      <c r="Y99" s="152"/>
      <c r="Z99" s="152"/>
      <c r="AA99" s="152"/>
      <c r="AB99" s="152"/>
      <c r="AC99" s="152"/>
      <c r="AD99" s="152"/>
      <c r="AE99" s="152"/>
    </row>
    <row r="100" spans="1:63" s="1" customFormat="1" ht="22.5" customHeight="1">
      <c r="A100" s="35"/>
      <c r="B100" s="36"/>
      <c r="C100" s="76" t="s">
        <v>138</v>
      </c>
      <c r="D100" s="37"/>
      <c r="E100" s="37"/>
      <c r="F100" s="37"/>
      <c r="G100" s="37"/>
      <c r="H100" s="37"/>
      <c r="I100" s="37"/>
      <c r="J100" s="158">
        <f>BK100</f>
        <v>0</v>
      </c>
      <c r="K100" s="37"/>
      <c r="L100" s="40"/>
      <c r="M100" s="72"/>
      <c r="N100" s="159"/>
      <c r="O100" s="73"/>
      <c r="P100" s="160">
        <f>P101</f>
        <v>0</v>
      </c>
      <c r="Q100" s="73"/>
      <c r="R100" s="160">
        <f>R101</f>
        <v>0</v>
      </c>
      <c r="S100" s="73"/>
      <c r="T100" s="161">
        <f>T101</f>
        <v>0</v>
      </c>
      <c r="U100" s="35"/>
      <c r="V100" s="35"/>
      <c r="W100" s="35"/>
      <c r="X100" s="35"/>
      <c r="Y100" s="35"/>
      <c r="Z100" s="35"/>
      <c r="AA100" s="35"/>
      <c r="AB100" s="35"/>
      <c r="AC100" s="35"/>
      <c r="AD100" s="35"/>
      <c r="AE100" s="35"/>
      <c r="AT100" s="18" t="s">
        <v>76</v>
      </c>
      <c r="AU100" s="18" t="s">
        <v>113</v>
      </c>
      <c r="BK100" s="162">
        <f>BK101</f>
        <v>0</v>
      </c>
    </row>
    <row r="101" spans="2:63" s="11" customFormat="1" ht="25.5" customHeight="1">
      <c r="B101" s="163"/>
      <c r="C101" s="164"/>
      <c r="D101" s="165" t="s">
        <v>76</v>
      </c>
      <c r="E101" s="166" t="s">
        <v>304</v>
      </c>
      <c r="F101" s="166" t="s">
        <v>305</v>
      </c>
      <c r="G101" s="164"/>
      <c r="H101" s="164"/>
      <c r="I101" s="167"/>
      <c r="J101" s="168">
        <f>BK101</f>
        <v>0</v>
      </c>
      <c r="K101" s="164"/>
      <c r="L101" s="169"/>
      <c r="M101" s="170"/>
      <c r="N101" s="171"/>
      <c r="O101" s="171"/>
      <c r="P101" s="172">
        <f>P102+P117+P130+P131+P166+P167+P176+P177+P186+P187+P198+P201+P202+P211</f>
        <v>0</v>
      </c>
      <c r="Q101" s="171"/>
      <c r="R101" s="172">
        <f>R102+R117+R130+R131+R166+R167+R176+R177+R186+R187+R198+R201+R202+R211</f>
        <v>0</v>
      </c>
      <c r="S101" s="171"/>
      <c r="T101" s="173">
        <f>T102+T117+T130+T131+T166+T167+T176+T177+T186+T187+T198+T201+T202+T211</f>
        <v>0</v>
      </c>
      <c r="AR101" s="174" t="s">
        <v>147</v>
      </c>
      <c r="AT101" s="175" t="s">
        <v>76</v>
      </c>
      <c r="AU101" s="175" t="s">
        <v>77</v>
      </c>
      <c r="AY101" s="174" t="s">
        <v>140</v>
      </c>
      <c r="BK101" s="176">
        <f>BK102+BK117+BK130+BK131+BK166+BK167+BK176+BK177+BK186+BK187+BK198+BK201+BK202+BK211</f>
        <v>0</v>
      </c>
    </row>
    <row r="102" spans="2:63" s="11" customFormat="1" ht="22.5" customHeight="1">
      <c r="B102" s="163"/>
      <c r="C102" s="164"/>
      <c r="D102" s="165" t="s">
        <v>76</v>
      </c>
      <c r="E102" s="177" t="s">
        <v>306</v>
      </c>
      <c r="F102" s="177" t="s">
        <v>307</v>
      </c>
      <c r="G102" s="164"/>
      <c r="H102" s="164"/>
      <c r="I102" s="167"/>
      <c r="J102" s="178">
        <f>BK102</f>
        <v>0</v>
      </c>
      <c r="K102" s="164"/>
      <c r="L102" s="169"/>
      <c r="M102" s="170"/>
      <c r="N102" s="171"/>
      <c r="O102" s="171"/>
      <c r="P102" s="172">
        <f>SUM(P103:P116)</f>
        <v>0</v>
      </c>
      <c r="Q102" s="171"/>
      <c r="R102" s="172">
        <f>SUM(R103:R116)</f>
        <v>0</v>
      </c>
      <c r="S102" s="171"/>
      <c r="T102" s="173">
        <f>SUM(T103:T116)</f>
        <v>0</v>
      </c>
      <c r="AR102" s="174" t="s">
        <v>147</v>
      </c>
      <c r="AT102" s="175" t="s">
        <v>76</v>
      </c>
      <c r="AU102" s="175" t="s">
        <v>84</v>
      </c>
      <c r="AY102" s="174" t="s">
        <v>140</v>
      </c>
      <c r="BK102" s="176">
        <f>SUM(BK103:BK116)</f>
        <v>0</v>
      </c>
    </row>
    <row r="103" spans="1:65" s="1" customFormat="1" ht="16.5" customHeight="1">
      <c r="A103" s="35"/>
      <c r="B103" s="36"/>
      <c r="C103" s="179" t="s">
        <v>84</v>
      </c>
      <c r="D103" s="179" t="s">
        <v>143</v>
      </c>
      <c r="E103" s="180" t="s">
        <v>308</v>
      </c>
      <c r="F103" s="181" t="s">
        <v>309</v>
      </c>
      <c r="G103" s="182" t="s">
        <v>146</v>
      </c>
      <c r="H103" s="183">
        <v>1</v>
      </c>
      <c r="I103" s="184"/>
      <c r="J103" s="185">
        <f>ROUND(I103*H103,2)</f>
        <v>0</v>
      </c>
      <c r="K103" s="181" t="s">
        <v>21</v>
      </c>
      <c r="L103" s="40"/>
      <c r="M103" s="186" t="s">
        <v>21</v>
      </c>
      <c r="N103" s="187" t="s">
        <v>48</v>
      </c>
      <c r="O103" s="65"/>
      <c r="P103" s="188">
        <f>O103*H103</f>
        <v>0</v>
      </c>
      <c r="Q103" s="188">
        <v>0</v>
      </c>
      <c r="R103" s="188">
        <f>Q103*H103</f>
        <v>0</v>
      </c>
      <c r="S103" s="188">
        <v>0</v>
      </c>
      <c r="T103" s="189">
        <f>S103*H103</f>
        <v>0</v>
      </c>
      <c r="U103" s="35"/>
      <c r="V103" s="35"/>
      <c r="W103" s="35"/>
      <c r="X103" s="35"/>
      <c r="Y103" s="35"/>
      <c r="Z103" s="35"/>
      <c r="AA103" s="35"/>
      <c r="AB103" s="35"/>
      <c r="AC103" s="35"/>
      <c r="AD103" s="35"/>
      <c r="AE103" s="35"/>
      <c r="AR103" s="190" t="s">
        <v>310</v>
      </c>
      <c r="AT103" s="190" t="s">
        <v>143</v>
      </c>
      <c r="AU103" s="190" t="s">
        <v>86</v>
      </c>
      <c r="AY103" s="18" t="s">
        <v>140</v>
      </c>
      <c r="BE103" s="191">
        <f>IF(N103="základní",J103,0)</f>
        <v>0</v>
      </c>
      <c r="BF103" s="191">
        <f>IF(N103="snížená",J103,0)</f>
        <v>0</v>
      </c>
      <c r="BG103" s="191">
        <f>IF(N103="zákl. přenesená",J103,0)</f>
        <v>0</v>
      </c>
      <c r="BH103" s="191">
        <f>IF(N103="sníž. přenesená",J103,0)</f>
        <v>0</v>
      </c>
      <c r="BI103" s="191">
        <f>IF(N103="nulová",J103,0)</f>
        <v>0</v>
      </c>
      <c r="BJ103" s="18" t="s">
        <v>84</v>
      </c>
      <c r="BK103" s="191">
        <f>ROUND(I103*H103,2)</f>
        <v>0</v>
      </c>
      <c r="BL103" s="18" t="s">
        <v>310</v>
      </c>
      <c r="BM103" s="190" t="s">
        <v>311</v>
      </c>
    </row>
    <row r="104" spans="1:47" s="1" customFormat="1" ht="11.25">
      <c r="A104" s="35"/>
      <c r="B104" s="36"/>
      <c r="C104" s="37"/>
      <c r="D104" s="192" t="s">
        <v>149</v>
      </c>
      <c r="E104" s="37"/>
      <c r="F104" s="193" t="s">
        <v>312</v>
      </c>
      <c r="G104" s="37"/>
      <c r="H104" s="37"/>
      <c r="I104" s="194"/>
      <c r="J104" s="37"/>
      <c r="K104" s="37"/>
      <c r="L104" s="40"/>
      <c r="M104" s="195"/>
      <c r="N104" s="196"/>
      <c r="O104" s="65"/>
      <c r="P104" s="65"/>
      <c r="Q104" s="65"/>
      <c r="R104" s="65"/>
      <c r="S104" s="65"/>
      <c r="T104" s="66"/>
      <c r="U104" s="35"/>
      <c r="V104" s="35"/>
      <c r="W104" s="35"/>
      <c r="X104" s="35"/>
      <c r="Y104" s="35"/>
      <c r="Z104" s="35"/>
      <c r="AA104" s="35"/>
      <c r="AB104" s="35"/>
      <c r="AC104" s="35"/>
      <c r="AD104" s="35"/>
      <c r="AE104" s="35"/>
      <c r="AT104" s="18" t="s">
        <v>149</v>
      </c>
      <c r="AU104" s="18" t="s">
        <v>86</v>
      </c>
    </row>
    <row r="105" spans="1:65" s="1" customFormat="1" ht="16.5" customHeight="1">
      <c r="A105" s="35"/>
      <c r="B105" s="36"/>
      <c r="C105" s="179" t="s">
        <v>86</v>
      </c>
      <c r="D105" s="179" t="s">
        <v>143</v>
      </c>
      <c r="E105" s="180" t="s">
        <v>313</v>
      </c>
      <c r="F105" s="181" t="s">
        <v>314</v>
      </c>
      <c r="G105" s="182" t="s">
        <v>146</v>
      </c>
      <c r="H105" s="183">
        <v>1</v>
      </c>
      <c r="I105" s="184"/>
      <c r="J105" s="185">
        <f>ROUND(I105*H105,2)</f>
        <v>0</v>
      </c>
      <c r="K105" s="181" t="s">
        <v>21</v>
      </c>
      <c r="L105" s="40"/>
      <c r="M105" s="186" t="s">
        <v>21</v>
      </c>
      <c r="N105" s="187" t="s">
        <v>48</v>
      </c>
      <c r="O105" s="65"/>
      <c r="P105" s="188">
        <f>O105*H105</f>
        <v>0</v>
      </c>
      <c r="Q105" s="188">
        <v>0</v>
      </c>
      <c r="R105" s="188">
        <f>Q105*H105</f>
        <v>0</v>
      </c>
      <c r="S105" s="188">
        <v>0</v>
      </c>
      <c r="T105" s="189">
        <f>S105*H105</f>
        <v>0</v>
      </c>
      <c r="U105" s="35"/>
      <c r="V105" s="35"/>
      <c r="W105" s="35"/>
      <c r="X105" s="35"/>
      <c r="Y105" s="35"/>
      <c r="Z105" s="35"/>
      <c r="AA105" s="35"/>
      <c r="AB105" s="35"/>
      <c r="AC105" s="35"/>
      <c r="AD105" s="35"/>
      <c r="AE105" s="35"/>
      <c r="AR105" s="190" t="s">
        <v>310</v>
      </c>
      <c r="AT105" s="190" t="s">
        <v>143</v>
      </c>
      <c r="AU105" s="190" t="s">
        <v>86</v>
      </c>
      <c r="AY105" s="18" t="s">
        <v>140</v>
      </c>
      <c r="BE105" s="191">
        <f>IF(N105="základní",J105,0)</f>
        <v>0</v>
      </c>
      <c r="BF105" s="191">
        <f>IF(N105="snížená",J105,0)</f>
        <v>0</v>
      </c>
      <c r="BG105" s="191">
        <f>IF(N105="zákl. přenesená",J105,0)</f>
        <v>0</v>
      </c>
      <c r="BH105" s="191">
        <f>IF(N105="sníž. přenesená",J105,0)</f>
        <v>0</v>
      </c>
      <c r="BI105" s="191">
        <f>IF(N105="nulová",J105,0)</f>
        <v>0</v>
      </c>
      <c r="BJ105" s="18" t="s">
        <v>84</v>
      </c>
      <c r="BK105" s="191">
        <f>ROUND(I105*H105,2)</f>
        <v>0</v>
      </c>
      <c r="BL105" s="18" t="s">
        <v>310</v>
      </c>
      <c r="BM105" s="190" t="s">
        <v>315</v>
      </c>
    </row>
    <row r="106" spans="1:47" s="1" customFormat="1" ht="11.25">
      <c r="A106" s="35"/>
      <c r="B106" s="36"/>
      <c r="C106" s="37"/>
      <c r="D106" s="192" t="s">
        <v>149</v>
      </c>
      <c r="E106" s="37"/>
      <c r="F106" s="193" t="s">
        <v>314</v>
      </c>
      <c r="G106" s="37"/>
      <c r="H106" s="37"/>
      <c r="I106" s="194"/>
      <c r="J106" s="37"/>
      <c r="K106" s="37"/>
      <c r="L106" s="40"/>
      <c r="M106" s="195"/>
      <c r="N106" s="196"/>
      <c r="O106" s="65"/>
      <c r="P106" s="65"/>
      <c r="Q106" s="65"/>
      <c r="R106" s="65"/>
      <c r="S106" s="65"/>
      <c r="T106" s="66"/>
      <c r="U106" s="35"/>
      <c r="V106" s="35"/>
      <c r="W106" s="35"/>
      <c r="X106" s="35"/>
      <c r="Y106" s="35"/>
      <c r="Z106" s="35"/>
      <c r="AA106" s="35"/>
      <c r="AB106" s="35"/>
      <c r="AC106" s="35"/>
      <c r="AD106" s="35"/>
      <c r="AE106" s="35"/>
      <c r="AT106" s="18" t="s">
        <v>149</v>
      </c>
      <c r="AU106" s="18" t="s">
        <v>86</v>
      </c>
    </row>
    <row r="107" spans="1:65" s="1" customFormat="1" ht="16.5" customHeight="1">
      <c r="A107" s="35"/>
      <c r="B107" s="36"/>
      <c r="C107" s="179" t="s">
        <v>153</v>
      </c>
      <c r="D107" s="179" t="s">
        <v>143</v>
      </c>
      <c r="E107" s="180" t="s">
        <v>316</v>
      </c>
      <c r="F107" s="181" t="s">
        <v>317</v>
      </c>
      <c r="G107" s="182" t="s">
        <v>146</v>
      </c>
      <c r="H107" s="183">
        <v>1</v>
      </c>
      <c r="I107" s="184"/>
      <c r="J107" s="185">
        <f>ROUND(I107*H107,2)</f>
        <v>0</v>
      </c>
      <c r="K107" s="181" t="s">
        <v>21</v>
      </c>
      <c r="L107" s="40"/>
      <c r="M107" s="186" t="s">
        <v>21</v>
      </c>
      <c r="N107" s="187" t="s">
        <v>48</v>
      </c>
      <c r="O107" s="65"/>
      <c r="P107" s="188">
        <f>O107*H107</f>
        <v>0</v>
      </c>
      <c r="Q107" s="188">
        <v>0</v>
      </c>
      <c r="R107" s="188">
        <f>Q107*H107</f>
        <v>0</v>
      </c>
      <c r="S107" s="188">
        <v>0</v>
      </c>
      <c r="T107" s="189">
        <f>S107*H107</f>
        <v>0</v>
      </c>
      <c r="U107" s="35"/>
      <c r="V107" s="35"/>
      <c r="W107" s="35"/>
      <c r="X107" s="35"/>
      <c r="Y107" s="35"/>
      <c r="Z107" s="35"/>
      <c r="AA107" s="35"/>
      <c r="AB107" s="35"/>
      <c r="AC107" s="35"/>
      <c r="AD107" s="35"/>
      <c r="AE107" s="35"/>
      <c r="AR107" s="190" t="s">
        <v>310</v>
      </c>
      <c r="AT107" s="190" t="s">
        <v>143</v>
      </c>
      <c r="AU107" s="190" t="s">
        <v>86</v>
      </c>
      <c r="AY107" s="18" t="s">
        <v>140</v>
      </c>
      <c r="BE107" s="191">
        <f>IF(N107="základní",J107,0)</f>
        <v>0</v>
      </c>
      <c r="BF107" s="191">
        <f>IF(N107="snížená",J107,0)</f>
        <v>0</v>
      </c>
      <c r="BG107" s="191">
        <f>IF(N107="zákl. přenesená",J107,0)</f>
        <v>0</v>
      </c>
      <c r="BH107" s="191">
        <f>IF(N107="sníž. přenesená",J107,0)</f>
        <v>0</v>
      </c>
      <c r="BI107" s="191">
        <f>IF(N107="nulová",J107,0)</f>
        <v>0</v>
      </c>
      <c r="BJ107" s="18" t="s">
        <v>84</v>
      </c>
      <c r="BK107" s="191">
        <f>ROUND(I107*H107,2)</f>
        <v>0</v>
      </c>
      <c r="BL107" s="18" t="s">
        <v>310</v>
      </c>
      <c r="BM107" s="190" t="s">
        <v>318</v>
      </c>
    </row>
    <row r="108" spans="1:47" s="1" customFormat="1" ht="11.25">
      <c r="A108" s="35"/>
      <c r="B108" s="36"/>
      <c r="C108" s="37"/>
      <c r="D108" s="192" t="s">
        <v>149</v>
      </c>
      <c r="E108" s="37"/>
      <c r="F108" s="193" t="s">
        <v>317</v>
      </c>
      <c r="G108" s="37"/>
      <c r="H108" s="37"/>
      <c r="I108" s="194"/>
      <c r="J108" s="37"/>
      <c r="K108" s="37"/>
      <c r="L108" s="40"/>
      <c r="M108" s="195"/>
      <c r="N108" s="196"/>
      <c r="O108" s="65"/>
      <c r="P108" s="65"/>
      <c r="Q108" s="65"/>
      <c r="R108" s="65"/>
      <c r="S108" s="65"/>
      <c r="T108" s="66"/>
      <c r="U108" s="35"/>
      <c r="V108" s="35"/>
      <c r="W108" s="35"/>
      <c r="X108" s="35"/>
      <c r="Y108" s="35"/>
      <c r="Z108" s="35"/>
      <c r="AA108" s="35"/>
      <c r="AB108" s="35"/>
      <c r="AC108" s="35"/>
      <c r="AD108" s="35"/>
      <c r="AE108" s="35"/>
      <c r="AT108" s="18" t="s">
        <v>149</v>
      </c>
      <c r="AU108" s="18" t="s">
        <v>86</v>
      </c>
    </row>
    <row r="109" spans="1:65" s="1" customFormat="1" ht="16.5" customHeight="1">
      <c r="A109" s="35"/>
      <c r="B109" s="36"/>
      <c r="C109" s="179" t="s">
        <v>147</v>
      </c>
      <c r="D109" s="179" t="s">
        <v>143</v>
      </c>
      <c r="E109" s="180" t="s">
        <v>319</v>
      </c>
      <c r="F109" s="181" t="s">
        <v>320</v>
      </c>
      <c r="G109" s="182" t="s">
        <v>146</v>
      </c>
      <c r="H109" s="183">
        <v>1</v>
      </c>
      <c r="I109" s="184"/>
      <c r="J109" s="185">
        <f>ROUND(I109*H109,2)</f>
        <v>0</v>
      </c>
      <c r="K109" s="181" t="s">
        <v>21</v>
      </c>
      <c r="L109" s="40"/>
      <c r="M109" s="186" t="s">
        <v>21</v>
      </c>
      <c r="N109" s="187" t="s">
        <v>48</v>
      </c>
      <c r="O109" s="65"/>
      <c r="P109" s="188">
        <f>O109*H109</f>
        <v>0</v>
      </c>
      <c r="Q109" s="188">
        <v>0</v>
      </c>
      <c r="R109" s="188">
        <f>Q109*H109</f>
        <v>0</v>
      </c>
      <c r="S109" s="188">
        <v>0</v>
      </c>
      <c r="T109" s="189">
        <f>S109*H109</f>
        <v>0</v>
      </c>
      <c r="U109" s="35"/>
      <c r="V109" s="35"/>
      <c r="W109" s="35"/>
      <c r="X109" s="35"/>
      <c r="Y109" s="35"/>
      <c r="Z109" s="35"/>
      <c r="AA109" s="35"/>
      <c r="AB109" s="35"/>
      <c r="AC109" s="35"/>
      <c r="AD109" s="35"/>
      <c r="AE109" s="35"/>
      <c r="AR109" s="190" t="s">
        <v>310</v>
      </c>
      <c r="AT109" s="190" t="s">
        <v>143</v>
      </c>
      <c r="AU109" s="190" t="s">
        <v>86</v>
      </c>
      <c r="AY109" s="18" t="s">
        <v>140</v>
      </c>
      <c r="BE109" s="191">
        <f>IF(N109="základní",J109,0)</f>
        <v>0</v>
      </c>
      <c r="BF109" s="191">
        <f>IF(N109="snížená",J109,0)</f>
        <v>0</v>
      </c>
      <c r="BG109" s="191">
        <f>IF(N109="zákl. přenesená",J109,0)</f>
        <v>0</v>
      </c>
      <c r="BH109" s="191">
        <f>IF(N109="sníž. přenesená",J109,0)</f>
        <v>0</v>
      </c>
      <c r="BI109" s="191">
        <f>IF(N109="nulová",J109,0)</f>
        <v>0</v>
      </c>
      <c r="BJ109" s="18" t="s">
        <v>84</v>
      </c>
      <c r="BK109" s="191">
        <f>ROUND(I109*H109,2)</f>
        <v>0</v>
      </c>
      <c r="BL109" s="18" t="s">
        <v>310</v>
      </c>
      <c r="BM109" s="190" t="s">
        <v>321</v>
      </c>
    </row>
    <row r="110" spans="1:47" s="1" customFormat="1" ht="11.25">
      <c r="A110" s="35"/>
      <c r="B110" s="36"/>
      <c r="C110" s="37"/>
      <c r="D110" s="192" t="s">
        <v>149</v>
      </c>
      <c r="E110" s="37"/>
      <c r="F110" s="193" t="s">
        <v>320</v>
      </c>
      <c r="G110" s="37"/>
      <c r="H110" s="37"/>
      <c r="I110" s="194"/>
      <c r="J110" s="37"/>
      <c r="K110" s="37"/>
      <c r="L110" s="40"/>
      <c r="M110" s="195"/>
      <c r="N110" s="196"/>
      <c r="O110" s="65"/>
      <c r="P110" s="65"/>
      <c r="Q110" s="65"/>
      <c r="R110" s="65"/>
      <c r="S110" s="65"/>
      <c r="T110" s="66"/>
      <c r="U110" s="35"/>
      <c r="V110" s="35"/>
      <c r="W110" s="35"/>
      <c r="X110" s="35"/>
      <c r="Y110" s="35"/>
      <c r="Z110" s="35"/>
      <c r="AA110" s="35"/>
      <c r="AB110" s="35"/>
      <c r="AC110" s="35"/>
      <c r="AD110" s="35"/>
      <c r="AE110" s="35"/>
      <c r="AT110" s="18" t="s">
        <v>149</v>
      </c>
      <c r="AU110" s="18" t="s">
        <v>86</v>
      </c>
    </row>
    <row r="111" spans="1:65" s="1" customFormat="1" ht="16.5" customHeight="1">
      <c r="A111" s="35"/>
      <c r="B111" s="36"/>
      <c r="C111" s="179" t="s">
        <v>165</v>
      </c>
      <c r="D111" s="179" t="s">
        <v>143</v>
      </c>
      <c r="E111" s="180" t="s">
        <v>322</v>
      </c>
      <c r="F111" s="181" t="s">
        <v>323</v>
      </c>
      <c r="G111" s="182" t="s">
        <v>172</v>
      </c>
      <c r="H111" s="183">
        <v>45</v>
      </c>
      <c r="I111" s="184"/>
      <c r="J111" s="185">
        <f>ROUND(I111*H111,2)</f>
        <v>0</v>
      </c>
      <c r="K111" s="181" t="s">
        <v>21</v>
      </c>
      <c r="L111" s="40"/>
      <c r="M111" s="186" t="s">
        <v>21</v>
      </c>
      <c r="N111" s="187" t="s">
        <v>48</v>
      </c>
      <c r="O111" s="65"/>
      <c r="P111" s="188">
        <f>O111*H111</f>
        <v>0</v>
      </c>
      <c r="Q111" s="188">
        <v>0</v>
      </c>
      <c r="R111" s="188">
        <f>Q111*H111</f>
        <v>0</v>
      </c>
      <c r="S111" s="188">
        <v>0</v>
      </c>
      <c r="T111" s="189">
        <f>S111*H111</f>
        <v>0</v>
      </c>
      <c r="U111" s="35"/>
      <c r="V111" s="35"/>
      <c r="W111" s="35"/>
      <c r="X111" s="35"/>
      <c r="Y111" s="35"/>
      <c r="Z111" s="35"/>
      <c r="AA111" s="35"/>
      <c r="AB111" s="35"/>
      <c r="AC111" s="35"/>
      <c r="AD111" s="35"/>
      <c r="AE111" s="35"/>
      <c r="AR111" s="190" t="s">
        <v>310</v>
      </c>
      <c r="AT111" s="190" t="s">
        <v>143</v>
      </c>
      <c r="AU111" s="190" t="s">
        <v>86</v>
      </c>
      <c r="AY111" s="18" t="s">
        <v>140</v>
      </c>
      <c r="BE111" s="191">
        <f>IF(N111="základní",J111,0)</f>
        <v>0</v>
      </c>
      <c r="BF111" s="191">
        <f>IF(N111="snížená",J111,0)</f>
        <v>0</v>
      </c>
      <c r="BG111" s="191">
        <f>IF(N111="zákl. přenesená",J111,0)</f>
        <v>0</v>
      </c>
      <c r="BH111" s="191">
        <f>IF(N111="sníž. přenesená",J111,0)</f>
        <v>0</v>
      </c>
      <c r="BI111" s="191">
        <f>IF(N111="nulová",J111,0)</f>
        <v>0</v>
      </c>
      <c r="BJ111" s="18" t="s">
        <v>84</v>
      </c>
      <c r="BK111" s="191">
        <f>ROUND(I111*H111,2)</f>
        <v>0</v>
      </c>
      <c r="BL111" s="18" t="s">
        <v>310</v>
      </c>
      <c r="BM111" s="190" t="s">
        <v>324</v>
      </c>
    </row>
    <row r="112" spans="1:47" s="1" customFormat="1" ht="11.25">
      <c r="A112" s="35"/>
      <c r="B112" s="36"/>
      <c r="C112" s="37"/>
      <c r="D112" s="192" t="s">
        <v>149</v>
      </c>
      <c r="E112" s="37"/>
      <c r="F112" s="193" t="s">
        <v>323</v>
      </c>
      <c r="G112" s="37"/>
      <c r="H112" s="37"/>
      <c r="I112" s="194"/>
      <c r="J112" s="37"/>
      <c r="K112" s="37"/>
      <c r="L112" s="40"/>
      <c r="M112" s="195"/>
      <c r="N112" s="196"/>
      <c r="O112" s="65"/>
      <c r="P112" s="65"/>
      <c r="Q112" s="65"/>
      <c r="R112" s="65"/>
      <c r="S112" s="65"/>
      <c r="T112" s="66"/>
      <c r="U112" s="35"/>
      <c r="V112" s="35"/>
      <c r="W112" s="35"/>
      <c r="X112" s="35"/>
      <c r="Y112" s="35"/>
      <c r="Z112" s="35"/>
      <c r="AA112" s="35"/>
      <c r="AB112" s="35"/>
      <c r="AC112" s="35"/>
      <c r="AD112" s="35"/>
      <c r="AE112" s="35"/>
      <c r="AT112" s="18" t="s">
        <v>149</v>
      </c>
      <c r="AU112" s="18" t="s">
        <v>86</v>
      </c>
    </row>
    <row r="113" spans="1:65" s="1" customFormat="1" ht="16.5" customHeight="1">
      <c r="A113" s="35"/>
      <c r="B113" s="36"/>
      <c r="C113" s="179" t="s">
        <v>169</v>
      </c>
      <c r="D113" s="179" t="s">
        <v>143</v>
      </c>
      <c r="E113" s="180" t="s">
        <v>325</v>
      </c>
      <c r="F113" s="181" t="s">
        <v>176</v>
      </c>
      <c r="G113" s="182" t="s">
        <v>146</v>
      </c>
      <c r="H113" s="183">
        <v>1</v>
      </c>
      <c r="I113" s="184"/>
      <c r="J113" s="185">
        <f>ROUND(I113*H113,2)</f>
        <v>0</v>
      </c>
      <c r="K113" s="181" t="s">
        <v>21</v>
      </c>
      <c r="L113" s="40"/>
      <c r="M113" s="186" t="s">
        <v>21</v>
      </c>
      <c r="N113" s="187" t="s">
        <v>48</v>
      </c>
      <c r="O113" s="65"/>
      <c r="P113" s="188">
        <f>O113*H113</f>
        <v>0</v>
      </c>
      <c r="Q113" s="188">
        <v>0</v>
      </c>
      <c r="R113" s="188">
        <f>Q113*H113</f>
        <v>0</v>
      </c>
      <c r="S113" s="188">
        <v>0</v>
      </c>
      <c r="T113" s="189">
        <f>S113*H113</f>
        <v>0</v>
      </c>
      <c r="U113" s="35"/>
      <c r="V113" s="35"/>
      <c r="W113" s="35"/>
      <c r="X113" s="35"/>
      <c r="Y113" s="35"/>
      <c r="Z113" s="35"/>
      <c r="AA113" s="35"/>
      <c r="AB113" s="35"/>
      <c r="AC113" s="35"/>
      <c r="AD113" s="35"/>
      <c r="AE113" s="35"/>
      <c r="AR113" s="190" t="s">
        <v>310</v>
      </c>
      <c r="AT113" s="190" t="s">
        <v>143</v>
      </c>
      <c r="AU113" s="190" t="s">
        <v>86</v>
      </c>
      <c r="AY113" s="18" t="s">
        <v>140</v>
      </c>
      <c r="BE113" s="191">
        <f>IF(N113="základní",J113,0)</f>
        <v>0</v>
      </c>
      <c r="BF113" s="191">
        <f>IF(N113="snížená",J113,0)</f>
        <v>0</v>
      </c>
      <c r="BG113" s="191">
        <f>IF(N113="zákl. přenesená",J113,0)</f>
        <v>0</v>
      </c>
      <c r="BH113" s="191">
        <f>IF(N113="sníž. přenesená",J113,0)</f>
        <v>0</v>
      </c>
      <c r="BI113" s="191">
        <f>IF(N113="nulová",J113,0)</f>
        <v>0</v>
      </c>
      <c r="BJ113" s="18" t="s">
        <v>84</v>
      </c>
      <c r="BK113" s="191">
        <f>ROUND(I113*H113,2)</f>
        <v>0</v>
      </c>
      <c r="BL113" s="18" t="s">
        <v>310</v>
      </c>
      <c r="BM113" s="190" t="s">
        <v>326</v>
      </c>
    </row>
    <row r="114" spans="1:47" s="1" customFormat="1" ht="11.25">
      <c r="A114" s="35"/>
      <c r="B114" s="36"/>
      <c r="C114" s="37"/>
      <c r="D114" s="192" t="s">
        <v>149</v>
      </c>
      <c r="E114" s="37"/>
      <c r="F114" s="193" t="s">
        <v>176</v>
      </c>
      <c r="G114" s="37"/>
      <c r="H114" s="37"/>
      <c r="I114" s="194"/>
      <c r="J114" s="37"/>
      <c r="K114" s="37"/>
      <c r="L114" s="40"/>
      <c r="M114" s="195"/>
      <c r="N114" s="196"/>
      <c r="O114" s="65"/>
      <c r="P114" s="65"/>
      <c r="Q114" s="65"/>
      <c r="R114" s="65"/>
      <c r="S114" s="65"/>
      <c r="T114" s="66"/>
      <c r="U114" s="35"/>
      <c r="V114" s="35"/>
      <c r="W114" s="35"/>
      <c r="X114" s="35"/>
      <c r="Y114" s="35"/>
      <c r="Z114" s="35"/>
      <c r="AA114" s="35"/>
      <c r="AB114" s="35"/>
      <c r="AC114" s="35"/>
      <c r="AD114" s="35"/>
      <c r="AE114" s="35"/>
      <c r="AT114" s="18" t="s">
        <v>149</v>
      </c>
      <c r="AU114" s="18" t="s">
        <v>86</v>
      </c>
    </row>
    <row r="115" spans="1:65" s="1" customFormat="1" ht="16.5" customHeight="1">
      <c r="A115" s="35"/>
      <c r="B115" s="36"/>
      <c r="C115" s="179" t="s">
        <v>174</v>
      </c>
      <c r="D115" s="179" t="s">
        <v>143</v>
      </c>
      <c r="E115" s="180" t="s">
        <v>327</v>
      </c>
      <c r="F115" s="181" t="s">
        <v>216</v>
      </c>
      <c r="G115" s="182" t="s">
        <v>146</v>
      </c>
      <c r="H115" s="183">
        <v>1</v>
      </c>
      <c r="I115" s="184"/>
      <c r="J115" s="185">
        <f>ROUND(I115*H115,2)</f>
        <v>0</v>
      </c>
      <c r="K115" s="181" t="s">
        <v>21</v>
      </c>
      <c r="L115" s="40"/>
      <c r="M115" s="186" t="s">
        <v>21</v>
      </c>
      <c r="N115" s="187" t="s">
        <v>48</v>
      </c>
      <c r="O115" s="65"/>
      <c r="P115" s="188">
        <f>O115*H115</f>
        <v>0</v>
      </c>
      <c r="Q115" s="188">
        <v>0</v>
      </c>
      <c r="R115" s="188">
        <f>Q115*H115</f>
        <v>0</v>
      </c>
      <c r="S115" s="188">
        <v>0</v>
      </c>
      <c r="T115" s="189">
        <f>S115*H115</f>
        <v>0</v>
      </c>
      <c r="U115" s="35"/>
      <c r="V115" s="35"/>
      <c r="W115" s="35"/>
      <c r="X115" s="35"/>
      <c r="Y115" s="35"/>
      <c r="Z115" s="35"/>
      <c r="AA115" s="35"/>
      <c r="AB115" s="35"/>
      <c r="AC115" s="35"/>
      <c r="AD115" s="35"/>
      <c r="AE115" s="35"/>
      <c r="AR115" s="190" t="s">
        <v>310</v>
      </c>
      <c r="AT115" s="190" t="s">
        <v>143</v>
      </c>
      <c r="AU115" s="190" t="s">
        <v>86</v>
      </c>
      <c r="AY115" s="18" t="s">
        <v>140</v>
      </c>
      <c r="BE115" s="191">
        <f>IF(N115="základní",J115,0)</f>
        <v>0</v>
      </c>
      <c r="BF115" s="191">
        <f>IF(N115="snížená",J115,0)</f>
        <v>0</v>
      </c>
      <c r="BG115" s="191">
        <f>IF(N115="zákl. přenesená",J115,0)</f>
        <v>0</v>
      </c>
      <c r="BH115" s="191">
        <f>IF(N115="sníž. přenesená",J115,0)</f>
        <v>0</v>
      </c>
      <c r="BI115" s="191">
        <f>IF(N115="nulová",J115,0)</f>
        <v>0</v>
      </c>
      <c r="BJ115" s="18" t="s">
        <v>84</v>
      </c>
      <c r="BK115" s="191">
        <f>ROUND(I115*H115,2)</f>
        <v>0</v>
      </c>
      <c r="BL115" s="18" t="s">
        <v>310</v>
      </c>
      <c r="BM115" s="190" t="s">
        <v>328</v>
      </c>
    </row>
    <row r="116" spans="1:47" s="1" customFormat="1" ht="11.25">
      <c r="A116" s="35"/>
      <c r="B116" s="36"/>
      <c r="C116" s="37"/>
      <c r="D116" s="192" t="s">
        <v>149</v>
      </c>
      <c r="E116" s="37"/>
      <c r="F116" s="193" t="s">
        <v>216</v>
      </c>
      <c r="G116" s="37"/>
      <c r="H116" s="37"/>
      <c r="I116" s="194"/>
      <c r="J116" s="37"/>
      <c r="K116" s="37"/>
      <c r="L116" s="40"/>
      <c r="M116" s="195"/>
      <c r="N116" s="196"/>
      <c r="O116" s="65"/>
      <c r="P116" s="65"/>
      <c r="Q116" s="65"/>
      <c r="R116" s="65"/>
      <c r="S116" s="65"/>
      <c r="T116" s="66"/>
      <c r="U116" s="35"/>
      <c r="V116" s="35"/>
      <c r="W116" s="35"/>
      <c r="X116" s="35"/>
      <c r="Y116" s="35"/>
      <c r="Z116" s="35"/>
      <c r="AA116" s="35"/>
      <c r="AB116" s="35"/>
      <c r="AC116" s="35"/>
      <c r="AD116" s="35"/>
      <c r="AE116" s="35"/>
      <c r="AT116" s="18" t="s">
        <v>149</v>
      </c>
      <c r="AU116" s="18" t="s">
        <v>86</v>
      </c>
    </row>
    <row r="117" spans="2:63" s="11" customFormat="1" ht="22.5" customHeight="1">
      <c r="B117" s="163"/>
      <c r="C117" s="164"/>
      <c r="D117" s="165" t="s">
        <v>76</v>
      </c>
      <c r="E117" s="177" t="s">
        <v>329</v>
      </c>
      <c r="F117" s="177" t="s">
        <v>330</v>
      </c>
      <c r="G117" s="164"/>
      <c r="H117" s="164"/>
      <c r="I117" s="167"/>
      <c r="J117" s="178">
        <f>BK117</f>
        <v>0</v>
      </c>
      <c r="K117" s="164"/>
      <c r="L117" s="169"/>
      <c r="M117" s="170"/>
      <c r="N117" s="171"/>
      <c r="O117" s="171"/>
      <c r="P117" s="172">
        <f>SUM(P118:P129)</f>
        <v>0</v>
      </c>
      <c r="Q117" s="171"/>
      <c r="R117" s="172">
        <f>SUM(R118:R129)</f>
        <v>0</v>
      </c>
      <c r="S117" s="171"/>
      <c r="T117" s="173">
        <f>SUM(T118:T129)</f>
        <v>0</v>
      </c>
      <c r="AR117" s="174" t="s">
        <v>147</v>
      </c>
      <c r="AT117" s="175" t="s">
        <v>76</v>
      </c>
      <c r="AU117" s="175" t="s">
        <v>84</v>
      </c>
      <c r="AY117" s="174" t="s">
        <v>140</v>
      </c>
      <c r="BK117" s="176">
        <f>SUM(BK118:BK129)</f>
        <v>0</v>
      </c>
    </row>
    <row r="118" spans="1:65" s="1" customFormat="1" ht="16.5" customHeight="1">
      <c r="A118" s="35"/>
      <c r="B118" s="36"/>
      <c r="C118" s="179" t="s">
        <v>178</v>
      </c>
      <c r="D118" s="179" t="s">
        <v>143</v>
      </c>
      <c r="E118" s="180" t="s">
        <v>331</v>
      </c>
      <c r="F118" s="181" t="s">
        <v>332</v>
      </c>
      <c r="G118" s="182" t="s">
        <v>146</v>
      </c>
      <c r="H118" s="183">
        <v>1</v>
      </c>
      <c r="I118" s="184"/>
      <c r="J118" s="185">
        <f>ROUND(I118*H118,2)</f>
        <v>0</v>
      </c>
      <c r="K118" s="181" t="s">
        <v>21</v>
      </c>
      <c r="L118" s="40"/>
      <c r="M118" s="186" t="s">
        <v>21</v>
      </c>
      <c r="N118" s="187" t="s">
        <v>48</v>
      </c>
      <c r="O118" s="65"/>
      <c r="P118" s="188">
        <f>O118*H118</f>
        <v>0</v>
      </c>
      <c r="Q118" s="188">
        <v>0</v>
      </c>
      <c r="R118" s="188">
        <f>Q118*H118</f>
        <v>0</v>
      </c>
      <c r="S118" s="188">
        <v>0</v>
      </c>
      <c r="T118" s="189">
        <f>S118*H118</f>
        <v>0</v>
      </c>
      <c r="U118" s="35"/>
      <c r="V118" s="35"/>
      <c r="W118" s="35"/>
      <c r="X118" s="35"/>
      <c r="Y118" s="35"/>
      <c r="Z118" s="35"/>
      <c r="AA118" s="35"/>
      <c r="AB118" s="35"/>
      <c r="AC118" s="35"/>
      <c r="AD118" s="35"/>
      <c r="AE118" s="35"/>
      <c r="AR118" s="190" t="s">
        <v>310</v>
      </c>
      <c r="AT118" s="190" t="s">
        <v>143</v>
      </c>
      <c r="AU118" s="190" t="s">
        <v>86</v>
      </c>
      <c r="AY118" s="18" t="s">
        <v>140</v>
      </c>
      <c r="BE118" s="191">
        <f>IF(N118="základní",J118,0)</f>
        <v>0</v>
      </c>
      <c r="BF118" s="191">
        <f>IF(N118="snížená",J118,0)</f>
        <v>0</v>
      </c>
      <c r="BG118" s="191">
        <f>IF(N118="zákl. přenesená",J118,0)</f>
        <v>0</v>
      </c>
      <c r="BH118" s="191">
        <f>IF(N118="sníž. přenesená",J118,0)</f>
        <v>0</v>
      </c>
      <c r="BI118" s="191">
        <f>IF(N118="nulová",J118,0)</f>
        <v>0</v>
      </c>
      <c r="BJ118" s="18" t="s">
        <v>84</v>
      </c>
      <c r="BK118" s="191">
        <f>ROUND(I118*H118,2)</f>
        <v>0</v>
      </c>
      <c r="BL118" s="18" t="s">
        <v>310</v>
      </c>
      <c r="BM118" s="190" t="s">
        <v>333</v>
      </c>
    </row>
    <row r="119" spans="1:47" s="1" customFormat="1" ht="11.25">
      <c r="A119" s="35"/>
      <c r="B119" s="36"/>
      <c r="C119" s="37"/>
      <c r="D119" s="192" t="s">
        <v>149</v>
      </c>
      <c r="E119" s="37"/>
      <c r="F119" s="193" t="s">
        <v>334</v>
      </c>
      <c r="G119" s="37"/>
      <c r="H119" s="37"/>
      <c r="I119" s="194"/>
      <c r="J119" s="37"/>
      <c r="K119" s="37"/>
      <c r="L119" s="40"/>
      <c r="M119" s="195"/>
      <c r="N119" s="196"/>
      <c r="O119" s="65"/>
      <c r="P119" s="65"/>
      <c r="Q119" s="65"/>
      <c r="R119" s="65"/>
      <c r="S119" s="65"/>
      <c r="T119" s="66"/>
      <c r="U119" s="35"/>
      <c r="V119" s="35"/>
      <c r="W119" s="35"/>
      <c r="X119" s="35"/>
      <c r="Y119" s="35"/>
      <c r="Z119" s="35"/>
      <c r="AA119" s="35"/>
      <c r="AB119" s="35"/>
      <c r="AC119" s="35"/>
      <c r="AD119" s="35"/>
      <c r="AE119" s="35"/>
      <c r="AT119" s="18" t="s">
        <v>149</v>
      </c>
      <c r="AU119" s="18" t="s">
        <v>86</v>
      </c>
    </row>
    <row r="120" spans="1:65" s="1" customFormat="1" ht="16.5" customHeight="1">
      <c r="A120" s="35"/>
      <c r="B120" s="36"/>
      <c r="C120" s="179" t="s">
        <v>183</v>
      </c>
      <c r="D120" s="179" t="s">
        <v>143</v>
      </c>
      <c r="E120" s="180" t="s">
        <v>335</v>
      </c>
      <c r="F120" s="181" t="s">
        <v>336</v>
      </c>
      <c r="G120" s="182" t="s">
        <v>146</v>
      </c>
      <c r="H120" s="183">
        <v>1</v>
      </c>
      <c r="I120" s="184"/>
      <c r="J120" s="185">
        <f>ROUND(I120*H120,2)</f>
        <v>0</v>
      </c>
      <c r="K120" s="181" t="s">
        <v>21</v>
      </c>
      <c r="L120" s="40"/>
      <c r="M120" s="186" t="s">
        <v>21</v>
      </c>
      <c r="N120" s="187" t="s">
        <v>48</v>
      </c>
      <c r="O120" s="65"/>
      <c r="P120" s="188">
        <f>O120*H120</f>
        <v>0</v>
      </c>
      <c r="Q120" s="188">
        <v>0</v>
      </c>
      <c r="R120" s="188">
        <f>Q120*H120</f>
        <v>0</v>
      </c>
      <c r="S120" s="188">
        <v>0</v>
      </c>
      <c r="T120" s="189">
        <f>S120*H120</f>
        <v>0</v>
      </c>
      <c r="U120" s="35"/>
      <c r="V120" s="35"/>
      <c r="W120" s="35"/>
      <c r="X120" s="35"/>
      <c r="Y120" s="35"/>
      <c r="Z120" s="35"/>
      <c r="AA120" s="35"/>
      <c r="AB120" s="35"/>
      <c r="AC120" s="35"/>
      <c r="AD120" s="35"/>
      <c r="AE120" s="35"/>
      <c r="AR120" s="190" t="s">
        <v>310</v>
      </c>
      <c r="AT120" s="190" t="s">
        <v>143</v>
      </c>
      <c r="AU120" s="190" t="s">
        <v>86</v>
      </c>
      <c r="AY120" s="18" t="s">
        <v>140</v>
      </c>
      <c r="BE120" s="191">
        <f>IF(N120="základní",J120,0)</f>
        <v>0</v>
      </c>
      <c r="BF120" s="191">
        <f>IF(N120="snížená",J120,0)</f>
        <v>0</v>
      </c>
      <c r="BG120" s="191">
        <f>IF(N120="zákl. přenesená",J120,0)</f>
        <v>0</v>
      </c>
      <c r="BH120" s="191">
        <f>IF(N120="sníž. přenesená",J120,0)</f>
        <v>0</v>
      </c>
      <c r="BI120" s="191">
        <f>IF(N120="nulová",J120,0)</f>
        <v>0</v>
      </c>
      <c r="BJ120" s="18" t="s">
        <v>84</v>
      </c>
      <c r="BK120" s="191">
        <f>ROUND(I120*H120,2)</f>
        <v>0</v>
      </c>
      <c r="BL120" s="18" t="s">
        <v>310</v>
      </c>
      <c r="BM120" s="190" t="s">
        <v>337</v>
      </c>
    </row>
    <row r="121" spans="1:47" s="1" customFormat="1" ht="11.25">
      <c r="A121" s="35"/>
      <c r="B121" s="36"/>
      <c r="C121" s="37"/>
      <c r="D121" s="192" t="s">
        <v>149</v>
      </c>
      <c r="E121" s="37"/>
      <c r="F121" s="193" t="s">
        <v>336</v>
      </c>
      <c r="G121" s="37"/>
      <c r="H121" s="37"/>
      <c r="I121" s="194"/>
      <c r="J121" s="37"/>
      <c r="K121" s="37"/>
      <c r="L121" s="40"/>
      <c r="M121" s="195"/>
      <c r="N121" s="196"/>
      <c r="O121" s="65"/>
      <c r="P121" s="65"/>
      <c r="Q121" s="65"/>
      <c r="R121" s="65"/>
      <c r="S121" s="65"/>
      <c r="T121" s="66"/>
      <c r="U121" s="35"/>
      <c r="V121" s="35"/>
      <c r="W121" s="35"/>
      <c r="X121" s="35"/>
      <c r="Y121" s="35"/>
      <c r="Z121" s="35"/>
      <c r="AA121" s="35"/>
      <c r="AB121" s="35"/>
      <c r="AC121" s="35"/>
      <c r="AD121" s="35"/>
      <c r="AE121" s="35"/>
      <c r="AT121" s="18" t="s">
        <v>149</v>
      </c>
      <c r="AU121" s="18" t="s">
        <v>86</v>
      </c>
    </row>
    <row r="122" spans="1:65" s="1" customFormat="1" ht="16.5" customHeight="1">
      <c r="A122" s="35"/>
      <c r="B122" s="36"/>
      <c r="C122" s="179" t="s">
        <v>191</v>
      </c>
      <c r="D122" s="179" t="s">
        <v>143</v>
      </c>
      <c r="E122" s="180" t="s">
        <v>338</v>
      </c>
      <c r="F122" s="181" t="s">
        <v>339</v>
      </c>
      <c r="G122" s="182" t="s">
        <v>146</v>
      </c>
      <c r="H122" s="183">
        <v>1</v>
      </c>
      <c r="I122" s="184"/>
      <c r="J122" s="185">
        <f>ROUND(I122*H122,2)</f>
        <v>0</v>
      </c>
      <c r="K122" s="181" t="s">
        <v>21</v>
      </c>
      <c r="L122" s="40"/>
      <c r="M122" s="186" t="s">
        <v>21</v>
      </c>
      <c r="N122" s="187" t="s">
        <v>48</v>
      </c>
      <c r="O122" s="65"/>
      <c r="P122" s="188">
        <f>O122*H122</f>
        <v>0</v>
      </c>
      <c r="Q122" s="188">
        <v>0</v>
      </c>
      <c r="R122" s="188">
        <f>Q122*H122</f>
        <v>0</v>
      </c>
      <c r="S122" s="188">
        <v>0</v>
      </c>
      <c r="T122" s="189">
        <f>S122*H122</f>
        <v>0</v>
      </c>
      <c r="U122" s="35"/>
      <c r="V122" s="35"/>
      <c r="W122" s="35"/>
      <c r="X122" s="35"/>
      <c r="Y122" s="35"/>
      <c r="Z122" s="35"/>
      <c r="AA122" s="35"/>
      <c r="AB122" s="35"/>
      <c r="AC122" s="35"/>
      <c r="AD122" s="35"/>
      <c r="AE122" s="35"/>
      <c r="AR122" s="190" t="s">
        <v>310</v>
      </c>
      <c r="AT122" s="190" t="s">
        <v>143</v>
      </c>
      <c r="AU122" s="190" t="s">
        <v>86</v>
      </c>
      <c r="AY122" s="18" t="s">
        <v>140</v>
      </c>
      <c r="BE122" s="191">
        <f>IF(N122="základní",J122,0)</f>
        <v>0</v>
      </c>
      <c r="BF122" s="191">
        <f>IF(N122="snížená",J122,0)</f>
        <v>0</v>
      </c>
      <c r="BG122" s="191">
        <f>IF(N122="zákl. přenesená",J122,0)</f>
        <v>0</v>
      </c>
      <c r="BH122" s="191">
        <f>IF(N122="sníž. přenesená",J122,0)</f>
        <v>0</v>
      </c>
      <c r="BI122" s="191">
        <f>IF(N122="nulová",J122,0)</f>
        <v>0</v>
      </c>
      <c r="BJ122" s="18" t="s">
        <v>84</v>
      </c>
      <c r="BK122" s="191">
        <f>ROUND(I122*H122,2)</f>
        <v>0</v>
      </c>
      <c r="BL122" s="18" t="s">
        <v>310</v>
      </c>
      <c r="BM122" s="190" t="s">
        <v>340</v>
      </c>
    </row>
    <row r="123" spans="1:47" s="1" customFormat="1" ht="11.25">
      <c r="A123" s="35"/>
      <c r="B123" s="36"/>
      <c r="C123" s="37"/>
      <c r="D123" s="192" t="s">
        <v>149</v>
      </c>
      <c r="E123" s="37"/>
      <c r="F123" s="193" t="s">
        <v>339</v>
      </c>
      <c r="G123" s="37"/>
      <c r="H123" s="37"/>
      <c r="I123" s="194"/>
      <c r="J123" s="37"/>
      <c r="K123" s="37"/>
      <c r="L123" s="40"/>
      <c r="M123" s="195"/>
      <c r="N123" s="196"/>
      <c r="O123" s="65"/>
      <c r="P123" s="65"/>
      <c r="Q123" s="65"/>
      <c r="R123" s="65"/>
      <c r="S123" s="65"/>
      <c r="T123" s="66"/>
      <c r="U123" s="35"/>
      <c r="V123" s="35"/>
      <c r="W123" s="35"/>
      <c r="X123" s="35"/>
      <c r="Y123" s="35"/>
      <c r="Z123" s="35"/>
      <c r="AA123" s="35"/>
      <c r="AB123" s="35"/>
      <c r="AC123" s="35"/>
      <c r="AD123" s="35"/>
      <c r="AE123" s="35"/>
      <c r="AT123" s="18" t="s">
        <v>149</v>
      </c>
      <c r="AU123" s="18" t="s">
        <v>86</v>
      </c>
    </row>
    <row r="124" spans="1:65" s="1" customFormat="1" ht="16.5" customHeight="1">
      <c r="A124" s="35"/>
      <c r="B124" s="36"/>
      <c r="C124" s="179" t="s">
        <v>195</v>
      </c>
      <c r="D124" s="179" t="s">
        <v>143</v>
      </c>
      <c r="E124" s="180" t="s">
        <v>341</v>
      </c>
      <c r="F124" s="181" t="s">
        <v>342</v>
      </c>
      <c r="G124" s="182" t="s">
        <v>146</v>
      </c>
      <c r="H124" s="183">
        <v>1</v>
      </c>
      <c r="I124" s="184"/>
      <c r="J124" s="185">
        <f>ROUND(I124*H124,2)</f>
        <v>0</v>
      </c>
      <c r="K124" s="181" t="s">
        <v>21</v>
      </c>
      <c r="L124" s="40"/>
      <c r="M124" s="186" t="s">
        <v>21</v>
      </c>
      <c r="N124" s="187" t="s">
        <v>48</v>
      </c>
      <c r="O124" s="65"/>
      <c r="P124" s="188">
        <f>O124*H124</f>
        <v>0</v>
      </c>
      <c r="Q124" s="188">
        <v>0</v>
      </c>
      <c r="R124" s="188">
        <f>Q124*H124</f>
        <v>0</v>
      </c>
      <c r="S124" s="188">
        <v>0</v>
      </c>
      <c r="T124" s="189">
        <f>S124*H124</f>
        <v>0</v>
      </c>
      <c r="U124" s="35"/>
      <c r="V124" s="35"/>
      <c r="W124" s="35"/>
      <c r="X124" s="35"/>
      <c r="Y124" s="35"/>
      <c r="Z124" s="35"/>
      <c r="AA124" s="35"/>
      <c r="AB124" s="35"/>
      <c r="AC124" s="35"/>
      <c r="AD124" s="35"/>
      <c r="AE124" s="35"/>
      <c r="AR124" s="190" t="s">
        <v>310</v>
      </c>
      <c r="AT124" s="190" t="s">
        <v>143</v>
      </c>
      <c r="AU124" s="190" t="s">
        <v>86</v>
      </c>
      <c r="AY124" s="18" t="s">
        <v>140</v>
      </c>
      <c r="BE124" s="191">
        <f>IF(N124="základní",J124,0)</f>
        <v>0</v>
      </c>
      <c r="BF124" s="191">
        <f>IF(N124="snížená",J124,0)</f>
        <v>0</v>
      </c>
      <c r="BG124" s="191">
        <f>IF(N124="zákl. přenesená",J124,0)</f>
        <v>0</v>
      </c>
      <c r="BH124" s="191">
        <f>IF(N124="sníž. přenesená",J124,0)</f>
        <v>0</v>
      </c>
      <c r="BI124" s="191">
        <f>IF(N124="nulová",J124,0)</f>
        <v>0</v>
      </c>
      <c r="BJ124" s="18" t="s">
        <v>84</v>
      </c>
      <c r="BK124" s="191">
        <f>ROUND(I124*H124,2)</f>
        <v>0</v>
      </c>
      <c r="BL124" s="18" t="s">
        <v>310</v>
      </c>
      <c r="BM124" s="190" t="s">
        <v>343</v>
      </c>
    </row>
    <row r="125" spans="1:47" s="1" customFormat="1" ht="11.25">
      <c r="A125" s="35"/>
      <c r="B125" s="36"/>
      <c r="C125" s="37"/>
      <c r="D125" s="192" t="s">
        <v>149</v>
      </c>
      <c r="E125" s="37"/>
      <c r="F125" s="193" t="s">
        <v>342</v>
      </c>
      <c r="G125" s="37"/>
      <c r="H125" s="37"/>
      <c r="I125" s="194"/>
      <c r="J125" s="37"/>
      <c r="K125" s="37"/>
      <c r="L125" s="40"/>
      <c r="M125" s="195"/>
      <c r="N125" s="196"/>
      <c r="O125" s="65"/>
      <c r="P125" s="65"/>
      <c r="Q125" s="65"/>
      <c r="R125" s="65"/>
      <c r="S125" s="65"/>
      <c r="T125" s="66"/>
      <c r="U125" s="35"/>
      <c r="V125" s="35"/>
      <c r="W125" s="35"/>
      <c r="X125" s="35"/>
      <c r="Y125" s="35"/>
      <c r="Z125" s="35"/>
      <c r="AA125" s="35"/>
      <c r="AB125" s="35"/>
      <c r="AC125" s="35"/>
      <c r="AD125" s="35"/>
      <c r="AE125" s="35"/>
      <c r="AT125" s="18" t="s">
        <v>149</v>
      </c>
      <c r="AU125" s="18" t="s">
        <v>86</v>
      </c>
    </row>
    <row r="126" spans="1:65" s="1" customFormat="1" ht="16.5" customHeight="1">
      <c r="A126" s="35"/>
      <c r="B126" s="36"/>
      <c r="C126" s="179" t="s">
        <v>200</v>
      </c>
      <c r="D126" s="179" t="s">
        <v>143</v>
      </c>
      <c r="E126" s="180" t="s">
        <v>344</v>
      </c>
      <c r="F126" s="181" t="s">
        <v>345</v>
      </c>
      <c r="G126" s="182" t="s">
        <v>146</v>
      </c>
      <c r="H126" s="183">
        <v>1</v>
      </c>
      <c r="I126" s="184"/>
      <c r="J126" s="185">
        <f>ROUND(I126*H126,2)</f>
        <v>0</v>
      </c>
      <c r="K126" s="181" t="s">
        <v>21</v>
      </c>
      <c r="L126" s="40"/>
      <c r="M126" s="186" t="s">
        <v>21</v>
      </c>
      <c r="N126" s="187" t="s">
        <v>48</v>
      </c>
      <c r="O126" s="65"/>
      <c r="P126" s="188">
        <f>O126*H126</f>
        <v>0</v>
      </c>
      <c r="Q126" s="188">
        <v>0</v>
      </c>
      <c r="R126" s="188">
        <f>Q126*H126</f>
        <v>0</v>
      </c>
      <c r="S126" s="188">
        <v>0</v>
      </c>
      <c r="T126" s="189">
        <f>S126*H126</f>
        <v>0</v>
      </c>
      <c r="U126" s="35"/>
      <c r="V126" s="35"/>
      <c r="W126" s="35"/>
      <c r="X126" s="35"/>
      <c r="Y126" s="35"/>
      <c r="Z126" s="35"/>
      <c r="AA126" s="35"/>
      <c r="AB126" s="35"/>
      <c r="AC126" s="35"/>
      <c r="AD126" s="35"/>
      <c r="AE126" s="35"/>
      <c r="AR126" s="190" t="s">
        <v>310</v>
      </c>
      <c r="AT126" s="190" t="s">
        <v>143</v>
      </c>
      <c r="AU126" s="190" t="s">
        <v>86</v>
      </c>
      <c r="AY126" s="18" t="s">
        <v>140</v>
      </c>
      <c r="BE126" s="191">
        <f>IF(N126="základní",J126,0)</f>
        <v>0</v>
      </c>
      <c r="BF126" s="191">
        <f>IF(N126="snížená",J126,0)</f>
        <v>0</v>
      </c>
      <c r="BG126" s="191">
        <f>IF(N126="zákl. přenesená",J126,0)</f>
        <v>0</v>
      </c>
      <c r="BH126" s="191">
        <f>IF(N126="sníž. přenesená",J126,0)</f>
        <v>0</v>
      </c>
      <c r="BI126" s="191">
        <f>IF(N126="nulová",J126,0)</f>
        <v>0</v>
      </c>
      <c r="BJ126" s="18" t="s">
        <v>84</v>
      </c>
      <c r="BK126" s="191">
        <f>ROUND(I126*H126,2)</f>
        <v>0</v>
      </c>
      <c r="BL126" s="18" t="s">
        <v>310</v>
      </c>
      <c r="BM126" s="190" t="s">
        <v>346</v>
      </c>
    </row>
    <row r="127" spans="1:47" s="1" customFormat="1" ht="11.25">
      <c r="A127" s="35"/>
      <c r="B127" s="36"/>
      <c r="C127" s="37"/>
      <c r="D127" s="192" t="s">
        <v>149</v>
      </c>
      <c r="E127" s="37"/>
      <c r="F127" s="193" t="s">
        <v>345</v>
      </c>
      <c r="G127" s="37"/>
      <c r="H127" s="37"/>
      <c r="I127" s="194"/>
      <c r="J127" s="37"/>
      <c r="K127" s="37"/>
      <c r="L127" s="40"/>
      <c r="M127" s="195"/>
      <c r="N127" s="196"/>
      <c r="O127" s="65"/>
      <c r="P127" s="65"/>
      <c r="Q127" s="65"/>
      <c r="R127" s="65"/>
      <c r="S127" s="65"/>
      <c r="T127" s="66"/>
      <c r="U127" s="35"/>
      <c r="V127" s="35"/>
      <c r="W127" s="35"/>
      <c r="X127" s="35"/>
      <c r="Y127" s="35"/>
      <c r="Z127" s="35"/>
      <c r="AA127" s="35"/>
      <c r="AB127" s="35"/>
      <c r="AC127" s="35"/>
      <c r="AD127" s="35"/>
      <c r="AE127" s="35"/>
      <c r="AT127" s="18" t="s">
        <v>149</v>
      </c>
      <c r="AU127" s="18" t="s">
        <v>86</v>
      </c>
    </row>
    <row r="128" spans="1:65" s="1" customFormat="1" ht="16.5" customHeight="1">
      <c r="A128" s="35"/>
      <c r="B128" s="36"/>
      <c r="C128" s="179" t="s">
        <v>204</v>
      </c>
      <c r="D128" s="179" t="s">
        <v>143</v>
      </c>
      <c r="E128" s="180" t="s">
        <v>347</v>
      </c>
      <c r="F128" s="181" t="s">
        <v>216</v>
      </c>
      <c r="G128" s="182" t="s">
        <v>146</v>
      </c>
      <c r="H128" s="183">
        <v>1</v>
      </c>
      <c r="I128" s="184"/>
      <c r="J128" s="185">
        <f>ROUND(I128*H128,2)</f>
        <v>0</v>
      </c>
      <c r="K128" s="181" t="s">
        <v>21</v>
      </c>
      <c r="L128" s="40"/>
      <c r="M128" s="186" t="s">
        <v>21</v>
      </c>
      <c r="N128" s="187" t="s">
        <v>48</v>
      </c>
      <c r="O128" s="65"/>
      <c r="P128" s="188">
        <f>O128*H128</f>
        <v>0</v>
      </c>
      <c r="Q128" s="188">
        <v>0</v>
      </c>
      <c r="R128" s="188">
        <f>Q128*H128</f>
        <v>0</v>
      </c>
      <c r="S128" s="188">
        <v>0</v>
      </c>
      <c r="T128" s="189">
        <f>S128*H128</f>
        <v>0</v>
      </c>
      <c r="U128" s="35"/>
      <c r="V128" s="35"/>
      <c r="W128" s="35"/>
      <c r="X128" s="35"/>
      <c r="Y128" s="35"/>
      <c r="Z128" s="35"/>
      <c r="AA128" s="35"/>
      <c r="AB128" s="35"/>
      <c r="AC128" s="35"/>
      <c r="AD128" s="35"/>
      <c r="AE128" s="35"/>
      <c r="AR128" s="190" t="s">
        <v>310</v>
      </c>
      <c r="AT128" s="190" t="s">
        <v>143</v>
      </c>
      <c r="AU128" s="190" t="s">
        <v>86</v>
      </c>
      <c r="AY128" s="18" t="s">
        <v>140</v>
      </c>
      <c r="BE128" s="191">
        <f>IF(N128="základní",J128,0)</f>
        <v>0</v>
      </c>
      <c r="BF128" s="191">
        <f>IF(N128="snížená",J128,0)</f>
        <v>0</v>
      </c>
      <c r="BG128" s="191">
        <f>IF(N128="zákl. přenesená",J128,0)</f>
        <v>0</v>
      </c>
      <c r="BH128" s="191">
        <f>IF(N128="sníž. přenesená",J128,0)</f>
        <v>0</v>
      </c>
      <c r="BI128" s="191">
        <f>IF(N128="nulová",J128,0)</f>
        <v>0</v>
      </c>
      <c r="BJ128" s="18" t="s">
        <v>84</v>
      </c>
      <c r="BK128" s="191">
        <f>ROUND(I128*H128,2)</f>
        <v>0</v>
      </c>
      <c r="BL128" s="18" t="s">
        <v>310</v>
      </c>
      <c r="BM128" s="190" t="s">
        <v>348</v>
      </c>
    </row>
    <row r="129" spans="1:47" s="1" customFormat="1" ht="11.25">
      <c r="A129" s="35"/>
      <c r="B129" s="36"/>
      <c r="C129" s="37"/>
      <c r="D129" s="192" t="s">
        <v>149</v>
      </c>
      <c r="E129" s="37"/>
      <c r="F129" s="193" t="s">
        <v>216</v>
      </c>
      <c r="G129" s="37"/>
      <c r="H129" s="37"/>
      <c r="I129" s="194"/>
      <c r="J129" s="37"/>
      <c r="K129" s="37"/>
      <c r="L129" s="40"/>
      <c r="M129" s="195"/>
      <c r="N129" s="196"/>
      <c r="O129" s="65"/>
      <c r="P129" s="65"/>
      <c r="Q129" s="65"/>
      <c r="R129" s="65"/>
      <c r="S129" s="65"/>
      <c r="T129" s="66"/>
      <c r="U129" s="35"/>
      <c r="V129" s="35"/>
      <c r="W129" s="35"/>
      <c r="X129" s="35"/>
      <c r="Y129" s="35"/>
      <c r="Z129" s="35"/>
      <c r="AA129" s="35"/>
      <c r="AB129" s="35"/>
      <c r="AC129" s="35"/>
      <c r="AD129" s="35"/>
      <c r="AE129" s="35"/>
      <c r="AT129" s="18" t="s">
        <v>149</v>
      </c>
      <c r="AU129" s="18" t="s">
        <v>86</v>
      </c>
    </row>
    <row r="130" spans="2:63" s="11" customFormat="1" ht="22.5" customHeight="1">
      <c r="B130" s="163"/>
      <c r="C130" s="164"/>
      <c r="D130" s="165" t="s">
        <v>76</v>
      </c>
      <c r="E130" s="177" t="s">
        <v>349</v>
      </c>
      <c r="F130" s="177" t="s">
        <v>350</v>
      </c>
      <c r="G130" s="164"/>
      <c r="H130" s="164"/>
      <c r="I130" s="167"/>
      <c r="J130" s="178">
        <f>BK130</f>
        <v>0</v>
      </c>
      <c r="K130" s="164"/>
      <c r="L130" s="169"/>
      <c r="M130" s="170"/>
      <c r="N130" s="171"/>
      <c r="O130" s="171"/>
      <c r="P130" s="172">
        <v>0</v>
      </c>
      <c r="Q130" s="171"/>
      <c r="R130" s="172">
        <v>0</v>
      </c>
      <c r="S130" s="171"/>
      <c r="T130" s="173">
        <v>0</v>
      </c>
      <c r="AR130" s="174" t="s">
        <v>147</v>
      </c>
      <c r="AT130" s="175" t="s">
        <v>76</v>
      </c>
      <c r="AU130" s="175" t="s">
        <v>84</v>
      </c>
      <c r="AY130" s="174" t="s">
        <v>140</v>
      </c>
      <c r="BK130" s="176">
        <v>0</v>
      </c>
    </row>
    <row r="131" spans="2:63" s="11" customFormat="1" ht="22.5" customHeight="1">
      <c r="B131" s="163"/>
      <c r="C131" s="164"/>
      <c r="D131" s="165" t="s">
        <v>76</v>
      </c>
      <c r="E131" s="177" t="s">
        <v>351</v>
      </c>
      <c r="F131" s="177" t="s">
        <v>352</v>
      </c>
      <c r="G131" s="164"/>
      <c r="H131" s="164"/>
      <c r="I131" s="167"/>
      <c r="J131" s="178">
        <f>BK131</f>
        <v>0</v>
      </c>
      <c r="K131" s="164"/>
      <c r="L131" s="169"/>
      <c r="M131" s="170"/>
      <c r="N131" s="171"/>
      <c r="O131" s="171"/>
      <c r="P131" s="172">
        <f>SUM(P132:P165)</f>
        <v>0</v>
      </c>
      <c r="Q131" s="171"/>
      <c r="R131" s="172">
        <f>SUM(R132:R165)</f>
        <v>0</v>
      </c>
      <c r="S131" s="171"/>
      <c r="T131" s="173">
        <f>SUM(T132:T165)</f>
        <v>0</v>
      </c>
      <c r="AR131" s="174" t="s">
        <v>147</v>
      </c>
      <c r="AT131" s="175" t="s">
        <v>76</v>
      </c>
      <c r="AU131" s="175" t="s">
        <v>84</v>
      </c>
      <c r="AY131" s="174" t="s">
        <v>140</v>
      </c>
      <c r="BK131" s="176">
        <f>SUM(BK132:BK165)</f>
        <v>0</v>
      </c>
    </row>
    <row r="132" spans="1:65" s="1" customFormat="1" ht="16.5" customHeight="1">
      <c r="A132" s="35"/>
      <c r="B132" s="36"/>
      <c r="C132" s="179" t="s">
        <v>208</v>
      </c>
      <c r="D132" s="179" t="s">
        <v>143</v>
      </c>
      <c r="E132" s="180" t="s">
        <v>353</v>
      </c>
      <c r="F132" s="181" t="s">
        <v>354</v>
      </c>
      <c r="G132" s="182" t="s">
        <v>146</v>
      </c>
      <c r="H132" s="183">
        <v>1</v>
      </c>
      <c r="I132" s="184"/>
      <c r="J132" s="185">
        <f>ROUND(I132*H132,2)</f>
        <v>0</v>
      </c>
      <c r="K132" s="181" t="s">
        <v>21</v>
      </c>
      <c r="L132" s="40"/>
      <c r="M132" s="186" t="s">
        <v>21</v>
      </c>
      <c r="N132" s="187" t="s">
        <v>48</v>
      </c>
      <c r="O132" s="65"/>
      <c r="P132" s="188">
        <f>O132*H132</f>
        <v>0</v>
      </c>
      <c r="Q132" s="188">
        <v>0</v>
      </c>
      <c r="R132" s="188">
        <f>Q132*H132</f>
        <v>0</v>
      </c>
      <c r="S132" s="188">
        <v>0</v>
      </c>
      <c r="T132" s="189">
        <f>S132*H132</f>
        <v>0</v>
      </c>
      <c r="U132" s="35"/>
      <c r="V132" s="35"/>
      <c r="W132" s="35"/>
      <c r="X132" s="35"/>
      <c r="Y132" s="35"/>
      <c r="Z132" s="35"/>
      <c r="AA132" s="35"/>
      <c r="AB132" s="35"/>
      <c r="AC132" s="35"/>
      <c r="AD132" s="35"/>
      <c r="AE132" s="35"/>
      <c r="AR132" s="190" t="s">
        <v>310</v>
      </c>
      <c r="AT132" s="190" t="s">
        <v>143</v>
      </c>
      <c r="AU132" s="190" t="s">
        <v>86</v>
      </c>
      <c r="AY132" s="18" t="s">
        <v>140</v>
      </c>
      <c r="BE132" s="191">
        <f>IF(N132="základní",J132,0)</f>
        <v>0</v>
      </c>
      <c r="BF132" s="191">
        <f>IF(N132="snížená",J132,0)</f>
        <v>0</v>
      </c>
      <c r="BG132" s="191">
        <f>IF(N132="zákl. přenesená",J132,0)</f>
        <v>0</v>
      </c>
      <c r="BH132" s="191">
        <f>IF(N132="sníž. přenesená",J132,0)</f>
        <v>0</v>
      </c>
      <c r="BI132" s="191">
        <f>IF(N132="nulová",J132,0)</f>
        <v>0</v>
      </c>
      <c r="BJ132" s="18" t="s">
        <v>84</v>
      </c>
      <c r="BK132" s="191">
        <f>ROUND(I132*H132,2)</f>
        <v>0</v>
      </c>
      <c r="BL132" s="18" t="s">
        <v>310</v>
      </c>
      <c r="BM132" s="190" t="s">
        <v>355</v>
      </c>
    </row>
    <row r="133" spans="1:47" s="1" customFormat="1" ht="11.25">
      <c r="A133" s="35"/>
      <c r="B133" s="36"/>
      <c r="C133" s="37"/>
      <c r="D133" s="192" t="s">
        <v>149</v>
      </c>
      <c r="E133" s="37"/>
      <c r="F133" s="193" t="s">
        <v>354</v>
      </c>
      <c r="G133" s="37"/>
      <c r="H133" s="37"/>
      <c r="I133" s="194"/>
      <c r="J133" s="37"/>
      <c r="K133" s="37"/>
      <c r="L133" s="40"/>
      <c r="M133" s="195"/>
      <c r="N133" s="196"/>
      <c r="O133" s="65"/>
      <c r="P133" s="65"/>
      <c r="Q133" s="65"/>
      <c r="R133" s="65"/>
      <c r="S133" s="65"/>
      <c r="T133" s="66"/>
      <c r="U133" s="35"/>
      <c r="V133" s="35"/>
      <c r="W133" s="35"/>
      <c r="X133" s="35"/>
      <c r="Y133" s="35"/>
      <c r="Z133" s="35"/>
      <c r="AA133" s="35"/>
      <c r="AB133" s="35"/>
      <c r="AC133" s="35"/>
      <c r="AD133" s="35"/>
      <c r="AE133" s="35"/>
      <c r="AT133" s="18" t="s">
        <v>149</v>
      </c>
      <c r="AU133" s="18" t="s">
        <v>86</v>
      </c>
    </row>
    <row r="134" spans="1:65" s="1" customFormat="1" ht="16.5" customHeight="1">
      <c r="A134" s="35"/>
      <c r="B134" s="36"/>
      <c r="C134" s="179" t="s">
        <v>8</v>
      </c>
      <c r="D134" s="179" t="s">
        <v>143</v>
      </c>
      <c r="E134" s="180" t="s">
        <v>356</v>
      </c>
      <c r="F134" s="181" t="s">
        <v>357</v>
      </c>
      <c r="G134" s="182" t="s">
        <v>146</v>
      </c>
      <c r="H134" s="183">
        <v>1</v>
      </c>
      <c r="I134" s="184"/>
      <c r="J134" s="185">
        <f>ROUND(I134*H134,2)</f>
        <v>0</v>
      </c>
      <c r="K134" s="181" t="s">
        <v>21</v>
      </c>
      <c r="L134" s="40"/>
      <c r="M134" s="186" t="s">
        <v>21</v>
      </c>
      <c r="N134" s="187" t="s">
        <v>48</v>
      </c>
      <c r="O134" s="65"/>
      <c r="P134" s="188">
        <f>O134*H134</f>
        <v>0</v>
      </c>
      <c r="Q134" s="188">
        <v>0</v>
      </c>
      <c r="R134" s="188">
        <f>Q134*H134</f>
        <v>0</v>
      </c>
      <c r="S134" s="188">
        <v>0</v>
      </c>
      <c r="T134" s="189">
        <f>S134*H134</f>
        <v>0</v>
      </c>
      <c r="U134" s="35"/>
      <c r="V134" s="35"/>
      <c r="W134" s="35"/>
      <c r="X134" s="35"/>
      <c r="Y134" s="35"/>
      <c r="Z134" s="35"/>
      <c r="AA134" s="35"/>
      <c r="AB134" s="35"/>
      <c r="AC134" s="35"/>
      <c r="AD134" s="35"/>
      <c r="AE134" s="35"/>
      <c r="AR134" s="190" t="s">
        <v>310</v>
      </c>
      <c r="AT134" s="190" t="s">
        <v>143</v>
      </c>
      <c r="AU134" s="190" t="s">
        <v>86</v>
      </c>
      <c r="AY134" s="18" t="s">
        <v>140</v>
      </c>
      <c r="BE134" s="191">
        <f>IF(N134="základní",J134,0)</f>
        <v>0</v>
      </c>
      <c r="BF134" s="191">
        <f>IF(N134="snížená",J134,0)</f>
        <v>0</v>
      </c>
      <c r="BG134" s="191">
        <f>IF(N134="zákl. přenesená",J134,0)</f>
        <v>0</v>
      </c>
      <c r="BH134" s="191">
        <f>IF(N134="sníž. přenesená",J134,0)</f>
        <v>0</v>
      </c>
      <c r="BI134" s="191">
        <f>IF(N134="nulová",J134,0)</f>
        <v>0</v>
      </c>
      <c r="BJ134" s="18" t="s">
        <v>84</v>
      </c>
      <c r="BK134" s="191">
        <f>ROUND(I134*H134,2)</f>
        <v>0</v>
      </c>
      <c r="BL134" s="18" t="s">
        <v>310</v>
      </c>
      <c r="BM134" s="190" t="s">
        <v>358</v>
      </c>
    </row>
    <row r="135" spans="1:47" s="1" customFormat="1" ht="11.25">
      <c r="A135" s="35"/>
      <c r="B135" s="36"/>
      <c r="C135" s="37"/>
      <c r="D135" s="192" t="s">
        <v>149</v>
      </c>
      <c r="E135" s="37"/>
      <c r="F135" s="193" t="s">
        <v>357</v>
      </c>
      <c r="G135" s="37"/>
      <c r="H135" s="37"/>
      <c r="I135" s="194"/>
      <c r="J135" s="37"/>
      <c r="K135" s="37"/>
      <c r="L135" s="40"/>
      <c r="M135" s="195"/>
      <c r="N135" s="196"/>
      <c r="O135" s="65"/>
      <c r="P135" s="65"/>
      <c r="Q135" s="65"/>
      <c r="R135" s="65"/>
      <c r="S135" s="65"/>
      <c r="T135" s="66"/>
      <c r="U135" s="35"/>
      <c r="V135" s="35"/>
      <c r="W135" s="35"/>
      <c r="X135" s="35"/>
      <c r="Y135" s="35"/>
      <c r="Z135" s="35"/>
      <c r="AA135" s="35"/>
      <c r="AB135" s="35"/>
      <c r="AC135" s="35"/>
      <c r="AD135" s="35"/>
      <c r="AE135" s="35"/>
      <c r="AT135" s="18" t="s">
        <v>149</v>
      </c>
      <c r="AU135" s="18" t="s">
        <v>86</v>
      </c>
    </row>
    <row r="136" spans="1:65" s="1" customFormat="1" ht="16.5" customHeight="1">
      <c r="A136" s="35"/>
      <c r="B136" s="36"/>
      <c r="C136" s="179" t="s">
        <v>214</v>
      </c>
      <c r="D136" s="179" t="s">
        <v>143</v>
      </c>
      <c r="E136" s="180" t="s">
        <v>359</v>
      </c>
      <c r="F136" s="181" t="s">
        <v>360</v>
      </c>
      <c r="G136" s="182" t="s">
        <v>146</v>
      </c>
      <c r="H136" s="183">
        <v>1</v>
      </c>
      <c r="I136" s="184"/>
      <c r="J136" s="185">
        <f>ROUND(I136*H136,2)</f>
        <v>0</v>
      </c>
      <c r="K136" s="181" t="s">
        <v>21</v>
      </c>
      <c r="L136" s="40"/>
      <c r="M136" s="186" t="s">
        <v>21</v>
      </c>
      <c r="N136" s="187" t="s">
        <v>48</v>
      </c>
      <c r="O136" s="65"/>
      <c r="P136" s="188">
        <f>O136*H136</f>
        <v>0</v>
      </c>
      <c r="Q136" s="188">
        <v>0</v>
      </c>
      <c r="R136" s="188">
        <f>Q136*H136</f>
        <v>0</v>
      </c>
      <c r="S136" s="188">
        <v>0</v>
      </c>
      <c r="T136" s="189">
        <f>S136*H136</f>
        <v>0</v>
      </c>
      <c r="U136" s="35"/>
      <c r="V136" s="35"/>
      <c r="W136" s="35"/>
      <c r="X136" s="35"/>
      <c r="Y136" s="35"/>
      <c r="Z136" s="35"/>
      <c r="AA136" s="35"/>
      <c r="AB136" s="35"/>
      <c r="AC136" s="35"/>
      <c r="AD136" s="35"/>
      <c r="AE136" s="35"/>
      <c r="AR136" s="190" t="s">
        <v>310</v>
      </c>
      <c r="AT136" s="190" t="s">
        <v>143</v>
      </c>
      <c r="AU136" s="190" t="s">
        <v>86</v>
      </c>
      <c r="AY136" s="18" t="s">
        <v>140</v>
      </c>
      <c r="BE136" s="191">
        <f>IF(N136="základní",J136,0)</f>
        <v>0</v>
      </c>
      <c r="BF136" s="191">
        <f>IF(N136="snížená",J136,0)</f>
        <v>0</v>
      </c>
      <c r="BG136" s="191">
        <f>IF(N136="zákl. přenesená",J136,0)</f>
        <v>0</v>
      </c>
      <c r="BH136" s="191">
        <f>IF(N136="sníž. přenesená",J136,0)</f>
        <v>0</v>
      </c>
      <c r="BI136" s="191">
        <f>IF(N136="nulová",J136,0)</f>
        <v>0</v>
      </c>
      <c r="BJ136" s="18" t="s">
        <v>84</v>
      </c>
      <c r="BK136" s="191">
        <f>ROUND(I136*H136,2)</f>
        <v>0</v>
      </c>
      <c r="BL136" s="18" t="s">
        <v>310</v>
      </c>
      <c r="BM136" s="190" t="s">
        <v>361</v>
      </c>
    </row>
    <row r="137" spans="1:47" s="1" customFormat="1" ht="11.25">
      <c r="A137" s="35"/>
      <c r="B137" s="36"/>
      <c r="C137" s="37"/>
      <c r="D137" s="192" t="s">
        <v>149</v>
      </c>
      <c r="E137" s="37"/>
      <c r="F137" s="193" t="s">
        <v>360</v>
      </c>
      <c r="G137" s="37"/>
      <c r="H137" s="37"/>
      <c r="I137" s="194"/>
      <c r="J137" s="37"/>
      <c r="K137" s="37"/>
      <c r="L137" s="40"/>
      <c r="M137" s="195"/>
      <c r="N137" s="196"/>
      <c r="O137" s="65"/>
      <c r="P137" s="65"/>
      <c r="Q137" s="65"/>
      <c r="R137" s="65"/>
      <c r="S137" s="65"/>
      <c r="T137" s="66"/>
      <c r="U137" s="35"/>
      <c r="V137" s="35"/>
      <c r="W137" s="35"/>
      <c r="X137" s="35"/>
      <c r="Y137" s="35"/>
      <c r="Z137" s="35"/>
      <c r="AA137" s="35"/>
      <c r="AB137" s="35"/>
      <c r="AC137" s="35"/>
      <c r="AD137" s="35"/>
      <c r="AE137" s="35"/>
      <c r="AT137" s="18" t="s">
        <v>149</v>
      </c>
      <c r="AU137" s="18" t="s">
        <v>86</v>
      </c>
    </row>
    <row r="138" spans="1:65" s="1" customFormat="1" ht="16.5" customHeight="1">
      <c r="A138" s="35"/>
      <c r="B138" s="36"/>
      <c r="C138" s="179" t="s">
        <v>222</v>
      </c>
      <c r="D138" s="179" t="s">
        <v>143</v>
      </c>
      <c r="E138" s="180" t="s">
        <v>362</v>
      </c>
      <c r="F138" s="181" t="s">
        <v>363</v>
      </c>
      <c r="G138" s="182" t="s">
        <v>146</v>
      </c>
      <c r="H138" s="183">
        <v>1</v>
      </c>
      <c r="I138" s="184"/>
      <c r="J138" s="185">
        <f>ROUND(I138*H138,2)</f>
        <v>0</v>
      </c>
      <c r="K138" s="181" t="s">
        <v>21</v>
      </c>
      <c r="L138" s="40"/>
      <c r="M138" s="186" t="s">
        <v>21</v>
      </c>
      <c r="N138" s="187" t="s">
        <v>48</v>
      </c>
      <c r="O138" s="65"/>
      <c r="P138" s="188">
        <f>O138*H138</f>
        <v>0</v>
      </c>
      <c r="Q138" s="188">
        <v>0</v>
      </c>
      <c r="R138" s="188">
        <f>Q138*H138</f>
        <v>0</v>
      </c>
      <c r="S138" s="188">
        <v>0</v>
      </c>
      <c r="T138" s="189">
        <f>S138*H138</f>
        <v>0</v>
      </c>
      <c r="U138" s="35"/>
      <c r="V138" s="35"/>
      <c r="W138" s="35"/>
      <c r="X138" s="35"/>
      <c r="Y138" s="35"/>
      <c r="Z138" s="35"/>
      <c r="AA138" s="35"/>
      <c r="AB138" s="35"/>
      <c r="AC138" s="35"/>
      <c r="AD138" s="35"/>
      <c r="AE138" s="35"/>
      <c r="AR138" s="190" t="s">
        <v>310</v>
      </c>
      <c r="AT138" s="190" t="s">
        <v>143</v>
      </c>
      <c r="AU138" s="190" t="s">
        <v>86</v>
      </c>
      <c r="AY138" s="18" t="s">
        <v>140</v>
      </c>
      <c r="BE138" s="191">
        <f>IF(N138="základní",J138,0)</f>
        <v>0</v>
      </c>
      <c r="BF138" s="191">
        <f>IF(N138="snížená",J138,0)</f>
        <v>0</v>
      </c>
      <c r="BG138" s="191">
        <f>IF(N138="zákl. přenesená",J138,0)</f>
        <v>0</v>
      </c>
      <c r="BH138" s="191">
        <f>IF(N138="sníž. přenesená",J138,0)</f>
        <v>0</v>
      </c>
      <c r="BI138" s="191">
        <f>IF(N138="nulová",J138,0)</f>
        <v>0</v>
      </c>
      <c r="BJ138" s="18" t="s">
        <v>84</v>
      </c>
      <c r="BK138" s="191">
        <f>ROUND(I138*H138,2)</f>
        <v>0</v>
      </c>
      <c r="BL138" s="18" t="s">
        <v>310</v>
      </c>
      <c r="BM138" s="190" t="s">
        <v>364</v>
      </c>
    </row>
    <row r="139" spans="1:47" s="1" customFormat="1" ht="11.25">
      <c r="A139" s="35"/>
      <c r="B139" s="36"/>
      <c r="C139" s="37"/>
      <c r="D139" s="192" t="s">
        <v>149</v>
      </c>
      <c r="E139" s="37"/>
      <c r="F139" s="193" t="s">
        <v>365</v>
      </c>
      <c r="G139" s="37"/>
      <c r="H139" s="37"/>
      <c r="I139" s="194"/>
      <c r="J139" s="37"/>
      <c r="K139" s="37"/>
      <c r="L139" s="40"/>
      <c r="M139" s="195"/>
      <c r="N139" s="196"/>
      <c r="O139" s="65"/>
      <c r="P139" s="65"/>
      <c r="Q139" s="65"/>
      <c r="R139" s="65"/>
      <c r="S139" s="65"/>
      <c r="T139" s="66"/>
      <c r="U139" s="35"/>
      <c r="V139" s="35"/>
      <c r="W139" s="35"/>
      <c r="X139" s="35"/>
      <c r="Y139" s="35"/>
      <c r="Z139" s="35"/>
      <c r="AA139" s="35"/>
      <c r="AB139" s="35"/>
      <c r="AC139" s="35"/>
      <c r="AD139" s="35"/>
      <c r="AE139" s="35"/>
      <c r="AT139" s="18" t="s">
        <v>149</v>
      </c>
      <c r="AU139" s="18" t="s">
        <v>86</v>
      </c>
    </row>
    <row r="140" spans="1:65" s="1" customFormat="1" ht="16.5" customHeight="1">
      <c r="A140" s="35"/>
      <c r="B140" s="36"/>
      <c r="C140" s="179" t="s">
        <v>226</v>
      </c>
      <c r="D140" s="179" t="s">
        <v>143</v>
      </c>
      <c r="E140" s="180" t="s">
        <v>366</v>
      </c>
      <c r="F140" s="181" t="s">
        <v>367</v>
      </c>
      <c r="G140" s="182" t="s">
        <v>146</v>
      </c>
      <c r="H140" s="183">
        <v>1</v>
      </c>
      <c r="I140" s="184"/>
      <c r="J140" s="185">
        <f>ROUND(I140*H140,2)</f>
        <v>0</v>
      </c>
      <c r="K140" s="181" t="s">
        <v>21</v>
      </c>
      <c r="L140" s="40"/>
      <c r="M140" s="186" t="s">
        <v>21</v>
      </c>
      <c r="N140" s="187" t="s">
        <v>48</v>
      </c>
      <c r="O140" s="65"/>
      <c r="P140" s="188">
        <f>O140*H140</f>
        <v>0</v>
      </c>
      <c r="Q140" s="188">
        <v>0</v>
      </c>
      <c r="R140" s="188">
        <f>Q140*H140</f>
        <v>0</v>
      </c>
      <c r="S140" s="188">
        <v>0</v>
      </c>
      <c r="T140" s="189">
        <f>S140*H140</f>
        <v>0</v>
      </c>
      <c r="U140" s="35"/>
      <c r="V140" s="35"/>
      <c r="W140" s="35"/>
      <c r="X140" s="35"/>
      <c r="Y140" s="35"/>
      <c r="Z140" s="35"/>
      <c r="AA140" s="35"/>
      <c r="AB140" s="35"/>
      <c r="AC140" s="35"/>
      <c r="AD140" s="35"/>
      <c r="AE140" s="35"/>
      <c r="AR140" s="190" t="s">
        <v>310</v>
      </c>
      <c r="AT140" s="190" t="s">
        <v>143</v>
      </c>
      <c r="AU140" s="190" t="s">
        <v>86</v>
      </c>
      <c r="AY140" s="18" t="s">
        <v>140</v>
      </c>
      <c r="BE140" s="191">
        <f>IF(N140="základní",J140,0)</f>
        <v>0</v>
      </c>
      <c r="BF140" s="191">
        <f>IF(N140="snížená",J140,0)</f>
        <v>0</v>
      </c>
      <c r="BG140" s="191">
        <f>IF(N140="zákl. přenesená",J140,0)</f>
        <v>0</v>
      </c>
      <c r="BH140" s="191">
        <f>IF(N140="sníž. přenesená",J140,0)</f>
        <v>0</v>
      </c>
      <c r="BI140" s="191">
        <f>IF(N140="nulová",J140,0)</f>
        <v>0</v>
      </c>
      <c r="BJ140" s="18" t="s">
        <v>84</v>
      </c>
      <c r="BK140" s="191">
        <f>ROUND(I140*H140,2)</f>
        <v>0</v>
      </c>
      <c r="BL140" s="18" t="s">
        <v>310</v>
      </c>
      <c r="BM140" s="190" t="s">
        <v>368</v>
      </c>
    </row>
    <row r="141" spans="1:47" s="1" customFormat="1" ht="11.25">
      <c r="A141" s="35"/>
      <c r="B141" s="36"/>
      <c r="C141" s="37"/>
      <c r="D141" s="192" t="s">
        <v>149</v>
      </c>
      <c r="E141" s="37"/>
      <c r="F141" s="193" t="s">
        <v>367</v>
      </c>
      <c r="G141" s="37"/>
      <c r="H141" s="37"/>
      <c r="I141" s="194"/>
      <c r="J141" s="37"/>
      <c r="K141" s="37"/>
      <c r="L141" s="40"/>
      <c r="M141" s="195"/>
      <c r="N141" s="196"/>
      <c r="O141" s="65"/>
      <c r="P141" s="65"/>
      <c r="Q141" s="65"/>
      <c r="R141" s="65"/>
      <c r="S141" s="65"/>
      <c r="T141" s="66"/>
      <c r="U141" s="35"/>
      <c r="V141" s="35"/>
      <c r="W141" s="35"/>
      <c r="X141" s="35"/>
      <c r="Y141" s="35"/>
      <c r="Z141" s="35"/>
      <c r="AA141" s="35"/>
      <c r="AB141" s="35"/>
      <c r="AC141" s="35"/>
      <c r="AD141" s="35"/>
      <c r="AE141" s="35"/>
      <c r="AT141" s="18" t="s">
        <v>149</v>
      </c>
      <c r="AU141" s="18" t="s">
        <v>86</v>
      </c>
    </row>
    <row r="142" spans="1:47" s="1" customFormat="1" ht="12">
      <c r="A142" s="35"/>
      <c r="B142" s="36"/>
      <c r="C142" s="423">
        <v>50</v>
      </c>
      <c r="D142" s="423" t="s">
        <v>143</v>
      </c>
      <c r="E142" s="424" t="s">
        <v>366</v>
      </c>
      <c r="F142" s="425" t="s">
        <v>1049</v>
      </c>
      <c r="G142" s="426" t="s">
        <v>146</v>
      </c>
      <c r="H142" s="427">
        <v>1</v>
      </c>
      <c r="I142" s="428"/>
      <c r="J142" s="429">
        <f>ROUND(I142*H142,2)</f>
        <v>0</v>
      </c>
      <c r="K142" s="425" t="s">
        <v>21</v>
      </c>
      <c r="L142" s="40"/>
      <c r="M142" s="195"/>
      <c r="N142" s="196"/>
      <c r="O142" s="65"/>
      <c r="P142" s="65"/>
      <c r="Q142" s="65"/>
      <c r="R142" s="65"/>
      <c r="S142" s="65"/>
      <c r="T142" s="66"/>
      <c r="U142" s="35"/>
      <c r="V142" s="35"/>
      <c r="W142" s="35"/>
      <c r="X142" s="35"/>
      <c r="Y142" s="35"/>
      <c r="Z142" s="35"/>
      <c r="AA142" s="35"/>
      <c r="AB142" s="35"/>
      <c r="AC142" s="35"/>
      <c r="AD142" s="35"/>
      <c r="AE142" s="35"/>
      <c r="AT142" s="18"/>
      <c r="AU142" s="18"/>
    </row>
    <row r="143" spans="1:47" s="1" customFormat="1" ht="11.25">
      <c r="A143" s="35"/>
      <c r="B143" s="36"/>
      <c r="C143" s="225"/>
      <c r="D143" s="430" t="s">
        <v>149</v>
      </c>
      <c r="E143" s="225"/>
      <c r="F143" s="431" t="s">
        <v>1050</v>
      </c>
      <c r="G143" s="225"/>
      <c r="H143" s="225"/>
      <c r="I143" s="229"/>
      <c r="J143" s="225"/>
      <c r="K143" s="225"/>
      <c r="L143" s="40"/>
      <c r="M143" s="195"/>
      <c r="N143" s="196"/>
      <c r="O143" s="65"/>
      <c r="P143" s="65"/>
      <c r="Q143" s="65"/>
      <c r="R143" s="65"/>
      <c r="S143" s="65"/>
      <c r="T143" s="66"/>
      <c r="U143" s="35"/>
      <c r="V143" s="35"/>
      <c r="W143" s="35"/>
      <c r="X143" s="35"/>
      <c r="Y143" s="35"/>
      <c r="Z143" s="35"/>
      <c r="AA143" s="35"/>
      <c r="AB143" s="35"/>
      <c r="AC143" s="35"/>
      <c r="AD143" s="35"/>
      <c r="AE143" s="35"/>
      <c r="AT143" s="18"/>
      <c r="AU143" s="18"/>
    </row>
    <row r="144" spans="1:65" s="1" customFormat="1" ht="16.5" customHeight="1">
      <c r="A144" s="35"/>
      <c r="B144" s="36"/>
      <c r="C144" s="179" t="s">
        <v>230</v>
      </c>
      <c r="D144" s="179" t="s">
        <v>143</v>
      </c>
      <c r="E144" s="180" t="s">
        <v>369</v>
      </c>
      <c r="F144" s="181" t="s">
        <v>370</v>
      </c>
      <c r="G144" s="182" t="s">
        <v>146</v>
      </c>
      <c r="H144" s="183">
        <v>1</v>
      </c>
      <c r="I144" s="184"/>
      <c r="J144" s="185">
        <f>ROUND(I144*H144,2)</f>
        <v>0</v>
      </c>
      <c r="K144" s="181" t="s">
        <v>21</v>
      </c>
      <c r="L144" s="40"/>
      <c r="M144" s="186" t="s">
        <v>21</v>
      </c>
      <c r="N144" s="187" t="s">
        <v>48</v>
      </c>
      <c r="O144" s="65"/>
      <c r="P144" s="188">
        <f>O144*H144</f>
        <v>0</v>
      </c>
      <c r="Q144" s="188">
        <v>0</v>
      </c>
      <c r="R144" s="188">
        <f>Q144*H144</f>
        <v>0</v>
      </c>
      <c r="S144" s="188">
        <v>0</v>
      </c>
      <c r="T144" s="189">
        <f>S144*H144</f>
        <v>0</v>
      </c>
      <c r="U144" s="35"/>
      <c r="V144" s="35"/>
      <c r="W144" s="35"/>
      <c r="X144" s="35"/>
      <c r="Y144" s="35"/>
      <c r="Z144" s="35"/>
      <c r="AA144" s="35"/>
      <c r="AB144" s="35"/>
      <c r="AC144" s="35"/>
      <c r="AD144" s="35"/>
      <c r="AE144" s="35"/>
      <c r="AR144" s="190" t="s">
        <v>310</v>
      </c>
      <c r="AT144" s="190" t="s">
        <v>143</v>
      </c>
      <c r="AU144" s="190" t="s">
        <v>86</v>
      </c>
      <c r="AY144" s="18" t="s">
        <v>140</v>
      </c>
      <c r="BE144" s="191">
        <f>IF(N144="základní",J144,0)</f>
        <v>0</v>
      </c>
      <c r="BF144" s="191">
        <f>IF(N144="snížená",J144,0)</f>
        <v>0</v>
      </c>
      <c r="BG144" s="191">
        <f>IF(N144="zákl. přenesená",J144,0)</f>
        <v>0</v>
      </c>
      <c r="BH144" s="191">
        <f>IF(N144="sníž. přenesená",J144,0)</f>
        <v>0</v>
      </c>
      <c r="BI144" s="191">
        <f>IF(N144="nulová",J144,0)</f>
        <v>0</v>
      </c>
      <c r="BJ144" s="18" t="s">
        <v>84</v>
      </c>
      <c r="BK144" s="191">
        <f>ROUND(I144*H144,2)</f>
        <v>0</v>
      </c>
      <c r="BL144" s="18" t="s">
        <v>310</v>
      </c>
      <c r="BM144" s="190" t="s">
        <v>371</v>
      </c>
    </row>
    <row r="145" spans="1:47" s="1" customFormat="1" ht="11.25">
      <c r="A145" s="35"/>
      <c r="B145" s="36"/>
      <c r="C145" s="37"/>
      <c r="D145" s="192" t="s">
        <v>149</v>
      </c>
      <c r="E145" s="37"/>
      <c r="F145" s="193" t="s">
        <v>370</v>
      </c>
      <c r="G145" s="37"/>
      <c r="H145" s="37"/>
      <c r="I145" s="194"/>
      <c r="J145" s="37"/>
      <c r="K145" s="37"/>
      <c r="L145" s="40"/>
      <c r="M145" s="195"/>
      <c r="N145" s="196"/>
      <c r="O145" s="65"/>
      <c r="P145" s="65"/>
      <c r="Q145" s="65"/>
      <c r="R145" s="65"/>
      <c r="S145" s="65"/>
      <c r="T145" s="66"/>
      <c r="U145" s="35"/>
      <c r="V145" s="35"/>
      <c r="W145" s="35"/>
      <c r="X145" s="35"/>
      <c r="Y145" s="35"/>
      <c r="Z145" s="35"/>
      <c r="AA145" s="35"/>
      <c r="AB145" s="35"/>
      <c r="AC145" s="35"/>
      <c r="AD145" s="35"/>
      <c r="AE145" s="35"/>
      <c r="AT145" s="18" t="s">
        <v>149</v>
      </c>
      <c r="AU145" s="18" t="s">
        <v>86</v>
      </c>
    </row>
    <row r="146" spans="1:65" s="1" customFormat="1" ht="16.5" customHeight="1">
      <c r="A146" s="35"/>
      <c r="B146" s="36"/>
      <c r="C146" s="179" t="s">
        <v>234</v>
      </c>
      <c r="D146" s="179" t="s">
        <v>143</v>
      </c>
      <c r="E146" s="180" t="s">
        <v>372</v>
      </c>
      <c r="F146" s="181" t="s">
        <v>373</v>
      </c>
      <c r="G146" s="182" t="s">
        <v>146</v>
      </c>
      <c r="H146" s="183">
        <v>1</v>
      </c>
      <c r="I146" s="184"/>
      <c r="J146" s="185">
        <f>ROUND(I146*H146,2)</f>
        <v>0</v>
      </c>
      <c r="K146" s="181" t="s">
        <v>21</v>
      </c>
      <c r="L146" s="40"/>
      <c r="M146" s="186" t="s">
        <v>21</v>
      </c>
      <c r="N146" s="187" t="s">
        <v>48</v>
      </c>
      <c r="O146" s="65"/>
      <c r="P146" s="188">
        <f>O146*H146</f>
        <v>0</v>
      </c>
      <c r="Q146" s="188">
        <v>0</v>
      </c>
      <c r="R146" s="188">
        <f>Q146*H146</f>
        <v>0</v>
      </c>
      <c r="S146" s="188">
        <v>0</v>
      </c>
      <c r="T146" s="189">
        <f>S146*H146</f>
        <v>0</v>
      </c>
      <c r="U146" s="35"/>
      <c r="V146" s="35"/>
      <c r="W146" s="35"/>
      <c r="X146" s="35"/>
      <c r="Y146" s="35"/>
      <c r="Z146" s="35"/>
      <c r="AA146" s="35"/>
      <c r="AB146" s="35"/>
      <c r="AC146" s="35"/>
      <c r="AD146" s="35"/>
      <c r="AE146" s="35"/>
      <c r="AR146" s="190" t="s">
        <v>310</v>
      </c>
      <c r="AT146" s="190" t="s">
        <v>143</v>
      </c>
      <c r="AU146" s="190" t="s">
        <v>86</v>
      </c>
      <c r="AY146" s="18" t="s">
        <v>140</v>
      </c>
      <c r="BE146" s="191">
        <f>IF(N146="základní",J146,0)</f>
        <v>0</v>
      </c>
      <c r="BF146" s="191">
        <f>IF(N146="snížená",J146,0)</f>
        <v>0</v>
      </c>
      <c r="BG146" s="191">
        <f>IF(N146="zákl. přenesená",J146,0)</f>
        <v>0</v>
      </c>
      <c r="BH146" s="191">
        <f>IF(N146="sníž. přenesená",J146,0)</f>
        <v>0</v>
      </c>
      <c r="BI146" s="191">
        <f>IF(N146="nulová",J146,0)</f>
        <v>0</v>
      </c>
      <c r="BJ146" s="18" t="s">
        <v>84</v>
      </c>
      <c r="BK146" s="191">
        <f>ROUND(I146*H146,2)</f>
        <v>0</v>
      </c>
      <c r="BL146" s="18" t="s">
        <v>310</v>
      </c>
      <c r="BM146" s="190" t="s">
        <v>374</v>
      </c>
    </row>
    <row r="147" spans="1:47" s="1" customFormat="1" ht="11.25">
      <c r="A147" s="35"/>
      <c r="B147" s="36"/>
      <c r="C147" s="37"/>
      <c r="D147" s="192" t="s">
        <v>149</v>
      </c>
      <c r="E147" s="37"/>
      <c r="F147" s="193" t="s">
        <v>373</v>
      </c>
      <c r="G147" s="37"/>
      <c r="H147" s="37"/>
      <c r="I147" s="194"/>
      <c r="J147" s="37"/>
      <c r="K147" s="37"/>
      <c r="L147" s="40"/>
      <c r="M147" s="195"/>
      <c r="N147" s="196"/>
      <c r="O147" s="65"/>
      <c r="P147" s="65"/>
      <c r="Q147" s="65"/>
      <c r="R147" s="65"/>
      <c r="S147" s="65"/>
      <c r="T147" s="66"/>
      <c r="U147" s="35"/>
      <c r="V147" s="35"/>
      <c r="W147" s="35"/>
      <c r="X147" s="35"/>
      <c r="Y147" s="35"/>
      <c r="Z147" s="35"/>
      <c r="AA147" s="35"/>
      <c r="AB147" s="35"/>
      <c r="AC147" s="35"/>
      <c r="AD147" s="35"/>
      <c r="AE147" s="35"/>
      <c r="AT147" s="18" t="s">
        <v>149</v>
      </c>
      <c r="AU147" s="18" t="s">
        <v>86</v>
      </c>
    </row>
    <row r="148" spans="1:65" s="1" customFormat="1" ht="16.5" customHeight="1">
      <c r="A148" s="35"/>
      <c r="B148" s="36"/>
      <c r="C148" s="179" t="s">
        <v>7</v>
      </c>
      <c r="D148" s="179" t="s">
        <v>143</v>
      </c>
      <c r="E148" s="180" t="s">
        <v>375</v>
      </c>
      <c r="F148" s="181" t="s">
        <v>376</v>
      </c>
      <c r="G148" s="182" t="s">
        <v>146</v>
      </c>
      <c r="H148" s="183">
        <v>1</v>
      </c>
      <c r="I148" s="184"/>
      <c r="J148" s="185">
        <f>ROUND(I148*H148,2)</f>
        <v>0</v>
      </c>
      <c r="K148" s="181" t="s">
        <v>21</v>
      </c>
      <c r="L148" s="40"/>
      <c r="M148" s="186" t="s">
        <v>21</v>
      </c>
      <c r="N148" s="187" t="s">
        <v>48</v>
      </c>
      <c r="O148" s="65"/>
      <c r="P148" s="188">
        <f>O148*H148</f>
        <v>0</v>
      </c>
      <c r="Q148" s="188">
        <v>0</v>
      </c>
      <c r="R148" s="188">
        <f>Q148*H148</f>
        <v>0</v>
      </c>
      <c r="S148" s="188">
        <v>0</v>
      </c>
      <c r="T148" s="189">
        <f>S148*H148</f>
        <v>0</v>
      </c>
      <c r="U148" s="35"/>
      <c r="V148" s="35"/>
      <c r="W148" s="35"/>
      <c r="X148" s="35"/>
      <c r="Y148" s="35"/>
      <c r="Z148" s="35"/>
      <c r="AA148" s="35"/>
      <c r="AB148" s="35"/>
      <c r="AC148" s="35"/>
      <c r="AD148" s="35"/>
      <c r="AE148" s="35"/>
      <c r="AR148" s="190" t="s">
        <v>310</v>
      </c>
      <c r="AT148" s="190" t="s">
        <v>143</v>
      </c>
      <c r="AU148" s="190" t="s">
        <v>86</v>
      </c>
      <c r="AY148" s="18" t="s">
        <v>140</v>
      </c>
      <c r="BE148" s="191">
        <f>IF(N148="základní",J148,0)</f>
        <v>0</v>
      </c>
      <c r="BF148" s="191">
        <f>IF(N148="snížená",J148,0)</f>
        <v>0</v>
      </c>
      <c r="BG148" s="191">
        <f>IF(N148="zákl. přenesená",J148,0)</f>
        <v>0</v>
      </c>
      <c r="BH148" s="191">
        <f>IF(N148="sníž. přenesená",J148,0)</f>
        <v>0</v>
      </c>
      <c r="BI148" s="191">
        <f>IF(N148="nulová",J148,0)</f>
        <v>0</v>
      </c>
      <c r="BJ148" s="18" t="s">
        <v>84</v>
      </c>
      <c r="BK148" s="191">
        <f>ROUND(I148*H148,2)</f>
        <v>0</v>
      </c>
      <c r="BL148" s="18" t="s">
        <v>310</v>
      </c>
      <c r="BM148" s="190" t="s">
        <v>377</v>
      </c>
    </row>
    <row r="149" spans="1:47" s="1" customFormat="1" ht="11.25">
      <c r="A149" s="35"/>
      <c r="B149" s="36"/>
      <c r="C149" s="37"/>
      <c r="D149" s="192" t="s">
        <v>149</v>
      </c>
      <c r="E149" s="37"/>
      <c r="F149" s="193" t="s">
        <v>376</v>
      </c>
      <c r="G149" s="37"/>
      <c r="H149" s="37"/>
      <c r="I149" s="194"/>
      <c r="J149" s="37"/>
      <c r="K149" s="37"/>
      <c r="L149" s="40"/>
      <c r="M149" s="195"/>
      <c r="N149" s="196"/>
      <c r="O149" s="65"/>
      <c r="P149" s="65"/>
      <c r="Q149" s="65"/>
      <c r="R149" s="65"/>
      <c r="S149" s="65"/>
      <c r="T149" s="66"/>
      <c r="U149" s="35"/>
      <c r="V149" s="35"/>
      <c r="W149" s="35"/>
      <c r="X149" s="35"/>
      <c r="Y149" s="35"/>
      <c r="Z149" s="35"/>
      <c r="AA149" s="35"/>
      <c r="AB149" s="35"/>
      <c r="AC149" s="35"/>
      <c r="AD149" s="35"/>
      <c r="AE149" s="35"/>
      <c r="AT149" s="18" t="s">
        <v>149</v>
      </c>
      <c r="AU149" s="18" t="s">
        <v>86</v>
      </c>
    </row>
    <row r="150" spans="1:65" s="1" customFormat="1" ht="16.5" customHeight="1">
      <c r="A150" s="35"/>
      <c r="B150" s="36"/>
      <c r="C150" s="179" t="s">
        <v>246</v>
      </c>
      <c r="D150" s="179" t="s">
        <v>143</v>
      </c>
      <c r="E150" s="180" t="s">
        <v>378</v>
      </c>
      <c r="F150" s="181" t="s">
        <v>379</v>
      </c>
      <c r="G150" s="182" t="s">
        <v>146</v>
      </c>
      <c r="H150" s="183">
        <v>1</v>
      </c>
      <c r="I150" s="184"/>
      <c r="J150" s="185">
        <f>ROUND(I150*H150,2)</f>
        <v>0</v>
      </c>
      <c r="K150" s="181" t="s">
        <v>21</v>
      </c>
      <c r="L150" s="40"/>
      <c r="M150" s="186" t="s">
        <v>21</v>
      </c>
      <c r="N150" s="187" t="s">
        <v>48</v>
      </c>
      <c r="O150" s="65"/>
      <c r="P150" s="188">
        <f>O150*H150</f>
        <v>0</v>
      </c>
      <c r="Q150" s="188">
        <v>0</v>
      </c>
      <c r="R150" s="188">
        <f>Q150*H150</f>
        <v>0</v>
      </c>
      <c r="S150" s="188">
        <v>0</v>
      </c>
      <c r="T150" s="189">
        <f>S150*H150</f>
        <v>0</v>
      </c>
      <c r="U150" s="35"/>
      <c r="V150" s="35"/>
      <c r="W150" s="35"/>
      <c r="X150" s="35"/>
      <c r="Y150" s="35"/>
      <c r="Z150" s="35"/>
      <c r="AA150" s="35"/>
      <c r="AB150" s="35"/>
      <c r="AC150" s="35"/>
      <c r="AD150" s="35"/>
      <c r="AE150" s="35"/>
      <c r="AR150" s="190" t="s">
        <v>310</v>
      </c>
      <c r="AT150" s="190" t="s">
        <v>143</v>
      </c>
      <c r="AU150" s="190" t="s">
        <v>86</v>
      </c>
      <c r="AY150" s="18" t="s">
        <v>140</v>
      </c>
      <c r="BE150" s="191">
        <f>IF(N150="základní",J150,0)</f>
        <v>0</v>
      </c>
      <c r="BF150" s="191">
        <f>IF(N150="snížená",J150,0)</f>
        <v>0</v>
      </c>
      <c r="BG150" s="191">
        <f>IF(N150="zákl. přenesená",J150,0)</f>
        <v>0</v>
      </c>
      <c r="BH150" s="191">
        <f>IF(N150="sníž. přenesená",J150,0)</f>
        <v>0</v>
      </c>
      <c r="BI150" s="191">
        <f>IF(N150="nulová",J150,0)</f>
        <v>0</v>
      </c>
      <c r="BJ150" s="18" t="s">
        <v>84</v>
      </c>
      <c r="BK150" s="191">
        <f>ROUND(I150*H150,2)</f>
        <v>0</v>
      </c>
      <c r="BL150" s="18" t="s">
        <v>310</v>
      </c>
      <c r="BM150" s="190" t="s">
        <v>380</v>
      </c>
    </row>
    <row r="151" spans="1:47" s="1" customFormat="1" ht="11.25">
      <c r="A151" s="35"/>
      <c r="B151" s="36"/>
      <c r="C151" s="37"/>
      <c r="D151" s="192" t="s">
        <v>149</v>
      </c>
      <c r="E151" s="37"/>
      <c r="F151" s="193" t="s">
        <v>379</v>
      </c>
      <c r="G151" s="37"/>
      <c r="H151" s="37"/>
      <c r="I151" s="194"/>
      <c r="J151" s="37"/>
      <c r="K151" s="37"/>
      <c r="L151" s="40"/>
      <c r="M151" s="195"/>
      <c r="N151" s="196"/>
      <c r="O151" s="65"/>
      <c r="P151" s="65"/>
      <c r="Q151" s="65"/>
      <c r="R151" s="65"/>
      <c r="S151" s="65"/>
      <c r="T151" s="66"/>
      <c r="U151" s="35"/>
      <c r="V151" s="35"/>
      <c r="W151" s="35"/>
      <c r="X151" s="35"/>
      <c r="Y151" s="35"/>
      <c r="Z151" s="35"/>
      <c r="AA151" s="35"/>
      <c r="AB151" s="35"/>
      <c r="AC151" s="35"/>
      <c r="AD151" s="35"/>
      <c r="AE151" s="35"/>
      <c r="AT151" s="18" t="s">
        <v>149</v>
      </c>
      <c r="AU151" s="18" t="s">
        <v>86</v>
      </c>
    </row>
    <row r="152" spans="1:65" s="1" customFormat="1" ht="16.5" customHeight="1">
      <c r="A152" s="35"/>
      <c r="B152" s="36"/>
      <c r="C152" s="179" t="s">
        <v>250</v>
      </c>
      <c r="D152" s="179" t="s">
        <v>143</v>
      </c>
      <c r="E152" s="180" t="s">
        <v>381</v>
      </c>
      <c r="F152" s="181" t="s">
        <v>382</v>
      </c>
      <c r="G152" s="182" t="s">
        <v>146</v>
      </c>
      <c r="H152" s="183">
        <v>1</v>
      </c>
      <c r="I152" s="184"/>
      <c r="J152" s="185">
        <f>ROUND(I152*H152,2)</f>
        <v>0</v>
      </c>
      <c r="K152" s="181" t="s">
        <v>21</v>
      </c>
      <c r="L152" s="40"/>
      <c r="M152" s="186" t="s">
        <v>21</v>
      </c>
      <c r="N152" s="187" t="s">
        <v>48</v>
      </c>
      <c r="O152" s="65"/>
      <c r="P152" s="188">
        <f>O152*H152</f>
        <v>0</v>
      </c>
      <c r="Q152" s="188">
        <v>0</v>
      </c>
      <c r="R152" s="188">
        <f>Q152*H152</f>
        <v>0</v>
      </c>
      <c r="S152" s="188">
        <v>0</v>
      </c>
      <c r="T152" s="189">
        <f>S152*H152</f>
        <v>0</v>
      </c>
      <c r="U152" s="35"/>
      <c r="V152" s="35"/>
      <c r="W152" s="35"/>
      <c r="X152" s="35"/>
      <c r="Y152" s="35"/>
      <c r="Z152" s="35"/>
      <c r="AA152" s="35"/>
      <c r="AB152" s="35"/>
      <c r="AC152" s="35"/>
      <c r="AD152" s="35"/>
      <c r="AE152" s="35"/>
      <c r="AR152" s="190" t="s">
        <v>310</v>
      </c>
      <c r="AT152" s="190" t="s">
        <v>143</v>
      </c>
      <c r="AU152" s="190" t="s">
        <v>86</v>
      </c>
      <c r="AY152" s="18" t="s">
        <v>140</v>
      </c>
      <c r="BE152" s="191">
        <f>IF(N152="základní",J152,0)</f>
        <v>0</v>
      </c>
      <c r="BF152" s="191">
        <f>IF(N152="snížená",J152,0)</f>
        <v>0</v>
      </c>
      <c r="BG152" s="191">
        <f>IF(N152="zákl. přenesená",J152,0)</f>
        <v>0</v>
      </c>
      <c r="BH152" s="191">
        <f>IF(N152="sníž. přenesená",J152,0)</f>
        <v>0</v>
      </c>
      <c r="BI152" s="191">
        <f>IF(N152="nulová",J152,0)</f>
        <v>0</v>
      </c>
      <c r="BJ152" s="18" t="s">
        <v>84</v>
      </c>
      <c r="BK152" s="191">
        <f>ROUND(I152*H152,2)</f>
        <v>0</v>
      </c>
      <c r="BL152" s="18" t="s">
        <v>310</v>
      </c>
      <c r="BM152" s="190" t="s">
        <v>383</v>
      </c>
    </row>
    <row r="153" spans="1:47" s="1" customFormat="1" ht="11.25">
      <c r="A153" s="35"/>
      <c r="B153" s="36"/>
      <c r="C153" s="37"/>
      <c r="D153" s="192" t="s">
        <v>149</v>
      </c>
      <c r="E153" s="37"/>
      <c r="F153" s="193" t="s">
        <v>382</v>
      </c>
      <c r="G153" s="37"/>
      <c r="H153" s="37"/>
      <c r="I153" s="194"/>
      <c r="J153" s="37"/>
      <c r="K153" s="37"/>
      <c r="L153" s="40"/>
      <c r="M153" s="195"/>
      <c r="N153" s="196"/>
      <c r="O153" s="65"/>
      <c r="P153" s="65"/>
      <c r="Q153" s="65"/>
      <c r="R153" s="65"/>
      <c r="S153" s="65"/>
      <c r="T153" s="66"/>
      <c r="U153" s="35"/>
      <c r="V153" s="35"/>
      <c r="W153" s="35"/>
      <c r="X153" s="35"/>
      <c r="Y153" s="35"/>
      <c r="Z153" s="35"/>
      <c r="AA153" s="35"/>
      <c r="AB153" s="35"/>
      <c r="AC153" s="35"/>
      <c r="AD153" s="35"/>
      <c r="AE153" s="35"/>
      <c r="AT153" s="18" t="s">
        <v>149</v>
      </c>
      <c r="AU153" s="18" t="s">
        <v>86</v>
      </c>
    </row>
    <row r="154" spans="1:65" s="1" customFormat="1" ht="16.5" customHeight="1">
      <c r="A154" s="35"/>
      <c r="B154" s="36"/>
      <c r="C154" s="179" t="s">
        <v>254</v>
      </c>
      <c r="D154" s="179" t="s">
        <v>143</v>
      </c>
      <c r="E154" s="180" t="s">
        <v>384</v>
      </c>
      <c r="F154" s="181" t="s">
        <v>385</v>
      </c>
      <c r="G154" s="182" t="s">
        <v>146</v>
      </c>
      <c r="H154" s="183">
        <v>1</v>
      </c>
      <c r="I154" s="184"/>
      <c r="J154" s="185">
        <f>ROUND(I154*H154,2)</f>
        <v>0</v>
      </c>
      <c r="K154" s="181" t="s">
        <v>21</v>
      </c>
      <c r="L154" s="40"/>
      <c r="M154" s="186" t="s">
        <v>21</v>
      </c>
      <c r="N154" s="187" t="s">
        <v>48</v>
      </c>
      <c r="O154" s="65"/>
      <c r="P154" s="188">
        <f>O154*H154</f>
        <v>0</v>
      </c>
      <c r="Q154" s="188">
        <v>0</v>
      </c>
      <c r="R154" s="188">
        <f>Q154*H154</f>
        <v>0</v>
      </c>
      <c r="S154" s="188">
        <v>0</v>
      </c>
      <c r="T154" s="189">
        <f>S154*H154</f>
        <v>0</v>
      </c>
      <c r="U154" s="35"/>
      <c r="V154" s="35"/>
      <c r="W154" s="35"/>
      <c r="X154" s="35"/>
      <c r="Y154" s="35"/>
      <c r="Z154" s="35"/>
      <c r="AA154" s="35"/>
      <c r="AB154" s="35"/>
      <c r="AC154" s="35"/>
      <c r="AD154" s="35"/>
      <c r="AE154" s="35"/>
      <c r="AR154" s="190" t="s">
        <v>310</v>
      </c>
      <c r="AT154" s="190" t="s">
        <v>143</v>
      </c>
      <c r="AU154" s="190" t="s">
        <v>86</v>
      </c>
      <c r="AY154" s="18" t="s">
        <v>140</v>
      </c>
      <c r="BE154" s="191">
        <f>IF(N154="základní",J154,0)</f>
        <v>0</v>
      </c>
      <c r="BF154" s="191">
        <f>IF(N154="snížená",J154,0)</f>
        <v>0</v>
      </c>
      <c r="BG154" s="191">
        <f>IF(N154="zákl. přenesená",J154,0)</f>
        <v>0</v>
      </c>
      <c r="BH154" s="191">
        <f>IF(N154="sníž. přenesená",J154,0)</f>
        <v>0</v>
      </c>
      <c r="BI154" s="191">
        <f>IF(N154="nulová",J154,0)</f>
        <v>0</v>
      </c>
      <c r="BJ154" s="18" t="s">
        <v>84</v>
      </c>
      <c r="BK154" s="191">
        <f>ROUND(I154*H154,2)</f>
        <v>0</v>
      </c>
      <c r="BL154" s="18" t="s">
        <v>310</v>
      </c>
      <c r="BM154" s="190" t="s">
        <v>386</v>
      </c>
    </row>
    <row r="155" spans="1:47" s="1" customFormat="1" ht="11.25">
      <c r="A155" s="35"/>
      <c r="B155" s="36"/>
      <c r="C155" s="37"/>
      <c r="D155" s="192" t="s">
        <v>149</v>
      </c>
      <c r="E155" s="37"/>
      <c r="F155" s="193" t="s">
        <v>385</v>
      </c>
      <c r="G155" s="37"/>
      <c r="H155" s="37"/>
      <c r="I155" s="194"/>
      <c r="J155" s="37"/>
      <c r="K155" s="37"/>
      <c r="L155" s="40"/>
      <c r="M155" s="195"/>
      <c r="N155" s="196"/>
      <c r="O155" s="65"/>
      <c r="P155" s="65"/>
      <c r="Q155" s="65"/>
      <c r="R155" s="65"/>
      <c r="S155" s="65"/>
      <c r="T155" s="66"/>
      <c r="U155" s="35"/>
      <c r="V155" s="35"/>
      <c r="W155" s="35"/>
      <c r="X155" s="35"/>
      <c r="Y155" s="35"/>
      <c r="Z155" s="35"/>
      <c r="AA155" s="35"/>
      <c r="AB155" s="35"/>
      <c r="AC155" s="35"/>
      <c r="AD155" s="35"/>
      <c r="AE155" s="35"/>
      <c r="AT155" s="18" t="s">
        <v>149</v>
      </c>
      <c r="AU155" s="18" t="s">
        <v>86</v>
      </c>
    </row>
    <row r="156" spans="1:65" s="1" customFormat="1" ht="16.5" customHeight="1">
      <c r="A156" s="35"/>
      <c r="B156" s="36"/>
      <c r="C156" s="179" t="s">
        <v>259</v>
      </c>
      <c r="D156" s="179" t="s">
        <v>143</v>
      </c>
      <c r="E156" s="180" t="s">
        <v>387</v>
      </c>
      <c r="F156" s="181" t="s">
        <v>388</v>
      </c>
      <c r="G156" s="182" t="s">
        <v>146</v>
      </c>
      <c r="H156" s="183">
        <v>1</v>
      </c>
      <c r="I156" s="184"/>
      <c r="J156" s="185">
        <f>ROUND(I156*H156,2)</f>
        <v>0</v>
      </c>
      <c r="K156" s="181" t="s">
        <v>21</v>
      </c>
      <c r="L156" s="40"/>
      <c r="M156" s="186" t="s">
        <v>21</v>
      </c>
      <c r="N156" s="187" t="s">
        <v>48</v>
      </c>
      <c r="O156" s="65"/>
      <c r="P156" s="188">
        <f>O156*H156</f>
        <v>0</v>
      </c>
      <c r="Q156" s="188">
        <v>0</v>
      </c>
      <c r="R156" s="188">
        <f>Q156*H156</f>
        <v>0</v>
      </c>
      <c r="S156" s="188">
        <v>0</v>
      </c>
      <c r="T156" s="189">
        <f>S156*H156</f>
        <v>0</v>
      </c>
      <c r="U156" s="35"/>
      <c r="V156" s="35"/>
      <c r="W156" s="35"/>
      <c r="X156" s="35"/>
      <c r="Y156" s="35"/>
      <c r="Z156" s="35"/>
      <c r="AA156" s="35"/>
      <c r="AB156" s="35"/>
      <c r="AC156" s="35"/>
      <c r="AD156" s="35"/>
      <c r="AE156" s="35"/>
      <c r="AR156" s="190" t="s">
        <v>310</v>
      </c>
      <c r="AT156" s="190" t="s">
        <v>143</v>
      </c>
      <c r="AU156" s="190" t="s">
        <v>86</v>
      </c>
      <c r="AY156" s="18" t="s">
        <v>140</v>
      </c>
      <c r="BE156" s="191">
        <f>IF(N156="základní",J156,0)</f>
        <v>0</v>
      </c>
      <c r="BF156" s="191">
        <f>IF(N156="snížená",J156,0)</f>
        <v>0</v>
      </c>
      <c r="BG156" s="191">
        <f>IF(N156="zákl. přenesená",J156,0)</f>
        <v>0</v>
      </c>
      <c r="BH156" s="191">
        <f>IF(N156="sníž. přenesená",J156,0)</f>
        <v>0</v>
      </c>
      <c r="BI156" s="191">
        <f>IF(N156="nulová",J156,0)</f>
        <v>0</v>
      </c>
      <c r="BJ156" s="18" t="s">
        <v>84</v>
      </c>
      <c r="BK156" s="191">
        <f>ROUND(I156*H156,2)</f>
        <v>0</v>
      </c>
      <c r="BL156" s="18" t="s">
        <v>310</v>
      </c>
      <c r="BM156" s="190" t="s">
        <v>389</v>
      </c>
    </row>
    <row r="157" spans="1:47" s="1" customFormat="1" ht="11.25">
      <c r="A157" s="35"/>
      <c r="B157" s="36"/>
      <c r="C157" s="37"/>
      <c r="D157" s="192" t="s">
        <v>149</v>
      </c>
      <c r="E157" s="37"/>
      <c r="F157" s="193" t="s">
        <v>388</v>
      </c>
      <c r="G157" s="37"/>
      <c r="H157" s="37"/>
      <c r="I157" s="194"/>
      <c r="J157" s="37"/>
      <c r="K157" s="37"/>
      <c r="L157" s="40"/>
      <c r="M157" s="195"/>
      <c r="N157" s="196"/>
      <c r="O157" s="65"/>
      <c r="P157" s="65"/>
      <c r="Q157" s="65"/>
      <c r="R157" s="65"/>
      <c r="S157" s="65"/>
      <c r="T157" s="66"/>
      <c r="U157" s="35"/>
      <c r="V157" s="35"/>
      <c r="W157" s="35"/>
      <c r="X157" s="35"/>
      <c r="Y157" s="35"/>
      <c r="Z157" s="35"/>
      <c r="AA157" s="35"/>
      <c r="AB157" s="35"/>
      <c r="AC157" s="35"/>
      <c r="AD157" s="35"/>
      <c r="AE157" s="35"/>
      <c r="AT157" s="18" t="s">
        <v>149</v>
      </c>
      <c r="AU157" s="18" t="s">
        <v>86</v>
      </c>
    </row>
    <row r="158" spans="1:65" s="1" customFormat="1" ht="16.5" customHeight="1">
      <c r="A158" s="35"/>
      <c r="B158" s="36"/>
      <c r="C158" s="179" t="s">
        <v>263</v>
      </c>
      <c r="D158" s="179" t="s">
        <v>143</v>
      </c>
      <c r="E158" s="180" t="s">
        <v>390</v>
      </c>
      <c r="F158" s="181" t="s">
        <v>391</v>
      </c>
      <c r="G158" s="182" t="s">
        <v>146</v>
      </c>
      <c r="H158" s="183">
        <v>1</v>
      </c>
      <c r="I158" s="184"/>
      <c r="J158" s="185">
        <f>ROUND(I158*H158,2)</f>
        <v>0</v>
      </c>
      <c r="K158" s="181" t="s">
        <v>21</v>
      </c>
      <c r="L158" s="40"/>
      <c r="M158" s="186" t="s">
        <v>21</v>
      </c>
      <c r="N158" s="187" t="s">
        <v>48</v>
      </c>
      <c r="O158" s="65"/>
      <c r="P158" s="188">
        <f>O158*H158</f>
        <v>0</v>
      </c>
      <c r="Q158" s="188">
        <v>0</v>
      </c>
      <c r="R158" s="188">
        <f>Q158*H158</f>
        <v>0</v>
      </c>
      <c r="S158" s="188">
        <v>0</v>
      </c>
      <c r="T158" s="189">
        <f>S158*H158</f>
        <v>0</v>
      </c>
      <c r="U158" s="35"/>
      <c r="V158" s="35"/>
      <c r="W158" s="35"/>
      <c r="X158" s="35"/>
      <c r="Y158" s="35"/>
      <c r="Z158" s="35"/>
      <c r="AA158" s="35"/>
      <c r="AB158" s="35"/>
      <c r="AC158" s="35"/>
      <c r="AD158" s="35"/>
      <c r="AE158" s="35"/>
      <c r="AR158" s="190" t="s">
        <v>310</v>
      </c>
      <c r="AT158" s="190" t="s">
        <v>143</v>
      </c>
      <c r="AU158" s="190" t="s">
        <v>86</v>
      </c>
      <c r="AY158" s="18" t="s">
        <v>140</v>
      </c>
      <c r="BE158" s="191">
        <f>IF(N158="základní",J158,0)</f>
        <v>0</v>
      </c>
      <c r="BF158" s="191">
        <f>IF(N158="snížená",J158,0)</f>
        <v>0</v>
      </c>
      <c r="BG158" s="191">
        <f>IF(N158="zákl. přenesená",J158,0)</f>
        <v>0</v>
      </c>
      <c r="BH158" s="191">
        <f>IF(N158="sníž. přenesená",J158,0)</f>
        <v>0</v>
      </c>
      <c r="BI158" s="191">
        <f>IF(N158="nulová",J158,0)</f>
        <v>0</v>
      </c>
      <c r="BJ158" s="18" t="s">
        <v>84</v>
      </c>
      <c r="BK158" s="191">
        <f>ROUND(I158*H158,2)</f>
        <v>0</v>
      </c>
      <c r="BL158" s="18" t="s">
        <v>310</v>
      </c>
      <c r="BM158" s="190" t="s">
        <v>392</v>
      </c>
    </row>
    <row r="159" spans="1:47" s="1" customFormat="1" ht="11.25">
      <c r="A159" s="35"/>
      <c r="B159" s="36"/>
      <c r="C159" s="37"/>
      <c r="D159" s="192" t="s">
        <v>149</v>
      </c>
      <c r="E159" s="37"/>
      <c r="F159" s="193" t="s">
        <v>391</v>
      </c>
      <c r="G159" s="37"/>
      <c r="H159" s="37"/>
      <c r="I159" s="194"/>
      <c r="J159" s="37"/>
      <c r="K159" s="37"/>
      <c r="L159" s="40"/>
      <c r="M159" s="195"/>
      <c r="N159" s="196"/>
      <c r="O159" s="65"/>
      <c r="P159" s="65"/>
      <c r="Q159" s="65"/>
      <c r="R159" s="65"/>
      <c r="S159" s="65"/>
      <c r="T159" s="66"/>
      <c r="U159" s="35"/>
      <c r="V159" s="35"/>
      <c r="W159" s="35"/>
      <c r="X159" s="35"/>
      <c r="Y159" s="35"/>
      <c r="Z159" s="35"/>
      <c r="AA159" s="35"/>
      <c r="AB159" s="35"/>
      <c r="AC159" s="35"/>
      <c r="AD159" s="35"/>
      <c r="AE159" s="35"/>
      <c r="AT159" s="18" t="s">
        <v>149</v>
      </c>
      <c r="AU159" s="18" t="s">
        <v>86</v>
      </c>
    </row>
    <row r="160" spans="1:65" s="1" customFormat="1" ht="16.5" customHeight="1">
      <c r="A160" s="35"/>
      <c r="B160" s="36"/>
      <c r="C160" s="179" t="s">
        <v>266</v>
      </c>
      <c r="D160" s="179" t="s">
        <v>143</v>
      </c>
      <c r="E160" s="180" t="s">
        <v>393</v>
      </c>
      <c r="F160" s="181" t="s">
        <v>394</v>
      </c>
      <c r="G160" s="182" t="s">
        <v>172</v>
      </c>
      <c r="H160" s="183">
        <v>25</v>
      </c>
      <c r="I160" s="184"/>
      <c r="J160" s="185">
        <f>ROUND(I160*H160,2)</f>
        <v>0</v>
      </c>
      <c r="K160" s="181" t="s">
        <v>21</v>
      </c>
      <c r="L160" s="40"/>
      <c r="M160" s="186" t="s">
        <v>21</v>
      </c>
      <c r="N160" s="187" t="s">
        <v>48</v>
      </c>
      <c r="O160" s="65"/>
      <c r="P160" s="188">
        <f>O160*H160</f>
        <v>0</v>
      </c>
      <c r="Q160" s="188">
        <v>0</v>
      </c>
      <c r="R160" s="188">
        <f>Q160*H160</f>
        <v>0</v>
      </c>
      <c r="S160" s="188">
        <v>0</v>
      </c>
      <c r="T160" s="189">
        <f>S160*H160</f>
        <v>0</v>
      </c>
      <c r="U160" s="35"/>
      <c r="V160" s="35"/>
      <c r="W160" s="35"/>
      <c r="X160" s="35"/>
      <c r="Y160" s="35"/>
      <c r="Z160" s="35"/>
      <c r="AA160" s="35"/>
      <c r="AB160" s="35"/>
      <c r="AC160" s="35"/>
      <c r="AD160" s="35"/>
      <c r="AE160" s="35"/>
      <c r="AR160" s="190" t="s">
        <v>310</v>
      </c>
      <c r="AT160" s="190" t="s">
        <v>143</v>
      </c>
      <c r="AU160" s="190" t="s">
        <v>86</v>
      </c>
      <c r="AY160" s="18" t="s">
        <v>140</v>
      </c>
      <c r="BE160" s="191">
        <f>IF(N160="základní",J160,0)</f>
        <v>0</v>
      </c>
      <c r="BF160" s="191">
        <f>IF(N160="snížená",J160,0)</f>
        <v>0</v>
      </c>
      <c r="BG160" s="191">
        <f>IF(N160="zákl. přenesená",J160,0)</f>
        <v>0</v>
      </c>
      <c r="BH160" s="191">
        <f>IF(N160="sníž. přenesená",J160,0)</f>
        <v>0</v>
      </c>
      <c r="BI160" s="191">
        <f>IF(N160="nulová",J160,0)</f>
        <v>0</v>
      </c>
      <c r="BJ160" s="18" t="s">
        <v>84</v>
      </c>
      <c r="BK160" s="191">
        <f>ROUND(I160*H160,2)</f>
        <v>0</v>
      </c>
      <c r="BL160" s="18" t="s">
        <v>310</v>
      </c>
      <c r="BM160" s="190" t="s">
        <v>395</v>
      </c>
    </row>
    <row r="161" spans="1:47" s="1" customFormat="1" ht="11.25">
      <c r="A161" s="35"/>
      <c r="B161" s="36"/>
      <c r="C161" s="37"/>
      <c r="D161" s="192" t="s">
        <v>149</v>
      </c>
      <c r="E161" s="37"/>
      <c r="F161" s="193" t="s">
        <v>394</v>
      </c>
      <c r="G161" s="37"/>
      <c r="H161" s="37"/>
      <c r="I161" s="194"/>
      <c r="J161" s="37"/>
      <c r="K161" s="37"/>
      <c r="L161" s="40"/>
      <c r="M161" s="195"/>
      <c r="N161" s="196"/>
      <c r="O161" s="65"/>
      <c r="P161" s="65"/>
      <c r="Q161" s="65"/>
      <c r="R161" s="65"/>
      <c r="S161" s="65"/>
      <c r="T161" s="66"/>
      <c r="U161" s="35"/>
      <c r="V161" s="35"/>
      <c r="W161" s="35"/>
      <c r="X161" s="35"/>
      <c r="Y161" s="35"/>
      <c r="Z161" s="35"/>
      <c r="AA161" s="35"/>
      <c r="AB161" s="35"/>
      <c r="AC161" s="35"/>
      <c r="AD161" s="35"/>
      <c r="AE161" s="35"/>
      <c r="AT161" s="18" t="s">
        <v>149</v>
      </c>
      <c r="AU161" s="18" t="s">
        <v>86</v>
      </c>
    </row>
    <row r="162" spans="1:65" s="1" customFormat="1" ht="16.5" customHeight="1">
      <c r="A162" s="35"/>
      <c r="B162" s="36"/>
      <c r="C162" s="179" t="s">
        <v>273</v>
      </c>
      <c r="D162" s="179" t="s">
        <v>143</v>
      </c>
      <c r="E162" s="180" t="s">
        <v>396</v>
      </c>
      <c r="F162" s="181" t="s">
        <v>397</v>
      </c>
      <c r="G162" s="182" t="s">
        <v>146</v>
      </c>
      <c r="H162" s="183">
        <v>1</v>
      </c>
      <c r="I162" s="184"/>
      <c r="J162" s="185">
        <f>ROUND(I162*H162,2)</f>
        <v>0</v>
      </c>
      <c r="K162" s="181" t="s">
        <v>21</v>
      </c>
      <c r="L162" s="40"/>
      <c r="M162" s="186" t="s">
        <v>21</v>
      </c>
      <c r="N162" s="187" t="s">
        <v>48</v>
      </c>
      <c r="O162" s="65"/>
      <c r="P162" s="188">
        <f>O162*H162</f>
        <v>0</v>
      </c>
      <c r="Q162" s="188">
        <v>0</v>
      </c>
      <c r="R162" s="188">
        <f>Q162*H162</f>
        <v>0</v>
      </c>
      <c r="S162" s="188">
        <v>0</v>
      </c>
      <c r="T162" s="189">
        <f>S162*H162</f>
        <v>0</v>
      </c>
      <c r="U162" s="35"/>
      <c r="V162" s="35"/>
      <c r="W162" s="35"/>
      <c r="X162" s="35"/>
      <c r="Y162" s="35"/>
      <c r="Z162" s="35"/>
      <c r="AA162" s="35"/>
      <c r="AB162" s="35"/>
      <c r="AC162" s="35"/>
      <c r="AD162" s="35"/>
      <c r="AE162" s="35"/>
      <c r="AR162" s="190" t="s">
        <v>310</v>
      </c>
      <c r="AT162" s="190" t="s">
        <v>143</v>
      </c>
      <c r="AU162" s="190" t="s">
        <v>86</v>
      </c>
      <c r="AY162" s="18" t="s">
        <v>140</v>
      </c>
      <c r="BE162" s="191">
        <f>IF(N162="základní",J162,0)</f>
        <v>0</v>
      </c>
      <c r="BF162" s="191">
        <f>IF(N162="snížená",J162,0)</f>
        <v>0</v>
      </c>
      <c r="BG162" s="191">
        <f>IF(N162="zákl. přenesená",J162,0)</f>
        <v>0</v>
      </c>
      <c r="BH162" s="191">
        <f>IF(N162="sníž. přenesená",J162,0)</f>
        <v>0</v>
      </c>
      <c r="BI162" s="191">
        <f>IF(N162="nulová",J162,0)</f>
        <v>0</v>
      </c>
      <c r="BJ162" s="18" t="s">
        <v>84</v>
      </c>
      <c r="BK162" s="191">
        <f>ROUND(I162*H162,2)</f>
        <v>0</v>
      </c>
      <c r="BL162" s="18" t="s">
        <v>310</v>
      </c>
      <c r="BM162" s="190" t="s">
        <v>398</v>
      </c>
    </row>
    <row r="163" spans="1:47" s="1" customFormat="1" ht="11.25">
      <c r="A163" s="35"/>
      <c r="B163" s="36"/>
      <c r="C163" s="37"/>
      <c r="D163" s="192" t="s">
        <v>149</v>
      </c>
      <c r="E163" s="37"/>
      <c r="F163" s="193" t="s">
        <v>397</v>
      </c>
      <c r="G163" s="37"/>
      <c r="H163" s="37"/>
      <c r="I163" s="194"/>
      <c r="J163" s="37"/>
      <c r="K163" s="37"/>
      <c r="L163" s="40"/>
      <c r="M163" s="195"/>
      <c r="N163" s="196"/>
      <c r="O163" s="65"/>
      <c r="P163" s="65"/>
      <c r="Q163" s="65"/>
      <c r="R163" s="65"/>
      <c r="S163" s="65"/>
      <c r="T163" s="66"/>
      <c r="U163" s="35"/>
      <c r="V163" s="35"/>
      <c r="W163" s="35"/>
      <c r="X163" s="35"/>
      <c r="Y163" s="35"/>
      <c r="Z163" s="35"/>
      <c r="AA163" s="35"/>
      <c r="AB163" s="35"/>
      <c r="AC163" s="35"/>
      <c r="AD163" s="35"/>
      <c r="AE163" s="35"/>
      <c r="AT163" s="18" t="s">
        <v>149</v>
      </c>
      <c r="AU163" s="18" t="s">
        <v>86</v>
      </c>
    </row>
    <row r="164" spans="1:65" s="1" customFormat="1" ht="16.5" customHeight="1">
      <c r="A164" s="35"/>
      <c r="B164" s="36"/>
      <c r="C164" s="179" t="s">
        <v>277</v>
      </c>
      <c r="D164" s="179" t="s">
        <v>143</v>
      </c>
      <c r="E164" s="180" t="s">
        <v>399</v>
      </c>
      <c r="F164" s="181" t="s">
        <v>216</v>
      </c>
      <c r="G164" s="182" t="s">
        <v>146</v>
      </c>
      <c r="H164" s="183">
        <v>1</v>
      </c>
      <c r="I164" s="184"/>
      <c r="J164" s="185">
        <f>ROUND(I164*H164,2)</f>
        <v>0</v>
      </c>
      <c r="K164" s="181" t="s">
        <v>21</v>
      </c>
      <c r="L164" s="40"/>
      <c r="M164" s="186" t="s">
        <v>21</v>
      </c>
      <c r="N164" s="187" t="s">
        <v>48</v>
      </c>
      <c r="O164" s="65"/>
      <c r="P164" s="188">
        <f>O164*H164</f>
        <v>0</v>
      </c>
      <c r="Q164" s="188">
        <v>0</v>
      </c>
      <c r="R164" s="188">
        <f>Q164*H164</f>
        <v>0</v>
      </c>
      <c r="S164" s="188">
        <v>0</v>
      </c>
      <c r="T164" s="189">
        <f>S164*H164</f>
        <v>0</v>
      </c>
      <c r="U164" s="35"/>
      <c r="V164" s="35"/>
      <c r="W164" s="35"/>
      <c r="X164" s="35"/>
      <c r="Y164" s="35"/>
      <c r="Z164" s="35"/>
      <c r="AA164" s="35"/>
      <c r="AB164" s="35"/>
      <c r="AC164" s="35"/>
      <c r="AD164" s="35"/>
      <c r="AE164" s="35"/>
      <c r="AR164" s="190" t="s">
        <v>310</v>
      </c>
      <c r="AT164" s="190" t="s">
        <v>143</v>
      </c>
      <c r="AU164" s="190" t="s">
        <v>86</v>
      </c>
      <c r="AY164" s="18" t="s">
        <v>140</v>
      </c>
      <c r="BE164" s="191">
        <f>IF(N164="základní",J164,0)</f>
        <v>0</v>
      </c>
      <c r="BF164" s="191">
        <f>IF(N164="snížená",J164,0)</f>
        <v>0</v>
      </c>
      <c r="BG164" s="191">
        <f>IF(N164="zákl. přenesená",J164,0)</f>
        <v>0</v>
      </c>
      <c r="BH164" s="191">
        <f>IF(N164="sníž. přenesená",J164,0)</f>
        <v>0</v>
      </c>
      <c r="BI164" s="191">
        <f>IF(N164="nulová",J164,0)</f>
        <v>0</v>
      </c>
      <c r="BJ164" s="18" t="s">
        <v>84</v>
      </c>
      <c r="BK164" s="191">
        <f>ROUND(I164*H164,2)</f>
        <v>0</v>
      </c>
      <c r="BL164" s="18" t="s">
        <v>310</v>
      </c>
      <c r="BM164" s="190" t="s">
        <v>400</v>
      </c>
    </row>
    <row r="165" spans="1:47" s="1" customFormat="1" ht="11.25">
      <c r="A165" s="35"/>
      <c r="B165" s="36"/>
      <c r="C165" s="37"/>
      <c r="D165" s="192" t="s">
        <v>149</v>
      </c>
      <c r="E165" s="37"/>
      <c r="F165" s="193" t="s">
        <v>216</v>
      </c>
      <c r="G165" s="37"/>
      <c r="H165" s="37"/>
      <c r="I165" s="194"/>
      <c r="J165" s="37"/>
      <c r="K165" s="37"/>
      <c r="L165" s="40"/>
      <c r="M165" s="195"/>
      <c r="N165" s="196"/>
      <c r="O165" s="65"/>
      <c r="P165" s="65"/>
      <c r="Q165" s="65"/>
      <c r="R165" s="65"/>
      <c r="S165" s="65"/>
      <c r="T165" s="66"/>
      <c r="U165" s="35"/>
      <c r="V165" s="35"/>
      <c r="W165" s="35"/>
      <c r="X165" s="35"/>
      <c r="Y165" s="35"/>
      <c r="Z165" s="35"/>
      <c r="AA165" s="35"/>
      <c r="AB165" s="35"/>
      <c r="AC165" s="35"/>
      <c r="AD165" s="35"/>
      <c r="AE165" s="35"/>
      <c r="AT165" s="18" t="s">
        <v>149</v>
      </c>
      <c r="AU165" s="18" t="s">
        <v>86</v>
      </c>
    </row>
    <row r="166" spans="2:63" s="11" customFormat="1" ht="22.5" customHeight="1">
      <c r="B166" s="163"/>
      <c r="C166" s="164"/>
      <c r="D166" s="165" t="s">
        <v>76</v>
      </c>
      <c r="E166" s="177" t="s">
        <v>401</v>
      </c>
      <c r="F166" s="177" t="s">
        <v>402</v>
      </c>
      <c r="G166" s="164"/>
      <c r="H166" s="164"/>
      <c r="I166" s="167"/>
      <c r="J166" s="178">
        <f>BK166</f>
        <v>0</v>
      </c>
      <c r="K166" s="164"/>
      <c r="L166" s="169"/>
      <c r="M166" s="170"/>
      <c r="N166" s="171"/>
      <c r="O166" s="171"/>
      <c r="P166" s="172">
        <v>0</v>
      </c>
      <c r="Q166" s="171"/>
      <c r="R166" s="172">
        <v>0</v>
      </c>
      <c r="S166" s="171"/>
      <c r="T166" s="173">
        <v>0</v>
      </c>
      <c r="AR166" s="174" t="s">
        <v>147</v>
      </c>
      <c r="AT166" s="175" t="s">
        <v>76</v>
      </c>
      <c r="AU166" s="175" t="s">
        <v>84</v>
      </c>
      <c r="AY166" s="174" t="s">
        <v>140</v>
      </c>
      <c r="BK166" s="176">
        <v>0</v>
      </c>
    </row>
    <row r="167" spans="2:63" s="11" customFormat="1" ht="22.5" customHeight="1">
      <c r="B167" s="163"/>
      <c r="C167" s="164"/>
      <c r="D167" s="165" t="s">
        <v>76</v>
      </c>
      <c r="E167" s="177" t="s">
        <v>403</v>
      </c>
      <c r="F167" s="177" t="s">
        <v>404</v>
      </c>
      <c r="G167" s="164"/>
      <c r="H167" s="164"/>
      <c r="I167" s="167"/>
      <c r="J167" s="178">
        <f>BK167</f>
        <v>0</v>
      </c>
      <c r="K167" s="164"/>
      <c r="L167" s="169"/>
      <c r="M167" s="170"/>
      <c r="N167" s="171"/>
      <c r="O167" s="171"/>
      <c r="P167" s="172">
        <f>SUM(P168:P175)</f>
        <v>0</v>
      </c>
      <c r="Q167" s="171"/>
      <c r="R167" s="172">
        <f>SUM(R168:R175)</f>
        <v>0</v>
      </c>
      <c r="S167" s="171"/>
      <c r="T167" s="173">
        <f>SUM(T168:T175)</f>
        <v>0</v>
      </c>
      <c r="AR167" s="174" t="s">
        <v>147</v>
      </c>
      <c r="AT167" s="175" t="s">
        <v>76</v>
      </c>
      <c r="AU167" s="175" t="s">
        <v>84</v>
      </c>
      <c r="AY167" s="174" t="s">
        <v>140</v>
      </c>
      <c r="BK167" s="176">
        <f>SUM(BK168:BK175)</f>
        <v>0</v>
      </c>
    </row>
    <row r="168" spans="1:65" s="1" customFormat="1" ht="16.5" customHeight="1">
      <c r="A168" s="35"/>
      <c r="B168" s="36"/>
      <c r="C168" s="179" t="s">
        <v>281</v>
      </c>
      <c r="D168" s="179" t="s">
        <v>143</v>
      </c>
      <c r="E168" s="180" t="s">
        <v>405</v>
      </c>
      <c r="F168" s="181" t="s">
        <v>406</v>
      </c>
      <c r="G168" s="182" t="s">
        <v>146</v>
      </c>
      <c r="H168" s="183">
        <v>1</v>
      </c>
      <c r="I168" s="184"/>
      <c r="J168" s="185">
        <f>ROUND(I168*H168,2)</f>
        <v>0</v>
      </c>
      <c r="K168" s="181" t="s">
        <v>21</v>
      </c>
      <c r="L168" s="40"/>
      <c r="M168" s="186" t="s">
        <v>21</v>
      </c>
      <c r="N168" s="187" t="s">
        <v>48</v>
      </c>
      <c r="O168" s="65"/>
      <c r="P168" s="188">
        <f>O168*H168</f>
        <v>0</v>
      </c>
      <c r="Q168" s="188">
        <v>0</v>
      </c>
      <c r="R168" s="188">
        <f>Q168*H168</f>
        <v>0</v>
      </c>
      <c r="S168" s="188">
        <v>0</v>
      </c>
      <c r="T168" s="189">
        <f>S168*H168</f>
        <v>0</v>
      </c>
      <c r="U168" s="35"/>
      <c r="V168" s="35"/>
      <c r="W168" s="35"/>
      <c r="X168" s="35"/>
      <c r="Y168" s="35"/>
      <c r="Z168" s="35"/>
      <c r="AA168" s="35"/>
      <c r="AB168" s="35"/>
      <c r="AC168" s="35"/>
      <c r="AD168" s="35"/>
      <c r="AE168" s="35"/>
      <c r="AR168" s="190" t="s">
        <v>310</v>
      </c>
      <c r="AT168" s="190" t="s">
        <v>143</v>
      </c>
      <c r="AU168" s="190" t="s">
        <v>86</v>
      </c>
      <c r="AY168" s="18" t="s">
        <v>140</v>
      </c>
      <c r="BE168" s="191">
        <f>IF(N168="základní",J168,0)</f>
        <v>0</v>
      </c>
      <c r="BF168" s="191">
        <f>IF(N168="snížená",J168,0)</f>
        <v>0</v>
      </c>
      <c r="BG168" s="191">
        <f>IF(N168="zákl. přenesená",J168,0)</f>
        <v>0</v>
      </c>
      <c r="BH168" s="191">
        <f>IF(N168="sníž. přenesená",J168,0)</f>
        <v>0</v>
      </c>
      <c r="BI168" s="191">
        <f>IF(N168="nulová",J168,0)</f>
        <v>0</v>
      </c>
      <c r="BJ168" s="18" t="s">
        <v>84</v>
      </c>
      <c r="BK168" s="191">
        <f>ROUND(I168*H168,2)</f>
        <v>0</v>
      </c>
      <c r="BL168" s="18" t="s">
        <v>310</v>
      </c>
      <c r="BM168" s="190" t="s">
        <v>407</v>
      </c>
    </row>
    <row r="169" spans="1:47" s="1" customFormat="1" ht="11.25">
      <c r="A169" s="35"/>
      <c r="B169" s="36"/>
      <c r="C169" s="37"/>
      <c r="D169" s="192" t="s">
        <v>149</v>
      </c>
      <c r="E169" s="37"/>
      <c r="F169" s="193" t="s">
        <v>406</v>
      </c>
      <c r="G169" s="37"/>
      <c r="H169" s="37"/>
      <c r="I169" s="194"/>
      <c r="J169" s="37"/>
      <c r="K169" s="37"/>
      <c r="L169" s="40"/>
      <c r="M169" s="195"/>
      <c r="N169" s="196"/>
      <c r="O169" s="65"/>
      <c r="P169" s="65"/>
      <c r="Q169" s="65"/>
      <c r="R169" s="65"/>
      <c r="S169" s="65"/>
      <c r="T169" s="66"/>
      <c r="U169" s="35"/>
      <c r="V169" s="35"/>
      <c r="W169" s="35"/>
      <c r="X169" s="35"/>
      <c r="Y169" s="35"/>
      <c r="Z169" s="35"/>
      <c r="AA169" s="35"/>
      <c r="AB169" s="35"/>
      <c r="AC169" s="35"/>
      <c r="AD169" s="35"/>
      <c r="AE169" s="35"/>
      <c r="AT169" s="18" t="s">
        <v>149</v>
      </c>
      <c r="AU169" s="18" t="s">
        <v>86</v>
      </c>
    </row>
    <row r="170" spans="1:65" s="1" customFormat="1" ht="16.5" customHeight="1">
      <c r="A170" s="35"/>
      <c r="B170" s="36"/>
      <c r="C170" s="179" t="s">
        <v>285</v>
      </c>
      <c r="D170" s="179" t="s">
        <v>143</v>
      </c>
      <c r="E170" s="180" t="s">
        <v>408</v>
      </c>
      <c r="F170" s="181" t="s">
        <v>409</v>
      </c>
      <c r="G170" s="182" t="s">
        <v>146</v>
      </c>
      <c r="H170" s="183">
        <v>1</v>
      </c>
      <c r="I170" s="184"/>
      <c r="J170" s="185">
        <f>ROUND(I170*H170,2)</f>
        <v>0</v>
      </c>
      <c r="K170" s="181" t="s">
        <v>21</v>
      </c>
      <c r="L170" s="40"/>
      <c r="M170" s="186" t="s">
        <v>21</v>
      </c>
      <c r="N170" s="187" t="s">
        <v>48</v>
      </c>
      <c r="O170" s="65"/>
      <c r="P170" s="188">
        <f>O170*H170</f>
        <v>0</v>
      </c>
      <c r="Q170" s="188">
        <v>0</v>
      </c>
      <c r="R170" s="188">
        <f>Q170*H170</f>
        <v>0</v>
      </c>
      <c r="S170" s="188">
        <v>0</v>
      </c>
      <c r="T170" s="189">
        <f>S170*H170</f>
        <v>0</v>
      </c>
      <c r="U170" s="35"/>
      <c r="V170" s="35"/>
      <c r="W170" s="35"/>
      <c r="X170" s="35"/>
      <c r="Y170" s="35"/>
      <c r="Z170" s="35"/>
      <c r="AA170" s="35"/>
      <c r="AB170" s="35"/>
      <c r="AC170" s="35"/>
      <c r="AD170" s="35"/>
      <c r="AE170" s="35"/>
      <c r="AR170" s="190" t="s">
        <v>310</v>
      </c>
      <c r="AT170" s="190" t="s">
        <v>143</v>
      </c>
      <c r="AU170" s="190" t="s">
        <v>86</v>
      </c>
      <c r="AY170" s="18" t="s">
        <v>140</v>
      </c>
      <c r="BE170" s="191">
        <f>IF(N170="základní",J170,0)</f>
        <v>0</v>
      </c>
      <c r="BF170" s="191">
        <f>IF(N170="snížená",J170,0)</f>
        <v>0</v>
      </c>
      <c r="BG170" s="191">
        <f>IF(N170="zákl. přenesená",J170,0)</f>
        <v>0</v>
      </c>
      <c r="BH170" s="191">
        <f>IF(N170="sníž. přenesená",J170,0)</f>
        <v>0</v>
      </c>
      <c r="BI170" s="191">
        <f>IF(N170="nulová",J170,0)</f>
        <v>0</v>
      </c>
      <c r="BJ170" s="18" t="s">
        <v>84</v>
      </c>
      <c r="BK170" s="191">
        <f>ROUND(I170*H170,2)</f>
        <v>0</v>
      </c>
      <c r="BL170" s="18" t="s">
        <v>310</v>
      </c>
      <c r="BM170" s="190" t="s">
        <v>410</v>
      </c>
    </row>
    <row r="171" spans="1:47" s="1" customFormat="1" ht="11.25">
      <c r="A171" s="35"/>
      <c r="B171" s="36"/>
      <c r="C171" s="37"/>
      <c r="D171" s="192" t="s">
        <v>149</v>
      </c>
      <c r="E171" s="37"/>
      <c r="F171" s="193" t="s">
        <v>409</v>
      </c>
      <c r="G171" s="37"/>
      <c r="H171" s="37"/>
      <c r="I171" s="194"/>
      <c r="J171" s="37"/>
      <c r="K171" s="37"/>
      <c r="L171" s="40"/>
      <c r="M171" s="195"/>
      <c r="N171" s="196"/>
      <c r="O171" s="65"/>
      <c r="P171" s="65"/>
      <c r="Q171" s="65"/>
      <c r="R171" s="65"/>
      <c r="S171" s="65"/>
      <c r="T171" s="66"/>
      <c r="U171" s="35"/>
      <c r="V171" s="35"/>
      <c r="W171" s="35"/>
      <c r="X171" s="35"/>
      <c r="Y171" s="35"/>
      <c r="Z171" s="35"/>
      <c r="AA171" s="35"/>
      <c r="AB171" s="35"/>
      <c r="AC171" s="35"/>
      <c r="AD171" s="35"/>
      <c r="AE171" s="35"/>
      <c r="AT171" s="18" t="s">
        <v>149</v>
      </c>
      <c r="AU171" s="18" t="s">
        <v>86</v>
      </c>
    </row>
    <row r="172" spans="1:65" s="1" customFormat="1" ht="16.5" customHeight="1">
      <c r="A172" s="35"/>
      <c r="B172" s="36"/>
      <c r="C172" s="179" t="s">
        <v>411</v>
      </c>
      <c r="D172" s="179" t="s">
        <v>143</v>
      </c>
      <c r="E172" s="180" t="s">
        <v>412</v>
      </c>
      <c r="F172" s="181" t="s">
        <v>413</v>
      </c>
      <c r="G172" s="182" t="s">
        <v>146</v>
      </c>
      <c r="H172" s="183">
        <v>1</v>
      </c>
      <c r="I172" s="184"/>
      <c r="J172" s="185">
        <f>ROUND(I172*H172,2)</f>
        <v>0</v>
      </c>
      <c r="K172" s="181" t="s">
        <v>21</v>
      </c>
      <c r="L172" s="40"/>
      <c r="M172" s="186" t="s">
        <v>21</v>
      </c>
      <c r="N172" s="187" t="s">
        <v>48</v>
      </c>
      <c r="O172" s="65"/>
      <c r="P172" s="188">
        <f>O172*H172</f>
        <v>0</v>
      </c>
      <c r="Q172" s="188">
        <v>0</v>
      </c>
      <c r="R172" s="188">
        <f>Q172*H172</f>
        <v>0</v>
      </c>
      <c r="S172" s="188">
        <v>0</v>
      </c>
      <c r="T172" s="189">
        <f>S172*H172</f>
        <v>0</v>
      </c>
      <c r="U172" s="35"/>
      <c r="V172" s="35"/>
      <c r="W172" s="35"/>
      <c r="X172" s="35"/>
      <c r="Y172" s="35"/>
      <c r="Z172" s="35"/>
      <c r="AA172" s="35"/>
      <c r="AB172" s="35"/>
      <c r="AC172" s="35"/>
      <c r="AD172" s="35"/>
      <c r="AE172" s="35"/>
      <c r="AR172" s="190" t="s">
        <v>310</v>
      </c>
      <c r="AT172" s="190" t="s">
        <v>143</v>
      </c>
      <c r="AU172" s="190" t="s">
        <v>86</v>
      </c>
      <c r="AY172" s="18" t="s">
        <v>140</v>
      </c>
      <c r="BE172" s="191">
        <f>IF(N172="základní",J172,0)</f>
        <v>0</v>
      </c>
      <c r="BF172" s="191">
        <f>IF(N172="snížená",J172,0)</f>
        <v>0</v>
      </c>
      <c r="BG172" s="191">
        <f>IF(N172="zákl. přenesená",J172,0)</f>
        <v>0</v>
      </c>
      <c r="BH172" s="191">
        <f>IF(N172="sníž. přenesená",J172,0)</f>
        <v>0</v>
      </c>
      <c r="BI172" s="191">
        <f>IF(N172="nulová",J172,0)</f>
        <v>0</v>
      </c>
      <c r="BJ172" s="18" t="s">
        <v>84</v>
      </c>
      <c r="BK172" s="191">
        <f>ROUND(I172*H172,2)</f>
        <v>0</v>
      </c>
      <c r="BL172" s="18" t="s">
        <v>310</v>
      </c>
      <c r="BM172" s="190" t="s">
        <v>414</v>
      </c>
    </row>
    <row r="173" spans="1:47" s="1" customFormat="1" ht="11.25">
      <c r="A173" s="35"/>
      <c r="B173" s="36"/>
      <c r="C173" s="37"/>
      <c r="D173" s="192" t="s">
        <v>149</v>
      </c>
      <c r="E173" s="37"/>
      <c r="F173" s="193" t="s">
        <v>413</v>
      </c>
      <c r="G173" s="37"/>
      <c r="H173" s="37"/>
      <c r="I173" s="194"/>
      <c r="J173" s="37"/>
      <c r="K173" s="37"/>
      <c r="L173" s="40"/>
      <c r="M173" s="195"/>
      <c r="N173" s="196"/>
      <c r="O173" s="65"/>
      <c r="P173" s="65"/>
      <c r="Q173" s="65"/>
      <c r="R173" s="65"/>
      <c r="S173" s="65"/>
      <c r="T173" s="66"/>
      <c r="U173" s="35"/>
      <c r="V173" s="35"/>
      <c r="W173" s="35"/>
      <c r="X173" s="35"/>
      <c r="Y173" s="35"/>
      <c r="Z173" s="35"/>
      <c r="AA173" s="35"/>
      <c r="AB173" s="35"/>
      <c r="AC173" s="35"/>
      <c r="AD173" s="35"/>
      <c r="AE173" s="35"/>
      <c r="AT173" s="18" t="s">
        <v>149</v>
      </c>
      <c r="AU173" s="18" t="s">
        <v>86</v>
      </c>
    </row>
    <row r="174" spans="1:65" s="1" customFormat="1" ht="16.5" customHeight="1">
      <c r="A174" s="35"/>
      <c r="B174" s="36"/>
      <c r="C174" s="179" t="s">
        <v>415</v>
      </c>
      <c r="D174" s="179" t="s">
        <v>143</v>
      </c>
      <c r="E174" s="180" t="s">
        <v>416</v>
      </c>
      <c r="F174" s="181" t="s">
        <v>216</v>
      </c>
      <c r="G174" s="182" t="s">
        <v>146</v>
      </c>
      <c r="H174" s="183">
        <v>1</v>
      </c>
      <c r="I174" s="184"/>
      <c r="J174" s="185">
        <f>ROUND(I174*H174,2)</f>
        <v>0</v>
      </c>
      <c r="K174" s="181" t="s">
        <v>21</v>
      </c>
      <c r="L174" s="40"/>
      <c r="M174" s="186" t="s">
        <v>21</v>
      </c>
      <c r="N174" s="187" t="s">
        <v>48</v>
      </c>
      <c r="O174" s="65"/>
      <c r="P174" s="188">
        <f>O174*H174</f>
        <v>0</v>
      </c>
      <c r="Q174" s="188">
        <v>0</v>
      </c>
      <c r="R174" s="188">
        <f>Q174*H174</f>
        <v>0</v>
      </c>
      <c r="S174" s="188">
        <v>0</v>
      </c>
      <c r="T174" s="189">
        <f>S174*H174</f>
        <v>0</v>
      </c>
      <c r="U174" s="35"/>
      <c r="V174" s="35"/>
      <c r="W174" s="35"/>
      <c r="X174" s="35"/>
      <c r="Y174" s="35"/>
      <c r="Z174" s="35"/>
      <c r="AA174" s="35"/>
      <c r="AB174" s="35"/>
      <c r="AC174" s="35"/>
      <c r="AD174" s="35"/>
      <c r="AE174" s="35"/>
      <c r="AR174" s="190" t="s">
        <v>310</v>
      </c>
      <c r="AT174" s="190" t="s">
        <v>143</v>
      </c>
      <c r="AU174" s="190" t="s">
        <v>86</v>
      </c>
      <c r="AY174" s="18" t="s">
        <v>140</v>
      </c>
      <c r="BE174" s="191">
        <f>IF(N174="základní",J174,0)</f>
        <v>0</v>
      </c>
      <c r="BF174" s="191">
        <f>IF(N174="snížená",J174,0)</f>
        <v>0</v>
      </c>
      <c r="BG174" s="191">
        <f>IF(N174="zákl. přenesená",J174,0)</f>
        <v>0</v>
      </c>
      <c r="BH174" s="191">
        <f>IF(N174="sníž. přenesená",J174,0)</f>
        <v>0</v>
      </c>
      <c r="BI174" s="191">
        <f>IF(N174="nulová",J174,0)</f>
        <v>0</v>
      </c>
      <c r="BJ174" s="18" t="s">
        <v>84</v>
      </c>
      <c r="BK174" s="191">
        <f>ROUND(I174*H174,2)</f>
        <v>0</v>
      </c>
      <c r="BL174" s="18" t="s">
        <v>310</v>
      </c>
      <c r="BM174" s="190" t="s">
        <v>417</v>
      </c>
    </row>
    <row r="175" spans="1:47" s="1" customFormat="1" ht="11.25">
      <c r="A175" s="35"/>
      <c r="B175" s="36"/>
      <c r="C175" s="37"/>
      <c r="D175" s="192" t="s">
        <v>149</v>
      </c>
      <c r="E175" s="37"/>
      <c r="F175" s="193" t="s">
        <v>216</v>
      </c>
      <c r="G175" s="37"/>
      <c r="H175" s="37"/>
      <c r="I175" s="194"/>
      <c r="J175" s="37"/>
      <c r="K175" s="37"/>
      <c r="L175" s="40"/>
      <c r="M175" s="195"/>
      <c r="N175" s="196"/>
      <c r="O175" s="65"/>
      <c r="P175" s="65"/>
      <c r="Q175" s="65"/>
      <c r="R175" s="65"/>
      <c r="S175" s="65"/>
      <c r="T175" s="66"/>
      <c r="U175" s="35"/>
      <c r="V175" s="35"/>
      <c r="W175" s="35"/>
      <c r="X175" s="35"/>
      <c r="Y175" s="35"/>
      <c r="Z175" s="35"/>
      <c r="AA175" s="35"/>
      <c r="AB175" s="35"/>
      <c r="AC175" s="35"/>
      <c r="AD175" s="35"/>
      <c r="AE175" s="35"/>
      <c r="AT175" s="18" t="s">
        <v>149</v>
      </c>
      <c r="AU175" s="18" t="s">
        <v>86</v>
      </c>
    </row>
    <row r="176" spans="2:63" s="11" customFormat="1" ht="22.5" customHeight="1">
      <c r="B176" s="163"/>
      <c r="C176" s="164"/>
      <c r="D176" s="165" t="s">
        <v>76</v>
      </c>
      <c r="E176" s="177" t="s">
        <v>418</v>
      </c>
      <c r="F176" s="177" t="s">
        <v>419</v>
      </c>
      <c r="G176" s="164"/>
      <c r="H176" s="164"/>
      <c r="I176" s="167"/>
      <c r="J176" s="178">
        <f>BK176</f>
        <v>0</v>
      </c>
      <c r="K176" s="164"/>
      <c r="L176" s="169"/>
      <c r="M176" s="170"/>
      <c r="N176" s="171"/>
      <c r="O176" s="171"/>
      <c r="P176" s="172">
        <v>0</v>
      </c>
      <c r="Q176" s="171"/>
      <c r="R176" s="172">
        <v>0</v>
      </c>
      <c r="S176" s="171"/>
      <c r="T176" s="173">
        <v>0</v>
      </c>
      <c r="AR176" s="174" t="s">
        <v>147</v>
      </c>
      <c r="AT176" s="175" t="s">
        <v>76</v>
      </c>
      <c r="AU176" s="175" t="s">
        <v>84</v>
      </c>
      <c r="AY176" s="174" t="s">
        <v>140</v>
      </c>
      <c r="BK176" s="176">
        <v>0</v>
      </c>
    </row>
    <row r="177" spans="2:63" s="11" customFormat="1" ht="22.5" customHeight="1">
      <c r="B177" s="163"/>
      <c r="C177" s="164"/>
      <c r="D177" s="165" t="s">
        <v>76</v>
      </c>
      <c r="E177" s="177" t="s">
        <v>420</v>
      </c>
      <c r="F177" s="177" t="s">
        <v>421</v>
      </c>
      <c r="G177" s="164"/>
      <c r="H177" s="164"/>
      <c r="I177" s="167"/>
      <c r="J177" s="178">
        <f>BK177</f>
        <v>0</v>
      </c>
      <c r="K177" s="164"/>
      <c r="L177" s="169"/>
      <c r="M177" s="170"/>
      <c r="N177" s="171"/>
      <c r="O177" s="171"/>
      <c r="P177" s="172">
        <f>SUM(P178:P185)</f>
        <v>0</v>
      </c>
      <c r="Q177" s="171"/>
      <c r="R177" s="172">
        <f>SUM(R178:R185)</f>
        <v>0</v>
      </c>
      <c r="S177" s="171"/>
      <c r="T177" s="173">
        <f>SUM(T178:T185)</f>
        <v>0</v>
      </c>
      <c r="AR177" s="174" t="s">
        <v>147</v>
      </c>
      <c r="AT177" s="175" t="s">
        <v>76</v>
      </c>
      <c r="AU177" s="175" t="s">
        <v>84</v>
      </c>
      <c r="AY177" s="174" t="s">
        <v>140</v>
      </c>
      <c r="BK177" s="176">
        <f>SUM(BK178:BK185)</f>
        <v>0</v>
      </c>
    </row>
    <row r="178" spans="1:65" s="1" customFormat="1" ht="16.5" customHeight="1">
      <c r="A178" s="35"/>
      <c r="B178" s="36"/>
      <c r="C178" s="179" t="s">
        <v>422</v>
      </c>
      <c r="D178" s="179" t="s">
        <v>143</v>
      </c>
      <c r="E178" s="180" t="s">
        <v>423</v>
      </c>
      <c r="F178" s="181" t="s">
        <v>424</v>
      </c>
      <c r="G178" s="182" t="s">
        <v>146</v>
      </c>
      <c r="H178" s="183">
        <v>1</v>
      </c>
      <c r="I178" s="184"/>
      <c r="J178" s="185">
        <f>ROUND(I178*H178,2)</f>
        <v>0</v>
      </c>
      <c r="K178" s="181" t="s">
        <v>21</v>
      </c>
      <c r="L178" s="40"/>
      <c r="M178" s="186" t="s">
        <v>21</v>
      </c>
      <c r="N178" s="187" t="s">
        <v>48</v>
      </c>
      <c r="O178" s="65"/>
      <c r="P178" s="188">
        <f>O178*H178</f>
        <v>0</v>
      </c>
      <c r="Q178" s="188">
        <v>0</v>
      </c>
      <c r="R178" s="188">
        <f>Q178*H178</f>
        <v>0</v>
      </c>
      <c r="S178" s="188">
        <v>0</v>
      </c>
      <c r="T178" s="189">
        <f>S178*H178</f>
        <v>0</v>
      </c>
      <c r="U178" s="35"/>
      <c r="V178" s="35"/>
      <c r="W178" s="35"/>
      <c r="X178" s="35"/>
      <c r="Y178" s="35"/>
      <c r="Z178" s="35"/>
      <c r="AA178" s="35"/>
      <c r="AB178" s="35"/>
      <c r="AC178" s="35"/>
      <c r="AD178" s="35"/>
      <c r="AE178" s="35"/>
      <c r="AR178" s="190" t="s">
        <v>310</v>
      </c>
      <c r="AT178" s="190" t="s">
        <v>143</v>
      </c>
      <c r="AU178" s="190" t="s">
        <v>86</v>
      </c>
      <c r="AY178" s="18" t="s">
        <v>140</v>
      </c>
      <c r="BE178" s="191">
        <f>IF(N178="základní",J178,0)</f>
        <v>0</v>
      </c>
      <c r="BF178" s="191">
        <f>IF(N178="snížená",J178,0)</f>
        <v>0</v>
      </c>
      <c r="BG178" s="191">
        <f>IF(N178="zákl. přenesená",J178,0)</f>
        <v>0</v>
      </c>
      <c r="BH178" s="191">
        <f>IF(N178="sníž. přenesená",J178,0)</f>
        <v>0</v>
      </c>
      <c r="BI178" s="191">
        <f>IF(N178="nulová",J178,0)</f>
        <v>0</v>
      </c>
      <c r="BJ178" s="18" t="s">
        <v>84</v>
      </c>
      <c r="BK178" s="191">
        <f>ROUND(I178*H178,2)</f>
        <v>0</v>
      </c>
      <c r="BL178" s="18" t="s">
        <v>310</v>
      </c>
      <c r="BM178" s="190" t="s">
        <v>425</v>
      </c>
    </row>
    <row r="179" spans="1:47" s="1" customFormat="1" ht="11.25">
      <c r="A179" s="35"/>
      <c r="B179" s="36"/>
      <c r="C179" s="37"/>
      <c r="D179" s="192" t="s">
        <v>149</v>
      </c>
      <c r="E179" s="37"/>
      <c r="F179" s="193" t="s">
        <v>424</v>
      </c>
      <c r="G179" s="37"/>
      <c r="H179" s="37"/>
      <c r="I179" s="194"/>
      <c r="J179" s="37"/>
      <c r="K179" s="37"/>
      <c r="L179" s="40"/>
      <c r="M179" s="195"/>
      <c r="N179" s="196"/>
      <c r="O179" s="65"/>
      <c r="P179" s="65"/>
      <c r="Q179" s="65"/>
      <c r="R179" s="65"/>
      <c r="S179" s="65"/>
      <c r="T179" s="66"/>
      <c r="U179" s="35"/>
      <c r="V179" s="35"/>
      <c r="W179" s="35"/>
      <c r="X179" s="35"/>
      <c r="Y179" s="35"/>
      <c r="Z179" s="35"/>
      <c r="AA179" s="35"/>
      <c r="AB179" s="35"/>
      <c r="AC179" s="35"/>
      <c r="AD179" s="35"/>
      <c r="AE179" s="35"/>
      <c r="AT179" s="18" t="s">
        <v>149</v>
      </c>
      <c r="AU179" s="18" t="s">
        <v>86</v>
      </c>
    </row>
    <row r="180" spans="1:65" s="1" customFormat="1" ht="16.5" customHeight="1">
      <c r="A180" s="35"/>
      <c r="B180" s="36"/>
      <c r="C180" s="179" t="s">
        <v>426</v>
      </c>
      <c r="D180" s="179" t="s">
        <v>143</v>
      </c>
      <c r="E180" s="180" t="s">
        <v>427</v>
      </c>
      <c r="F180" s="181" t="s">
        <v>428</v>
      </c>
      <c r="G180" s="182" t="s">
        <v>146</v>
      </c>
      <c r="H180" s="183">
        <v>1</v>
      </c>
      <c r="I180" s="184"/>
      <c r="J180" s="185">
        <f>ROUND(I180*H180,2)</f>
        <v>0</v>
      </c>
      <c r="K180" s="181" t="s">
        <v>21</v>
      </c>
      <c r="L180" s="40"/>
      <c r="M180" s="186" t="s">
        <v>21</v>
      </c>
      <c r="N180" s="187" t="s">
        <v>48</v>
      </c>
      <c r="O180" s="65"/>
      <c r="P180" s="188">
        <f>O180*H180</f>
        <v>0</v>
      </c>
      <c r="Q180" s="188">
        <v>0</v>
      </c>
      <c r="R180" s="188">
        <f>Q180*H180</f>
        <v>0</v>
      </c>
      <c r="S180" s="188">
        <v>0</v>
      </c>
      <c r="T180" s="189">
        <f>S180*H180</f>
        <v>0</v>
      </c>
      <c r="U180" s="35"/>
      <c r="V180" s="35"/>
      <c r="W180" s="35"/>
      <c r="X180" s="35"/>
      <c r="Y180" s="35"/>
      <c r="Z180" s="35"/>
      <c r="AA180" s="35"/>
      <c r="AB180" s="35"/>
      <c r="AC180" s="35"/>
      <c r="AD180" s="35"/>
      <c r="AE180" s="35"/>
      <c r="AR180" s="190" t="s">
        <v>310</v>
      </c>
      <c r="AT180" s="190" t="s">
        <v>143</v>
      </c>
      <c r="AU180" s="190" t="s">
        <v>86</v>
      </c>
      <c r="AY180" s="18" t="s">
        <v>140</v>
      </c>
      <c r="BE180" s="191">
        <f>IF(N180="základní",J180,0)</f>
        <v>0</v>
      </c>
      <c r="BF180" s="191">
        <f>IF(N180="snížená",J180,0)</f>
        <v>0</v>
      </c>
      <c r="BG180" s="191">
        <f>IF(N180="zákl. přenesená",J180,0)</f>
        <v>0</v>
      </c>
      <c r="BH180" s="191">
        <f>IF(N180="sníž. přenesená",J180,0)</f>
        <v>0</v>
      </c>
      <c r="BI180" s="191">
        <f>IF(N180="nulová",J180,0)</f>
        <v>0</v>
      </c>
      <c r="BJ180" s="18" t="s">
        <v>84</v>
      </c>
      <c r="BK180" s="191">
        <f>ROUND(I180*H180,2)</f>
        <v>0</v>
      </c>
      <c r="BL180" s="18" t="s">
        <v>310</v>
      </c>
      <c r="BM180" s="190" t="s">
        <v>429</v>
      </c>
    </row>
    <row r="181" spans="1:47" s="1" customFormat="1" ht="11.25">
      <c r="A181" s="35"/>
      <c r="B181" s="36"/>
      <c r="C181" s="37"/>
      <c r="D181" s="192" t="s">
        <v>149</v>
      </c>
      <c r="E181" s="37"/>
      <c r="F181" s="193" t="s">
        <v>428</v>
      </c>
      <c r="G181" s="37"/>
      <c r="H181" s="37"/>
      <c r="I181" s="194"/>
      <c r="J181" s="37"/>
      <c r="K181" s="37"/>
      <c r="L181" s="40"/>
      <c r="M181" s="195"/>
      <c r="N181" s="196"/>
      <c r="O181" s="65"/>
      <c r="P181" s="65"/>
      <c r="Q181" s="65"/>
      <c r="R181" s="65"/>
      <c r="S181" s="65"/>
      <c r="T181" s="66"/>
      <c r="U181" s="35"/>
      <c r="V181" s="35"/>
      <c r="W181" s="35"/>
      <c r="X181" s="35"/>
      <c r="Y181" s="35"/>
      <c r="Z181" s="35"/>
      <c r="AA181" s="35"/>
      <c r="AB181" s="35"/>
      <c r="AC181" s="35"/>
      <c r="AD181" s="35"/>
      <c r="AE181" s="35"/>
      <c r="AT181" s="18" t="s">
        <v>149</v>
      </c>
      <c r="AU181" s="18" t="s">
        <v>86</v>
      </c>
    </row>
    <row r="182" spans="1:65" s="1" customFormat="1" ht="16.5" customHeight="1">
      <c r="A182" s="35"/>
      <c r="B182" s="36"/>
      <c r="C182" s="179" t="s">
        <v>430</v>
      </c>
      <c r="D182" s="179" t="s">
        <v>143</v>
      </c>
      <c r="E182" s="180" t="s">
        <v>431</v>
      </c>
      <c r="F182" s="181" t="s">
        <v>432</v>
      </c>
      <c r="G182" s="182" t="s">
        <v>172</v>
      </c>
      <c r="H182" s="183">
        <v>5</v>
      </c>
      <c r="I182" s="184"/>
      <c r="J182" s="185">
        <f>ROUND(I182*H182,2)</f>
        <v>0</v>
      </c>
      <c r="K182" s="181" t="s">
        <v>21</v>
      </c>
      <c r="L182" s="40"/>
      <c r="M182" s="186" t="s">
        <v>21</v>
      </c>
      <c r="N182" s="187" t="s">
        <v>48</v>
      </c>
      <c r="O182" s="65"/>
      <c r="P182" s="188">
        <f>O182*H182</f>
        <v>0</v>
      </c>
      <c r="Q182" s="188">
        <v>0</v>
      </c>
      <c r="R182" s="188">
        <f>Q182*H182</f>
        <v>0</v>
      </c>
      <c r="S182" s="188">
        <v>0</v>
      </c>
      <c r="T182" s="189">
        <f>S182*H182</f>
        <v>0</v>
      </c>
      <c r="U182" s="35"/>
      <c r="V182" s="35"/>
      <c r="W182" s="35"/>
      <c r="X182" s="35"/>
      <c r="Y182" s="35"/>
      <c r="Z182" s="35"/>
      <c r="AA182" s="35"/>
      <c r="AB182" s="35"/>
      <c r="AC182" s="35"/>
      <c r="AD182" s="35"/>
      <c r="AE182" s="35"/>
      <c r="AR182" s="190" t="s">
        <v>310</v>
      </c>
      <c r="AT182" s="190" t="s">
        <v>143</v>
      </c>
      <c r="AU182" s="190" t="s">
        <v>86</v>
      </c>
      <c r="AY182" s="18" t="s">
        <v>140</v>
      </c>
      <c r="BE182" s="191">
        <f>IF(N182="základní",J182,0)</f>
        <v>0</v>
      </c>
      <c r="BF182" s="191">
        <f>IF(N182="snížená",J182,0)</f>
        <v>0</v>
      </c>
      <c r="BG182" s="191">
        <f>IF(N182="zákl. přenesená",J182,0)</f>
        <v>0</v>
      </c>
      <c r="BH182" s="191">
        <f>IF(N182="sníž. přenesená",J182,0)</f>
        <v>0</v>
      </c>
      <c r="BI182" s="191">
        <f>IF(N182="nulová",J182,0)</f>
        <v>0</v>
      </c>
      <c r="BJ182" s="18" t="s">
        <v>84</v>
      </c>
      <c r="BK182" s="191">
        <f>ROUND(I182*H182,2)</f>
        <v>0</v>
      </c>
      <c r="BL182" s="18" t="s">
        <v>310</v>
      </c>
      <c r="BM182" s="190" t="s">
        <v>433</v>
      </c>
    </row>
    <row r="183" spans="1:47" s="1" customFormat="1" ht="11.25">
      <c r="A183" s="35"/>
      <c r="B183" s="36"/>
      <c r="C183" s="37"/>
      <c r="D183" s="192" t="s">
        <v>149</v>
      </c>
      <c r="E183" s="37"/>
      <c r="F183" s="193" t="s">
        <v>432</v>
      </c>
      <c r="G183" s="37"/>
      <c r="H183" s="37"/>
      <c r="I183" s="194"/>
      <c r="J183" s="37"/>
      <c r="K183" s="37"/>
      <c r="L183" s="40"/>
      <c r="M183" s="195"/>
      <c r="N183" s="196"/>
      <c r="O183" s="65"/>
      <c r="P183" s="65"/>
      <c r="Q183" s="65"/>
      <c r="R183" s="65"/>
      <c r="S183" s="65"/>
      <c r="T183" s="66"/>
      <c r="U183" s="35"/>
      <c r="V183" s="35"/>
      <c r="W183" s="35"/>
      <c r="X183" s="35"/>
      <c r="Y183" s="35"/>
      <c r="Z183" s="35"/>
      <c r="AA183" s="35"/>
      <c r="AB183" s="35"/>
      <c r="AC183" s="35"/>
      <c r="AD183" s="35"/>
      <c r="AE183" s="35"/>
      <c r="AT183" s="18" t="s">
        <v>149</v>
      </c>
      <c r="AU183" s="18" t="s">
        <v>86</v>
      </c>
    </row>
    <row r="184" spans="1:65" s="1" customFormat="1" ht="16.5" customHeight="1">
      <c r="A184" s="35"/>
      <c r="B184" s="36"/>
      <c r="C184" s="179" t="s">
        <v>434</v>
      </c>
      <c r="D184" s="179" t="s">
        <v>143</v>
      </c>
      <c r="E184" s="180" t="s">
        <v>435</v>
      </c>
      <c r="F184" s="181" t="s">
        <v>216</v>
      </c>
      <c r="G184" s="182" t="s">
        <v>146</v>
      </c>
      <c r="H184" s="183">
        <v>1</v>
      </c>
      <c r="I184" s="184"/>
      <c r="J184" s="185">
        <f>ROUND(I184*H184,2)</f>
        <v>0</v>
      </c>
      <c r="K184" s="181" t="s">
        <v>21</v>
      </c>
      <c r="L184" s="40"/>
      <c r="M184" s="186" t="s">
        <v>21</v>
      </c>
      <c r="N184" s="187" t="s">
        <v>48</v>
      </c>
      <c r="O184" s="65"/>
      <c r="P184" s="188">
        <f>O184*H184</f>
        <v>0</v>
      </c>
      <c r="Q184" s="188">
        <v>0</v>
      </c>
      <c r="R184" s="188">
        <f>Q184*H184</f>
        <v>0</v>
      </c>
      <c r="S184" s="188">
        <v>0</v>
      </c>
      <c r="T184" s="189">
        <f>S184*H184</f>
        <v>0</v>
      </c>
      <c r="U184" s="35"/>
      <c r="V184" s="35"/>
      <c r="W184" s="35"/>
      <c r="X184" s="35"/>
      <c r="Y184" s="35"/>
      <c r="Z184" s="35"/>
      <c r="AA184" s="35"/>
      <c r="AB184" s="35"/>
      <c r="AC184" s="35"/>
      <c r="AD184" s="35"/>
      <c r="AE184" s="35"/>
      <c r="AR184" s="190" t="s">
        <v>310</v>
      </c>
      <c r="AT184" s="190" t="s">
        <v>143</v>
      </c>
      <c r="AU184" s="190" t="s">
        <v>86</v>
      </c>
      <c r="AY184" s="18" t="s">
        <v>140</v>
      </c>
      <c r="BE184" s="191">
        <f>IF(N184="základní",J184,0)</f>
        <v>0</v>
      </c>
      <c r="BF184" s="191">
        <f>IF(N184="snížená",J184,0)</f>
        <v>0</v>
      </c>
      <c r="BG184" s="191">
        <f>IF(N184="zákl. přenesená",J184,0)</f>
        <v>0</v>
      </c>
      <c r="BH184" s="191">
        <f>IF(N184="sníž. přenesená",J184,0)</f>
        <v>0</v>
      </c>
      <c r="BI184" s="191">
        <f>IF(N184="nulová",J184,0)</f>
        <v>0</v>
      </c>
      <c r="BJ184" s="18" t="s">
        <v>84</v>
      </c>
      <c r="BK184" s="191">
        <f>ROUND(I184*H184,2)</f>
        <v>0</v>
      </c>
      <c r="BL184" s="18" t="s">
        <v>310</v>
      </c>
      <c r="BM184" s="190" t="s">
        <v>436</v>
      </c>
    </row>
    <row r="185" spans="1:47" s="1" customFormat="1" ht="11.25">
      <c r="A185" s="35"/>
      <c r="B185" s="36"/>
      <c r="C185" s="37"/>
      <c r="D185" s="192" t="s">
        <v>149</v>
      </c>
      <c r="E185" s="37"/>
      <c r="F185" s="193" t="s">
        <v>216</v>
      </c>
      <c r="G185" s="37"/>
      <c r="H185" s="37"/>
      <c r="I185" s="194"/>
      <c r="J185" s="37"/>
      <c r="K185" s="37"/>
      <c r="L185" s="40"/>
      <c r="M185" s="195"/>
      <c r="N185" s="196"/>
      <c r="O185" s="65"/>
      <c r="P185" s="65"/>
      <c r="Q185" s="65"/>
      <c r="R185" s="65"/>
      <c r="S185" s="65"/>
      <c r="T185" s="66"/>
      <c r="U185" s="35"/>
      <c r="V185" s="35"/>
      <c r="W185" s="35"/>
      <c r="X185" s="35"/>
      <c r="Y185" s="35"/>
      <c r="Z185" s="35"/>
      <c r="AA185" s="35"/>
      <c r="AB185" s="35"/>
      <c r="AC185" s="35"/>
      <c r="AD185" s="35"/>
      <c r="AE185" s="35"/>
      <c r="AT185" s="18" t="s">
        <v>149</v>
      </c>
      <c r="AU185" s="18" t="s">
        <v>86</v>
      </c>
    </row>
    <row r="186" spans="2:63" s="11" customFormat="1" ht="22.5" customHeight="1">
      <c r="B186" s="163"/>
      <c r="C186" s="164"/>
      <c r="D186" s="165" t="s">
        <v>76</v>
      </c>
      <c r="E186" s="177" t="s">
        <v>437</v>
      </c>
      <c r="F186" s="177" t="s">
        <v>438</v>
      </c>
      <c r="G186" s="164"/>
      <c r="H186" s="164"/>
      <c r="I186" s="167"/>
      <c r="J186" s="178">
        <f>BK186</f>
        <v>0</v>
      </c>
      <c r="K186" s="164"/>
      <c r="L186" s="169"/>
      <c r="M186" s="170"/>
      <c r="N186" s="171"/>
      <c r="O186" s="171"/>
      <c r="P186" s="172">
        <v>0</v>
      </c>
      <c r="Q186" s="171"/>
      <c r="R186" s="172">
        <v>0</v>
      </c>
      <c r="S186" s="171"/>
      <c r="T186" s="173">
        <v>0</v>
      </c>
      <c r="AR186" s="174" t="s">
        <v>147</v>
      </c>
      <c r="AT186" s="175" t="s">
        <v>76</v>
      </c>
      <c r="AU186" s="175" t="s">
        <v>84</v>
      </c>
      <c r="AY186" s="174" t="s">
        <v>140</v>
      </c>
      <c r="BK186" s="176">
        <v>0</v>
      </c>
    </row>
    <row r="187" spans="2:63" s="11" customFormat="1" ht="22.5" customHeight="1">
      <c r="B187" s="163"/>
      <c r="C187" s="164"/>
      <c r="D187" s="165" t="s">
        <v>76</v>
      </c>
      <c r="E187" s="177" t="s">
        <v>439</v>
      </c>
      <c r="F187" s="177" t="s">
        <v>440</v>
      </c>
      <c r="G187" s="164"/>
      <c r="H187" s="164"/>
      <c r="I187" s="167"/>
      <c r="J187" s="178">
        <f>BK187</f>
        <v>0</v>
      </c>
      <c r="K187" s="164"/>
      <c r="L187" s="169"/>
      <c r="M187" s="170"/>
      <c r="N187" s="171"/>
      <c r="O187" s="171"/>
      <c r="P187" s="172">
        <f>SUM(P188:P197)</f>
        <v>0</v>
      </c>
      <c r="Q187" s="171"/>
      <c r="R187" s="172">
        <f>SUM(R188:R197)</f>
        <v>0</v>
      </c>
      <c r="S187" s="171"/>
      <c r="T187" s="173">
        <f>SUM(T188:T197)</f>
        <v>0</v>
      </c>
      <c r="AR187" s="174" t="s">
        <v>147</v>
      </c>
      <c r="AT187" s="175" t="s">
        <v>76</v>
      </c>
      <c r="AU187" s="175" t="s">
        <v>84</v>
      </c>
      <c r="AY187" s="174" t="s">
        <v>140</v>
      </c>
      <c r="BK187" s="176">
        <f>SUM(BK188:BK197)</f>
        <v>0</v>
      </c>
    </row>
    <row r="188" spans="1:65" s="1" customFormat="1" ht="16.5" customHeight="1">
      <c r="A188" s="35"/>
      <c r="B188" s="36"/>
      <c r="C188" s="179" t="s">
        <v>441</v>
      </c>
      <c r="D188" s="179" t="s">
        <v>143</v>
      </c>
      <c r="E188" s="180" t="s">
        <v>442</v>
      </c>
      <c r="F188" s="181" t="s">
        <v>443</v>
      </c>
      <c r="G188" s="182" t="s">
        <v>146</v>
      </c>
      <c r="H188" s="183">
        <v>1</v>
      </c>
      <c r="I188" s="184"/>
      <c r="J188" s="185">
        <f>ROUND(I188*H188,2)</f>
        <v>0</v>
      </c>
      <c r="K188" s="181" t="s">
        <v>21</v>
      </c>
      <c r="L188" s="40"/>
      <c r="M188" s="186" t="s">
        <v>21</v>
      </c>
      <c r="N188" s="187" t="s">
        <v>48</v>
      </c>
      <c r="O188" s="65"/>
      <c r="P188" s="188">
        <f>O188*H188</f>
        <v>0</v>
      </c>
      <c r="Q188" s="188">
        <v>0</v>
      </c>
      <c r="R188" s="188">
        <f>Q188*H188</f>
        <v>0</v>
      </c>
      <c r="S188" s="188">
        <v>0</v>
      </c>
      <c r="T188" s="189">
        <f>S188*H188</f>
        <v>0</v>
      </c>
      <c r="U188" s="35"/>
      <c r="V188" s="35"/>
      <c r="W188" s="35"/>
      <c r="X188" s="35"/>
      <c r="Y188" s="35"/>
      <c r="Z188" s="35"/>
      <c r="AA188" s="35"/>
      <c r="AB188" s="35"/>
      <c r="AC188" s="35"/>
      <c r="AD188" s="35"/>
      <c r="AE188" s="35"/>
      <c r="AR188" s="190" t="s">
        <v>310</v>
      </c>
      <c r="AT188" s="190" t="s">
        <v>143</v>
      </c>
      <c r="AU188" s="190" t="s">
        <v>86</v>
      </c>
      <c r="AY188" s="18" t="s">
        <v>140</v>
      </c>
      <c r="BE188" s="191">
        <f>IF(N188="základní",J188,0)</f>
        <v>0</v>
      </c>
      <c r="BF188" s="191">
        <f>IF(N188="snížená",J188,0)</f>
        <v>0</v>
      </c>
      <c r="BG188" s="191">
        <f>IF(N188="zákl. přenesená",J188,0)</f>
        <v>0</v>
      </c>
      <c r="BH188" s="191">
        <f>IF(N188="sníž. přenesená",J188,0)</f>
        <v>0</v>
      </c>
      <c r="BI188" s="191">
        <f>IF(N188="nulová",J188,0)</f>
        <v>0</v>
      </c>
      <c r="BJ188" s="18" t="s">
        <v>84</v>
      </c>
      <c r="BK188" s="191">
        <f>ROUND(I188*H188,2)</f>
        <v>0</v>
      </c>
      <c r="BL188" s="18" t="s">
        <v>310</v>
      </c>
      <c r="BM188" s="190" t="s">
        <v>444</v>
      </c>
    </row>
    <row r="189" spans="1:47" s="1" customFormat="1" ht="11.25">
      <c r="A189" s="35"/>
      <c r="B189" s="36"/>
      <c r="C189" s="37"/>
      <c r="D189" s="192" t="s">
        <v>149</v>
      </c>
      <c r="E189" s="37"/>
      <c r="F189" s="193" t="s">
        <v>443</v>
      </c>
      <c r="G189" s="37"/>
      <c r="H189" s="37"/>
      <c r="I189" s="194"/>
      <c r="J189" s="37"/>
      <c r="K189" s="37"/>
      <c r="L189" s="40"/>
      <c r="M189" s="195"/>
      <c r="N189" s="196"/>
      <c r="O189" s="65"/>
      <c r="P189" s="65"/>
      <c r="Q189" s="65"/>
      <c r="R189" s="65"/>
      <c r="S189" s="65"/>
      <c r="T189" s="66"/>
      <c r="U189" s="35"/>
      <c r="V189" s="35"/>
      <c r="W189" s="35"/>
      <c r="X189" s="35"/>
      <c r="Y189" s="35"/>
      <c r="Z189" s="35"/>
      <c r="AA189" s="35"/>
      <c r="AB189" s="35"/>
      <c r="AC189" s="35"/>
      <c r="AD189" s="35"/>
      <c r="AE189" s="35"/>
      <c r="AT189" s="18" t="s">
        <v>149</v>
      </c>
      <c r="AU189" s="18" t="s">
        <v>86</v>
      </c>
    </row>
    <row r="190" spans="1:65" s="1" customFormat="1" ht="16.5" customHeight="1">
      <c r="A190" s="35"/>
      <c r="B190" s="36"/>
      <c r="C190" s="179" t="s">
        <v>445</v>
      </c>
      <c r="D190" s="179" t="s">
        <v>143</v>
      </c>
      <c r="E190" s="180" t="s">
        <v>446</v>
      </c>
      <c r="F190" s="181" t="s">
        <v>447</v>
      </c>
      <c r="G190" s="182" t="s">
        <v>146</v>
      </c>
      <c r="H190" s="183">
        <v>1</v>
      </c>
      <c r="I190" s="184"/>
      <c r="J190" s="185">
        <f>ROUND(I190*H190,2)</f>
        <v>0</v>
      </c>
      <c r="K190" s="181" t="s">
        <v>21</v>
      </c>
      <c r="L190" s="40"/>
      <c r="M190" s="186" t="s">
        <v>21</v>
      </c>
      <c r="N190" s="187" t="s">
        <v>48</v>
      </c>
      <c r="O190" s="65"/>
      <c r="P190" s="188">
        <f>O190*H190</f>
        <v>0</v>
      </c>
      <c r="Q190" s="188">
        <v>0</v>
      </c>
      <c r="R190" s="188">
        <f>Q190*H190</f>
        <v>0</v>
      </c>
      <c r="S190" s="188">
        <v>0</v>
      </c>
      <c r="T190" s="189">
        <f>S190*H190</f>
        <v>0</v>
      </c>
      <c r="U190" s="35"/>
      <c r="V190" s="35"/>
      <c r="W190" s="35"/>
      <c r="X190" s="35"/>
      <c r="Y190" s="35"/>
      <c r="Z190" s="35"/>
      <c r="AA190" s="35"/>
      <c r="AB190" s="35"/>
      <c r="AC190" s="35"/>
      <c r="AD190" s="35"/>
      <c r="AE190" s="35"/>
      <c r="AR190" s="190" t="s">
        <v>310</v>
      </c>
      <c r="AT190" s="190" t="s">
        <v>143</v>
      </c>
      <c r="AU190" s="190" t="s">
        <v>86</v>
      </c>
      <c r="AY190" s="18" t="s">
        <v>140</v>
      </c>
      <c r="BE190" s="191">
        <f>IF(N190="základní",J190,0)</f>
        <v>0</v>
      </c>
      <c r="BF190" s="191">
        <f>IF(N190="snížená",J190,0)</f>
        <v>0</v>
      </c>
      <c r="BG190" s="191">
        <f>IF(N190="zákl. přenesená",J190,0)</f>
        <v>0</v>
      </c>
      <c r="BH190" s="191">
        <f>IF(N190="sníž. přenesená",J190,0)</f>
        <v>0</v>
      </c>
      <c r="BI190" s="191">
        <f>IF(N190="nulová",J190,0)</f>
        <v>0</v>
      </c>
      <c r="BJ190" s="18" t="s">
        <v>84</v>
      </c>
      <c r="BK190" s="191">
        <f>ROUND(I190*H190,2)</f>
        <v>0</v>
      </c>
      <c r="BL190" s="18" t="s">
        <v>310</v>
      </c>
      <c r="BM190" s="190" t="s">
        <v>448</v>
      </c>
    </row>
    <row r="191" spans="1:47" s="1" customFormat="1" ht="11.25">
      <c r="A191" s="35"/>
      <c r="B191" s="36"/>
      <c r="C191" s="37"/>
      <c r="D191" s="192" t="s">
        <v>149</v>
      </c>
      <c r="E191" s="37"/>
      <c r="F191" s="193" t="s">
        <v>447</v>
      </c>
      <c r="G191" s="37"/>
      <c r="H191" s="37"/>
      <c r="I191" s="194"/>
      <c r="J191" s="37"/>
      <c r="K191" s="37"/>
      <c r="L191" s="40"/>
      <c r="M191" s="195"/>
      <c r="N191" s="196"/>
      <c r="O191" s="65"/>
      <c r="P191" s="65"/>
      <c r="Q191" s="65"/>
      <c r="R191" s="65"/>
      <c r="S191" s="65"/>
      <c r="T191" s="66"/>
      <c r="U191" s="35"/>
      <c r="V191" s="35"/>
      <c r="W191" s="35"/>
      <c r="X191" s="35"/>
      <c r="Y191" s="35"/>
      <c r="Z191" s="35"/>
      <c r="AA191" s="35"/>
      <c r="AB191" s="35"/>
      <c r="AC191" s="35"/>
      <c r="AD191" s="35"/>
      <c r="AE191" s="35"/>
      <c r="AT191" s="18" t="s">
        <v>149</v>
      </c>
      <c r="AU191" s="18" t="s">
        <v>86</v>
      </c>
    </row>
    <row r="192" spans="1:65" s="1" customFormat="1" ht="16.5" customHeight="1">
      <c r="A192" s="35"/>
      <c r="B192" s="36"/>
      <c r="C192" s="179" t="s">
        <v>449</v>
      </c>
      <c r="D192" s="179" t="s">
        <v>143</v>
      </c>
      <c r="E192" s="180" t="s">
        <v>450</v>
      </c>
      <c r="F192" s="181" t="s">
        <v>451</v>
      </c>
      <c r="G192" s="182" t="s">
        <v>172</v>
      </c>
      <c r="H192" s="183">
        <v>10</v>
      </c>
      <c r="I192" s="184"/>
      <c r="J192" s="185">
        <f>ROUND(I192*H192,2)</f>
        <v>0</v>
      </c>
      <c r="K192" s="181" t="s">
        <v>21</v>
      </c>
      <c r="L192" s="40"/>
      <c r="M192" s="186" t="s">
        <v>21</v>
      </c>
      <c r="N192" s="187" t="s">
        <v>48</v>
      </c>
      <c r="O192" s="65"/>
      <c r="P192" s="188">
        <f>O192*H192</f>
        <v>0</v>
      </c>
      <c r="Q192" s="188">
        <v>0</v>
      </c>
      <c r="R192" s="188">
        <f>Q192*H192</f>
        <v>0</v>
      </c>
      <c r="S192" s="188">
        <v>0</v>
      </c>
      <c r="T192" s="189">
        <f>S192*H192</f>
        <v>0</v>
      </c>
      <c r="U192" s="35"/>
      <c r="V192" s="35"/>
      <c r="W192" s="35"/>
      <c r="X192" s="35"/>
      <c r="Y192" s="35"/>
      <c r="Z192" s="35"/>
      <c r="AA192" s="35"/>
      <c r="AB192" s="35"/>
      <c r="AC192" s="35"/>
      <c r="AD192" s="35"/>
      <c r="AE192" s="35"/>
      <c r="AR192" s="190" t="s">
        <v>310</v>
      </c>
      <c r="AT192" s="190" t="s">
        <v>143</v>
      </c>
      <c r="AU192" s="190" t="s">
        <v>86</v>
      </c>
      <c r="AY192" s="18" t="s">
        <v>140</v>
      </c>
      <c r="BE192" s="191">
        <f>IF(N192="základní",J192,0)</f>
        <v>0</v>
      </c>
      <c r="BF192" s="191">
        <f>IF(N192="snížená",J192,0)</f>
        <v>0</v>
      </c>
      <c r="BG192" s="191">
        <f>IF(N192="zákl. přenesená",J192,0)</f>
        <v>0</v>
      </c>
      <c r="BH192" s="191">
        <f>IF(N192="sníž. přenesená",J192,0)</f>
        <v>0</v>
      </c>
      <c r="BI192" s="191">
        <f>IF(N192="nulová",J192,0)</f>
        <v>0</v>
      </c>
      <c r="BJ192" s="18" t="s">
        <v>84</v>
      </c>
      <c r="BK192" s="191">
        <f>ROUND(I192*H192,2)</f>
        <v>0</v>
      </c>
      <c r="BL192" s="18" t="s">
        <v>310</v>
      </c>
      <c r="BM192" s="190" t="s">
        <v>452</v>
      </c>
    </row>
    <row r="193" spans="1:47" s="1" customFormat="1" ht="11.25">
      <c r="A193" s="35"/>
      <c r="B193" s="36"/>
      <c r="C193" s="37"/>
      <c r="D193" s="192" t="s">
        <v>149</v>
      </c>
      <c r="E193" s="37"/>
      <c r="F193" s="193" t="s">
        <v>451</v>
      </c>
      <c r="G193" s="37"/>
      <c r="H193" s="37"/>
      <c r="I193" s="194"/>
      <c r="J193" s="37"/>
      <c r="K193" s="37"/>
      <c r="L193" s="40"/>
      <c r="M193" s="195"/>
      <c r="N193" s="196"/>
      <c r="O193" s="65"/>
      <c r="P193" s="65"/>
      <c r="Q193" s="65"/>
      <c r="R193" s="65"/>
      <c r="S193" s="65"/>
      <c r="T193" s="66"/>
      <c r="U193" s="35"/>
      <c r="V193" s="35"/>
      <c r="W193" s="35"/>
      <c r="X193" s="35"/>
      <c r="Y193" s="35"/>
      <c r="Z193" s="35"/>
      <c r="AA193" s="35"/>
      <c r="AB193" s="35"/>
      <c r="AC193" s="35"/>
      <c r="AD193" s="35"/>
      <c r="AE193" s="35"/>
      <c r="AT193" s="18" t="s">
        <v>149</v>
      </c>
      <c r="AU193" s="18" t="s">
        <v>86</v>
      </c>
    </row>
    <row r="194" spans="1:65" s="1" customFormat="1" ht="16.5" customHeight="1">
      <c r="A194" s="35"/>
      <c r="B194" s="36"/>
      <c r="C194" s="179" t="s">
        <v>453</v>
      </c>
      <c r="D194" s="179" t="s">
        <v>143</v>
      </c>
      <c r="E194" s="180" t="s">
        <v>454</v>
      </c>
      <c r="F194" s="181" t="s">
        <v>455</v>
      </c>
      <c r="G194" s="182" t="s">
        <v>172</v>
      </c>
      <c r="H194" s="183">
        <v>30</v>
      </c>
      <c r="I194" s="184"/>
      <c r="J194" s="185">
        <f>ROUND(I194*H194,2)</f>
        <v>0</v>
      </c>
      <c r="K194" s="181" t="s">
        <v>21</v>
      </c>
      <c r="L194" s="40"/>
      <c r="M194" s="186" t="s">
        <v>21</v>
      </c>
      <c r="N194" s="187" t="s">
        <v>48</v>
      </c>
      <c r="O194" s="65"/>
      <c r="P194" s="188">
        <f>O194*H194</f>
        <v>0</v>
      </c>
      <c r="Q194" s="188">
        <v>0</v>
      </c>
      <c r="R194" s="188">
        <f>Q194*H194</f>
        <v>0</v>
      </c>
      <c r="S194" s="188">
        <v>0</v>
      </c>
      <c r="T194" s="189">
        <f>S194*H194</f>
        <v>0</v>
      </c>
      <c r="U194" s="35"/>
      <c r="V194" s="35"/>
      <c r="W194" s="35"/>
      <c r="X194" s="35"/>
      <c r="Y194" s="35"/>
      <c r="Z194" s="35"/>
      <c r="AA194" s="35"/>
      <c r="AB194" s="35"/>
      <c r="AC194" s="35"/>
      <c r="AD194" s="35"/>
      <c r="AE194" s="35"/>
      <c r="AR194" s="190" t="s">
        <v>310</v>
      </c>
      <c r="AT194" s="190" t="s">
        <v>143</v>
      </c>
      <c r="AU194" s="190" t="s">
        <v>86</v>
      </c>
      <c r="AY194" s="18" t="s">
        <v>140</v>
      </c>
      <c r="BE194" s="191">
        <f>IF(N194="základní",J194,0)</f>
        <v>0</v>
      </c>
      <c r="BF194" s="191">
        <f>IF(N194="snížená",J194,0)</f>
        <v>0</v>
      </c>
      <c r="BG194" s="191">
        <f>IF(N194="zákl. přenesená",J194,0)</f>
        <v>0</v>
      </c>
      <c r="BH194" s="191">
        <f>IF(N194="sníž. přenesená",J194,0)</f>
        <v>0</v>
      </c>
      <c r="BI194" s="191">
        <f>IF(N194="nulová",J194,0)</f>
        <v>0</v>
      </c>
      <c r="BJ194" s="18" t="s">
        <v>84</v>
      </c>
      <c r="BK194" s="191">
        <f>ROUND(I194*H194,2)</f>
        <v>0</v>
      </c>
      <c r="BL194" s="18" t="s">
        <v>310</v>
      </c>
      <c r="BM194" s="190" t="s">
        <v>456</v>
      </c>
    </row>
    <row r="195" spans="1:47" s="1" customFormat="1" ht="11.25">
      <c r="A195" s="35"/>
      <c r="B195" s="36"/>
      <c r="C195" s="37"/>
      <c r="D195" s="192" t="s">
        <v>149</v>
      </c>
      <c r="E195" s="37"/>
      <c r="F195" s="193" t="s">
        <v>455</v>
      </c>
      <c r="G195" s="37"/>
      <c r="H195" s="37"/>
      <c r="I195" s="194"/>
      <c r="J195" s="37"/>
      <c r="K195" s="37"/>
      <c r="L195" s="40"/>
      <c r="M195" s="195"/>
      <c r="N195" s="196"/>
      <c r="O195" s="65"/>
      <c r="P195" s="65"/>
      <c r="Q195" s="65"/>
      <c r="R195" s="65"/>
      <c r="S195" s="65"/>
      <c r="T195" s="66"/>
      <c r="U195" s="35"/>
      <c r="V195" s="35"/>
      <c r="W195" s="35"/>
      <c r="X195" s="35"/>
      <c r="Y195" s="35"/>
      <c r="Z195" s="35"/>
      <c r="AA195" s="35"/>
      <c r="AB195" s="35"/>
      <c r="AC195" s="35"/>
      <c r="AD195" s="35"/>
      <c r="AE195" s="35"/>
      <c r="AT195" s="18" t="s">
        <v>149</v>
      </c>
      <c r="AU195" s="18" t="s">
        <v>86</v>
      </c>
    </row>
    <row r="196" spans="1:65" s="1" customFormat="1" ht="16.5" customHeight="1">
      <c r="A196" s="35"/>
      <c r="B196" s="36"/>
      <c r="C196" s="179" t="s">
        <v>457</v>
      </c>
      <c r="D196" s="179" t="s">
        <v>143</v>
      </c>
      <c r="E196" s="180" t="s">
        <v>458</v>
      </c>
      <c r="F196" s="181" t="s">
        <v>459</v>
      </c>
      <c r="G196" s="182" t="s">
        <v>460</v>
      </c>
      <c r="H196" s="183">
        <v>50</v>
      </c>
      <c r="I196" s="184"/>
      <c r="J196" s="185">
        <f>ROUND(I196*H196,2)</f>
        <v>0</v>
      </c>
      <c r="K196" s="181" t="s">
        <v>21</v>
      </c>
      <c r="L196" s="40"/>
      <c r="M196" s="186" t="s">
        <v>21</v>
      </c>
      <c r="N196" s="187" t="s">
        <v>48</v>
      </c>
      <c r="O196" s="65"/>
      <c r="P196" s="188">
        <f>O196*H196</f>
        <v>0</v>
      </c>
      <c r="Q196" s="188">
        <v>0</v>
      </c>
      <c r="R196" s="188">
        <f>Q196*H196</f>
        <v>0</v>
      </c>
      <c r="S196" s="188">
        <v>0</v>
      </c>
      <c r="T196" s="189">
        <f>S196*H196</f>
        <v>0</v>
      </c>
      <c r="U196" s="35"/>
      <c r="V196" s="35"/>
      <c r="W196" s="35"/>
      <c r="X196" s="35"/>
      <c r="Y196" s="35"/>
      <c r="Z196" s="35"/>
      <c r="AA196" s="35"/>
      <c r="AB196" s="35"/>
      <c r="AC196" s="35"/>
      <c r="AD196" s="35"/>
      <c r="AE196" s="35"/>
      <c r="AR196" s="190" t="s">
        <v>310</v>
      </c>
      <c r="AT196" s="190" t="s">
        <v>143</v>
      </c>
      <c r="AU196" s="190" t="s">
        <v>86</v>
      </c>
      <c r="AY196" s="18" t="s">
        <v>140</v>
      </c>
      <c r="BE196" s="191">
        <f>IF(N196="základní",J196,0)</f>
        <v>0</v>
      </c>
      <c r="BF196" s="191">
        <f>IF(N196="snížená",J196,0)</f>
        <v>0</v>
      </c>
      <c r="BG196" s="191">
        <f>IF(N196="zákl. přenesená",J196,0)</f>
        <v>0</v>
      </c>
      <c r="BH196" s="191">
        <f>IF(N196="sníž. přenesená",J196,0)</f>
        <v>0</v>
      </c>
      <c r="BI196" s="191">
        <f>IF(N196="nulová",J196,0)</f>
        <v>0</v>
      </c>
      <c r="BJ196" s="18" t="s">
        <v>84</v>
      </c>
      <c r="BK196" s="191">
        <f>ROUND(I196*H196,2)</f>
        <v>0</v>
      </c>
      <c r="BL196" s="18" t="s">
        <v>310</v>
      </c>
      <c r="BM196" s="190" t="s">
        <v>461</v>
      </c>
    </row>
    <row r="197" spans="1:47" s="1" customFormat="1" ht="11.25">
      <c r="A197" s="35"/>
      <c r="B197" s="36"/>
      <c r="C197" s="37"/>
      <c r="D197" s="192" t="s">
        <v>149</v>
      </c>
      <c r="E197" s="37"/>
      <c r="F197" s="193" t="s">
        <v>459</v>
      </c>
      <c r="G197" s="37"/>
      <c r="H197" s="37"/>
      <c r="I197" s="194"/>
      <c r="J197" s="37"/>
      <c r="K197" s="37"/>
      <c r="L197" s="40"/>
      <c r="M197" s="195"/>
      <c r="N197" s="196"/>
      <c r="O197" s="65"/>
      <c r="P197" s="65"/>
      <c r="Q197" s="65"/>
      <c r="R197" s="65"/>
      <c r="S197" s="65"/>
      <c r="T197" s="66"/>
      <c r="U197" s="35"/>
      <c r="V197" s="35"/>
      <c r="W197" s="35"/>
      <c r="X197" s="35"/>
      <c r="Y197" s="35"/>
      <c r="Z197" s="35"/>
      <c r="AA197" s="35"/>
      <c r="AB197" s="35"/>
      <c r="AC197" s="35"/>
      <c r="AD197" s="35"/>
      <c r="AE197" s="35"/>
      <c r="AT197" s="18" t="s">
        <v>149</v>
      </c>
      <c r="AU197" s="18" t="s">
        <v>86</v>
      </c>
    </row>
    <row r="198" spans="2:63" s="11" customFormat="1" ht="22.5" customHeight="1">
      <c r="B198" s="163"/>
      <c r="C198" s="164"/>
      <c r="D198" s="165" t="s">
        <v>76</v>
      </c>
      <c r="E198" s="177" t="s">
        <v>462</v>
      </c>
      <c r="F198" s="177" t="s">
        <v>463</v>
      </c>
      <c r="G198" s="164"/>
      <c r="H198" s="164"/>
      <c r="I198" s="167"/>
      <c r="J198" s="178">
        <f>BK198</f>
        <v>0</v>
      </c>
      <c r="K198" s="164"/>
      <c r="L198" s="169"/>
      <c r="M198" s="170"/>
      <c r="N198" s="171"/>
      <c r="O198" s="171"/>
      <c r="P198" s="172">
        <f>SUM(P199:P200)</f>
        <v>0</v>
      </c>
      <c r="Q198" s="171"/>
      <c r="R198" s="172">
        <f>SUM(R199:R200)</f>
        <v>0</v>
      </c>
      <c r="S198" s="171"/>
      <c r="T198" s="173">
        <f>SUM(T199:T200)</f>
        <v>0</v>
      </c>
      <c r="AR198" s="174" t="s">
        <v>147</v>
      </c>
      <c r="AT198" s="175" t="s">
        <v>76</v>
      </c>
      <c r="AU198" s="175" t="s">
        <v>84</v>
      </c>
      <c r="AY198" s="174" t="s">
        <v>140</v>
      </c>
      <c r="BK198" s="176">
        <f>SUM(BK199:BK200)</f>
        <v>0</v>
      </c>
    </row>
    <row r="199" spans="1:65" s="1" customFormat="1" ht="16.5" customHeight="1">
      <c r="A199" s="35"/>
      <c r="B199" s="36"/>
      <c r="C199" s="179" t="s">
        <v>464</v>
      </c>
      <c r="D199" s="179" t="s">
        <v>143</v>
      </c>
      <c r="E199" s="180" t="s">
        <v>465</v>
      </c>
      <c r="F199" s="181" t="s">
        <v>466</v>
      </c>
      <c r="G199" s="182" t="s">
        <v>460</v>
      </c>
      <c r="H199" s="183">
        <v>250</v>
      </c>
      <c r="I199" s="184"/>
      <c r="J199" s="185">
        <f>ROUND(I199*H199,2)</f>
        <v>0</v>
      </c>
      <c r="K199" s="181" t="s">
        <v>21</v>
      </c>
      <c r="L199" s="40"/>
      <c r="M199" s="186" t="s">
        <v>21</v>
      </c>
      <c r="N199" s="187" t="s">
        <v>48</v>
      </c>
      <c r="O199" s="65"/>
      <c r="P199" s="188">
        <f>O199*H199</f>
        <v>0</v>
      </c>
      <c r="Q199" s="188">
        <v>0</v>
      </c>
      <c r="R199" s="188">
        <f>Q199*H199</f>
        <v>0</v>
      </c>
      <c r="S199" s="188">
        <v>0</v>
      </c>
      <c r="T199" s="189">
        <f>S199*H199</f>
        <v>0</v>
      </c>
      <c r="U199" s="35"/>
      <c r="V199" s="35"/>
      <c r="W199" s="35"/>
      <c r="X199" s="35"/>
      <c r="Y199" s="35"/>
      <c r="Z199" s="35"/>
      <c r="AA199" s="35"/>
      <c r="AB199" s="35"/>
      <c r="AC199" s="35"/>
      <c r="AD199" s="35"/>
      <c r="AE199" s="35"/>
      <c r="AR199" s="190" t="s">
        <v>310</v>
      </c>
      <c r="AT199" s="190" t="s">
        <v>143</v>
      </c>
      <c r="AU199" s="190" t="s">
        <v>86</v>
      </c>
      <c r="AY199" s="18" t="s">
        <v>140</v>
      </c>
      <c r="BE199" s="191">
        <f>IF(N199="základní",J199,0)</f>
        <v>0</v>
      </c>
      <c r="BF199" s="191">
        <f>IF(N199="snížená",J199,0)</f>
        <v>0</v>
      </c>
      <c r="BG199" s="191">
        <f>IF(N199="zákl. přenesená",J199,0)</f>
        <v>0</v>
      </c>
      <c r="BH199" s="191">
        <f>IF(N199="sníž. přenesená",J199,0)</f>
        <v>0</v>
      </c>
      <c r="BI199" s="191">
        <f>IF(N199="nulová",J199,0)</f>
        <v>0</v>
      </c>
      <c r="BJ199" s="18" t="s">
        <v>84</v>
      </c>
      <c r="BK199" s="191">
        <f>ROUND(I199*H199,2)</f>
        <v>0</v>
      </c>
      <c r="BL199" s="18" t="s">
        <v>310</v>
      </c>
      <c r="BM199" s="190" t="s">
        <v>467</v>
      </c>
    </row>
    <row r="200" spans="1:47" s="1" customFormat="1" ht="90">
      <c r="A200" s="35"/>
      <c r="B200" s="36"/>
      <c r="C200" s="37"/>
      <c r="D200" s="192" t="s">
        <v>149</v>
      </c>
      <c r="E200" s="37"/>
      <c r="F200" s="193" t="s">
        <v>468</v>
      </c>
      <c r="G200" s="37"/>
      <c r="H200" s="37"/>
      <c r="I200" s="194"/>
      <c r="J200" s="37"/>
      <c r="K200" s="37"/>
      <c r="L200" s="40"/>
      <c r="M200" s="195"/>
      <c r="N200" s="196"/>
      <c r="O200" s="65"/>
      <c r="P200" s="65"/>
      <c r="Q200" s="65"/>
      <c r="R200" s="65"/>
      <c r="S200" s="65"/>
      <c r="T200" s="66"/>
      <c r="U200" s="35"/>
      <c r="V200" s="35"/>
      <c r="W200" s="35"/>
      <c r="X200" s="35"/>
      <c r="Y200" s="35"/>
      <c r="Z200" s="35"/>
      <c r="AA200" s="35"/>
      <c r="AB200" s="35"/>
      <c r="AC200" s="35"/>
      <c r="AD200" s="35"/>
      <c r="AE200" s="35"/>
      <c r="AT200" s="18" t="s">
        <v>149</v>
      </c>
      <c r="AU200" s="18" t="s">
        <v>86</v>
      </c>
    </row>
    <row r="201" spans="2:63" s="11" customFormat="1" ht="22.5" customHeight="1">
      <c r="B201" s="163"/>
      <c r="C201" s="164"/>
      <c r="D201" s="165" t="s">
        <v>76</v>
      </c>
      <c r="E201" s="177" t="s">
        <v>469</v>
      </c>
      <c r="F201" s="177" t="s">
        <v>470</v>
      </c>
      <c r="G201" s="164"/>
      <c r="H201" s="164"/>
      <c r="I201" s="167"/>
      <c r="J201" s="178">
        <f>BK201</f>
        <v>0</v>
      </c>
      <c r="K201" s="164"/>
      <c r="L201" s="169"/>
      <c r="M201" s="170"/>
      <c r="N201" s="171"/>
      <c r="O201" s="171"/>
      <c r="P201" s="172">
        <v>0</v>
      </c>
      <c r="Q201" s="171"/>
      <c r="R201" s="172">
        <v>0</v>
      </c>
      <c r="S201" s="171"/>
      <c r="T201" s="173">
        <v>0</v>
      </c>
      <c r="AR201" s="174" t="s">
        <v>147</v>
      </c>
      <c r="AT201" s="175" t="s">
        <v>76</v>
      </c>
      <c r="AU201" s="175" t="s">
        <v>84</v>
      </c>
      <c r="AY201" s="174" t="s">
        <v>140</v>
      </c>
      <c r="BK201" s="176">
        <v>0</v>
      </c>
    </row>
    <row r="202" spans="2:63" s="11" customFormat="1" ht="22.5" customHeight="1">
      <c r="B202" s="163"/>
      <c r="C202" s="164"/>
      <c r="D202" s="165" t="s">
        <v>76</v>
      </c>
      <c r="E202" s="177" t="s">
        <v>471</v>
      </c>
      <c r="F202" s="177" t="s">
        <v>472</v>
      </c>
      <c r="G202" s="164"/>
      <c r="H202" s="164"/>
      <c r="I202" s="167"/>
      <c r="J202" s="178">
        <f>BK202</f>
        <v>0</v>
      </c>
      <c r="K202" s="164"/>
      <c r="L202" s="169"/>
      <c r="M202" s="170"/>
      <c r="N202" s="171"/>
      <c r="O202" s="171"/>
      <c r="P202" s="172">
        <f>SUM(P203:P210)</f>
        <v>0</v>
      </c>
      <c r="Q202" s="171"/>
      <c r="R202" s="172">
        <f>SUM(R203:R210)</f>
        <v>0</v>
      </c>
      <c r="S202" s="171"/>
      <c r="T202" s="173">
        <f>SUM(T203:T210)</f>
        <v>0</v>
      </c>
      <c r="AR202" s="174" t="s">
        <v>147</v>
      </c>
      <c r="AT202" s="175" t="s">
        <v>76</v>
      </c>
      <c r="AU202" s="175" t="s">
        <v>84</v>
      </c>
      <c r="AY202" s="174" t="s">
        <v>140</v>
      </c>
      <c r="BK202" s="176">
        <f>SUM(BK203:BK210)</f>
        <v>0</v>
      </c>
    </row>
    <row r="203" spans="1:65" s="1" customFormat="1" ht="16.5" customHeight="1">
      <c r="A203" s="35"/>
      <c r="B203" s="36"/>
      <c r="C203" s="179" t="s">
        <v>473</v>
      </c>
      <c r="D203" s="179" t="s">
        <v>143</v>
      </c>
      <c r="E203" s="180" t="s">
        <v>474</v>
      </c>
      <c r="F203" s="181" t="s">
        <v>475</v>
      </c>
      <c r="G203" s="182" t="s">
        <v>146</v>
      </c>
      <c r="H203" s="183">
        <v>1</v>
      </c>
      <c r="I203" s="184"/>
      <c r="J203" s="185">
        <f>ROUND(I203*H203,2)</f>
        <v>0</v>
      </c>
      <c r="K203" s="181" t="s">
        <v>21</v>
      </c>
      <c r="L203" s="40"/>
      <c r="M203" s="186" t="s">
        <v>21</v>
      </c>
      <c r="N203" s="187" t="s">
        <v>48</v>
      </c>
      <c r="O203" s="65"/>
      <c r="P203" s="188">
        <f>O203*H203</f>
        <v>0</v>
      </c>
      <c r="Q203" s="188">
        <v>0</v>
      </c>
      <c r="R203" s="188">
        <f>Q203*H203</f>
        <v>0</v>
      </c>
      <c r="S203" s="188">
        <v>0</v>
      </c>
      <c r="T203" s="189">
        <f>S203*H203</f>
        <v>0</v>
      </c>
      <c r="U203" s="35"/>
      <c r="V203" s="35"/>
      <c r="W203" s="35"/>
      <c r="X203" s="35"/>
      <c r="Y203" s="35"/>
      <c r="Z203" s="35"/>
      <c r="AA203" s="35"/>
      <c r="AB203" s="35"/>
      <c r="AC203" s="35"/>
      <c r="AD203" s="35"/>
      <c r="AE203" s="35"/>
      <c r="AR203" s="190" t="s">
        <v>310</v>
      </c>
      <c r="AT203" s="190" t="s">
        <v>143</v>
      </c>
      <c r="AU203" s="190" t="s">
        <v>86</v>
      </c>
      <c r="AY203" s="18" t="s">
        <v>140</v>
      </c>
      <c r="BE203" s="191">
        <f>IF(N203="základní",J203,0)</f>
        <v>0</v>
      </c>
      <c r="BF203" s="191">
        <f>IF(N203="snížená",J203,0)</f>
        <v>0</v>
      </c>
      <c r="BG203" s="191">
        <f>IF(N203="zákl. přenesená",J203,0)</f>
        <v>0</v>
      </c>
      <c r="BH203" s="191">
        <f>IF(N203="sníž. přenesená",J203,0)</f>
        <v>0</v>
      </c>
      <c r="BI203" s="191">
        <f>IF(N203="nulová",J203,0)</f>
        <v>0</v>
      </c>
      <c r="BJ203" s="18" t="s">
        <v>84</v>
      </c>
      <c r="BK203" s="191">
        <f>ROUND(I203*H203,2)</f>
        <v>0</v>
      </c>
      <c r="BL203" s="18" t="s">
        <v>310</v>
      </c>
      <c r="BM203" s="190" t="s">
        <v>476</v>
      </c>
    </row>
    <row r="204" spans="1:47" s="1" customFormat="1" ht="11.25">
      <c r="A204" s="35"/>
      <c r="B204" s="36"/>
      <c r="C204" s="37"/>
      <c r="D204" s="192" t="s">
        <v>149</v>
      </c>
      <c r="E204" s="37"/>
      <c r="F204" s="193" t="s">
        <v>475</v>
      </c>
      <c r="G204" s="37"/>
      <c r="H204" s="37"/>
      <c r="I204" s="194"/>
      <c r="J204" s="37"/>
      <c r="K204" s="37"/>
      <c r="L204" s="40"/>
      <c r="M204" s="195"/>
      <c r="N204" s="196"/>
      <c r="O204" s="65"/>
      <c r="P204" s="65"/>
      <c r="Q204" s="65"/>
      <c r="R204" s="65"/>
      <c r="S204" s="65"/>
      <c r="T204" s="66"/>
      <c r="U204" s="35"/>
      <c r="V204" s="35"/>
      <c r="W204" s="35"/>
      <c r="X204" s="35"/>
      <c r="Y204" s="35"/>
      <c r="Z204" s="35"/>
      <c r="AA204" s="35"/>
      <c r="AB204" s="35"/>
      <c r="AC204" s="35"/>
      <c r="AD204" s="35"/>
      <c r="AE204" s="35"/>
      <c r="AT204" s="18" t="s">
        <v>149</v>
      </c>
      <c r="AU204" s="18" t="s">
        <v>86</v>
      </c>
    </row>
    <row r="205" spans="1:65" s="1" customFormat="1" ht="16.5" customHeight="1">
      <c r="A205" s="35"/>
      <c r="B205" s="36"/>
      <c r="C205" s="179" t="s">
        <v>477</v>
      </c>
      <c r="D205" s="179" t="s">
        <v>143</v>
      </c>
      <c r="E205" s="180" t="s">
        <v>478</v>
      </c>
      <c r="F205" s="181" t="s">
        <v>479</v>
      </c>
      <c r="G205" s="182" t="s">
        <v>146</v>
      </c>
      <c r="H205" s="183">
        <v>1</v>
      </c>
      <c r="I205" s="184"/>
      <c r="J205" s="185">
        <f>ROUND(I205*H205,2)</f>
        <v>0</v>
      </c>
      <c r="K205" s="181" t="s">
        <v>21</v>
      </c>
      <c r="L205" s="40"/>
      <c r="M205" s="186" t="s">
        <v>21</v>
      </c>
      <c r="N205" s="187" t="s">
        <v>48</v>
      </c>
      <c r="O205" s="65"/>
      <c r="P205" s="188">
        <f>O205*H205</f>
        <v>0</v>
      </c>
      <c r="Q205" s="188">
        <v>0</v>
      </c>
      <c r="R205" s="188">
        <f>Q205*H205</f>
        <v>0</v>
      </c>
      <c r="S205" s="188">
        <v>0</v>
      </c>
      <c r="T205" s="189">
        <f>S205*H205</f>
        <v>0</v>
      </c>
      <c r="U205" s="35"/>
      <c r="V205" s="35"/>
      <c r="W205" s="35"/>
      <c r="X205" s="35"/>
      <c r="Y205" s="35"/>
      <c r="Z205" s="35"/>
      <c r="AA205" s="35"/>
      <c r="AB205" s="35"/>
      <c r="AC205" s="35"/>
      <c r="AD205" s="35"/>
      <c r="AE205" s="35"/>
      <c r="AR205" s="190" t="s">
        <v>310</v>
      </c>
      <c r="AT205" s="190" t="s">
        <v>143</v>
      </c>
      <c r="AU205" s="190" t="s">
        <v>86</v>
      </c>
      <c r="AY205" s="18" t="s">
        <v>140</v>
      </c>
      <c r="BE205" s="191">
        <f>IF(N205="základní",J205,0)</f>
        <v>0</v>
      </c>
      <c r="BF205" s="191">
        <f>IF(N205="snížená",J205,0)</f>
        <v>0</v>
      </c>
      <c r="BG205" s="191">
        <f>IF(N205="zákl. přenesená",J205,0)</f>
        <v>0</v>
      </c>
      <c r="BH205" s="191">
        <f>IF(N205="sníž. přenesená",J205,0)</f>
        <v>0</v>
      </c>
      <c r="BI205" s="191">
        <f>IF(N205="nulová",J205,0)</f>
        <v>0</v>
      </c>
      <c r="BJ205" s="18" t="s">
        <v>84</v>
      </c>
      <c r="BK205" s="191">
        <f>ROUND(I205*H205,2)</f>
        <v>0</v>
      </c>
      <c r="BL205" s="18" t="s">
        <v>310</v>
      </c>
      <c r="BM205" s="190" t="s">
        <v>480</v>
      </c>
    </row>
    <row r="206" spans="1:47" s="1" customFormat="1" ht="11.25">
      <c r="A206" s="35"/>
      <c r="B206" s="36"/>
      <c r="C206" s="37"/>
      <c r="D206" s="192" t="s">
        <v>149</v>
      </c>
      <c r="E206" s="37"/>
      <c r="F206" s="193" t="s">
        <v>479</v>
      </c>
      <c r="G206" s="37"/>
      <c r="H206" s="37"/>
      <c r="I206" s="194"/>
      <c r="J206" s="37"/>
      <c r="K206" s="37"/>
      <c r="L206" s="40"/>
      <c r="M206" s="195"/>
      <c r="N206" s="196"/>
      <c r="O206" s="65"/>
      <c r="P206" s="65"/>
      <c r="Q206" s="65"/>
      <c r="R206" s="65"/>
      <c r="S206" s="65"/>
      <c r="T206" s="66"/>
      <c r="U206" s="35"/>
      <c r="V206" s="35"/>
      <c r="W206" s="35"/>
      <c r="X206" s="35"/>
      <c r="Y206" s="35"/>
      <c r="Z206" s="35"/>
      <c r="AA206" s="35"/>
      <c r="AB206" s="35"/>
      <c r="AC206" s="35"/>
      <c r="AD206" s="35"/>
      <c r="AE206" s="35"/>
      <c r="AT206" s="18" t="s">
        <v>149</v>
      </c>
      <c r="AU206" s="18" t="s">
        <v>86</v>
      </c>
    </row>
    <row r="207" spans="1:65" s="1" customFormat="1" ht="16.5" customHeight="1">
      <c r="A207" s="35"/>
      <c r="B207" s="36"/>
      <c r="C207" s="179" t="s">
        <v>481</v>
      </c>
      <c r="D207" s="179" t="s">
        <v>143</v>
      </c>
      <c r="E207" s="180" t="s">
        <v>482</v>
      </c>
      <c r="F207" s="181" t="s">
        <v>483</v>
      </c>
      <c r="G207" s="182" t="s">
        <v>146</v>
      </c>
      <c r="H207" s="183">
        <v>1</v>
      </c>
      <c r="I207" s="184"/>
      <c r="J207" s="185">
        <f>ROUND(I207*H207,2)</f>
        <v>0</v>
      </c>
      <c r="K207" s="181" t="s">
        <v>21</v>
      </c>
      <c r="L207" s="40"/>
      <c r="M207" s="186" t="s">
        <v>21</v>
      </c>
      <c r="N207" s="187" t="s">
        <v>48</v>
      </c>
      <c r="O207" s="65"/>
      <c r="P207" s="188">
        <f>O207*H207</f>
        <v>0</v>
      </c>
      <c r="Q207" s="188">
        <v>0</v>
      </c>
      <c r="R207" s="188">
        <f>Q207*H207</f>
        <v>0</v>
      </c>
      <c r="S207" s="188">
        <v>0</v>
      </c>
      <c r="T207" s="189">
        <f>S207*H207</f>
        <v>0</v>
      </c>
      <c r="U207" s="35"/>
      <c r="V207" s="35"/>
      <c r="W207" s="35"/>
      <c r="X207" s="35"/>
      <c r="Y207" s="35"/>
      <c r="Z207" s="35"/>
      <c r="AA207" s="35"/>
      <c r="AB207" s="35"/>
      <c r="AC207" s="35"/>
      <c r="AD207" s="35"/>
      <c r="AE207" s="35"/>
      <c r="AR207" s="190" t="s">
        <v>310</v>
      </c>
      <c r="AT207" s="190" t="s">
        <v>143</v>
      </c>
      <c r="AU207" s="190" t="s">
        <v>86</v>
      </c>
      <c r="AY207" s="18" t="s">
        <v>140</v>
      </c>
      <c r="BE207" s="191">
        <f>IF(N207="základní",J207,0)</f>
        <v>0</v>
      </c>
      <c r="BF207" s="191">
        <f>IF(N207="snížená",J207,0)</f>
        <v>0</v>
      </c>
      <c r="BG207" s="191">
        <f>IF(N207="zákl. přenesená",J207,0)</f>
        <v>0</v>
      </c>
      <c r="BH207" s="191">
        <f>IF(N207="sníž. přenesená",J207,0)</f>
        <v>0</v>
      </c>
      <c r="BI207" s="191">
        <f>IF(N207="nulová",J207,0)</f>
        <v>0</v>
      </c>
      <c r="BJ207" s="18" t="s">
        <v>84</v>
      </c>
      <c r="BK207" s="191">
        <f>ROUND(I207*H207,2)</f>
        <v>0</v>
      </c>
      <c r="BL207" s="18" t="s">
        <v>310</v>
      </c>
      <c r="BM207" s="190" t="s">
        <v>484</v>
      </c>
    </row>
    <row r="208" spans="1:47" s="1" customFormat="1" ht="11.25">
      <c r="A208" s="35"/>
      <c r="B208" s="36"/>
      <c r="C208" s="37"/>
      <c r="D208" s="192" t="s">
        <v>149</v>
      </c>
      <c r="E208" s="37"/>
      <c r="F208" s="193" t="s">
        <v>483</v>
      </c>
      <c r="G208" s="37"/>
      <c r="H208" s="37"/>
      <c r="I208" s="194"/>
      <c r="J208" s="37"/>
      <c r="K208" s="37"/>
      <c r="L208" s="40"/>
      <c r="M208" s="195"/>
      <c r="N208" s="196"/>
      <c r="O208" s="65"/>
      <c r="P208" s="65"/>
      <c r="Q208" s="65"/>
      <c r="R208" s="65"/>
      <c r="S208" s="65"/>
      <c r="T208" s="66"/>
      <c r="U208" s="35"/>
      <c r="V208" s="35"/>
      <c r="W208" s="35"/>
      <c r="X208" s="35"/>
      <c r="Y208" s="35"/>
      <c r="Z208" s="35"/>
      <c r="AA208" s="35"/>
      <c r="AB208" s="35"/>
      <c r="AC208" s="35"/>
      <c r="AD208" s="35"/>
      <c r="AE208" s="35"/>
      <c r="AT208" s="18" t="s">
        <v>149</v>
      </c>
      <c r="AU208" s="18" t="s">
        <v>86</v>
      </c>
    </row>
    <row r="209" spans="1:65" s="1" customFormat="1" ht="16.5" customHeight="1">
      <c r="A209" s="35"/>
      <c r="B209" s="36"/>
      <c r="C209" s="179" t="s">
        <v>485</v>
      </c>
      <c r="D209" s="179" t="s">
        <v>143</v>
      </c>
      <c r="E209" s="180" t="s">
        <v>486</v>
      </c>
      <c r="F209" s="181" t="s">
        <v>487</v>
      </c>
      <c r="G209" s="182" t="s">
        <v>146</v>
      </c>
      <c r="H209" s="183">
        <v>1</v>
      </c>
      <c r="I209" s="184"/>
      <c r="J209" s="185">
        <f>ROUND(I209*H209,2)</f>
        <v>0</v>
      </c>
      <c r="K209" s="181" t="s">
        <v>21</v>
      </c>
      <c r="L209" s="40"/>
      <c r="M209" s="186" t="s">
        <v>21</v>
      </c>
      <c r="N209" s="187" t="s">
        <v>48</v>
      </c>
      <c r="O209" s="65"/>
      <c r="P209" s="188">
        <f>O209*H209</f>
        <v>0</v>
      </c>
      <c r="Q209" s="188">
        <v>0</v>
      </c>
      <c r="R209" s="188">
        <f>Q209*H209</f>
        <v>0</v>
      </c>
      <c r="S209" s="188">
        <v>0</v>
      </c>
      <c r="T209" s="189">
        <f>S209*H209</f>
        <v>0</v>
      </c>
      <c r="U209" s="35"/>
      <c r="V209" s="35"/>
      <c r="W209" s="35"/>
      <c r="X209" s="35"/>
      <c r="Y209" s="35"/>
      <c r="Z209" s="35"/>
      <c r="AA209" s="35"/>
      <c r="AB209" s="35"/>
      <c r="AC209" s="35"/>
      <c r="AD209" s="35"/>
      <c r="AE209" s="35"/>
      <c r="AR209" s="190" t="s">
        <v>310</v>
      </c>
      <c r="AT209" s="190" t="s">
        <v>143</v>
      </c>
      <c r="AU209" s="190" t="s">
        <v>86</v>
      </c>
      <c r="AY209" s="18" t="s">
        <v>140</v>
      </c>
      <c r="BE209" s="191">
        <f>IF(N209="základní",J209,0)</f>
        <v>0</v>
      </c>
      <c r="BF209" s="191">
        <f>IF(N209="snížená",J209,0)</f>
        <v>0</v>
      </c>
      <c r="BG209" s="191">
        <f>IF(N209="zákl. přenesená",J209,0)</f>
        <v>0</v>
      </c>
      <c r="BH209" s="191">
        <f>IF(N209="sníž. přenesená",J209,0)</f>
        <v>0</v>
      </c>
      <c r="BI209" s="191">
        <f>IF(N209="nulová",J209,0)</f>
        <v>0</v>
      </c>
      <c r="BJ209" s="18" t="s">
        <v>84</v>
      </c>
      <c r="BK209" s="191">
        <f>ROUND(I209*H209,2)</f>
        <v>0</v>
      </c>
      <c r="BL209" s="18" t="s">
        <v>310</v>
      </c>
      <c r="BM209" s="190" t="s">
        <v>488</v>
      </c>
    </row>
    <row r="210" spans="1:47" s="1" customFormat="1" ht="11.25">
      <c r="A210" s="35"/>
      <c r="B210" s="36"/>
      <c r="C210" s="37"/>
      <c r="D210" s="192" t="s">
        <v>149</v>
      </c>
      <c r="E210" s="37"/>
      <c r="F210" s="193" t="s">
        <v>487</v>
      </c>
      <c r="G210" s="37"/>
      <c r="H210" s="37"/>
      <c r="I210" s="194"/>
      <c r="J210" s="37"/>
      <c r="K210" s="37"/>
      <c r="L210" s="40"/>
      <c r="M210" s="195"/>
      <c r="N210" s="196"/>
      <c r="O210" s="65"/>
      <c r="P210" s="65"/>
      <c r="Q210" s="65"/>
      <c r="R210" s="65"/>
      <c r="S210" s="65"/>
      <c r="T210" s="66"/>
      <c r="U210" s="35"/>
      <c r="V210" s="35"/>
      <c r="W210" s="35"/>
      <c r="X210" s="35"/>
      <c r="Y210" s="35"/>
      <c r="Z210" s="35"/>
      <c r="AA210" s="35"/>
      <c r="AB210" s="35"/>
      <c r="AC210" s="35"/>
      <c r="AD210" s="35"/>
      <c r="AE210" s="35"/>
      <c r="AT210" s="18" t="s">
        <v>149</v>
      </c>
      <c r="AU210" s="18" t="s">
        <v>86</v>
      </c>
    </row>
    <row r="211" spans="2:63" s="11" customFormat="1" ht="22.5" customHeight="1">
      <c r="B211" s="163"/>
      <c r="C211" s="164"/>
      <c r="D211" s="165" t="s">
        <v>76</v>
      </c>
      <c r="E211" s="177" t="s">
        <v>489</v>
      </c>
      <c r="F211" s="177" t="s">
        <v>490</v>
      </c>
      <c r="G211" s="164"/>
      <c r="H211" s="164"/>
      <c r="I211" s="167"/>
      <c r="J211" s="178">
        <f>BK211</f>
        <v>0</v>
      </c>
      <c r="K211" s="164"/>
      <c r="L211" s="169"/>
      <c r="M211" s="170"/>
      <c r="N211" s="171"/>
      <c r="O211" s="171"/>
      <c r="P211" s="172">
        <f>SUM(P212:P215)</f>
        <v>0</v>
      </c>
      <c r="Q211" s="171"/>
      <c r="R211" s="172">
        <f>SUM(R212:R215)</f>
        <v>0</v>
      </c>
      <c r="S211" s="171"/>
      <c r="T211" s="173">
        <f>SUM(T212:T215)</f>
        <v>0</v>
      </c>
      <c r="AR211" s="174" t="s">
        <v>147</v>
      </c>
      <c r="AT211" s="175" t="s">
        <v>76</v>
      </c>
      <c r="AU211" s="175" t="s">
        <v>84</v>
      </c>
      <c r="AY211" s="174" t="s">
        <v>140</v>
      </c>
      <c r="BK211" s="176">
        <f>SUM(BK212:BK215)</f>
        <v>0</v>
      </c>
    </row>
    <row r="212" spans="1:65" s="1" customFormat="1" ht="16.5" customHeight="1">
      <c r="A212" s="35"/>
      <c r="B212" s="36"/>
      <c r="C212" s="179" t="s">
        <v>491</v>
      </c>
      <c r="D212" s="179" t="s">
        <v>143</v>
      </c>
      <c r="E212" s="180" t="s">
        <v>492</v>
      </c>
      <c r="F212" s="181" t="s">
        <v>493</v>
      </c>
      <c r="G212" s="182" t="s">
        <v>146</v>
      </c>
      <c r="H212" s="183">
        <v>1</v>
      </c>
      <c r="I212" s="184"/>
      <c r="J212" s="185">
        <f>ROUND(I212*H212,2)</f>
        <v>0</v>
      </c>
      <c r="K212" s="181" t="s">
        <v>21</v>
      </c>
      <c r="L212" s="40"/>
      <c r="M212" s="186" t="s">
        <v>21</v>
      </c>
      <c r="N212" s="187" t="s">
        <v>48</v>
      </c>
      <c r="O212" s="65"/>
      <c r="P212" s="188">
        <f>O212*H212</f>
        <v>0</v>
      </c>
      <c r="Q212" s="188">
        <v>0</v>
      </c>
      <c r="R212" s="188">
        <f>Q212*H212</f>
        <v>0</v>
      </c>
      <c r="S212" s="188">
        <v>0</v>
      </c>
      <c r="T212" s="189">
        <f>S212*H212</f>
        <v>0</v>
      </c>
      <c r="U212" s="35"/>
      <c r="V212" s="35"/>
      <c r="W212" s="35"/>
      <c r="X212" s="35"/>
      <c r="Y212" s="35"/>
      <c r="Z212" s="35"/>
      <c r="AA212" s="35"/>
      <c r="AB212" s="35"/>
      <c r="AC212" s="35"/>
      <c r="AD212" s="35"/>
      <c r="AE212" s="35"/>
      <c r="AR212" s="190" t="s">
        <v>310</v>
      </c>
      <c r="AT212" s="190" t="s">
        <v>143</v>
      </c>
      <c r="AU212" s="190" t="s">
        <v>86</v>
      </c>
      <c r="AY212" s="18" t="s">
        <v>140</v>
      </c>
      <c r="BE212" s="191">
        <f>IF(N212="základní",J212,0)</f>
        <v>0</v>
      </c>
      <c r="BF212" s="191">
        <f>IF(N212="snížená",J212,0)</f>
        <v>0</v>
      </c>
      <c r="BG212" s="191">
        <f>IF(N212="zákl. přenesená",J212,0)</f>
        <v>0</v>
      </c>
      <c r="BH212" s="191">
        <f>IF(N212="sníž. přenesená",J212,0)</f>
        <v>0</v>
      </c>
      <c r="BI212" s="191">
        <f>IF(N212="nulová",J212,0)</f>
        <v>0</v>
      </c>
      <c r="BJ212" s="18" t="s">
        <v>84</v>
      </c>
      <c r="BK212" s="191">
        <f>ROUND(I212*H212,2)</f>
        <v>0</v>
      </c>
      <c r="BL212" s="18" t="s">
        <v>310</v>
      </c>
      <c r="BM212" s="190" t="s">
        <v>494</v>
      </c>
    </row>
    <row r="213" spans="1:47" s="1" customFormat="1" ht="11.25">
      <c r="A213" s="35"/>
      <c r="B213" s="36"/>
      <c r="C213" s="37"/>
      <c r="D213" s="192" t="s">
        <v>149</v>
      </c>
      <c r="E213" s="37"/>
      <c r="F213" s="193" t="s">
        <v>493</v>
      </c>
      <c r="G213" s="37"/>
      <c r="H213" s="37"/>
      <c r="I213" s="194"/>
      <c r="J213" s="37"/>
      <c r="K213" s="37"/>
      <c r="L213" s="40"/>
      <c r="M213" s="195"/>
      <c r="N213" s="196"/>
      <c r="O213" s="65"/>
      <c r="P213" s="65"/>
      <c r="Q213" s="65"/>
      <c r="R213" s="65"/>
      <c r="S213" s="65"/>
      <c r="T213" s="66"/>
      <c r="U213" s="35"/>
      <c r="V213" s="35"/>
      <c r="W213" s="35"/>
      <c r="X213" s="35"/>
      <c r="Y213" s="35"/>
      <c r="Z213" s="35"/>
      <c r="AA213" s="35"/>
      <c r="AB213" s="35"/>
      <c r="AC213" s="35"/>
      <c r="AD213" s="35"/>
      <c r="AE213" s="35"/>
      <c r="AT213" s="18" t="s">
        <v>149</v>
      </c>
      <c r="AU213" s="18" t="s">
        <v>86</v>
      </c>
    </row>
    <row r="214" spans="1:65" s="1" customFormat="1" ht="16.5" customHeight="1">
      <c r="A214" s="35"/>
      <c r="B214" s="36"/>
      <c r="C214" s="179" t="s">
        <v>495</v>
      </c>
      <c r="D214" s="179" t="s">
        <v>143</v>
      </c>
      <c r="E214" s="180" t="s">
        <v>496</v>
      </c>
      <c r="F214" s="181" t="s">
        <v>497</v>
      </c>
      <c r="G214" s="182" t="s">
        <v>146</v>
      </c>
      <c r="H214" s="183">
        <v>-1</v>
      </c>
      <c r="I214" s="184"/>
      <c r="J214" s="185">
        <f>ROUND(I214*H214,2)</f>
        <v>0</v>
      </c>
      <c r="K214" s="181" t="s">
        <v>21</v>
      </c>
      <c r="L214" s="40"/>
      <c r="M214" s="186" t="s">
        <v>21</v>
      </c>
      <c r="N214" s="187" t="s">
        <v>48</v>
      </c>
      <c r="O214" s="65"/>
      <c r="P214" s="188">
        <f>O214*H214</f>
        <v>0</v>
      </c>
      <c r="Q214" s="188">
        <v>0</v>
      </c>
      <c r="R214" s="188">
        <f>Q214*H214</f>
        <v>0</v>
      </c>
      <c r="S214" s="188">
        <v>0</v>
      </c>
      <c r="T214" s="189">
        <f>S214*H214</f>
        <v>0</v>
      </c>
      <c r="U214" s="35"/>
      <c r="V214" s="35"/>
      <c r="W214" s="35"/>
      <c r="X214" s="35"/>
      <c r="Y214" s="35"/>
      <c r="Z214" s="35"/>
      <c r="AA214" s="35"/>
      <c r="AB214" s="35"/>
      <c r="AC214" s="35"/>
      <c r="AD214" s="35"/>
      <c r="AE214" s="35"/>
      <c r="AR214" s="190" t="s">
        <v>310</v>
      </c>
      <c r="AT214" s="190" t="s">
        <v>143</v>
      </c>
      <c r="AU214" s="190" t="s">
        <v>86</v>
      </c>
      <c r="AY214" s="18" t="s">
        <v>140</v>
      </c>
      <c r="BE214" s="191">
        <f>IF(N214="základní",J214,0)</f>
        <v>0</v>
      </c>
      <c r="BF214" s="191">
        <f>IF(N214="snížená",J214,0)</f>
        <v>0</v>
      </c>
      <c r="BG214" s="191">
        <f>IF(N214="zákl. přenesená",J214,0)</f>
        <v>0</v>
      </c>
      <c r="BH214" s="191">
        <f>IF(N214="sníž. přenesená",J214,0)</f>
        <v>0</v>
      </c>
      <c r="BI214" s="191">
        <f>IF(N214="nulová",J214,0)</f>
        <v>0</v>
      </c>
      <c r="BJ214" s="18" t="s">
        <v>84</v>
      </c>
      <c r="BK214" s="191">
        <f>ROUND(I214*H214,2)</f>
        <v>0</v>
      </c>
      <c r="BL214" s="18" t="s">
        <v>310</v>
      </c>
      <c r="BM214" s="190" t="s">
        <v>498</v>
      </c>
    </row>
    <row r="215" spans="1:47" s="1" customFormat="1" ht="11.25">
      <c r="A215" s="35"/>
      <c r="B215" s="36"/>
      <c r="C215" s="37"/>
      <c r="D215" s="192" t="s">
        <v>149</v>
      </c>
      <c r="E215" s="37"/>
      <c r="F215" s="193" t="s">
        <v>497</v>
      </c>
      <c r="G215" s="37"/>
      <c r="H215" s="37"/>
      <c r="I215" s="194"/>
      <c r="J215" s="37"/>
      <c r="K215" s="37"/>
      <c r="L215" s="40"/>
      <c r="M215" s="197"/>
      <c r="N215" s="198"/>
      <c r="O215" s="199"/>
      <c r="P215" s="199"/>
      <c r="Q215" s="199"/>
      <c r="R215" s="199"/>
      <c r="S215" s="199"/>
      <c r="T215" s="200"/>
      <c r="U215" s="35"/>
      <c r="V215" s="35"/>
      <c r="W215" s="35"/>
      <c r="X215" s="35"/>
      <c r="Y215" s="35"/>
      <c r="Z215" s="35"/>
      <c r="AA215" s="35"/>
      <c r="AB215" s="35"/>
      <c r="AC215" s="35"/>
      <c r="AD215" s="35"/>
      <c r="AE215" s="35"/>
      <c r="AT215" s="18" t="s">
        <v>149</v>
      </c>
      <c r="AU215" s="18" t="s">
        <v>86</v>
      </c>
    </row>
    <row r="216" spans="1:31" s="1" customFormat="1" ht="6.75" customHeight="1">
      <c r="A216" s="35"/>
      <c r="B216" s="48"/>
      <c r="C216" s="49"/>
      <c r="D216" s="49"/>
      <c r="E216" s="49"/>
      <c r="F216" s="49"/>
      <c r="G216" s="49"/>
      <c r="H216" s="49"/>
      <c r="I216" s="49"/>
      <c r="J216" s="49"/>
      <c r="K216" s="49"/>
      <c r="L216" s="40"/>
      <c r="M216" s="35"/>
      <c r="O216" s="35"/>
      <c r="P216" s="35"/>
      <c r="Q216" s="35"/>
      <c r="R216" s="35"/>
      <c r="S216" s="35"/>
      <c r="T216" s="35"/>
      <c r="U216" s="35"/>
      <c r="V216" s="35"/>
      <c r="W216" s="35"/>
      <c r="X216" s="35"/>
      <c r="Y216" s="35"/>
      <c r="Z216" s="35"/>
      <c r="AA216" s="35"/>
      <c r="AB216" s="35"/>
      <c r="AC216" s="35"/>
      <c r="AD216" s="35"/>
      <c r="AE216" s="35"/>
    </row>
  </sheetData>
  <sheetProtection formatColumns="0" formatRows="0" autoFilter="0"/>
  <autoFilter ref="C99:K215"/>
  <mergeCells count="12">
    <mergeCell ref="E92:H92"/>
    <mergeCell ref="L2:V2"/>
    <mergeCell ref="E50:H50"/>
    <mergeCell ref="E52:H52"/>
    <mergeCell ref="E54:H54"/>
    <mergeCell ref="E88:H88"/>
    <mergeCell ref="E90:H9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scale="84"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codeName="List4">
    <pageSetUpPr fitToPage="1"/>
  </sheetPr>
  <dimension ref="A2:BM120"/>
  <sheetViews>
    <sheetView showGridLines="0" zoomScalePageLayoutView="0" workbookViewId="0" topLeftCell="A110">
      <selection activeCell="A1" sqref="A1"/>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75" customHeight="1">
      <c r="L2" s="374"/>
      <c r="M2" s="374"/>
      <c r="N2" s="374"/>
      <c r="O2" s="374"/>
      <c r="P2" s="374"/>
      <c r="Q2" s="374"/>
      <c r="R2" s="374"/>
      <c r="S2" s="374"/>
      <c r="T2" s="374"/>
      <c r="U2" s="374"/>
      <c r="V2" s="374"/>
      <c r="AT2" s="18" t="s">
        <v>97</v>
      </c>
    </row>
    <row r="3" spans="2:46" ht="6.75" customHeight="1">
      <c r="B3" s="109"/>
      <c r="C3" s="110"/>
      <c r="D3" s="110"/>
      <c r="E3" s="110"/>
      <c r="F3" s="110"/>
      <c r="G3" s="110"/>
      <c r="H3" s="110"/>
      <c r="I3" s="110"/>
      <c r="J3" s="110"/>
      <c r="K3" s="110"/>
      <c r="L3" s="21"/>
      <c r="AT3" s="18" t="s">
        <v>86</v>
      </c>
    </row>
    <row r="4" spans="2:46" ht="24.75" customHeight="1">
      <c r="B4" s="21"/>
      <c r="D4" s="111" t="s">
        <v>105</v>
      </c>
      <c r="L4" s="21"/>
      <c r="M4" s="112" t="s">
        <v>10</v>
      </c>
      <c r="AT4" s="18" t="s">
        <v>4</v>
      </c>
    </row>
    <row r="5" spans="2:12" ht="6.75" customHeight="1">
      <c r="B5" s="21"/>
      <c r="L5" s="21"/>
    </row>
    <row r="6" spans="2:12" ht="12" customHeight="1">
      <c r="B6" s="21"/>
      <c r="D6" s="113" t="s">
        <v>16</v>
      </c>
      <c r="L6" s="21"/>
    </row>
    <row r="7" spans="2:12" ht="16.5" customHeight="1">
      <c r="B7" s="21"/>
      <c r="E7" s="406" t="str">
        <f>'Rekapitulace stavby'!K6</f>
        <v>004486 MVE Veselí nad Moravou - rekonstrukce</v>
      </c>
      <c r="F7" s="407"/>
      <c r="G7" s="407"/>
      <c r="H7" s="407"/>
      <c r="L7" s="21"/>
    </row>
    <row r="8" spans="1:31" s="1" customFormat="1" ht="12" customHeight="1">
      <c r="A8" s="35"/>
      <c r="B8" s="40"/>
      <c r="C8" s="35"/>
      <c r="D8" s="113" t="s">
        <v>106</v>
      </c>
      <c r="E8" s="35"/>
      <c r="F8" s="35"/>
      <c r="G8" s="35"/>
      <c r="H8" s="35"/>
      <c r="I8" s="35"/>
      <c r="J8" s="35"/>
      <c r="K8" s="35"/>
      <c r="L8" s="114"/>
      <c r="S8" s="35"/>
      <c r="T8" s="35"/>
      <c r="U8" s="35"/>
      <c r="V8" s="35"/>
      <c r="W8" s="35"/>
      <c r="X8" s="35"/>
      <c r="Y8" s="35"/>
      <c r="Z8" s="35"/>
      <c r="AA8" s="35"/>
      <c r="AB8" s="35"/>
      <c r="AC8" s="35"/>
      <c r="AD8" s="35"/>
      <c r="AE8" s="35"/>
    </row>
    <row r="9" spans="1:31" s="1" customFormat="1" ht="16.5" customHeight="1">
      <c r="A9" s="35"/>
      <c r="B9" s="40"/>
      <c r="C9" s="35"/>
      <c r="D9" s="35"/>
      <c r="E9" s="409" t="s">
        <v>499</v>
      </c>
      <c r="F9" s="408"/>
      <c r="G9" s="408"/>
      <c r="H9" s="408"/>
      <c r="I9" s="35"/>
      <c r="J9" s="35"/>
      <c r="K9" s="35"/>
      <c r="L9" s="114"/>
      <c r="S9" s="35"/>
      <c r="T9" s="35"/>
      <c r="U9" s="35"/>
      <c r="V9" s="35"/>
      <c r="W9" s="35"/>
      <c r="X9" s="35"/>
      <c r="Y9" s="35"/>
      <c r="Z9" s="35"/>
      <c r="AA9" s="35"/>
      <c r="AB9" s="35"/>
      <c r="AC9" s="35"/>
      <c r="AD9" s="35"/>
      <c r="AE9" s="35"/>
    </row>
    <row r="10" spans="1:31" s="1" customFormat="1" ht="11.25">
      <c r="A10" s="35"/>
      <c r="B10" s="40"/>
      <c r="C10" s="35"/>
      <c r="D10" s="35"/>
      <c r="E10" s="35"/>
      <c r="F10" s="35"/>
      <c r="G10" s="35"/>
      <c r="H10" s="35"/>
      <c r="I10" s="35"/>
      <c r="J10" s="35"/>
      <c r="K10" s="35"/>
      <c r="L10" s="114"/>
      <c r="S10" s="35"/>
      <c r="T10" s="35"/>
      <c r="U10" s="35"/>
      <c r="V10" s="35"/>
      <c r="W10" s="35"/>
      <c r="X10" s="35"/>
      <c r="Y10" s="35"/>
      <c r="Z10" s="35"/>
      <c r="AA10" s="35"/>
      <c r="AB10" s="35"/>
      <c r="AC10" s="35"/>
      <c r="AD10" s="35"/>
      <c r="AE10" s="35"/>
    </row>
    <row r="11" spans="1:31" s="1" customFormat="1" ht="12" customHeight="1">
      <c r="A11" s="35"/>
      <c r="B11" s="40"/>
      <c r="C11" s="35"/>
      <c r="D11" s="113" t="s">
        <v>18</v>
      </c>
      <c r="E11" s="35"/>
      <c r="F11" s="104" t="s">
        <v>21</v>
      </c>
      <c r="G11" s="35"/>
      <c r="H11" s="35"/>
      <c r="I11" s="113" t="s">
        <v>20</v>
      </c>
      <c r="J11" s="104" t="s">
        <v>21</v>
      </c>
      <c r="K11" s="35"/>
      <c r="L11" s="114"/>
      <c r="S11" s="35"/>
      <c r="T11" s="35"/>
      <c r="U11" s="35"/>
      <c r="V11" s="35"/>
      <c r="W11" s="35"/>
      <c r="X11" s="35"/>
      <c r="Y11" s="35"/>
      <c r="Z11" s="35"/>
      <c r="AA11" s="35"/>
      <c r="AB11" s="35"/>
      <c r="AC11" s="35"/>
      <c r="AD11" s="35"/>
      <c r="AE11" s="35"/>
    </row>
    <row r="12" spans="1:31" s="1" customFormat="1" ht="12" customHeight="1">
      <c r="A12" s="35"/>
      <c r="B12" s="40"/>
      <c r="C12" s="35"/>
      <c r="D12" s="113" t="s">
        <v>22</v>
      </c>
      <c r="E12" s="35"/>
      <c r="F12" s="104" t="s">
        <v>23</v>
      </c>
      <c r="G12" s="35"/>
      <c r="H12" s="35"/>
      <c r="I12" s="113" t="s">
        <v>24</v>
      </c>
      <c r="J12" s="115" t="str">
        <f>'Rekapitulace stavby'!AN8</f>
        <v>12. 4. 2021</v>
      </c>
      <c r="K12" s="35"/>
      <c r="L12" s="114"/>
      <c r="S12" s="35"/>
      <c r="T12" s="35"/>
      <c r="U12" s="35"/>
      <c r="V12" s="35"/>
      <c r="W12" s="35"/>
      <c r="X12" s="35"/>
      <c r="Y12" s="35"/>
      <c r="Z12" s="35"/>
      <c r="AA12" s="35"/>
      <c r="AB12" s="35"/>
      <c r="AC12" s="35"/>
      <c r="AD12" s="35"/>
      <c r="AE12" s="35"/>
    </row>
    <row r="13" spans="1:31" s="1" customFormat="1" ht="10.5" customHeight="1">
      <c r="A13" s="35"/>
      <c r="B13" s="40"/>
      <c r="C13" s="35"/>
      <c r="D13" s="35"/>
      <c r="E13" s="35"/>
      <c r="F13" s="35"/>
      <c r="G13" s="35"/>
      <c r="H13" s="35"/>
      <c r="I13" s="35"/>
      <c r="J13" s="35"/>
      <c r="K13" s="35"/>
      <c r="L13" s="114"/>
      <c r="S13" s="35"/>
      <c r="T13" s="35"/>
      <c r="U13" s="35"/>
      <c r="V13" s="35"/>
      <c r="W13" s="35"/>
      <c r="X13" s="35"/>
      <c r="Y13" s="35"/>
      <c r="Z13" s="35"/>
      <c r="AA13" s="35"/>
      <c r="AB13" s="35"/>
      <c r="AC13" s="35"/>
      <c r="AD13" s="35"/>
      <c r="AE13" s="35"/>
    </row>
    <row r="14" spans="1:31" s="1" customFormat="1" ht="12" customHeight="1">
      <c r="A14" s="35"/>
      <c r="B14" s="40"/>
      <c r="C14" s="35"/>
      <c r="D14" s="113" t="s">
        <v>26</v>
      </c>
      <c r="E14" s="35"/>
      <c r="F14" s="35"/>
      <c r="G14" s="35"/>
      <c r="H14" s="35"/>
      <c r="I14" s="113" t="s">
        <v>27</v>
      </c>
      <c r="J14" s="104" t="s">
        <v>28</v>
      </c>
      <c r="K14" s="35"/>
      <c r="L14" s="114"/>
      <c r="S14" s="35"/>
      <c r="T14" s="35"/>
      <c r="U14" s="35"/>
      <c r="V14" s="35"/>
      <c r="W14" s="35"/>
      <c r="X14" s="35"/>
      <c r="Y14" s="35"/>
      <c r="Z14" s="35"/>
      <c r="AA14" s="35"/>
      <c r="AB14" s="35"/>
      <c r="AC14" s="35"/>
      <c r="AD14" s="35"/>
      <c r="AE14" s="35"/>
    </row>
    <row r="15" spans="1:31" s="1" customFormat="1" ht="18" customHeight="1">
      <c r="A15" s="35"/>
      <c r="B15" s="40"/>
      <c r="C15" s="35"/>
      <c r="D15" s="35"/>
      <c r="E15" s="104" t="s">
        <v>29</v>
      </c>
      <c r="F15" s="35"/>
      <c r="G15" s="35"/>
      <c r="H15" s="35"/>
      <c r="I15" s="113" t="s">
        <v>30</v>
      </c>
      <c r="J15" s="104" t="s">
        <v>31</v>
      </c>
      <c r="K15" s="35"/>
      <c r="L15" s="114"/>
      <c r="S15" s="35"/>
      <c r="T15" s="35"/>
      <c r="U15" s="35"/>
      <c r="V15" s="35"/>
      <c r="W15" s="35"/>
      <c r="X15" s="35"/>
      <c r="Y15" s="35"/>
      <c r="Z15" s="35"/>
      <c r="AA15" s="35"/>
      <c r="AB15" s="35"/>
      <c r="AC15" s="35"/>
      <c r="AD15" s="35"/>
      <c r="AE15" s="35"/>
    </row>
    <row r="16" spans="1:31" s="1" customFormat="1" ht="6.75" customHeight="1">
      <c r="A16" s="35"/>
      <c r="B16" s="40"/>
      <c r="C16" s="35"/>
      <c r="D16" s="35"/>
      <c r="E16" s="35"/>
      <c r="F16" s="35"/>
      <c r="G16" s="35"/>
      <c r="H16" s="35"/>
      <c r="I16" s="35"/>
      <c r="J16" s="35"/>
      <c r="K16" s="35"/>
      <c r="L16" s="114"/>
      <c r="S16" s="35"/>
      <c r="T16" s="35"/>
      <c r="U16" s="35"/>
      <c r="V16" s="35"/>
      <c r="W16" s="35"/>
      <c r="X16" s="35"/>
      <c r="Y16" s="35"/>
      <c r="Z16" s="35"/>
      <c r="AA16" s="35"/>
      <c r="AB16" s="35"/>
      <c r="AC16" s="35"/>
      <c r="AD16" s="35"/>
      <c r="AE16" s="35"/>
    </row>
    <row r="17" spans="1:31" s="1" customFormat="1" ht="12" customHeight="1">
      <c r="A17" s="35"/>
      <c r="B17" s="40"/>
      <c r="C17" s="35"/>
      <c r="D17" s="113" t="s">
        <v>32</v>
      </c>
      <c r="E17" s="35"/>
      <c r="F17" s="35"/>
      <c r="G17" s="35"/>
      <c r="H17" s="35"/>
      <c r="I17" s="113" t="s">
        <v>27</v>
      </c>
      <c r="J17" s="31" t="str">
        <f>'Rekapitulace stavby'!AN13</f>
        <v>Vyplň údaj</v>
      </c>
      <c r="K17" s="35"/>
      <c r="L17" s="114"/>
      <c r="S17" s="35"/>
      <c r="T17" s="35"/>
      <c r="U17" s="35"/>
      <c r="V17" s="35"/>
      <c r="W17" s="35"/>
      <c r="X17" s="35"/>
      <c r="Y17" s="35"/>
      <c r="Z17" s="35"/>
      <c r="AA17" s="35"/>
      <c r="AB17" s="35"/>
      <c r="AC17" s="35"/>
      <c r="AD17" s="35"/>
      <c r="AE17" s="35"/>
    </row>
    <row r="18" spans="1:31" s="1" customFormat="1" ht="18" customHeight="1">
      <c r="A18" s="35"/>
      <c r="B18" s="40"/>
      <c r="C18" s="35"/>
      <c r="D18" s="35"/>
      <c r="E18" s="410" t="str">
        <f>'Rekapitulace stavby'!E14</f>
        <v>Vyplň údaj</v>
      </c>
      <c r="F18" s="411"/>
      <c r="G18" s="411"/>
      <c r="H18" s="411"/>
      <c r="I18" s="113" t="s">
        <v>30</v>
      </c>
      <c r="J18" s="31" t="str">
        <f>'Rekapitulace stavby'!AN14</f>
        <v>Vyplň údaj</v>
      </c>
      <c r="K18" s="35"/>
      <c r="L18" s="114"/>
      <c r="S18" s="35"/>
      <c r="T18" s="35"/>
      <c r="U18" s="35"/>
      <c r="V18" s="35"/>
      <c r="W18" s="35"/>
      <c r="X18" s="35"/>
      <c r="Y18" s="35"/>
      <c r="Z18" s="35"/>
      <c r="AA18" s="35"/>
      <c r="AB18" s="35"/>
      <c r="AC18" s="35"/>
      <c r="AD18" s="35"/>
      <c r="AE18" s="35"/>
    </row>
    <row r="19" spans="1:31" s="1" customFormat="1" ht="6.75" customHeight="1">
      <c r="A19" s="35"/>
      <c r="B19" s="40"/>
      <c r="C19" s="35"/>
      <c r="D19" s="35"/>
      <c r="E19" s="35"/>
      <c r="F19" s="35"/>
      <c r="G19" s="35"/>
      <c r="H19" s="35"/>
      <c r="I19" s="35"/>
      <c r="J19" s="35"/>
      <c r="K19" s="35"/>
      <c r="L19" s="114"/>
      <c r="S19" s="35"/>
      <c r="T19" s="35"/>
      <c r="U19" s="35"/>
      <c r="V19" s="35"/>
      <c r="W19" s="35"/>
      <c r="X19" s="35"/>
      <c r="Y19" s="35"/>
      <c r="Z19" s="35"/>
      <c r="AA19" s="35"/>
      <c r="AB19" s="35"/>
      <c r="AC19" s="35"/>
      <c r="AD19" s="35"/>
      <c r="AE19" s="35"/>
    </row>
    <row r="20" spans="1:31" s="1" customFormat="1" ht="12" customHeight="1">
      <c r="A20" s="35"/>
      <c r="B20" s="40"/>
      <c r="C20" s="35"/>
      <c r="D20" s="113" t="s">
        <v>34</v>
      </c>
      <c r="E20" s="35"/>
      <c r="F20" s="35"/>
      <c r="G20" s="35"/>
      <c r="H20" s="35"/>
      <c r="I20" s="113" t="s">
        <v>27</v>
      </c>
      <c r="J20" s="104" t="s">
        <v>35</v>
      </c>
      <c r="K20" s="35"/>
      <c r="L20" s="114"/>
      <c r="S20" s="35"/>
      <c r="T20" s="35"/>
      <c r="U20" s="35"/>
      <c r="V20" s="35"/>
      <c r="W20" s="35"/>
      <c r="X20" s="35"/>
      <c r="Y20" s="35"/>
      <c r="Z20" s="35"/>
      <c r="AA20" s="35"/>
      <c r="AB20" s="35"/>
      <c r="AC20" s="35"/>
      <c r="AD20" s="35"/>
      <c r="AE20" s="35"/>
    </row>
    <row r="21" spans="1:31" s="1" customFormat="1" ht="18" customHeight="1">
      <c r="A21" s="35"/>
      <c r="B21" s="40"/>
      <c r="C21" s="35"/>
      <c r="D21" s="35"/>
      <c r="E21" s="104" t="s">
        <v>36</v>
      </c>
      <c r="F21" s="35"/>
      <c r="G21" s="35"/>
      <c r="H21" s="35"/>
      <c r="I21" s="113" t="s">
        <v>30</v>
      </c>
      <c r="J21" s="104" t="s">
        <v>37</v>
      </c>
      <c r="K21" s="35"/>
      <c r="L21" s="114"/>
      <c r="S21" s="35"/>
      <c r="T21" s="35"/>
      <c r="U21" s="35"/>
      <c r="V21" s="35"/>
      <c r="W21" s="35"/>
      <c r="X21" s="35"/>
      <c r="Y21" s="35"/>
      <c r="Z21" s="35"/>
      <c r="AA21" s="35"/>
      <c r="AB21" s="35"/>
      <c r="AC21" s="35"/>
      <c r="AD21" s="35"/>
      <c r="AE21" s="35"/>
    </row>
    <row r="22" spans="1:31" s="1" customFormat="1" ht="6.75" customHeight="1">
      <c r="A22" s="35"/>
      <c r="B22" s="40"/>
      <c r="C22" s="35"/>
      <c r="D22" s="35"/>
      <c r="E22" s="35"/>
      <c r="F22" s="35"/>
      <c r="G22" s="35"/>
      <c r="H22" s="35"/>
      <c r="I22" s="35"/>
      <c r="J22" s="35"/>
      <c r="K22" s="35"/>
      <c r="L22" s="114"/>
      <c r="S22" s="35"/>
      <c r="T22" s="35"/>
      <c r="U22" s="35"/>
      <c r="V22" s="35"/>
      <c r="W22" s="35"/>
      <c r="X22" s="35"/>
      <c r="Y22" s="35"/>
      <c r="Z22" s="35"/>
      <c r="AA22" s="35"/>
      <c r="AB22" s="35"/>
      <c r="AC22" s="35"/>
      <c r="AD22" s="35"/>
      <c r="AE22" s="35"/>
    </row>
    <row r="23" spans="1:31" s="1" customFormat="1" ht="12" customHeight="1">
      <c r="A23" s="35"/>
      <c r="B23" s="40"/>
      <c r="C23" s="35"/>
      <c r="D23" s="113" t="s">
        <v>39</v>
      </c>
      <c r="E23" s="35"/>
      <c r="F23" s="35"/>
      <c r="G23" s="35"/>
      <c r="H23" s="35"/>
      <c r="I23" s="113" t="s">
        <v>27</v>
      </c>
      <c r="J23" s="104" t="s">
        <v>21</v>
      </c>
      <c r="K23" s="35"/>
      <c r="L23" s="114"/>
      <c r="S23" s="35"/>
      <c r="T23" s="35"/>
      <c r="U23" s="35"/>
      <c r="V23" s="35"/>
      <c r="W23" s="35"/>
      <c r="X23" s="35"/>
      <c r="Y23" s="35"/>
      <c r="Z23" s="35"/>
      <c r="AA23" s="35"/>
      <c r="AB23" s="35"/>
      <c r="AC23" s="35"/>
      <c r="AD23" s="35"/>
      <c r="AE23" s="35"/>
    </row>
    <row r="24" spans="1:31" s="1" customFormat="1" ht="18" customHeight="1">
      <c r="A24" s="35"/>
      <c r="B24" s="40"/>
      <c r="C24" s="35"/>
      <c r="D24" s="35"/>
      <c r="E24" s="104" t="s">
        <v>40</v>
      </c>
      <c r="F24" s="35"/>
      <c r="G24" s="35"/>
      <c r="H24" s="35"/>
      <c r="I24" s="113" t="s">
        <v>30</v>
      </c>
      <c r="J24" s="104" t="s">
        <v>21</v>
      </c>
      <c r="K24" s="35"/>
      <c r="L24" s="114"/>
      <c r="S24" s="35"/>
      <c r="T24" s="35"/>
      <c r="U24" s="35"/>
      <c r="V24" s="35"/>
      <c r="W24" s="35"/>
      <c r="X24" s="35"/>
      <c r="Y24" s="35"/>
      <c r="Z24" s="35"/>
      <c r="AA24" s="35"/>
      <c r="AB24" s="35"/>
      <c r="AC24" s="35"/>
      <c r="AD24" s="35"/>
      <c r="AE24" s="35"/>
    </row>
    <row r="25" spans="1:31" s="1" customFormat="1" ht="6.75" customHeight="1">
      <c r="A25" s="35"/>
      <c r="B25" s="40"/>
      <c r="C25" s="35"/>
      <c r="D25" s="35"/>
      <c r="E25" s="35"/>
      <c r="F25" s="35"/>
      <c r="G25" s="35"/>
      <c r="H25" s="35"/>
      <c r="I25" s="35"/>
      <c r="J25" s="35"/>
      <c r="K25" s="35"/>
      <c r="L25" s="114"/>
      <c r="S25" s="35"/>
      <c r="T25" s="35"/>
      <c r="U25" s="35"/>
      <c r="V25" s="35"/>
      <c r="W25" s="35"/>
      <c r="X25" s="35"/>
      <c r="Y25" s="35"/>
      <c r="Z25" s="35"/>
      <c r="AA25" s="35"/>
      <c r="AB25" s="35"/>
      <c r="AC25" s="35"/>
      <c r="AD25" s="35"/>
      <c r="AE25" s="35"/>
    </row>
    <row r="26" spans="1:31" s="1" customFormat="1" ht="12" customHeight="1">
      <c r="A26" s="35"/>
      <c r="B26" s="40"/>
      <c r="C26" s="35"/>
      <c r="D26" s="113" t="s">
        <v>41</v>
      </c>
      <c r="E26" s="35"/>
      <c r="F26" s="35"/>
      <c r="G26" s="35"/>
      <c r="H26" s="35"/>
      <c r="I26" s="35"/>
      <c r="J26" s="35"/>
      <c r="K26" s="35"/>
      <c r="L26" s="114"/>
      <c r="S26" s="35"/>
      <c r="T26" s="35"/>
      <c r="U26" s="35"/>
      <c r="V26" s="35"/>
      <c r="W26" s="35"/>
      <c r="X26" s="35"/>
      <c r="Y26" s="35"/>
      <c r="Z26" s="35"/>
      <c r="AA26" s="35"/>
      <c r="AB26" s="35"/>
      <c r="AC26" s="35"/>
      <c r="AD26" s="35"/>
      <c r="AE26" s="35"/>
    </row>
    <row r="27" spans="1:31" s="7" customFormat="1" ht="16.5" customHeight="1">
      <c r="A27" s="116"/>
      <c r="B27" s="117"/>
      <c r="C27" s="116"/>
      <c r="D27" s="116"/>
      <c r="E27" s="412" t="s">
        <v>21</v>
      </c>
      <c r="F27" s="412"/>
      <c r="G27" s="412"/>
      <c r="H27" s="412"/>
      <c r="I27" s="116"/>
      <c r="J27" s="116"/>
      <c r="K27" s="116"/>
      <c r="L27" s="118"/>
      <c r="S27" s="116"/>
      <c r="T27" s="116"/>
      <c r="U27" s="116"/>
      <c r="V27" s="116"/>
      <c r="W27" s="116"/>
      <c r="X27" s="116"/>
      <c r="Y27" s="116"/>
      <c r="Z27" s="116"/>
      <c r="AA27" s="116"/>
      <c r="AB27" s="116"/>
      <c r="AC27" s="116"/>
      <c r="AD27" s="116"/>
      <c r="AE27" s="116"/>
    </row>
    <row r="28" spans="1:31" s="1" customFormat="1" ht="6.75" customHeight="1">
      <c r="A28" s="35"/>
      <c r="B28" s="40"/>
      <c r="C28" s="35"/>
      <c r="D28" s="35"/>
      <c r="E28" s="35"/>
      <c r="F28" s="35"/>
      <c r="G28" s="35"/>
      <c r="H28" s="35"/>
      <c r="I28" s="35"/>
      <c r="J28" s="35"/>
      <c r="K28" s="35"/>
      <c r="L28" s="114"/>
      <c r="S28" s="35"/>
      <c r="T28" s="35"/>
      <c r="U28" s="35"/>
      <c r="V28" s="35"/>
      <c r="W28" s="35"/>
      <c r="X28" s="35"/>
      <c r="Y28" s="35"/>
      <c r="Z28" s="35"/>
      <c r="AA28" s="35"/>
      <c r="AB28" s="35"/>
      <c r="AC28" s="35"/>
      <c r="AD28" s="35"/>
      <c r="AE28" s="35"/>
    </row>
    <row r="29" spans="1:31" s="1" customFormat="1" ht="6.75" customHeight="1">
      <c r="A29" s="35"/>
      <c r="B29" s="40"/>
      <c r="C29" s="35"/>
      <c r="D29" s="119"/>
      <c r="E29" s="119"/>
      <c r="F29" s="119"/>
      <c r="G29" s="119"/>
      <c r="H29" s="119"/>
      <c r="I29" s="119"/>
      <c r="J29" s="119"/>
      <c r="K29" s="119"/>
      <c r="L29" s="114"/>
      <c r="S29" s="35"/>
      <c r="T29" s="35"/>
      <c r="U29" s="35"/>
      <c r="V29" s="35"/>
      <c r="W29" s="35"/>
      <c r="X29" s="35"/>
      <c r="Y29" s="35"/>
      <c r="Z29" s="35"/>
      <c r="AA29" s="35"/>
      <c r="AB29" s="35"/>
      <c r="AC29" s="35"/>
      <c r="AD29" s="35"/>
      <c r="AE29" s="35"/>
    </row>
    <row r="30" spans="1:31" s="1" customFormat="1" ht="24.75" customHeight="1">
      <c r="A30" s="35"/>
      <c r="B30" s="40"/>
      <c r="C30" s="35"/>
      <c r="D30" s="120" t="s">
        <v>43</v>
      </c>
      <c r="E30" s="35"/>
      <c r="F30" s="35"/>
      <c r="G30" s="35"/>
      <c r="H30" s="35"/>
      <c r="I30" s="35"/>
      <c r="J30" s="121">
        <f>ROUND(J81,2)</f>
        <v>0</v>
      </c>
      <c r="K30" s="35"/>
      <c r="L30" s="114"/>
      <c r="S30" s="35"/>
      <c r="T30" s="35"/>
      <c r="U30" s="35"/>
      <c r="V30" s="35"/>
      <c r="W30" s="35"/>
      <c r="X30" s="35"/>
      <c r="Y30" s="35"/>
      <c r="Z30" s="35"/>
      <c r="AA30" s="35"/>
      <c r="AB30" s="35"/>
      <c r="AC30" s="35"/>
      <c r="AD30" s="35"/>
      <c r="AE30" s="35"/>
    </row>
    <row r="31" spans="1:31" s="1" customFormat="1" ht="6.75" customHeight="1">
      <c r="A31" s="35"/>
      <c r="B31" s="40"/>
      <c r="C31" s="35"/>
      <c r="D31" s="119"/>
      <c r="E31" s="119"/>
      <c r="F31" s="119"/>
      <c r="G31" s="119"/>
      <c r="H31" s="119"/>
      <c r="I31" s="119"/>
      <c r="J31" s="119"/>
      <c r="K31" s="119"/>
      <c r="L31" s="114"/>
      <c r="S31" s="35"/>
      <c r="T31" s="35"/>
      <c r="U31" s="35"/>
      <c r="V31" s="35"/>
      <c r="W31" s="35"/>
      <c r="X31" s="35"/>
      <c r="Y31" s="35"/>
      <c r="Z31" s="35"/>
      <c r="AA31" s="35"/>
      <c r="AB31" s="35"/>
      <c r="AC31" s="35"/>
      <c r="AD31" s="35"/>
      <c r="AE31" s="35"/>
    </row>
    <row r="32" spans="1:31" s="1" customFormat="1" ht="14.25" customHeight="1">
      <c r="A32" s="35"/>
      <c r="B32" s="40"/>
      <c r="C32" s="35"/>
      <c r="D32" s="35"/>
      <c r="E32" s="35"/>
      <c r="F32" s="122" t="s">
        <v>45</v>
      </c>
      <c r="G32" s="35"/>
      <c r="H32" s="35"/>
      <c r="I32" s="122" t="s">
        <v>44</v>
      </c>
      <c r="J32" s="122" t="s">
        <v>46</v>
      </c>
      <c r="K32" s="35"/>
      <c r="L32" s="114"/>
      <c r="S32" s="35"/>
      <c r="T32" s="35"/>
      <c r="U32" s="35"/>
      <c r="V32" s="35"/>
      <c r="W32" s="35"/>
      <c r="X32" s="35"/>
      <c r="Y32" s="35"/>
      <c r="Z32" s="35"/>
      <c r="AA32" s="35"/>
      <c r="AB32" s="35"/>
      <c r="AC32" s="35"/>
      <c r="AD32" s="35"/>
      <c r="AE32" s="35"/>
    </row>
    <row r="33" spans="1:31" s="1" customFormat="1" ht="14.25" customHeight="1">
      <c r="A33" s="35"/>
      <c r="B33" s="40"/>
      <c r="C33" s="35"/>
      <c r="D33" s="123" t="s">
        <v>47</v>
      </c>
      <c r="E33" s="113" t="s">
        <v>48</v>
      </c>
      <c r="F33" s="124">
        <f>ROUND((SUM(BE81:BE119)),2)</f>
        <v>0</v>
      </c>
      <c r="G33" s="35"/>
      <c r="H33" s="35"/>
      <c r="I33" s="125">
        <v>0.21</v>
      </c>
      <c r="J33" s="124">
        <f>ROUND(((SUM(BE81:BE119))*I33),2)</f>
        <v>0</v>
      </c>
      <c r="K33" s="35"/>
      <c r="L33" s="114"/>
      <c r="S33" s="35"/>
      <c r="T33" s="35"/>
      <c r="U33" s="35"/>
      <c r="V33" s="35"/>
      <c r="W33" s="35"/>
      <c r="X33" s="35"/>
      <c r="Y33" s="35"/>
      <c r="Z33" s="35"/>
      <c r="AA33" s="35"/>
      <c r="AB33" s="35"/>
      <c r="AC33" s="35"/>
      <c r="AD33" s="35"/>
      <c r="AE33" s="35"/>
    </row>
    <row r="34" spans="1:31" s="1" customFormat="1" ht="14.25" customHeight="1">
      <c r="A34" s="35"/>
      <c r="B34" s="40"/>
      <c r="C34" s="35"/>
      <c r="D34" s="35"/>
      <c r="E34" s="113" t="s">
        <v>49</v>
      </c>
      <c r="F34" s="124">
        <f>ROUND((SUM(BF81:BF119)),2)</f>
        <v>0</v>
      </c>
      <c r="G34" s="35"/>
      <c r="H34" s="35"/>
      <c r="I34" s="125">
        <v>0.15</v>
      </c>
      <c r="J34" s="124">
        <f>ROUND(((SUM(BF81:BF119))*I34),2)</f>
        <v>0</v>
      </c>
      <c r="K34" s="35"/>
      <c r="L34" s="114"/>
      <c r="S34" s="35"/>
      <c r="T34" s="35"/>
      <c r="U34" s="35"/>
      <c r="V34" s="35"/>
      <c r="W34" s="35"/>
      <c r="X34" s="35"/>
      <c r="Y34" s="35"/>
      <c r="Z34" s="35"/>
      <c r="AA34" s="35"/>
      <c r="AB34" s="35"/>
      <c r="AC34" s="35"/>
      <c r="AD34" s="35"/>
      <c r="AE34" s="35"/>
    </row>
    <row r="35" spans="1:31" s="1" customFormat="1" ht="14.25" customHeight="1" hidden="1">
      <c r="A35" s="35"/>
      <c r="B35" s="40"/>
      <c r="C35" s="35"/>
      <c r="D35" s="35"/>
      <c r="E35" s="113" t="s">
        <v>50</v>
      </c>
      <c r="F35" s="124">
        <f>ROUND((SUM(BG81:BG119)),2)</f>
        <v>0</v>
      </c>
      <c r="G35" s="35"/>
      <c r="H35" s="35"/>
      <c r="I35" s="125">
        <v>0.21</v>
      </c>
      <c r="J35" s="124">
        <f>0</f>
        <v>0</v>
      </c>
      <c r="K35" s="35"/>
      <c r="L35" s="114"/>
      <c r="S35" s="35"/>
      <c r="T35" s="35"/>
      <c r="U35" s="35"/>
      <c r="V35" s="35"/>
      <c r="W35" s="35"/>
      <c r="X35" s="35"/>
      <c r="Y35" s="35"/>
      <c r="Z35" s="35"/>
      <c r="AA35" s="35"/>
      <c r="AB35" s="35"/>
      <c r="AC35" s="35"/>
      <c r="AD35" s="35"/>
      <c r="AE35" s="35"/>
    </row>
    <row r="36" spans="1:31" s="1" customFormat="1" ht="14.25" customHeight="1" hidden="1">
      <c r="A36" s="35"/>
      <c r="B36" s="40"/>
      <c r="C36" s="35"/>
      <c r="D36" s="35"/>
      <c r="E36" s="113" t="s">
        <v>51</v>
      </c>
      <c r="F36" s="124">
        <f>ROUND((SUM(BH81:BH119)),2)</f>
        <v>0</v>
      </c>
      <c r="G36" s="35"/>
      <c r="H36" s="35"/>
      <c r="I36" s="125">
        <v>0.15</v>
      </c>
      <c r="J36" s="124">
        <f>0</f>
        <v>0</v>
      </c>
      <c r="K36" s="35"/>
      <c r="L36" s="114"/>
      <c r="S36" s="35"/>
      <c r="T36" s="35"/>
      <c r="U36" s="35"/>
      <c r="V36" s="35"/>
      <c r="W36" s="35"/>
      <c r="X36" s="35"/>
      <c r="Y36" s="35"/>
      <c r="Z36" s="35"/>
      <c r="AA36" s="35"/>
      <c r="AB36" s="35"/>
      <c r="AC36" s="35"/>
      <c r="AD36" s="35"/>
      <c r="AE36" s="35"/>
    </row>
    <row r="37" spans="1:31" s="1" customFormat="1" ht="14.25" customHeight="1" hidden="1">
      <c r="A37" s="35"/>
      <c r="B37" s="40"/>
      <c r="C37" s="35"/>
      <c r="D37" s="35"/>
      <c r="E37" s="113" t="s">
        <v>52</v>
      </c>
      <c r="F37" s="124">
        <f>ROUND((SUM(BI81:BI119)),2)</f>
        <v>0</v>
      </c>
      <c r="G37" s="35"/>
      <c r="H37" s="35"/>
      <c r="I37" s="125">
        <v>0</v>
      </c>
      <c r="J37" s="124">
        <f>0</f>
        <v>0</v>
      </c>
      <c r="K37" s="35"/>
      <c r="L37" s="114"/>
      <c r="S37" s="35"/>
      <c r="T37" s="35"/>
      <c r="U37" s="35"/>
      <c r="V37" s="35"/>
      <c r="W37" s="35"/>
      <c r="X37" s="35"/>
      <c r="Y37" s="35"/>
      <c r="Z37" s="35"/>
      <c r="AA37" s="35"/>
      <c r="AB37" s="35"/>
      <c r="AC37" s="35"/>
      <c r="AD37" s="35"/>
      <c r="AE37" s="35"/>
    </row>
    <row r="38" spans="1:31" s="1" customFormat="1" ht="6.75" customHeight="1">
      <c r="A38" s="35"/>
      <c r="B38" s="40"/>
      <c r="C38" s="35"/>
      <c r="D38" s="35"/>
      <c r="E38" s="35"/>
      <c r="F38" s="35"/>
      <c r="G38" s="35"/>
      <c r="H38" s="35"/>
      <c r="I38" s="35"/>
      <c r="J38" s="35"/>
      <c r="K38" s="35"/>
      <c r="L38" s="114"/>
      <c r="S38" s="35"/>
      <c r="T38" s="35"/>
      <c r="U38" s="35"/>
      <c r="V38" s="35"/>
      <c r="W38" s="35"/>
      <c r="X38" s="35"/>
      <c r="Y38" s="35"/>
      <c r="Z38" s="35"/>
      <c r="AA38" s="35"/>
      <c r="AB38" s="35"/>
      <c r="AC38" s="35"/>
      <c r="AD38" s="35"/>
      <c r="AE38" s="35"/>
    </row>
    <row r="39" spans="1:31" s="1" customFormat="1" ht="24.75" customHeight="1">
      <c r="A39" s="35"/>
      <c r="B39" s="40"/>
      <c r="C39" s="126"/>
      <c r="D39" s="127" t="s">
        <v>53</v>
      </c>
      <c r="E39" s="128"/>
      <c r="F39" s="128"/>
      <c r="G39" s="129" t="s">
        <v>54</v>
      </c>
      <c r="H39" s="130" t="s">
        <v>55</v>
      </c>
      <c r="I39" s="128"/>
      <c r="J39" s="131">
        <f>SUM(J30:J37)</f>
        <v>0</v>
      </c>
      <c r="K39" s="132"/>
      <c r="L39" s="114"/>
      <c r="S39" s="35"/>
      <c r="T39" s="35"/>
      <c r="U39" s="35"/>
      <c r="V39" s="35"/>
      <c r="W39" s="35"/>
      <c r="X39" s="35"/>
      <c r="Y39" s="35"/>
      <c r="Z39" s="35"/>
      <c r="AA39" s="35"/>
      <c r="AB39" s="35"/>
      <c r="AC39" s="35"/>
      <c r="AD39" s="35"/>
      <c r="AE39" s="35"/>
    </row>
    <row r="40" spans="1:31" s="1" customFormat="1" ht="14.25" customHeight="1">
      <c r="A40" s="35"/>
      <c r="B40" s="133"/>
      <c r="C40" s="134"/>
      <c r="D40" s="134"/>
      <c r="E40" s="134"/>
      <c r="F40" s="134"/>
      <c r="G40" s="134"/>
      <c r="H40" s="134"/>
      <c r="I40" s="134"/>
      <c r="J40" s="134"/>
      <c r="K40" s="134"/>
      <c r="L40" s="114"/>
      <c r="S40" s="35"/>
      <c r="T40" s="35"/>
      <c r="U40" s="35"/>
      <c r="V40" s="35"/>
      <c r="W40" s="35"/>
      <c r="X40" s="35"/>
      <c r="Y40" s="35"/>
      <c r="Z40" s="35"/>
      <c r="AA40" s="35"/>
      <c r="AB40" s="35"/>
      <c r="AC40" s="35"/>
      <c r="AD40" s="35"/>
      <c r="AE40" s="35"/>
    </row>
    <row r="44" spans="1:31" s="1" customFormat="1" ht="6.75" customHeight="1">
      <c r="A44" s="35"/>
      <c r="B44" s="135"/>
      <c r="C44" s="136"/>
      <c r="D44" s="136"/>
      <c r="E44" s="136"/>
      <c r="F44" s="136"/>
      <c r="G44" s="136"/>
      <c r="H44" s="136"/>
      <c r="I44" s="136"/>
      <c r="J44" s="136"/>
      <c r="K44" s="136"/>
      <c r="L44" s="114"/>
      <c r="S44" s="35"/>
      <c r="T44" s="35"/>
      <c r="U44" s="35"/>
      <c r="V44" s="35"/>
      <c r="W44" s="35"/>
      <c r="X44" s="35"/>
      <c r="Y44" s="35"/>
      <c r="Z44" s="35"/>
      <c r="AA44" s="35"/>
      <c r="AB44" s="35"/>
      <c r="AC44" s="35"/>
      <c r="AD44" s="35"/>
      <c r="AE44" s="35"/>
    </row>
    <row r="45" spans="1:31" s="1" customFormat="1" ht="24.75" customHeight="1">
      <c r="A45" s="35"/>
      <c r="B45" s="36"/>
      <c r="C45" s="24" t="s">
        <v>110</v>
      </c>
      <c r="D45" s="37"/>
      <c r="E45" s="37"/>
      <c r="F45" s="37"/>
      <c r="G45" s="37"/>
      <c r="H45" s="37"/>
      <c r="I45" s="37"/>
      <c r="J45" s="37"/>
      <c r="K45" s="37"/>
      <c r="L45" s="114"/>
      <c r="S45" s="35"/>
      <c r="T45" s="35"/>
      <c r="U45" s="35"/>
      <c r="V45" s="35"/>
      <c r="W45" s="35"/>
      <c r="X45" s="35"/>
      <c r="Y45" s="35"/>
      <c r="Z45" s="35"/>
      <c r="AA45" s="35"/>
      <c r="AB45" s="35"/>
      <c r="AC45" s="35"/>
      <c r="AD45" s="35"/>
      <c r="AE45" s="35"/>
    </row>
    <row r="46" spans="1:31" s="1" customFormat="1" ht="6.75" customHeight="1">
      <c r="A46" s="35"/>
      <c r="B46" s="36"/>
      <c r="C46" s="37"/>
      <c r="D46" s="37"/>
      <c r="E46" s="37"/>
      <c r="F46" s="37"/>
      <c r="G46" s="37"/>
      <c r="H46" s="37"/>
      <c r="I46" s="37"/>
      <c r="J46" s="37"/>
      <c r="K46" s="37"/>
      <c r="L46" s="114"/>
      <c r="S46" s="35"/>
      <c r="T46" s="35"/>
      <c r="U46" s="35"/>
      <c r="V46" s="35"/>
      <c r="W46" s="35"/>
      <c r="X46" s="35"/>
      <c r="Y46" s="35"/>
      <c r="Z46" s="35"/>
      <c r="AA46" s="35"/>
      <c r="AB46" s="35"/>
      <c r="AC46" s="35"/>
      <c r="AD46" s="35"/>
      <c r="AE46" s="35"/>
    </row>
    <row r="47" spans="1:31" s="1" customFormat="1" ht="12" customHeight="1">
      <c r="A47" s="35"/>
      <c r="B47" s="36"/>
      <c r="C47" s="30" t="s">
        <v>16</v>
      </c>
      <c r="D47" s="37"/>
      <c r="E47" s="37"/>
      <c r="F47" s="37"/>
      <c r="G47" s="37"/>
      <c r="H47" s="37"/>
      <c r="I47" s="37"/>
      <c r="J47" s="37"/>
      <c r="K47" s="37"/>
      <c r="L47" s="114"/>
      <c r="S47" s="35"/>
      <c r="T47" s="35"/>
      <c r="U47" s="35"/>
      <c r="V47" s="35"/>
      <c r="W47" s="35"/>
      <c r="X47" s="35"/>
      <c r="Y47" s="35"/>
      <c r="Z47" s="35"/>
      <c r="AA47" s="35"/>
      <c r="AB47" s="35"/>
      <c r="AC47" s="35"/>
      <c r="AD47" s="35"/>
      <c r="AE47" s="35"/>
    </row>
    <row r="48" spans="1:31" s="1" customFormat="1" ht="16.5" customHeight="1">
      <c r="A48" s="35"/>
      <c r="B48" s="36"/>
      <c r="C48" s="37"/>
      <c r="D48" s="37"/>
      <c r="E48" s="404" t="str">
        <f>E7</f>
        <v>004486 MVE Veselí nad Moravou - rekonstrukce</v>
      </c>
      <c r="F48" s="413"/>
      <c r="G48" s="413"/>
      <c r="H48" s="413"/>
      <c r="I48" s="37"/>
      <c r="J48" s="37"/>
      <c r="K48" s="37"/>
      <c r="L48" s="114"/>
      <c r="S48" s="35"/>
      <c r="T48" s="35"/>
      <c r="U48" s="35"/>
      <c r="V48" s="35"/>
      <c r="W48" s="35"/>
      <c r="X48" s="35"/>
      <c r="Y48" s="35"/>
      <c r="Z48" s="35"/>
      <c r="AA48" s="35"/>
      <c r="AB48" s="35"/>
      <c r="AC48" s="35"/>
      <c r="AD48" s="35"/>
      <c r="AE48" s="35"/>
    </row>
    <row r="49" spans="1:31" s="1" customFormat="1" ht="12" customHeight="1">
      <c r="A49" s="35"/>
      <c r="B49" s="36"/>
      <c r="C49" s="30" t="s">
        <v>106</v>
      </c>
      <c r="D49" s="37"/>
      <c r="E49" s="37"/>
      <c r="F49" s="37"/>
      <c r="G49" s="37"/>
      <c r="H49" s="37"/>
      <c r="I49" s="37"/>
      <c r="J49" s="37"/>
      <c r="K49" s="37"/>
      <c r="L49" s="114"/>
      <c r="S49" s="35"/>
      <c r="T49" s="35"/>
      <c r="U49" s="35"/>
      <c r="V49" s="35"/>
      <c r="W49" s="35"/>
      <c r="X49" s="35"/>
      <c r="Y49" s="35"/>
      <c r="Z49" s="35"/>
      <c r="AA49" s="35"/>
      <c r="AB49" s="35"/>
      <c r="AC49" s="35"/>
      <c r="AD49" s="35"/>
      <c r="AE49" s="35"/>
    </row>
    <row r="50" spans="1:31" s="1" customFormat="1" ht="16.5" customHeight="1">
      <c r="A50" s="35"/>
      <c r="B50" s="36"/>
      <c r="C50" s="37"/>
      <c r="D50" s="37"/>
      <c r="E50" s="385" t="str">
        <f>E9</f>
        <v>PS 02 - Technologická část elektro</v>
      </c>
      <c r="F50" s="405"/>
      <c r="G50" s="405"/>
      <c r="H50" s="405"/>
      <c r="I50" s="37"/>
      <c r="J50" s="37"/>
      <c r="K50" s="37"/>
      <c r="L50" s="114"/>
      <c r="S50" s="35"/>
      <c r="T50" s="35"/>
      <c r="U50" s="35"/>
      <c r="V50" s="35"/>
      <c r="W50" s="35"/>
      <c r="X50" s="35"/>
      <c r="Y50" s="35"/>
      <c r="Z50" s="35"/>
      <c r="AA50" s="35"/>
      <c r="AB50" s="35"/>
      <c r="AC50" s="35"/>
      <c r="AD50" s="35"/>
      <c r="AE50" s="35"/>
    </row>
    <row r="51" spans="1:31" s="1" customFormat="1" ht="6.75" customHeight="1">
      <c r="A51" s="35"/>
      <c r="B51" s="36"/>
      <c r="C51" s="37"/>
      <c r="D51" s="37"/>
      <c r="E51" s="37"/>
      <c r="F51" s="37"/>
      <c r="G51" s="37"/>
      <c r="H51" s="37"/>
      <c r="I51" s="37"/>
      <c r="J51" s="37"/>
      <c r="K51" s="37"/>
      <c r="L51" s="114"/>
      <c r="S51" s="35"/>
      <c r="T51" s="35"/>
      <c r="U51" s="35"/>
      <c r="V51" s="35"/>
      <c r="W51" s="35"/>
      <c r="X51" s="35"/>
      <c r="Y51" s="35"/>
      <c r="Z51" s="35"/>
      <c r="AA51" s="35"/>
      <c r="AB51" s="35"/>
      <c r="AC51" s="35"/>
      <c r="AD51" s="35"/>
      <c r="AE51" s="35"/>
    </row>
    <row r="52" spans="1:31" s="1" customFormat="1" ht="12" customHeight="1">
      <c r="A52" s="35"/>
      <c r="B52" s="36"/>
      <c r="C52" s="30" t="s">
        <v>22</v>
      </c>
      <c r="D52" s="37"/>
      <c r="E52" s="37"/>
      <c r="F52" s="28" t="str">
        <f>F12</f>
        <v>VD Veselí nad Moravou - na řece Morava </v>
      </c>
      <c r="G52" s="37"/>
      <c r="H52" s="37"/>
      <c r="I52" s="30" t="s">
        <v>24</v>
      </c>
      <c r="J52" s="60" t="str">
        <f>IF(J12="","",J12)</f>
        <v>12. 4. 2021</v>
      </c>
      <c r="K52" s="37"/>
      <c r="L52" s="114"/>
      <c r="S52" s="35"/>
      <c r="T52" s="35"/>
      <c r="U52" s="35"/>
      <c r="V52" s="35"/>
      <c r="W52" s="35"/>
      <c r="X52" s="35"/>
      <c r="Y52" s="35"/>
      <c r="Z52" s="35"/>
      <c r="AA52" s="35"/>
      <c r="AB52" s="35"/>
      <c r="AC52" s="35"/>
      <c r="AD52" s="35"/>
      <c r="AE52" s="35"/>
    </row>
    <row r="53" spans="1:31" s="1" customFormat="1" ht="6.75" customHeight="1">
      <c r="A53" s="35"/>
      <c r="B53" s="36"/>
      <c r="C53" s="37"/>
      <c r="D53" s="37"/>
      <c r="E53" s="37"/>
      <c r="F53" s="37"/>
      <c r="G53" s="37"/>
      <c r="H53" s="37"/>
      <c r="I53" s="37"/>
      <c r="J53" s="37"/>
      <c r="K53" s="37"/>
      <c r="L53" s="114"/>
      <c r="S53" s="35"/>
      <c r="T53" s="35"/>
      <c r="U53" s="35"/>
      <c r="V53" s="35"/>
      <c r="W53" s="35"/>
      <c r="X53" s="35"/>
      <c r="Y53" s="35"/>
      <c r="Z53" s="35"/>
      <c r="AA53" s="35"/>
      <c r="AB53" s="35"/>
      <c r="AC53" s="35"/>
      <c r="AD53" s="35"/>
      <c r="AE53" s="35"/>
    </row>
    <row r="54" spans="1:31" s="1" customFormat="1" ht="15" customHeight="1">
      <c r="A54" s="35"/>
      <c r="B54" s="36"/>
      <c r="C54" s="30" t="s">
        <v>26</v>
      </c>
      <c r="D54" s="37"/>
      <c r="E54" s="37"/>
      <c r="F54" s="28" t="str">
        <f>E15</f>
        <v>Povodí Moravy, státní podnik</v>
      </c>
      <c r="G54" s="37"/>
      <c r="H54" s="37"/>
      <c r="I54" s="30" t="s">
        <v>34</v>
      </c>
      <c r="J54" s="33" t="str">
        <f>E21</f>
        <v>AQUATIS a. s.</v>
      </c>
      <c r="K54" s="37"/>
      <c r="L54" s="114"/>
      <c r="S54" s="35"/>
      <c r="T54" s="35"/>
      <c r="U54" s="35"/>
      <c r="V54" s="35"/>
      <c r="W54" s="35"/>
      <c r="X54" s="35"/>
      <c r="Y54" s="35"/>
      <c r="Z54" s="35"/>
      <c r="AA54" s="35"/>
      <c r="AB54" s="35"/>
      <c r="AC54" s="35"/>
      <c r="AD54" s="35"/>
      <c r="AE54" s="35"/>
    </row>
    <row r="55" spans="1:31" s="1" customFormat="1" ht="15" customHeight="1">
      <c r="A55" s="35"/>
      <c r="B55" s="36"/>
      <c r="C55" s="30" t="s">
        <v>32</v>
      </c>
      <c r="D55" s="37"/>
      <c r="E55" s="37"/>
      <c r="F55" s="28" t="str">
        <f>IF(E18="","",E18)</f>
        <v>Vyplň údaj</v>
      </c>
      <c r="G55" s="37"/>
      <c r="H55" s="37"/>
      <c r="I55" s="30" t="s">
        <v>39</v>
      </c>
      <c r="J55" s="33" t="str">
        <f>E24</f>
        <v>Aneta Patková</v>
      </c>
      <c r="K55" s="37"/>
      <c r="L55" s="114"/>
      <c r="S55" s="35"/>
      <c r="T55" s="35"/>
      <c r="U55" s="35"/>
      <c r="V55" s="35"/>
      <c r="W55" s="35"/>
      <c r="X55" s="35"/>
      <c r="Y55" s="35"/>
      <c r="Z55" s="35"/>
      <c r="AA55" s="35"/>
      <c r="AB55" s="35"/>
      <c r="AC55" s="35"/>
      <c r="AD55" s="35"/>
      <c r="AE55" s="35"/>
    </row>
    <row r="56" spans="1:31" s="1" customFormat="1" ht="9.75" customHeight="1">
      <c r="A56" s="35"/>
      <c r="B56" s="36"/>
      <c r="C56" s="37"/>
      <c r="D56" s="37"/>
      <c r="E56" s="37"/>
      <c r="F56" s="37"/>
      <c r="G56" s="37"/>
      <c r="H56" s="37"/>
      <c r="I56" s="37"/>
      <c r="J56" s="37"/>
      <c r="K56" s="37"/>
      <c r="L56" s="114"/>
      <c r="S56" s="35"/>
      <c r="T56" s="35"/>
      <c r="U56" s="35"/>
      <c r="V56" s="35"/>
      <c r="W56" s="35"/>
      <c r="X56" s="35"/>
      <c r="Y56" s="35"/>
      <c r="Z56" s="35"/>
      <c r="AA56" s="35"/>
      <c r="AB56" s="35"/>
      <c r="AC56" s="35"/>
      <c r="AD56" s="35"/>
      <c r="AE56" s="35"/>
    </row>
    <row r="57" spans="1:31" s="1" customFormat="1" ht="29.25" customHeight="1">
      <c r="A57" s="35"/>
      <c r="B57" s="36"/>
      <c r="C57" s="137" t="s">
        <v>111</v>
      </c>
      <c r="D57" s="138"/>
      <c r="E57" s="138"/>
      <c r="F57" s="138"/>
      <c r="G57" s="138"/>
      <c r="H57" s="138"/>
      <c r="I57" s="138"/>
      <c r="J57" s="139" t="s">
        <v>112</v>
      </c>
      <c r="K57" s="138"/>
      <c r="L57" s="114"/>
      <c r="S57" s="35"/>
      <c r="T57" s="35"/>
      <c r="U57" s="35"/>
      <c r="V57" s="35"/>
      <c r="W57" s="35"/>
      <c r="X57" s="35"/>
      <c r="Y57" s="35"/>
      <c r="Z57" s="35"/>
      <c r="AA57" s="35"/>
      <c r="AB57" s="35"/>
      <c r="AC57" s="35"/>
      <c r="AD57" s="35"/>
      <c r="AE57" s="35"/>
    </row>
    <row r="58" spans="1:31" s="1" customFormat="1" ht="9.75" customHeight="1">
      <c r="A58" s="35"/>
      <c r="B58" s="36"/>
      <c r="C58" s="37"/>
      <c r="D58" s="37"/>
      <c r="E58" s="37"/>
      <c r="F58" s="37"/>
      <c r="G58" s="37"/>
      <c r="H58" s="37"/>
      <c r="I58" s="37"/>
      <c r="J58" s="37"/>
      <c r="K58" s="37"/>
      <c r="L58" s="114"/>
      <c r="S58" s="35"/>
      <c r="T58" s="35"/>
      <c r="U58" s="35"/>
      <c r="V58" s="35"/>
      <c r="W58" s="35"/>
      <c r="X58" s="35"/>
      <c r="Y58" s="35"/>
      <c r="Z58" s="35"/>
      <c r="AA58" s="35"/>
      <c r="AB58" s="35"/>
      <c r="AC58" s="35"/>
      <c r="AD58" s="35"/>
      <c r="AE58" s="35"/>
    </row>
    <row r="59" spans="1:47" s="1" customFormat="1" ht="22.5" customHeight="1">
      <c r="A59" s="35"/>
      <c r="B59" s="36"/>
      <c r="C59" s="140" t="s">
        <v>75</v>
      </c>
      <c r="D59" s="37"/>
      <c r="E59" s="37"/>
      <c r="F59" s="37"/>
      <c r="G59" s="37"/>
      <c r="H59" s="37"/>
      <c r="I59" s="37"/>
      <c r="J59" s="78">
        <f>J81</f>
        <v>0</v>
      </c>
      <c r="K59" s="37"/>
      <c r="L59" s="114"/>
      <c r="S59" s="35"/>
      <c r="T59" s="35"/>
      <c r="U59" s="35"/>
      <c r="V59" s="35"/>
      <c r="W59" s="35"/>
      <c r="X59" s="35"/>
      <c r="Y59" s="35"/>
      <c r="Z59" s="35"/>
      <c r="AA59" s="35"/>
      <c r="AB59" s="35"/>
      <c r="AC59" s="35"/>
      <c r="AD59" s="35"/>
      <c r="AE59" s="35"/>
      <c r="AU59" s="18" t="s">
        <v>113</v>
      </c>
    </row>
    <row r="60" spans="2:12" s="8" customFormat="1" ht="24.75" customHeight="1">
      <c r="B60" s="141"/>
      <c r="C60" s="142"/>
      <c r="D60" s="143" t="s">
        <v>500</v>
      </c>
      <c r="E60" s="144"/>
      <c r="F60" s="144"/>
      <c r="G60" s="144"/>
      <c r="H60" s="144"/>
      <c r="I60" s="144"/>
      <c r="J60" s="145">
        <f>J82</f>
        <v>0</v>
      </c>
      <c r="K60" s="142"/>
      <c r="L60" s="146"/>
    </row>
    <row r="61" spans="2:12" s="9" customFormat="1" ht="19.5" customHeight="1">
      <c r="B61" s="147"/>
      <c r="C61" s="98"/>
      <c r="D61" s="148" t="s">
        <v>501</v>
      </c>
      <c r="E61" s="149"/>
      <c r="F61" s="149"/>
      <c r="G61" s="149"/>
      <c r="H61" s="149"/>
      <c r="I61" s="149"/>
      <c r="J61" s="150">
        <f>J83</f>
        <v>0</v>
      </c>
      <c r="K61" s="98"/>
      <c r="L61" s="151"/>
    </row>
    <row r="62" spans="1:31" s="1" customFormat="1" ht="21.75" customHeight="1">
      <c r="A62" s="35"/>
      <c r="B62" s="36"/>
      <c r="C62" s="37"/>
      <c r="D62" s="37"/>
      <c r="E62" s="37"/>
      <c r="F62" s="37"/>
      <c r="G62" s="37"/>
      <c r="H62" s="37"/>
      <c r="I62" s="37"/>
      <c r="J62" s="37"/>
      <c r="K62" s="37"/>
      <c r="L62" s="114"/>
      <c r="S62" s="35"/>
      <c r="T62" s="35"/>
      <c r="U62" s="35"/>
      <c r="V62" s="35"/>
      <c r="W62" s="35"/>
      <c r="X62" s="35"/>
      <c r="Y62" s="35"/>
      <c r="Z62" s="35"/>
      <c r="AA62" s="35"/>
      <c r="AB62" s="35"/>
      <c r="AC62" s="35"/>
      <c r="AD62" s="35"/>
      <c r="AE62" s="35"/>
    </row>
    <row r="63" spans="1:31" s="1" customFormat="1" ht="6.75" customHeight="1">
      <c r="A63" s="35"/>
      <c r="B63" s="48"/>
      <c r="C63" s="49"/>
      <c r="D63" s="49"/>
      <c r="E63" s="49"/>
      <c r="F63" s="49"/>
      <c r="G63" s="49"/>
      <c r="H63" s="49"/>
      <c r="I63" s="49"/>
      <c r="J63" s="49"/>
      <c r="K63" s="49"/>
      <c r="L63" s="114"/>
      <c r="S63" s="35"/>
      <c r="T63" s="35"/>
      <c r="U63" s="35"/>
      <c r="V63" s="35"/>
      <c r="W63" s="35"/>
      <c r="X63" s="35"/>
      <c r="Y63" s="35"/>
      <c r="Z63" s="35"/>
      <c r="AA63" s="35"/>
      <c r="AB63" s="35"/>
      <c r="AC63" s="35"/>
      <c r="AD63" s="35"/>
      <c r="AE63" s="35"/>
    </row>
    <row r="67" spans="1:31" s="1" customFormat="1" ht="6.75" customHeight="1">
      <c r="A67" s="35"/>
      <c r="B67" s="50"/>
      <c r="C67" s="51"/>
      <c r="D67" s="51"/>
      <c r="E67" s="51"/>
      <c r="F67" s="51"/>
      <c r="G67" s="51"/>
      <c r="H67" s="51"/>
      <c r="I67" s="51"/>
      <c r="J67" s="51"/>
      <c r="K67" s="51"/>
      <c r="L67" s="114"/>
      <c r="S67" s="35"/>
      <c r="T67" s="35"/>
      <c r="U67" s="35"/>
      <c r="V67" s="35"/>
      <c r="W67" s="35"/>
      <c r="X67" s="35"/>
      <c r="Y67" s="35"/>
      <c r="Z67" s="35"/>
      <c r="AA67" s="35"/>
      <c r="AB67" s="35"/>
      <c r="AC67" s="35"/>
      <c r="AD67" s="35"/>
      <c r="AE67" s="35"/>
    </row>
    <row r="68" spans="1:31" s="1" customFormat="1" ht="24.75" customHeight="1">
      <c r="A68" s="35"/>
      <c r="B68" s="36"/>
      <c r="C68" s="24" t="s">
        <v>126</v>
      </c>
      <c r="D68" s="37"/>
      <c r="E68" s="37"/>
      <c r="F68" s="37"/>
      <c r="G68" s="37"/>
      <c r="H68" s="37"/>
      <c r="I68" s="37"/>
      <c r="J68" s="37"/>
      <c r="K68" s="37"/>
      <c r="L68" s="114"/>
      <c r="S68" s="35"/>
      <c r="T68" s="35"/>
      <c r="U68" s="35"/>
      <c r="V68" s="35"/>
      <c r="W68" s="35"/>
      <c r="X68" s="35"/>
      <c r="Y68" s="35"/>
      <c r="Z68" s="35"/>
      <c r="AA68" s="35"/>
      <c r="AB68" s="35"/>
      <c r="AC68" s="35"/>
      <c r="AD68" s="35"/>
      <c r="AE68" s="35"/>
    </row>
    <row r="69" spans="1:31" s="1" customFormat="1" ht="6.75" customHeight="1">
      <c r="A69" s="35"/>
      <c r="B69" s="36"/>
      <c r="C69" s="37"/>
      <c r="D69" s="37"/>
      <c r="E69" s="37"/>
      <c r="F69" s="37"/>
      <c r="G69" s="37"/>
      <c r="H69" s="37"/>
      <c r="I69" s="37"/>
      <c r="J69" s="37"/>
      <c r="K69" s="37"/>
      <c r="L69" s="114"/>
      <c r="S69" s="35"/>
      <c r="T69" s="35"/>
      <c r="U69" s="35"/>
      <c r="V69" s="35"/>
      <c r="W69" s="35"/>
      <c r="X69" s="35"/>
      <c r="Y69" s="35"/>
      <c r="Z69" s="35"/>
      <c r="AA69" s="35"/>
      <c r="AB69" s="35"/>
      <c r="AC69" s="35"/>
      <c r="AD69" s="35"/>
      <c r="AE69" s="35"/>
    </row>
    <row r="70" spans="1:31" s="1" customFormat="1" ht="12" customHeight="1">
      <c r="A70" s="35"/>
      <c r="B70" s="36"/>
      <c r="C70" s="30" t="s">
        <v>16</v>
      </c>
      <c r="D70" s="37"/>
      <c r="E70" s="37"/>
      <c r="F70" s="37"/>
      <c r="G70" s="37"/>
      <c r="H70" s="37"/>
      <c r="I70" s="37"/>
      <c r="J70" s="37"/>
      <c r="K70" s="37"/>
      <c r="L70" s="114"/>
      <c r="S70" s="35"/>
      <c r="T70" s="35"/>
      <c r="U70" s="35"/>
      <c r="V70" s="35"/>
      <c r="W70" s="35"/>
      <c r="X70" s="35"/>
      <c r="Y70" s="35"/>
      <c r="Z70" s="35"/>
      <c r="AA70" s="35"/>
      <c r="AB70" s="35"/>
      <c r="AC70" s="35"/>
      <c r="AD70" s="35"/>
      <c r="AE70" s="35"/>
    </row>
    <row r="71" spans="1:31" s="1" customFormat="1" ht="16.5" customHeight="1">
      <c r="A71" s="35"/>
      <c r="B71" s="36"/>
      <c r="C71" s="37"/>
      <c r="D71" s="37"/>
      <c r="E71" s="404" t="str">
        <f>E7</f>
        <v>004486 MVE Veselí nad Moravou - rekonstrukce</v>
      </c>
      <c r="F71" s="413"/>
      <c r="G71" s="413"/>
      <c r="H71" s="413"/>
      <c r="I71" s="37"/>
      <c r="J71" s="37"/>
      <c r="K71" s="37"/>
      <c r="L71" s="114"/>
      <c r="S71" s="35"/>
      <c r="T71" s="35"/>
      <c r="U71" s="35"/>
      <c r="V71" s="35"/>
      <c r="W71" s="35"/>
      <c r="X71" s="35"/>
      <c r="Y71" s="35"/>
      <c r="Z71" s="35"/>
      <c r="AA71" s="35"/>
      <c r="AB71" s="35"/>
      <c r="AC71" s="35"/>
      <c r="AD71" s="35"/>
      <c r="AE71" s="35"/>
    </row>
    <row r="72" spans="1:31" s="1" customFormat="1" ht="12" customHeight="1">
      <c r="A72" s="35"/>
      <c r="B72" s="36"/>
      <c r="C72" s="30" t="s">
        <v>106</v>
      </c>
      <c r="D72" s="37"/>
      <c r="E72" s="37"/>
      <c r="F72" s="37"/>
      <c r="G72" s="37"/>
      <c r="H72" s="37"/>
      <c r="I72" s="37"/>
      <c r="J72" s="37"/>
      <c r="K72" s="37"/>
      <c r="L72" s="114"/>
      <c r="S72" s="35"/>
      <c r="T72" s="35"/>
      <c r="U72" s="35"/>
      <c r="V72" s="35"/>
      <c r="W72" s="35"/>
      <c r="X72" s="35"/>
      <c r="Y72" s="35"/>
      <c r="Z72" s="35"/>
      <c r="AA72" s="35"/>
      <c r="AB72" s="35"/>
      <c r="AC72" s="35"/>
      <c r="AD72" s="35"/>
      <c r="AE72" s="35"/>
    </row>
    <row r="73" spans="1:31" s="1" customFormat="1" ht="16.5" customHeight="1">
      <c r="A73" s="35"/>
      <c r="B73" s="36"/>
      <c r="C73" s="37"/>
      <c r="D73" s="37"/>
      <c r="E73" s="385" t="str">
        <f>E9</f>
        <v>PS 02 - Technologická část elektro</v>
      </c>
      <c r="F73" s="405"/>
      <c r="G73" s="405"/>
      <c r="H73" s="405"/>
      <c r="I73" s="37"/>
      <c r="J73" s="37"/>
      <c r="K73" s="37"/>
      <c r="L73" s="114"/>
      <c r="S73" s="35"/>
      <c r="T73" s="35"/>
      <c r="U73" s="35"/>
      <c r="V73" s="35"/>
      <c r="W73" s="35"/>
      <c r="X73" s="35"/>
      <c r="Y73" s="35"/>
      <c r="Z73" s="35"/>
      <c r="AA73" s="35"/>
      <c r="AB73" s="35"/>
      <c r="AC73" s="35"/>
      <c r="AD73" s="35"/>
      <c r="AE73" s="35"/>
    </row>
    <row r="74" spans="1:31" s="1" customFormat="1" ht="6.75" customHeight="1">
      <c r="A74" s="35"/>
      <c r="B74" s="36"/>
      <c r="C74" s="37"/>
      <c r="D74" s="37"/>
      <c r="E74" s="37"/>
      <c r="F74" s="37"/>
      <c r="G74" s="37"/>
      <c r="H74" s="37"/>
      <c r="I74" s="37"/>
      <c r="J74" s="37"/>
      <c r="K74" s="37"/>
      <c r="L74" s="114"/>
      <c r="S74" s="35"/>
      <c r="T74" s="35"/>
      <c r="U74" s="35"/>
      <c r="V74" s="35"/>
      <c r="W74" s="35"/>
      <c r="X74" s="35"/>
      <c r="Y74" s="35"/>
      <c r="Z74" s="35"/>
      <c r="AA74" s="35"/>
      <c r="AB74" s="35"/>
      <c r="AC74" s="35"/>
      <c r="AD74" s="35"/>
      <c r="AE74" s="35"/>
    </row>
    <row r="75" spans="1:31" s="1" customFormat="1" ht="12" customHeight="1">
      <c r="A75" s="35"/>
      <c r="B75" s="36"/>
      <c r="C75" s="30" t="s">
        <v>22</v>
      </c>
      <c r="D75" s="37"/>
      <c r="E75" s="37"/>
      <c r="F75" s="28" t="str">
        <f>F12</f>
        <v>VD Veselí nad Moravou - na řece Morava </v>
      </c>
      <c r="G75" s="37"/>
      <c r="H75" s="37"/>
      <c r="I75" s="30" t="s">
        <v>24</v>
      </c>
      <c r="J75" s="60" t="str">
        <f>IF(J12="","",J12)</f>
        <v>12. 4. 2021</v>
      </c>
      <c r="K75" s="37"/>
      <c r="L75" s="114"/>
      <c r="S75" s="35"/>
      <c r="T75" s="35"/>
      <c r="U75" s="35"/>
      <c r="V75" s="35"/>
      <c r="W75" s="35"/>
      <c r="X75" s="35"/>
      <c r="Y75" s="35"/>
      <c r="Z75" s="35"/>
      <c r="AA75" s="35"/>
      <c r="AB75" s="35"/>
      <c r="AC75" s="35"/>
      <c r="AD75" s="35"/>
      <c r="AE75" s="35"/>
    </row>
    <row r="76" spans="1:31" s="1" customFormat="1" ht="6.75" customHeight="1">
      <c r="A76" s="35"/>
      <c r="B76" s="36"/>
      <c r="C76" s="37"/>
      <c r="D76" s="37"/>
      <c r="E76" s="37"/>
      <c r="F76" s="37"/>
      <c r="G76" s="37"/>
      <c r="H76" s="37"/>
      <c r="I76" s="37"/>
      <c r="J76" s="37"/>
      <c r="K76" s="37"/>
      <c r="L76" s="114"/>
      <c r="S76" s="35"/>
      <c r="T76" s="35"/>
      <c r="U76" s="35"/>
      <c r="V76" s="35"/>
      <c r="W76" s="35"/>
      <c r="X76" s="35"/>
      <c r="Y76" s="35"/>
      <c r="Z76" s="35"/>
      <c r="AA76" s="35"/>
      <c r="AB76" s="35"/>
      <c r="AC76" s="35"/>
      <c r="AD76" s="35"/>
      <c r="AE76" s="35"/>
    </row>
    <row r="77" spans="1:31" s="1" customFormat="1" ht="15" customHeight="1">
      <c r="A77" s="35"/>
      <c r="B77" s="36"/>
      <c r="C77" s="30" t="s">
        <v>26</v>
      </c>
      <c r="D77" s="37"/>
      <c r="E77" s="37"/>
      <c r="F77" s="28" t="str">
        <f>E15</f>
        <v>Povodí Moravy, státní podnik</v>
      </c>
      <c r="G77" s="37"/>
      <c r="H77" s="37"/>
      <c r="I77" s="30" t="s">
        <v>34</v>
      </c>
      <c r="J77" s="33" t="str">
        <f>E21</f>
        <v>AQUATIS a. s.</v>
      </c>
      <c r="K77" s="37"/>
      <c r="L77" s="114"/>
      <c r="S77" s="35"/>
      <c r="T77" s="35"/>
      <c r="U77" s="35"/>
      <c r="V77" s="35"/>
      <c r="W77" s="35"/>
      <c r="X77" s="35"/>
      <c r="Y77" s="35"/>
      <c r="Z77" s="35"/>
      <c r="AA77" s="35"/>
      <c r="AB77" s="35"/>
      <c r="AC77" s="35"/>
      <c r="AD77" s="35"/>
      <c r="AE77" s="35"/>
    </row>
    <row r="78" spans="1:31" s="1" customFormat="1" ht="15" customHeight="1">
      <c r="A78" s="35"/>
      <c r="B78" s="36"/>
      <c r="C78" s="30" t="s">
        <v>32</v>
      </c>
      <c r="D78" s="37"/>
      <c r="E78" s="37"/>
      <c r="F78" s="28" t="str">
        <f>IF(E18="","",E18)</f>
        <v>Vyplň údaj</v>
      </c>
      <c r="G78" s="37"/>
      <c r="H78" s="37"/>
      <c r="I78" s="30" t="s">
        <v>39</v>
      </c>
      <c r="J78" s="33" t="str">
        <f>E24</f>
        <v>Aneta Patková</v>
      </c>
      <c r="K78" s="37"/>
      <c r="L78" s="114"/>
      <c r="S78" s="35"/>
      <c r="T78" s="35"/>
      <c r="U78" s="35"/>
      <c r="V78" s="35"/>
      <c r="W78" s="35"/>
      <c r="X78" s="35"/>
      <c r="Y78" s="35"/>
      <c r="Z78" s="35"/>
      <c r="AA78" s="35"/>
      <c r="AB78" s="35"/>
      <c r="AC78" s="35"/>
      <c r="AD78" s="35"/>
      <c r="AE78" s="35"/>
    </row>
    <row r="79" spans="1:31" s="1" customFormat="1" ht="9.75" customHeight="1">
      <c r="A79" s="35"/>
      <c r="B79" s="36"/>
      <c r="C79" s="37"/>
      <c r="D79" s="37"/>
      <c r="E79" s="37"/>
      <c r="F79" s="37"/>
      <c r="G79" s="37"/>
      <c r="H79" s="37"/>
      <c r="I79" s="37"/>
      <c r="J79" s="37"/>
      <c r="K79" s="37"/>
      <c r="L79" s="114"/>
      <c r="S79" s="35"/>
      <c r="T79" s="35"/>
      <c r="U79" s="35"/>
      <c r="V79" s="35"/>
      <c r="W79" s="35"/>
      <c r="X79" s="35"/>
      <c r="Y79" s="35"/>
      <c r="Z79" s="35"/>
      <c r="AA79" s="35"/>
      <c r="AB79" s="35"/>
      <c r="AC79" s="35"/>
      <c r="AD79" s="35"/>
      <c r="AE79" s="35"/>
    </row>
    <row r="80" spans="1:31" s="10" customFormat="1" ht="29.25" customHeight="1">
      <c r="A80" s="152"/>
      <c r="B80" s="153"/>
      <c r="C80" s="154" t="s">
        <v>127</v>
      </c>
      <c r="D80" s="155" t="s">
        <v>62</v>
      </c>
      <c r="E80" s="155" t="s">
        <v>58</v>
      </c>
      <c r="F80" s="155" t="s">
        <v>59</v>
      </c>
      <c r="G80" s="155" t="s">
        <v>128</v>
      </c>
      <c r="H80" s="155" t="s">
        <v>129</v>
      </c>
      <c r="I80" s="155" t="s">
        <v>130</v>
      </c>
      <c r="J80" s="155" t="s">
        <v>112</v>
      </c>
      <c r="K80" s="156" t="s">
        <v>131</v>
      </c>
      <c r="L80" s="157"/>
      <c r="M80" s="69" t="s">
        <v>21</v>
      </c>
      <c r="N80" s="70" t="s">
        <v>47</v>
      </c>
      <c r="O80" s="70" t="s">
        <v>132</v>
      </c>
      <c r="P80" s="70" t="s">
        <v>133</v>
      </c>
      <c r="Q80" s="70" t="s">
        <v>134</v>
      </c>
      <c r="R80" s="70" t="s">
        <v>135</v>
      </c>
      <c r="S80" s="70" t="s">
        <v>136</v>
      </c>
      <c r="T80" s="71" t="s">
        <v>137</v>
      </c>
      <c r="U80" s="152"/>
      <c r="V80" s="152"/>
      <c r="W80" s="152"/>
      <c r="X80" s="152"/>
      <c r="Y80" s="152"/>
      <c r="Z80" s="152"/>
      <c r="AA80" s="152"/>
      <c r="AB80" s="152"/>
      <c r="AC80" s="152"/>
      <c r="AD80" s="152"/>
      <c r="AE80" s="152"/>
    </row>
    <row r="81" spans="1:63" s="1" customFormat="1" ht="22.5" customHeight="1">
      <c r="A81" s="35"/>
      <c r="B81" s="36"/>
      <c r="C81" s="76" t="s">
        <v>138</v>
      </c>
      <c r="D81" s="37"/>
      <c r="E81" s="37"/>
      <c r="F81" s="37"/>
      <c r="G81" s="37"/>
      <c r="H81" s="37"/>
      <c r="I81" s="37"/>
      <c r="J81" s="158">
        <f>BK81</f>
        <v>0</v>
      </c>
      <c r="K81" s="37"/>
      <c r="L81" s="40"/>
      <c r="M81" s="72"/>
      <c r="N81" s="159"/>
      <c r="O81" s="73"/>
      <c r="P81" s="160">
        <f>P82</f>
        <v>0</v>
      </c>
      <c r="Q81" s="73"/>
      <c r="R81" s="160">
        <f>R82</f>
        <v>0</v>
      </c>
      <c r="S81" s="73"/>
      <c r="T81" s="161">
        <f>T82</f>
        <v>0</v>
      </c>
      <c r="U81" s="35"/>
      <c r="V81" s="35"/>
      <c r="W81" s="35"/>
      <c r="X81" s="35"/>
      <c r="Y81" s="35"/>
      <c r="Z81" s="35"/>
      <c r="AA81" s="35"/>
      <c r="AB81" s="35"/>
      <c r="AC81" s="35"/>
      <c r="AD81" s="35"/>
      <c r="AE81" s="35"/>
      <c r="AT81" s="18" t="s">
        <v>76</v>
      </c>
      <c r="AU81" s="18" t="s">
        <v>113</v>
      </c>
      <c r="BK81" s="162">
        <f>BK82</f>
        <v>0</v>
      </c>
    </row>
    <row r="82" spans="2:63" s="11" customFormat="1" ht="25.5" customHeight="1">
      <c r="B82" s="163"/>
      <c r="C82" s="164"/>
      <c r="D82" s="165" t="s">
        <v>76</v>
      </c>
      <c r="E82" s="166" t="s">
        <v>502</v>
      </c>
      <c r="F82" s="166" t="s">
        <v>503</v>
      </c>
      <c r="G82" s="164"/>
      <c r="H82" s="164"/>
      <c r="I82" s="167"/>
      <c r="J82" s="168">
        <f>BK82</f>
        <v>0</v>
      </c>
      <c r="K82" s="164"/>
      <c r="L82" s="169"/>
      <c r="M82" s="170"/>
      <c r="N82" s="171"/>
      <c r="O82" s="171"/>
      <c r="P82" s="172">
        <f>P83</f>
        <v>0</v>
      </c>
      <c r="Q82" s="171"/>
      <c r="R82" s="172">
        <f>R83</f>
        <v>0</v>
      </c>
      <c r="S82" s="171"/>
      <c r="T82" s="173">
        <f>T83</f>
        <v>0</v>
      </c>
      <c r="AR82" s="174" t="s">
        <v>147</v>
      </c>
      <c r="AT82" s="175" t="s">
        <v>76</v>
      </c>
      <c r="AU82" s="175" t="s">
        <v>77</v>
      </c>
      <c r="AY82" s="174" t="s">
        <v>140</v>
      </c>
      <c r="BK82" s="176">
        <f>BK83</f>
        <v>0</v>
      </c>
    </row>
    <row r="83" spans="2:63" s="11" customFormat="1" ht="22.5" customHeight="1">
      <c r="B83" s="163"/>
      <c r="C83" s="164"/>
      <c r="D83" s="165" t="s">
        <v>76</v>
      </c>
      <c r="E83" s="177" t="s">
        <v>86</v>
      </c>
      <c r="F83" s="177" t="s">
        <v>96</v>
      </c>
      <c r="G83" s="164"/>
      <c r="H83" s="164"/>
      <c r="I83" s="167"/>
      <c r="J83" s="178">
        <f>BK83</f>
        <v>0</v>
      </c>
      <c r="K83" s="164"/>
      <c r="L83" s="169"/>
      <c r="M83" s="170"/>
      <c r="N83" s="171"/>
      <c r="O83" s="171"/>
      <c r="P83" s="172">
        <f>SUM(P84:P119)</f>
        <v>0</v>
      </c>
      <c r="Q83" s="171"/>
      <c r="R83" s="172">
        <f>SUM(R84:R119)</f>
        <v>0</v>
      </c>
      <c r="S83" s="171"/>
      <c r="T83" s="173">
        <f>SUM(T84:T119)</f>
        <v>0</v>
      </c>
      <c r="AR83" s="174" t="s">
        <v>147</v>
      </c>
      <c r="AT83" s="175" t="s">
        <v>76</v>
      </c>
      <c r="AU83" s="175" t="s">
        <v>84</v>
      </c>
      <c r="AY83" s="174" t="s">
        <v>140</v>
      </c>
      <c r="BK83" s="176">
        <f>SUM(BK84:BK119)</f>
        <v>0</v>
      </c>
    </row>
    <row r="84" spans="1:65" s="1" customFormat="1" ht="16.5" customHeight="1">
      <c r="A84" s="35"/>
      <c r="B84" s="36"/>
      <c r="C84" s="179" t="s">
        <v>84</v>
      </c>
      <c r="D84" s="179" t="s">
        <v>143</v>
      </c>
      <c r="E84" s="180" t="s">
        <v>504</v>
      </c>
      <c r="F84" s="181" t="s">
        <v>505</v>
      </c>
      <c r="G84" s="182" t="s">
        <v>506</v>
      </c>
      <c r="H84" s="183">
        <v>1</v>
      </c>
      <c r="I84" s="184"/>
      <c r="J84" s="185">
        <f>ROUND(I84*H84,2)</f>
        <v>0</v>
      </c>
      <c r="K84" s="181" t="s">
        <v>21</v>
      </c>
      <c r="L84" s="40"/>
      <c r="M84" s="186" t="s">
        <v>21</v>
      </c>
      <c r="N84" s="187" t="s">
        <v>48</v>
      </c>
      <c r="O84" s="65"/>
      <c r="P84" s="188">
        <f>O84*H84</f>
        <v>0</v>
      </c>
      <c r="Q84" s="188">
        <v>0</v>
      </c>
      <c r="R84" s="188">
        <f>Q84*H84</f>
        <v>0</v>
      </c>
      <c r="S84" s="188">
        <v>0</v>
      </c>
      <c r="T84" s="189">
        <f>S84*H84</f>
        <v>0</v>
      </c>
      <c r="U84" s="35"/>
      <c r="V84" s="35"/>
      <c r="W84" s="35"/>
      <c r="X84" s="35"/>
      <c r="Y84" s="35"/>
      <c r="Z84" s="35"/>
      <c r="AA84" s="35"/>
      <c r="AB84" s="35"/>
      <c r="AC84" s="35"/>
      <c r="AD84" s="35"/>
      <c r="AE84" s="35"/>
      <c r="AR84" s="190" t="s">
        <v>310</v>
      </c>
      <c r="AT84" s="190" t="s">
        <v>143</v>
      </c>
      <c r="AU84" s="190" t="s">
        <v>86</v>
      </c>
      <c r="AY84" s="18" t="s">
        <v>140</v>
      </c>
      <c r="BE84" s="191">
        <f>IF(N84="základní",J84,0)</f>
        <v>0</v>
      </c>
      <c r="BF84" s="191">
        <f>IF(N84="snížená",J84,0)</f>
        <v>0</v>
      </c>
      <c r="BG84" s="191">
        <f>IF(N84="zákl. přenesená",J84,0)</f>
        <v>0</v>
      </c>
      <c r="BH84" s="191">
        <f>IF(N84="sníž. přenesená",J84,0)</f>
        <v>0</v>
      </c>
      <c r="BI84" s="191">
        <f>IF(N84="nulová",J84,0)</f>
        <v>0</v>
      </c>
      <c r="BJ84" s="18" t="s">
        <v>84</v>
      </c>
      <c r="BK84" s="191">
        <f>ROUND(I84*H84,2)</f>
        <v>0</v>
      </c>
      <c r="BL84" s="18" t="s">
        <v>310</v>
      </c>
      <c r="BM84" s="190" t="s">
        <v>507</v>
      </c>
    </row>
    <row r="85" spans="1:47" s="1" customFormat="1" ht="11.25">
      <c r="A85" s="35"/>
      <c r="B85" s="36"/>
      <c r="C85" s="37"/>
      <c r="D85" s="192" t="s">
        <v>149</v>
      </c>
      <c r="E85" s="37"/>
      <c r="F85" s="193" t="s">
        <v>505</v>
      </c>
      <c r="G85" s="37"/>
      <c r="H85" s="37"/>
      <c r="I85" s="194"/>
      <c r="J85" s="37"/>
      <c r="K85" s="37"/>
      <c r="L85" s="40"/>
      <c r="M85" s="195"/>
      <c r="N85" s="196"/>
      <c r="O85" s="65"/>
      <c r="P85" s="65"/>
      <c r="Q85" s="65"/>
      <c r="R85" s="65"/>
      <c r="S85" s="65"/>
      <c r="T85" s="66"/>
      <c r="U85" s="35"/>
      <c r="V85" s="35"/>
      <c r="W85" s="35"/>
      <c r="X85" s="35"/>
      <c r="Y85" s="35"/>
      <c r="Z85" s="35"/>
      <c r="AA85" s="35"/>
      <c r="AB85" s="35"/>
      <c r="AC85" s="35"/>
      <c r="AD85" s="35"/>
      <c r="AE85" s="35"/>
      <c r="AT85" s="18" t="s">
        <v>149</v>
      </c>
      <c r="AU85" s="18" t="s">
        <v>86</v>
      </c>
    </row>
    <row r="86" spans="1:65" s="1" customFormat="1" ht="16.5" customHeight="1">
      <c r="A86" s="35"/>
      <c r="B86" s="36"/>
      <c r="C86" s="179" t="s">
        <v>86</v>
      </c>
      <c r="D86" s="179" t="s">
        <v>143</v>
      </c>
      <c r="E86" s="180" t="s">
        <v>508</v>
      </c>
      <c r="F86" s="181" t="s">
        <v>509</v>
      </c>
      <c r="G86" s="182" t="s">
        <v>510</v>
      </c>
      <c r="H86" s="183">
        <v>1</v>
      </c>
      <c r="I86" s="184"/>
      <c r="J86" s="185">
        <f>ROUND(I86*H86,2)</f>
        <v>0</v>
      </c>
      <c r="K86" s="181" t="s">
        <v>21</v>
      </c>
      <c r="L86" s="40"/>
      <c r="M86" s="186" t="s">
        <v>21</v>
      </c>
      <c r="N86" s="187" t="s">
        <v>48</v>
      </c>
      <c r="O86" s="65"/>
      <c r="P86" s="188">
        <f>O86*H86</f>
        <v>0</v>
      </c>
      <c r="Q86" s="188">
        <v>0</v>
      </c>
      <c r="R86" s="188">
        <f>Q86*H86</f>
        <v>0</v>
      </c>
      <c r="S86" s="188">
        <v>0</v>
      </c>
      <c r="T86" s="189">
        <f>S86*H86</f>
        <v>0</v>
      </c>
      <c r="U86" s="35"/>
      <c r="V86" s="35"/>
      <c r="W86" s="35"/>
      <c r="X86" s="35"/>
      <c r="Y86" s="35"/>
      <c r="Z86" s="35"/>
      <c r="AA86" s="35"/>
      <c r="AB86" s="35"/>
      <c r="AC86" s="35"/>
      <c r="AD86" s="35"/>
      <c r="AE86" s="35"/>
      <c r="AR86" s="190" t="s">
        <v>310</v>
      </c>
      <c r="AT86" s="190" t="s">
        <v>143</v>
      </c>
      <c r="AU86" s="190" t="s">
        <v>86</v>
      </c>
      <c r="AY86" s="18" t="s">
        <v>140</v>
      </c>
      <c r="BE86" s="191">
        <f>IF(N86="základní",J86,0)</f>
        <v>0</v>
      </c>
      <c r="BF86" s="191">
        <f>IF(N86="snížená",J86,0)</f>
        <v>0</v>
      </c>
      <c r="BG86" s="191">
        <f>IF(N86="zákl. přenesená",J86,0)</f>
        <v>0</v>
      </c>
      <c r="BH86" s="191">
        <f>IF(N86="sníž. přenesená",J86,0)</f>
        <v>0</v>
      </c>
      <c r="BI86" s="191">
        <f>IF(N86="nulová",J86,0)</f>
        <v>0</v>
      </c>
      <c r="BJ86" s="18" t="s">
        <v>84</v>
      </c>
      <c r="BK86" s="191">
        <f>ROUND(I86*H86,2)</f>
        <v>0</v>
      </c>
      <c r="BL86" s="18" t="s">
        <v>310</v>
      </c>
      <c r="BM86" s="190" t="s">
        <v>511</v>
      </c>
    </row>
    <row r="87" spans="1:47" s="1" customFormat="1" ht="11.25">
      <c r="A87" s="35"/>
      <c r="B87" s="36"/>
      <c r="C87" s="37"/>
      <c r="D87" s="192" t="s">
        <v>149</v>
      </c>
      <c r="E87" s="37"/>
      <c r="F87" s="193" t="s">
        <v>509</v>
      </c>
      <c r="G87" s="37"/>
      <c r="H87" s="37"/>
      <c r="I87" s="194"/>
      <c r="J87" s="37"/>
      <c r="K87" s="37"/>
      <c r="L87" s="40"/>
      <c r="M87" s="195"/>
      <c r="N87" s="196"/>
      <c r="O87" s="65"/>
      <c r="P87" s="65"/>
      <c r="Q87" s="65"/>
      <c r="R87" s="65"/>
      <c r="S87" s="65"/>
      <c r="T87" s="66"/>
      <c r="U87" s="35"/>
      <c r="V87" s="35"/>
      <c r="W87" s="35"/>
      <c r="X87" s="35"/>
      <c r="Y87" s="35"/>
      <c r="Z87" s="35"/>
      <c r="AA87" s="35"/>
      <c r="AB87" s="35"/>
      <c r="AC87" s="35"/>
      <c r="AD87" s="35"/>
      <c r="AE87" s="35"/>
      <c r="AT87" s="18" t="s">
        <v>149</v>
      </c>
      <c r="AU87" s="18" t="s">
        <v>86</v>
      </c>
    </row>
    <row r="88" spans="1:65" s="1" customFormat="1" ht="16.5" customHeight="1">
      <c r="A88" s="35"/>
      <c r="B88" s="36"/>
      <c r="C88" s="179" t="s">
        <v>153</v>
      </c>
      <c r="D88" s="179" t="s">
        <v>143</v>
      </c>
      <c r="E88" s="180" t="s">
        <v>512</v>
      </c>
      <c r="F88" s="181" t="s">
        <v>513</v>
      </c>
      <c r="G88" s="182" t="s">
        <v>506</v>
      </c>
      <c r="H88" s="183">
        <v>1</v>
      </c>
      <c r="I88" s="184"/>
      <c r="J88" s="185">
        <f>ROUND(I88*H88,2)</f>
        <v>0</v>
      </c>
      <c r="K88" s="181" t="s">
        <v>21</v>
      </c>
      <c r="L88" s="40"/>
      <c r="M88" s="186" t="s">
        <v>21</v>
      </c>
      <c r="N88" s="187" t="s">
        <v>48</v>
      </c>
      <c r="O88" s="65"/>
      <c r="P88" s="188">
        <f>O88*H88</f>
        <v>0</v>
      </c>
      <c r="Q88" s="188">
        <v>0</v>
      </c>
      <c r="R88" s="188">
        <f>Q88*H88</f>
        <v>0</v>
      </c>
      <c r="S88" s="188">
        <v>0</v>
      </c>
      <c r="T88" s="189">
        <f>S88*H88</f>
        <v>0</v>
      </c>
      <c r="U88" s="35"/>
      <c r="V88" s="35"/>
      <c r="W88" s="35"/>
      <c r="X88" s="35"/>
      <c r="Y88" s="35"/>
      <c r="Z88" s="35"/>
      <c r="AA88" s="35"/>
      <c r="AB88" s="35"/>
      <c r="AC88" s="35"/>
      <c r="AD88" s="35"/>
      <c r="AE88" s="35"/>
      <c r="AR88" s="190" t="s">
        <v>310</v>
      </c>
      <c r="AT88" s="190" t="s">
        <v>143</v>
      </c>
      <c r="AU88" s="190" t="s">
        <v>86</v>
      </c>
      <c r="AY88" s="18" t="s">
        <v>140</v>
      </c>
      <c r="BE88" s="191">
        <f>IF(N88="základní",J88,0)</f>
        <v>0</v>
      </c>
      <c r="BF88" s="191">
        <f>IF(N88="snížená",J88,0)</f>
        <v>0</v>
      </c>
      <c r="BG88" s="191">
        <f>IF(N88="zákl. přenesená",J88,0)</f>
        <v>0</v>
      </c>
      <c r="BH88" s="191">
        <f>IF(N88="sníž. přenesená",J88,0)</f>
        <v>0</v>
      </c>
      <c r="BI88" s="191">
        <f>IF(N88="nulová",J88,0)</f>
        <v>0</v>
      </c>
      <c r="BJ88" s="18" t="s">
        <v>84</v>
      </c>
      <c r="BK88" s="191">
        <f>ROUND(I88*H88,2)</f>
        <v>0</v>
      </c>
      <c r="BL88" s="18" t="s">
        <v>310</v>
      </c>
      <c r="BM88" s="190" t="s">
        <v>514</v>
      </c>
    </row>
    <row r="89" spans="1:47" s="1" customFormat="1" ht="11.25">
      <c r="A89" s="35"/>
      <c r="B89" s="36"/>
      <c r="C89" s="37"/>
      <c r="D89" s="192" t="s">
        <v>149</v>
      </c>
      <c r="E89" s="37"/>
      <c r="F89" s="193" t="s">
        <v>513</v>
      </c>
      <c r="G89" s="37"/>
      <c r="H89" s="37"/>
      <c r="I89" s="194"/>
      <c r="J89" s="37"/>
      <c r="K89" s="37"/>
      <c r="L89" s="40"/>
      <c r="M89" s="195"/>
      <c r="N89" s="196"/>
      <c r="O89" s="65"/>
      <c r="P89" s="65"/>
      <c r="Q89" s="65"/>
      <c r="R89" s="65"/>
      <c r="S89" s="65"/>
      <c r="T89" s="66"/>
      <c r="U89" s="35"/>
      <c r="V89" s="35"/>
      <c r="W89" s="35"/>
      <c r="X89" s="35"/>
      <c r="Y89" s="35"/>
      <c r="Z89" s="35"/>
      <c r="AA89" s="35"/>
      <c r="AB89" s="35"/>
      <c r="AC89" s="35"/>
      <c r="AD89" s="35"/>
      <c r="AE89" s="35"/>
      <c r="AT89" s="18" t="s">
        <v>149</v>
      </c>
      <c r="AU89" s="18" t="s">
        <v>86</v>
      </c>
    </row>
    <row r="90" spans="1:65" s="1" customFormat="1" ht="16.5" customHeight="1">
      <c r="A90" s="35"/>
      <c r="B90" s="36"/>
      <c r="C90" s="179" t="s">
        <v>147</v>
      </c>
      <c r="D90" s="179" t="s">
        <v>143</v>
      </c>
      <c r="E90" s="180" t="s">
        <v>515</v>
      </c>
      <c r="F90" s="181" t="s">
        <v>516</v>
      </c>
      <c r="G90" s="182" t="s">
        <v>506</v>
      </c>
      <c r="H90" s="183">
        <v>1</v>
      </c>
      <c r="I90" s="184"/>
      <c r="J90" s="185">
        <f>ROUND(I90*H90,2)</f>
        <v>0</v>
      </c>
      <c r="K90" s="181" t="s">
        <v>21</v>
      </c>
      <c r="L90" s="40"/>
      <c r="M90" s="186" t="s">
        <v>21</v>
      </c>
      <c r="N90" s="187" t="s">
        <v>48</v>
      </c>
      <c r="O90" s="65"/>
      <c r="P90" s="188">
        <f>O90*H90</f>
        <v>0</v>
      </c>
      <c r="Q90" s="188">
        <v>0</v>
      </c>
      <c r="R90" s="188">
        <f>Q90*H90</f>
        <v>0</v>
      </c>
      <c r="S90" s="188">
        <v>0</v>
      </c>
      <c r="T90" s="189">
        <f>S90*H90</f>
        <v>0</v>
      </c>
      <c r="U90" s="35"/>
      <c r="V90" s="35"/>
      <c r="W90" s="35"/>
      <c r="X90" s="35"/>
      <c r="Y90" s="35"/>
      <c r="Z90" s="35"/>
      <c r="AA90" s="35"/>
      <c r="AB90" s="35"/>
      <c r="AC90" s="35"/>
      <c r="AD90" s="35"/>
      <c r="AE90" s="35"/>
      <c r="AR90" s="190" t="s">
        <v>310</v>
      </c>
      <c r="AT90" s="190" t="s">
        <v>143</v>
      </c>
      <c r="AU90" s="190" t="s">
        <v>86</v>
      </c>
      <c r="AY90" s="18" t="s">
        <v>140</v>
      </c>
      <c r="BE90" s="191">
        <f>IF(N90="základní",J90,0)</f>
        <v>0</v>
      </c>
      <c r="BF90" s="191">
        <f>IF(N90="snížená",J90,0)</f>
        <v>0</v>
      </c>
      <c r="BG90" s="191">
        <f>IF(N90="zákl. přenesená",J90,0)</f>
        <v>0</v>
      </c>
      <c r="BH90" s="191">
        <f>IF(N90="sníž. přenesená",J90,0)</f>
        <v>0</v>
      </c>
      <c r="BI90" s="191">
        <f>IF(N90="nulová",J90,0)</f>
        <v>0</v>
      </c>
      <c r="BJ90" s="18" t="s">
        <v>84</v>
      </c>
      <c r="BK90" s="191">
        <f>ROUND(I90*H90,2)</f>
        <v>0</v>
      </c>
      <c r="BL90" s="18" t="s">
        <v>310</v>
      </c>
      <c r="BM90" s="190" t="s">
        <v>517</v>
      </c>
    </row>
    <row r="91" spans="1:47" s="1" customFormat="1" ht="11.25">
      <c r="A91" s="35"/>
      <c r="B91" s="36"/>
      <c r="C91" s="37"/>
      <c r="D91" s="192" t="s">
        <v>149</v>
      </c>
      <c r="E91" s="37"/>
      <c r="F91" s="193" t="s">
        <v>516</v>
      </c>
      <c r="G91" s="37"/>
      <c r="H91" s="37"/>
      <c r="I91" s="194"/>
      <c r="J91" s="37"/>
      <c r="K91" s="37"/>
      <c r="L91" s="40"/>
      <c r="M91" s="195"/>
      <c r="N91" s="196"/>
      <c r="O91" s="65"/>
      <c r="P91" s="65"/>
      <c r="Q91" s="65"/>
      <c r="R91" s="65"/>
      <c r="S91" s="65"/>
      <c r="T91" s="66"/>
      <c r="U91" s="35"/>
      <c r="V91" s="35"/>
      <c r="W91" s="35"/>
      <c r="X91" s="35"/>
      <c r="Y91" s="35"/>
      <c r="Z91" s="35"/>
      <c r="AA91" s="35"/>
      <c r="AB91" s="35"/>
      <c r="AC91" s="35"/>
      <c r="AD91" s="35"/>
      <c r="AE91" s="35"/>
      <c r="AT91" s="18" t="s">
        <v>149</v>
      </c>
      <c r="AU91" s="18" t="s">
        <v>86</v>
      </c>
    </row>
    <row r="92" spans="1:65" s="1" customFormat="1" ht="16.5" customHeight="1">
      <c r="A92" s="35"/>
      <c r="B92" s="36"/>
      <c r="C92" s="179" t="s">
        <v>165</v>
      </c>
      <c r="D92" s="179" t="s">
        <v>143</v>
      </c>
      <c r="E92" s="180" t="s">
        <v>518</v>
      </c>
      <c r="F92" s="181" t="s">
        <v>519</v>
      </c>
      <c r="G92" s="182" t="s">
        <v>510</v>
      </c>
      <c r="H92" s="183">
        <v>1</v>
      </c>
      <c r="I92" s="184"/>
      <c r="J92" s="185">
        <f>ROUND(I92*H92,2)</f>
        <v>0</v>
      </c>
      <c r="K92" s="181" t="s">
        <v>21</v>
      </c>
      <c r="L92" s="40"/>
      <c r="M92" s="186" t="s">
        <v>21</v>
      </c>
      <c r="N92" s="187" t="s">
        <v>48</v>
      </c>
      <c r="O92" s="65"/>
      <c r="P92" s="188">
        <f>O92*H92</f>
        <v>0</v>
      </c>
      <c r="Q92" s="188">
        <v>0</v>
      </c>
      <c r="R92" s="188">
        <f>Q92*H92</f>
        <v>0</v>
      </c>
      <c r="S92" s="188">
        <v>0</v>
      </c>
      <c r="T92" s="189">
        <f>S92*H92</f>
        <v>0</v>
      </c>
      <c r="U92" s="35"/>
      <c r="V92" s="35"/>
      <c r="W92" s="35"/>
      <c r="X92" s="35"/>
      <c r="Y92" s="35"/>
      <c r="Z92" s="35"/>
      <c r="AA92" s="35"/>
      <c r="AB92" s="35"/>
      <c r="AC92" s="35"/>
      <c r="AD92" s="35"/>
      <c r="AE92" s="35"/>
      <c r="AR92" s="190" t="s">
        <v>310</v>
      </c>
      <c r="AT92" s="190" t="s">
        <v>143</v>
      </c>
      <c r="AU92" s="190" t="s">
        <v>86</v>
      </c>
      <c r="AY92" s="18" t="s">
        <v>140</v>
      </c>
      <c r="BE92" s="191">
        <f>IF(N92="základní",J92,0)</f>
        <v>0</v>
      </c>
      <c r="BF92" s="191">
        <f>IF(N92="snížená",J92,0)</f>
        <v>0</v>
      </c>
      <c r="BG92" s="191">
        <f>IF(N92="zákl. přenesená",J92,0)</f>
        <v>0</v>
      </c>
      <c r="BH92" s="191">
        <f>IF(N92="sníž. přenesená",J92,0)</f>
        <v>0</v>
      </c>
      <c r="BI92" s="191">
        <f>IF(N92="nulová",J92,0)</f>
        <v>0</v>
      </c>
      <c r="BJ92" s="18" t="s">
        <v>84</v>
      </c>
      <c r="BK92" s="191">
        <f>ROUND(I92*H92,2)</f>
        <v>0</v>
      </c>
      <c r="BL92" s="18" t="s">
        <v>310</v>
      </c>
      <c r="BM92" s="190" t="s">
        <v>520</v>
      </c>
    </row>
    <row r="93" spans="1:47" s="1" customFormat="1" ht="11.25">
      <c r="A93" s="35"/>
      <c r="B93" s="36"/>
      <c r="C93" s="37"/>
      <c r="D93" s="192" t="s">
        <v>149</v>
      </c>
      <c r="E93" s="37"/>
      <c r="F93" s="193" t="s">
        <v>519</v>
      </c>
      <c r="G93" s="37"/>
      <c r="H93" s="37"/>
      <c r="I93" s="194"/>
      <c r="J93" s="37"/>
      <c r="K93" s="37"/>
      <c r="L93" s="40"/>
      <c r="M93" s="195"/>
      <c r="N93" s="196"/>
      <c r="O93" s="65"/>
      <c r="P93" s="65"/>
      <c r="Q93" s="65"/>
      <c r="R93" s="65"/>
      <c r="S93" s="65"/>
      <c r="T93" s="66"/>
      <c r="U93" s="35"/>
      <c r="V93" s="35"/>
      <c r="W93" s="35"/>
      <c r="X93" s="35"/>
      <c r="Y93" s="35"/>
      <c r="Z93" s="35"/>
      <c r="AA93" s="35"/>
      <c r="AB93" s="35"/>
      <c r="AC93" s="35"/>
      <c r="AD93" s="35"/>
      <c r="AE93" s="35"/>
      <c r="AT93" s="18" t="s">
        <v>149</v>
      </c>
      <c r="AU93" s="18" t="s">
        <v>86</v>
      </c>
    </row>
    <row r="94" spans="1:65" s="1" customFormat="1" ht="16.5" customHeight="1">
      <c r="A94" s="35"/>
      <c r="B94" s="36"/>
      <c r="C94" s="179" t="s">
        <v>169</v>
      </c>
      <c r="D94" s="179" t="s">
        <v>143</v>
      </c>
      <c r="E94" s="180" t="s">
        <v>521</v>
      </c>
      <c r="F94" s="181" t="s">
        <v>522</v>
      </c>
      <c r="G94" s="182" t="s">
        <v>510</v>
      </c>
      <c r="H94" s="183">
        <v>1</v>
      </c>
      <c r="I94" s="184"/>
      <c r="J94" s="185">
        <f>ROUND(I94*H94,2)</f>
        <v>0</v>
      </c>
      <c r="K94" s="181" t="s">
        <v>21</v>
      </c>
      <c r="L94" s="40"/>
      <c r="M94" s="186" t="s">
        <v>21</v>
      </c>
      <c r="N94" s="187" t="s">
        <v>48</v>
      </c>
      <c r="O94" s="65"/>
      <c r="P94" s="188">
        <f>O94*H94</f>
        <v>0</v>
      </c>
      <c r="Q94" s="188">
        <v>0</v>
      </c>
      <c r="R94" s="188">
        <f>Q94*H94</f>
        <v>0</v>
      </c>
      <c r="S94" s="188">
        <v>0</v>
      </c>
      <c r="T94" s="189">
        <f>S94*H94</f>
        <v>0</v>
      </c>
      <c r="U94" s="35"/>
      <c r="V94" s="35"/>
      <c r="W94" s="35"/>
      <c r="X94" s="35"/>
      <c r="Y94" s="35"/>
      <c r="Z94" s="35"/>
      <c r="AA94" s="35"/>
      <c r="AB94" s="35"/>
      <c r="AC94" s="35"/>
      <c r="AD94" s="35"/>
      <c r="AE94" s="35"/>
      <c r="AR94" s="190" t="s">
        <v>310</v>
      </c>
      <c r="AT94" s="190" t="s">
        <v>143</v>
      </c>
      <c r="AU94" s="190" t="s">
        <v>86</v>
      </c>
      <c r="AY94" s="18" t="s">
        <v>140</v>
      </c>
      <c r="BE94" s="191">
        <f>IF(N94="základní",J94,0)</f>
        <v>0</v>
      </c>
      <c r="BF94" s="191">
        <f>IF(N94="snížená",J94,0)</f>
        <v>0</v>
      </c>
      <c r="BG94" s="191">
        <f>IF(N94="zákl. přenesená",J94,0)</f>
        <v>0</v>
      </c>
      <c r="BH94" s="191">
        <f>IF(N94="sníž. přenesená",J94,0)</f>
        <v>0</v>
      </c>
      <c r="BI94" s="191">
        <f>IF(N94="nulová",J94,0)</f>
        <v>0</v>
      </c>
      <c r="BJ94" s="18" t="s">
        <v>84</v>
      </c>
      <c r="BK94" s="191">
        <f>ROUND(I94*H94,2)</f>
        <v>0</v>
      </c>
      <c r="BL94" s="18" t="s">
        <v>310</v>
      </c>
      <c r="BM94" s="190" t="s">
        <v>523</v>
      </c>
    </row>
    <row r="95" spans="1:47" s="1" customFormat="1" ht="11.25">
      <c r="A95" s="35"/>
      <c r="B95" s="36"/>
      <c r="C95" s="37"/>
      <c r="D95" s="192" t="s">
        <v>149</v>
      </c>
      <c r="E95" s="37"/>
      <c r="F95" s="193" t="s">
        <v>522</v>
      </c>
      <c r="G95" s="37"/>
      <c r="H95" s="37"/>
      <c r="I95" s="194"/>
      <c r="J95" s="37"/>
      <c r="K95" s="37"/>
      <c r="L95" s="40"/>
      <c r="M95" s="195"/>
      <c r="N95" s="196"/>
      <c r="O95" s="65"/>
      <c r="P95" s="65"/>
      <c r="Q95" s="65"/>
      <c r="R95" s="65"/>
      <c r="S95" s="65"/>
      <c r="T95" s="66"/>
      <c r="U95" s="35"/>
      <c r="V95" s="35"/>
      <c r="W95" s="35"/>
      <c r="X95" s="35"/>
      <c r="Y95" s="35"/>
      <c r="Z95" s="35"/>
      <c r="AA95" s="35"/>
      <c r="AB95" s="35"/>
      <c r="AC95" s="35"/>
      <c r="AD95" s="35"/>
      <c r="AE95" s="35"/>
      <c r="AT95" s="18" t="s">
        <v>149</v>
      </c>
      <c r="AU95" s="18" t="s">
        <v>86</v>
      </c>
    </row>
    <row r="96" spans="1:65" s="1" customFormat="1" ht="16.5" customHeight="1">
      <c r="A96" s="35"/>
      <c r="B96" s="36"/>
      <c r="C96" s="179" t="s">
        <v>174</v>
      </c>
      <c r="D96" s="179" t="s">
        <v>143</v>
      </c>
      <c r="E96" s="180" t="s">
        <v>524</v>
      </c>
      <c r="F96" s="181" t="s">
        <v>525</v>
      </c>
      <c r="G96" s="182" t="s">
        <v>510</v>
      </c>
      <c r="H96" s="183">
        <v>1</v>
      </c>
      <c r="I96" s="184"/>
      <c r="J96" s="185">
        <f>ROUND(I96*H96,2)</f>
        <v>0</v>
      </c>
      <c r="K96" s="181" t="s">
        <v>21</v>
      </c>
      <c r="L96" s="40"/>
      <c r="M96" s="186" t="s">
        <v>21</v>
      </c>
      <c r="N96" s="187" t="s">
        <v>48</v>
      </c>
      <c r="O96" s="65"/>
      <c r="P96" s="188">
        <f>O96*H96</f>
        <v>0</v>
      </c>
      <c r="Q96" s="188">
        <v>0</v>
      </c>
      <c r="R96" s="188">
        <f>Q96*H96</f>
        <v>0</v>
      </c>
      <c r="S96" s="188">
        <v>0</v>
      </c>
      <c r="T96" s="189">
        <f>S96*H96</f>
        <v>0</v>
      </c>
      <c r="U96" s="35"/>
      <c r="V96" s="35"/>
      <c r="W96" s="35"/>
      <c r="X96" s="35"/>
      <c r="Y96" s="35"/>
      <c r="Z96" s="35"/>
      <c r="AA96" s="35"/>
      <c r="AB96" s="35"/>
      <c r="AC96" s="35"/>
      <c r="AD96" s="35"/>
      <c r="AE96" s="35"/>
      <c r="AR96" s="190" t="s">
        <v>310</v>
      </c>
      <c r="AT96" s="190" t="s">
        <v>143</v>
      </c>
      <c r="AU96" s="190" t="s">
        <v>86</v>
      </c>
      <c r="AY96" s="18" t="s">
        <v>140</v>
      </c>
      <c r="BE96" s="191">
        <f>IF(N96="základní",J96,0)</f>
        <v>0</v>
      </c>
      <c r="BF96" s="191">
        <f>IF(N96="snížená",J96,0)</f>
        <v>0</v>
      </c>
      <c r="BG96" s="191">
        <f>IF(N96="zákl. přenesená",J96,0)</f>
        <v>0</v>
      </c>
      <c r="BH96" s="191">
        <f>IF(N96="sníž. přenesená",J96,0)</f>
        <v>0</v>
      </c>
      <c r="BI96" s="191">
        <f>IF(N96="nulová",J96,0)</f>
        <v>0</v>
      </c>
      <c r="BJ96" s="18" t="s">
        <v>84</v>
      </c>
      <c r="BK96" s="191">
        <f>ROUND(I96*H96,2)</f>
        <v>0</v>
      </c>
      <c r="BL96" s="18" t="s">
        <v>310</v>
      </c>
      <c r="BM96" s="190" t="s">
        <v>526</v>
      </c>
    </row>
    <row r="97" spans="1:47" s="1" customFormat="1" ht="11.25">
      <c r="A97" s="35"/>
      <c r="B97" s="36"/>
      <c r="C97" s="37"/>
      <c r="D97" s="192" t="s">
        <v>149</v>
      </c>
      <c r="E97" s="37"/>
      <c r="F97" s="193" t="s">
        <v>525</v>
      </c>
      <c r="G97" s="37"/>
      <c r="H97" s="37"/>
      <c r="I97" s="194"/>
      <c r="J97" s="37"/>
      <c r="K97" s="37"/>
      <c r="L97" s="40"/>
      <c r="M97" s="195"/>
      <c r="N97" s="196"/>
      <c r="O97" s="65"/>
      <c r="P97" s="65"/>
      <c r="Q97" s="65"/>
      <c r="R97" s="65"/>
      <c r="S97" s="65"/>
      <c r="T97" s="66"/>
      <c r="U97" s="35"/>
      <c r="V97" s="35"/>
      <c r="W97" s="35"/>
      <c r="X97" s="35"/>
      <c r="Y97" s="35"/>
      <c r="Z97" s="35"/>
      <c r="AA97" s="35"/>
      <c r="AB97" s="35"/>
      <c r="AC97" s="35"/>
      <c r="AD97" s="35"/>
      <c r="AE97" s="35"/>
      <c r="AT97" s="18" t="s">
        <v>149</v>
      </c>
      <c r="AU97" s="18" t="s">
        <v>86</v>
      </c>
    </row>
    <row r="98" spans="1:65" s="1" customFormat="1" ht="16.5" customHeight="1">
      <c r="A98" s="35"/>
      <c r="B98" s="36"/>
      <c r="C98" s="179" t="s">
        <v>178</v>
      </c>
      <c r="D98" s="179" t="s">
        <v>143</v>
      </c>
      <c r="E98" s="180" t="s">
        <v>527</v>
      </c>
      <c r="F98" s="181" t="s">
        <v>528</v>
      </c>
      <c r="G98" s="182" t="s">
        <v>510</v>
      </c>
      <c r="H98" s="183">
        <v>1</v>
      </c>
      <c r="I98" s="184"/>
      <c r="J98" s="185">
        <f>ROUND(I98*H98,2)</f>
        <v>0</v>
      </c>
      <c r="K98" s="181" t="s">
        <v>21</v>
      </c>
      <c r="L98" s="40"/>
      <c r="M98" s="186" t="s">
        <v>21</v>
      </c>
      <c r="N98" s="187" t="s">
        <v>48</v>
      </c>
      <c r="O98" s="65"/>
      <c r="P98" s="188">
        <f>O98*H98</f>
        <v>0</v>
      </c>
      <c r="Q98" s="188">
        <v>0</v>
      </c>
      <c r="R98" s="188">
        <f>Q98*H98</f>
        <v>0</v>
      </c>
      <c r="S98" s="188">
        <v>0</v>
      </c>
      <c r="T98" s="189">
        <f>S98*H98</f>
        <v>0</v>
      </c>
      <c r="U98" s="35"/>
      <c r="V98" s="35"/>
      <c r="W98" s="35"/>
      <c r="X98" s="35"/>
      <c r="Y98" s="35"/>
      <c r="Z98" s="35"/>
      <c r="AA98" s="35"/>
      <c r="AB98" s="35"/>
      <c r="AC98" s="35"/>
      <c r="AD98" s="35"/>
      <c r="AE98" s="35"/>
      <c r="AR98" s="190" t="s">
        <v>310</v>
      </c>
      <c r="AT98" s="190" t="s">
        <v>143</v>
      </c>
      <c r="AU98" s="190" t="s">
        <v>86</v>
      </c>
      <c r="AY98" s="18" t="s">
        <v>140</v>
      </c>
      <c r="BE98" s="191">
        <f>IF(N98="základní",J98,0)</f>
        <v>0</v>
      </c>
      <c r="BF98" s="191">
        <f>IF(N98="snížená",J98,0)</f>
        <v>0</v>
      </c>
      <c r="BG98" s="191">
        <f>IF(N98="zákl. přenesená",J98,0)</f>
        <v>0</v>
      </c>
      <c r="BH98" s="191">
        <f>IF(N98="sníž. přenesená",J98,0)</f>
        <v>0</v>
      </c>
      <c r="BI98" s="191">
        <f>IF(N98="nulová",J98,0)</f>
        <v>0</v>
      </c>
      <c r="BJ98" s="18" t="s">
        <v>84</v>
      </c>
      <c r="BK98" s="191">
        <f>ROUND(I98*H98,2)</f>
        <v>0</v>
      </c>
      <c r="BL98" s="18" t="s">
        <v>310</v>
      </c>
      <c r="BM98" s="190" t="s">
        <v>529</v>
      </c>
    </row>
    <row r="99" spans="1:47" s="1" customFormat="1" ht="11.25">
      <c r="A99" s="35"/>
      <c r="B99" s="36"/>
      <c r="C99" s="37"/>
      <c r="D99" s="192" t="s">
        <v>149</v>
      </c>
      <c r="E99" s="37"/>
      <c r="F99" s="193" t="s">
        <v>528</v>
      </c>
      <c r="G99" s="37"/>
      <c r="H99" s="37"/>
      <c r="I99" s="194"/>
      <c r="J99" s="37"/>
      <c r="K99" s="37"/>
      <c r="L99" s="40"/>
      <c r="M99" s="195"/>
      <c r="N99" s="196"/>
      <c r="O99" s="65"/>
      <c r="P99" s="65"/>
      <c r="Q99" s="65"/>
      <c r="R99" s="65"/>
      <c r="S99" s="65"/>
      <c r="T99" s="66"/>
      <c r="U99" s="35"/>
      <c r="V99" s="35"/>
      <c r="W99" s="35"/>
      <c r="X99" s="35"/>
      <c r="Y99" s="35"/>
      <c r="Z99" s="35"/>
      <c r="AA99" s="35"/>
      <c r="AB99" s="35"/>
      <c r="AC99" s="35"/>
      <c r="AD99" s="35"/>
      <c r="AE99" s="35"/>
      <c r="AT99" s="18" t="s">
        <v>149</v>
      </c>
      <c r="AU99" s="18" t="s">
        <v>86</v>
      </c>
    </row>
    <row r="100" spans="1:65" s="1" customFormat="1" ht="16.5" customHeight="1">
      <c r="A100" s="35"/>
      <c r="B100" s="36"/>
      <c r="C100" s="179" t="s">
        <v>183</v>
      </c>
      <c r="D100" s="179" t="s">
        <v>143</v>
      </c>
      <c r="E100" s="180" t="s">
        <v>530</v>
      </c>
      <c r="F100" s="181" t="s">
        <v>531</v>
      </c>
      <c r="G100" s="182" t="s">
        <v>510</v>
      </c>
      <c r="H100" s="183">
        <v>1</v>
      </c>
      <c r="I100" s="184"/>
      <c r="J100" s="185">
        <f>ROUND(I100*H100,2)</f>
        <v>0</v>
      </c>
      <c r="K100" s="181" t="s">
        <v>21</v>
      </c>
      <c r="L100" s="40"/>
      <c r="M100" s="186" t="s">
        <v>21</v>
      </c>
      <c r="N100" s="187" t="s">
        <v>48</v>
      </c>
      <c r="O100" s="65"/>
      <c r="P100" s="188">
        <f>O100*H100</f>
        <v>0</v>
      </c>
      <c r="Q100" s="188">
        <v>0</v>
      </c>
      <c r="R100" s="188">
        <f>Q100*H100</f>
        <v>0</v>
      </c>
      <c r="S100" s="188">
        <v>0</v>
      </c>
      <c r="T100" s="189">
        <f>S100*H100</f>
        <v>0</v>
      </c>
      <c r="U100" s="35"/>
      <c r="V100" s="35"/>
      <c r="W100" s="35"/>
      <c r="X100" s="35"/>
      <c r="Y100" s="35"/>
      <c r="Z100" s="35"/>
      <c r="AA100" s="35"/>
      <c r="AB100" s="35"/>
      <c r="AC100" s="35"/>
      <c r="AD100" s="35"/>
      <c r="AE100" s="35"/>
      <c r="AR100" s="190" t="s">
        <v>310</v>
      </c>
      <c r="AT100" s="190" t="s">
        <v>143</v>
      </c>
      <c r="AU100" s="190" t="s">
        <v>86</v>
      </c>
      <c r="AY100" s="18" t="s">
        <v>140</v>
      </c>
      <c r="BE100" s="191">
        <f>IF(N100="základní",J100,0)</f>
        <v>0</v>
      </c>
      <c r="BF100" s="191">
        <f>IF(N100="snížená",J100,0)</f>
        <v>0</v>
      </c>
      <c r="BG100" s="191">
        <f>IF(N100="zákl. přenesená",J100,0)</f>
        <v>0</v>
      </c>
      <c r="BH100" s="191">
        <f>IF(N100="sníž. přenesená",J100,0)</f>
        <v>0</v>
      </c>
      <c r="BI100" s="191">
        <f>IF(N100="nulová",J100,0)</f>
        <v>0</v>
      </c>
      <c r="BJ100" s="18" t="s">
        <v>84</v>
      </c>
      <c r="BK100" s="191">
        <f>ROUND(I100*H100,2)</f>
        <v>0</v>
      </c>
      <c r="BL100" s="18" t="s">
        <v>310</v>
      </c>
      <c r="BM100" s="190" t="s">
        <v>532</v>
      </c>
    </row>
    <row r="101" spans="1:47" s="1" customFormat="1" ht="11.25">
      <c r="A101" s="35"/>
      <c r="B101" s="36"/>
      <c r="C101" s="37"/>
      <c r="D101" s="192" t="s">
        <v>149</v>
      </c>
      <c r="E101" s="37"/>
      <c r="F101" s="193" t="s">
        <v>531</v>
      </c>
      <c r="G101" s="37"/>
      <c r="H101" s="37"/>
      <c r="I101" s="194"/>
      <c r="J101" s="37"/>
      <c r="K101" s="37"/>
      <c r="L101" s="40"/>
      <c r="M101" s="195"/>
      <c r="N101" s="196"/>
      <c r="O101" s="65"/>
      <c r="P101" s="65"/>
      <c r="Q101" s="65"/>
      <c r="R101" s="65"/>
      <c r="S101" s="65"/>
      <c r="T101" s="66"/>
      <c r="U101" s="35"/>
      <c r="V101" s="35"/>
      <c r="W101" s="35"/>
      <c r="X101" s="35"/>
      <c r="Y101" s="35"/>
      <c r="Z101" s="35"/>
      <c r="AA101" s="35"/>
      <c r="AB101" s="35"/>
      <c r="AC101" s="35"/>
      <c r="AD101" s="35"/>
      <c r="AE101" s="35"/>
      <c r="AT101" s="18" t="s">
        <v>149</v>
      </c>
      <c r="AU101" s="18" t="s">
        <v>86</v>
      </c>
    </row>
    <row r="102" spans="1:65" s="1" customFormat="1" ht="16.5" customHeight="1">
      <c r="A102" s="35"/>
      <c r="B102" s="36"/>
      <c r="C102" s="179" t="s">
        <v>191</v>
      </c>
      <c r="D102" s="179" t="s">
        <v>143</v>
      </c>
      <c r="E102" s="180" t="s">
        <v>533</v>
      </c>
      <c r="F102" s="181" t="s">
        <v>534</v>
      </c>
      <c r="G102" s="182" t="s">
        <v>510</v>
      </c>
      <c r="H102" s="183">
        <v>1</v>
      </c>
      <c r="I102" s="184"/>
      <c r="J102" s="185">
        <f>ROUND(I102*H102,2)</f>
        <v>0</v>
      </c>
      <c r="K102" s="181" t="s">
        <v>21</v>
      </c>
      <c r="L102" s="40"/>
      <c r="M102" s="186" t="s">
        <v>21</v>
      </c>
      <c r="N102" s="187" t="s">
        <v>48</v>
      </c>
      <c r="O102" s="65"/>
      <c r="P102" s="188">
        <f>O102*H102</f>
        <v>0</v>
      </c>
      <c r="Q102" s="188">
        <v>0</v>
      </c>
      <c r="R102" s="188">
        <f>Q102*H102</f>
        <v>0</v>
      </c>
      <c r="S102" s="188">
        <v>0</v>
      </c>
      <c r="T102" s="189">
        <f>S102*H102</f>
        <v>0</v>
      </c>
      <c r="U102" s="35"/>
      <c r="V102" s="35"/>
      <c r="W102" s="35"/>
      <c r="X102" s="35"/>
      <c r="Y102" s="35"/>
      <c r="Z102" s="35"/>
      <c r="AA102" s="35"/>
      <c r="AB102" s="35"/>
      <c r="AC102" s="35"/>
      <c r="AD102" s="35"/>
      <c r="AE102" s="35"/>
      <c r="AR102" s="190" t="s">
        <v>310</v>
      </c>
      <c r="AT102" s="190" t="s">
        <v>143</v>
      </c>
      <c r="AU102" s="190" t="s">
        <v>86</v>
      </c>
      <c r="AY102" s="18" t="s">
        <v>140</v>
      </c>
      <c r="BE102" s="191">
        <f>IF(N102="základní",J102,0)</f>
        <v>0</v>
      </c>
      <c r="BF102" s="191">
        <f>IF(N102="snížená",J102,0)</f>
        <v>0</v>
      </c>
      <c r="BG102" s="191">
        <f>IF(N102="zákl. přenesená",J102,0)</f>
        <v>0</v>
      </c>
      <c r="BH102" s="191">
        <f>IF(N102="sníž. přenesená",J102,0)</f>
        <v>0</v>
      </c>
      <c r="BI102" s="191">
        <f>IF(N102="nulová",J102,0)</f>
        <v>0</v>
      </c>
      <c r="BJ102" s="18" t="s">
        <v>84</v>
      </c>
      <c r="BK102" s="191">
        <f>ROUND(I102*H102,2)</f>
        <v>0</v>
      </c>
      <c r="BL102" s="18" t="s">
        <v>310</v>
      </c>
      <c r="BM102" s="190" t="s">
        <v>535</v>
      </c>
    </row>
    <row r="103" spans="1:47" s="1" customFormat="1" ht="11.25">
      <c r="A103" s="35"/>
      <c r="B103" s="36"/>
      <c r="C103" s="37"/>
      <c r="D103" s="192" t="s">
        <v>149</v>
      </c>
      <c r="E103" s="37"/>
      <c r="F103" s="193" t="s">
        <v>534</v>
      </c>
      <c r="G103" s="37"/>
      <c r="H103" s="37"/>
      <c r="I103" s="194"/>
      <c r="J103" s="37"/>
      <c r="K103" s="37"/>
      <c r="L103" s="40"/>
      <c r="M103" s="195"/>
      <c r="N103" s="196"/>
      <c r="O103" s="65"/>
      <c r="P103" s="65"/>
      <c r="Q103" s="65"/>
      <c r="R103" s="65"/>
      <c r="S103" s="65"/>
      <c r="T103" s="66"/>
      <c r="U103" s="35"/>
      <c r="V103" s="35"/>
      <c r="W103" s="35"/>
      <c r="X103" s="35"/>
      <c r="Y103" s="35"/>
      <c r="Z103" s="35"/>
      <c r="AA103" s="35"/>
      <c r="AB103" s="35"/>
      <c r="AC103" s="35"/>
      <c r="AD103" s="35"/>
      <c r="AE103" s="35"/>
      <c r="AT103" s="18" t="s">
        <v>149</v>
      </c>
      <c r="AU103" s="18" t="s">
        <v>86</v>
      </c>
    </row>
    <row r="104" spans="1:65" s="1" customFormat="1" ht="16.5" customHeight="1">
      <c r="A104" s="35"/>
      <c r="B104" s="36"/>
      <c r="C104" s="179" t="s">
        <v>195</v>
      </c>
      <c r="D104" s="179" t="s">
        <v>143</v>
      </c>
      <c r="E104" s="180" t="s">
        <v>536</v>
      </c>
      <c r="F104" s="181" t="s">
        <v>537</v>
      </c>
      <c r="G104" s="182" t="s">
        <v>510</v>
      </c>
      <c r="H104" s="183">
        <v>1</v>
      </c>
      <c r="I104" s="184"/>
      <c r="J104" s="185">
        <f>ROUND(I104*H104,2)</f>
        <v>0</v>
      </c>
      <c r="K104" s="181" t="s">
        <v>21</v>
      </c>
      <c r="L104" s="40"/>
      <c r="M104" s="186" t="s">
        <v>21</v>
      </c>
      <c r="N104" s="187" t="s">
        <v>48</v>
      </c>
      <c r="O104" s="65"/>
      <c r="P104" s="188">
        <f>O104*H104</f>
        <v>0</v>
      </c>
      <c r="Q104" s="188">
        <v>0</v>
      </c>
      <c r="R104" s="188">
        <f>Q104*H104</f>
        <v>0</v>
      </c>
      <c r="S104" s="188">
        <v>0</v>
      </c>
      <c r="T104" s="189">
        <f>S104*H104</f>
        <v>0</v>
      </c>
      <c r="U104" s="35"/>
      <c r="V104" s="35"/>
      <c r="W104" s="35"/>
      <c r="X104" s="35"/>
      <c r="Y104" s="35"/>
      <c r="Z104" s="35"/>
      <c r="AA104" s="35"/>
      <c r="AB104" s="35"/>
      <c r="AC104" s="35"/>
      <c r="AD104" s="35"/>
      <c r="AE104" s="35"/>
      <c r="AR104" s="190" t="s">
        <v>310</v>
      </c>
      <c r="AT104" s="190" t="s">
        <v>143</v>
      </c>
      <c r="AU104" s="190" t="s">
        <v>86</v>
      </c>
      <c r="AY104" s="18" t="s">
        <v>140</v>
      </c>
      <c r="BE104" s="191">
        <f>IF(N104="základní",J104,0)</f>
        <v>0</v>
      </c>
      <c r="BF104" s="191">
        <f>IF(N104="snížená",J104,0)</f>
        <v>0</v>
      </c>
      <c r="BG104" s="191">
        <f>IF(N104="zákl. přenesená",J104,0)</f>
        <v>0</v>
      </c>
      <c r="BH104" s="191">
        <f>IF(N104="sníž. přenesená",J104,0)</f>
        <v>0</v>
      </c>
      <c r="BI104" s="191">
        <f>IF(N104="nulová",J104,0)</f>
        <v>0</v>
      </c>
      <c r="BJ104" s="18" t="s">
        <v>84</v>
      </c>
      <c r="BK104" s="191">
        <f>ROUND(I104*H104,2)</f>
        <v>0</v>
      </c>
      <c r="BL104" s="18" t="s">
        <v>310</v>
      </c>
      <c r="BM104" s="190" t="s">
        <v>538</v>
      </c>
    </row>
    <row r="105" spans="1:47" s="1" customFormat="1" ht="11.25">
      <c r="A105" s="35"/>
      <c r="B105" s="36"/>
      <c r="C105" s="37"/>
      <c r="D105" s="192" t="s">
        <v>149</v>
      </c>
      <c r="E105" s="37"/>
      <c r="F105" s="193" t="s">
        <v>537</v>
      </c>
      <c r="G105" s="37"/>
      <c r="H105" s="37"/>
      <c r="I105" s="194"/>
      <c r="J105" s="37"/>
      <c r="K105" s="37"/>
      <c r="L105" s="40"/>
      <c r="M105" s="195"/>
      <c r="N105" s="196"/>
      <c r="O105" s="65"/>
      <c r="P105" s="65"/>
      <c r="Q105" s="65"/>
      <c r="R105" s="65"/>
      <c r="S105" s="65"/>
      <c r="T105" s="66"/>
      <c r="U105" s="35"/>
      <c r="V105" s="35"/>
      <c r="W105" s="35"/>
      <c r="X105" s="35"/>
      <c r="Y105" s="35"/>
      <c r="Z105" s="35"/>
      <c r="AA105" s="35"/>
      <c r="AB105" s="35"/>
      <c r="AC105" s="35"/>
      <c r="AD105" s="35"/>
      <c r="AE105" s="35"/>
      <c r="AT105" s="18" t="s">
        <v>149</v>
      </c>
      <c r="AU105" s="18" t="s">
        <v>86</v>
      </c>
    </row>
    <row r="106" spans="1:65" s="1" customFormat="1" ht="16.5" customHeight="1">
      <c r="A106" s="35"/>
      <c r="B106" s="36"/>
      <c r="C106" s="179" t="s">
        <v>200</v>
      </c>
      <c r="D106" s="179" t="s">
        <v>143</v>
      </c>
      <c r="E106" s="180" t="s">
        <v>539</v>
      </c>
      <c r="F106" s="181" t="s">
        <v>540</v>
      </c>
      <c r="G106" s="182" t="s">
        <v>510</v>
      </c>
      <c r="H106" s="183">
        <v>1</v>
      </c>
      <c r="I106" s="184"/>
      <c r="J106" s="185">
        <f>ROUND(I106*H106,2)</f>
        <v>0</v>
      </c>
      <c r="K106" s="181" t="s">
        <v>21</v>
      </c>
      <c r="L106" s="40"/>
      <c r="M106" s="186" t="s">
        <v>21</v>
      </c>
      <c r="N106" s="187" t="s">
        <v>48</v>
      </c>
      <c r="O106" s="65"/>
      <c r="P106" s="188">
        <f>O106*H106</f>
        <v>0</v>
      </c>
      <c r="Q106" s="188">
        <v>0</v>
      </c>
      <c r="R106" s="188">
        <f>Q106*H106</f>
        <v>0</v>
      </c>
      <c r="S106" s="188">
        <v>0</v>
      </c>
      <c r="T106" s="189">
        <f>S106*H106</f>
        <v>0</v>
      </c>
      <c r="U106" s="35"/>
      <c r="V106" s="35"/>
      <c r="W106" s="35"/>
      <c r="X106" s="35"/>
      <c r="Y106" s="35"/>
      <c r="Z106" s="35"/>
      <c r="AA106" s="35"/>
      <c r="AB106" s="35"/>
      <c r="AC106" s="35"/>
      <c r="AD106" s="35"/>
      <c r="AE106" s="35"/>
      <c r="AR106" s="190" t="s">
        <v>310</v>
      </c>
      <c r="AT106" s="190" t="s">
        <v>143</v>
      </c>
      <c r="AU106" s="190" t="s">
        <v>86</v>
      </c>
      <c r="AY106" s="18" t="s">
        <v>140</v>
      </c>
      <c r="BE106" s="191">
        <f>IF(N106="základní",J106,0)</f>
        <v>0</v>
      </c>
      <c r="BF106" s="191">
        <f>IF(N106="snížená",J106,0)</f>
        <v>0</v>
      </c>
      <c r="BG106" s="191">
        <f>IF(N106="zákl. přenesená",J106,0)</f>
        <v>0</v>
      </c>
      <c r="BH106" s="191">
        <f>IF(N106="sníž. přenesená",J106,0)</f>
        <v>0</v>
      </c>
      <c r="BI106" s="191">
        <f>IF(N106="nulová",J106,0)</f>
        <v>0</v>
      </c>
      <c r="BJ106" s="18" t="s">
        <v>84</v>
      </c>
      <c r="BK106" s="191">
        <f>ROUND(I106*H106,2)</f>
        <v>0</v>
      </c>
      <c r="BL106" s="18" t="s">
        <v>310</v>
      </c>
      <c r="BM106" s="190" t="s">
        <v>541</v>
      </c>
    </row>
    <row r="107" spans="1:47" s="1" customFormat="1" ht="11.25">
      <c r="A107" s="35"/>
      <c r="B107" s="36"/>
      <c r="C107" s="37"/>
      <c r="D107" s="192" t="s">
        <v>149</v>
      </c>
      <c r="E107" s="37"/>
      <c r="F107" s="193" t="s">
        <v>540</v>
      </c>
      <c r="G107" s="37"/>
      <c r="H107" s="37"/>
      <c r="I107" s="194"/>
      <c r="J107" s="37"/>
      <c r="K107" s="37"/>
      <c r="L107" s="40"/>
      <c r="M107" s="195"/>
      <c r="N107" s="196"/>
      <c r="O107" s="65"/>
      <c r="P107" s="65"/>
      <c r="Q107" s="65"/>
      <c r="R107" s="65"/>
      <c r="S107" s="65"/>
      <c r="T107" s="66"/>
      <c r="U107" s="35"/>
      <c r="V107" s="35"/>
      <c r="W107" s="35"/>
      <c r="X107" s="35"/>
      <c r="Y107" s="35"/>
      <c r="Z107" s="35"/>
      <c r="AA107" s="35"/>
      <c r="AB107" s="35"/>
      <c r="AC107" s="35"/>
      <c r="AD107" s="35"/>
      <c r="AE107" s="35"/>
      <c r="AT107" s="18" t="s">
        <v>149</v>
      </c>
      <c r="AU107" s="18" t="s">
        <v>86</v>
      </c>
    </row>
    <row r="108" spans="1:65" s="1" customFormat="1" ht="16.5" customHeight="1">
      <c r="A108" s="35"/>
      <c r="B108" s="36"/>
      <c r="C108" s="179" t="s">
        <v>204</v>
      </c>
      <c r="D108" s="179" t="s">
        <v>143</v>
      </c>
      <c r="E108" s="180" t="s">
        <v>542</v>
      </c>
      <c r="F108" s="181" t="s">
        <v>543</v>
      </c>
      <c r="G108" s="182" t="s">
        <v>510</v>
      </c>
      <c r="H108" s="183">
        <v>1</v>
      </c>
      <c r="I108" s="184"/>
      <c r="J108" s="185">
        <f>ROUND(I108*H108,2)</f>
        <v>0</v>
      </c>
      <c r="K108" s="181" t="s">
        <v>21</v>
      </c>
      <c r="L108" s="40"/>
      <c r="M108" s="186" t="s">
        <v>21</v>
      </c>
      <c r="N108" s="187" t="s">
        <v>48</v>
      </c>
      <c r="O108" s="65"/>
      <c r="P108" s="188">
        <f>O108*H108</f>
        <v>0</v>
      </c>
      <c r="Q108" s="188">
        <v>0</v>
      </c>
      <c r="R108" s="188">
        <f>Q108*H108</f>
        <v>0</v>
      </c>
      <c r="S108" s="188">
        <v>0</v>
      </c>
      <c r="T108" s="189">
        <f>S108*H108</f>
        <v>0</v>
      </c>
      <c r="U108" s="35"/>
      <c r="V108" s="35"/>
      <c r="W108" s="35"/>
      <c r="X108" s="35"/>
      <c r="Y108" s="35"/>
      <c r="Z108" s="35"/>
      <c r="AA108" s="35"/>
      <c r="AB108" s="35"/>
      <c r="AC108" s="35"/>
      <c r="AD108" s="35"/>
      <c r="AE108" s="35"/>
      <c r="AR108" s="190" t="s">
        <v>310</v>
      </c>
      <c r="AT108" s="190" t="s">
        <v>143</v>
      </c>
      <c r="AU108" s="190" t="s">
        <v>86</v>
      </c>
      <c r="AY108" s="18" t="s">
        <v>140</v>
      </c>
      <c r="BE108" s="191">
        <f>IF(N108="základní",J108,0)</f>
        <v>0</v>
      </c>
      <c r="BF108" s="191">
        <f>IF(N108="snížená",J108,0)</f>
        <v>0</v>
      </c>
      <c r="BG108" s="191">
        <f>IF(N108="zákl. přenesená",J108,0)</f>
        <v>0</v>
      </c>
      <c r="BH108" s="191">
        <f>IF(N108="sníž. přenesená",J108,0)</f>
        <v>0</v>
      </c>
      <c r="BI108" s="191">
        <f>IF(N108="nulová",J108,0)</f>
        <v>0</v>
      </c>
      <c r="BJ108" s="18" t="s">
        <v>84</v>
      </c>
      <c r="BK108" s="191">
        <f>ROUND(I108*H108,2)</f>
        <v>0</v>
      </c>
      <c r="BL108" s="18" t="s">
        <v>310</v>
      </c>
      <c r="BM108" s="190" t="s">
        <v>544</v>
      </c>
    </row>
    <row r="109" spans="1:47" s="1" customFormat="1" ht="11.25">
      <c r="A109" s="35"/>
      <c r="B109" s="36"/>
      <c r="C109" s="37"/>
      <c r="D109" s="192" t="s">
        <v>149</v>
      </c>
      <c r="E109" s="37"/>
      <c r="F109" s="193" t="s">
        <v>543</v>
      </c>
      <c r="G109" s="37"/>
      <c r="H109" s="37"/>
      <c r="I109" s="194"/>
      <c r="J109" s="37"/>
      <c r="K109" s="37"/>
      <c r="L109" s="40"/>
      <c r="M109" s="195"/>
      <c r="N109" s="196"/>
      <c r="O109" s="65"/>
      <c r="P109" s="65"/>
      <c r="Q109" s="65"/>
      <c r="R109" s="65"/>
      <c r="S109" s="65"/>
      <c r="T109" s="66"/>
      <c r="U109" s="35"/>
      <c r="V109" s="35"/>
      <c r="W109" s="35"/>
      <c r="X109" s="35"/>
      <c r="Y109" s="35"/>
      <c r="Z109" s="35"/>
      <c r="AA109" s="35"/>
      <c r="AB109" s="35"/>
      <c r="AC109" s="35"/>
      <c r="AD109" s="35"/>
      <c r="AE109" s="35"/>
      <c r="AT109" s="18" t="s">
        <v>149</v>
      </c>
      <c r="AU109" s="18" t="s">
        <v>86</v>
      </c>
    </row>
    <row r="110" spans="1:65" s="1" customFormat="1" ht="16.5" customHeight="1">
      <c r="A110" s="35"/>
      <c r="B110" s="36"/>
      <c r="C110" s="179" t="s">
        <v>208</v>
      </c>
      <c r="D110" s="179" t="s">
        <v>143</v>
      </c>
      <c r="E110" s="180" t="s">
        <v>545</v>
      </c>
      <c r="F110" s="181" t="s">
        <v>546</v>
      </c>
      <c r="G110" s="182" t="s">
        <v>510</v>
      </c>
      <c r="H110" s="183">
        <v>1</v>
      </c>
      <c r="I110" s="184"/>
      <c r="J110" s="185">
        <f>ROUND(I110*H110,2)</f>
        <v>0</v>
      </c>
      <c r="K110" s="181" t="s">
        <v>21</v>
      </c>
      <c r="L110" s="40"/>
      <c r="M110" s="186" t="s">
        <v>21</v>
      </c>
      <c r="N110" s="187" t="s">
        <v>48</v>
      </c>
      <c r="O110" s="65"/>
      <c r="P110" s="188">
        <f>O110*H110</f>
        <v>0</v>
      </c>
      <c r="Q110" s="188">
        <v>0</v>
      </c>
      <c r="R110" s="188">
        <f>Q110*H110</f>
        <v>0</v>
      </c>
      <c r="S110" s="188">
        <v>0</v>
      </c>
      <c r="T110" s="189">
        <f>S110*H110</f>
        <v>0</v>
      </c>
      <c r="U110" s="35"/>
      <c r="V110" s="35"/>
      <c r="W110" s="35"/>
      <c r="X110" s="35"/>
      <c r="Y110" s="35"/>
      <c r="Z110" s="35"/>
      <c r="AA110" s="35"/>
      <c r="AB110" s="35"/>
      <c r="AC110" s="35"/>
      <c r="AD110" s="35"/>
      <c r="AE110" s="35"/>
      <c r="AR110" s="190" t="s">
        <v>310</v>
      </c>
      <c r="AT110" s="190" t="s">
        <v>143</v>
      </c>
      <c r="AU110" s="190" t="s">
        <v>86</v>
      </c>
      <c r="AY110" s="18" t="s">
        <v>140</v>
      </c>
      <c r="BE110" s="191">
        <f>IF(N110="základní",J110,0)</f>
        <v>0</v>
      </c>
      <c r="BF110" s="191">
        <f>IF(N110="snížená",J110,0)</f>
        <v>0</v>
      </c>
      <c r="BG110" s="191">
        <f>IF(N110="zákl. přenesená",J110,0)</f>
        <v>0</v>
      </c>
      <c r="BH110" s="191">
        <f>IF(N110="sníž. přenesená",J110,0)</f>
        <v>0</v>
      </c>
      <c r="BI110" s="191">
        <f>IF(N110="nulová",J110,0)</f>
        <v>0</v>
      </c>
      <c r="BJ110" s="18" t="s">
        <v>84</v>
      </c>
      <c r="BK110" s="191">
        <f>ROUND(I110*H110,2)</f>
        <v>0</v>
      </c>
      <c r="BL110" s="18" t="s">
        <v>310</v>
      </c>
      <c r="BM110" s="190" t="s">
        <v>547</v>
      </c>
    </row>
    <row r="111" spans="1:47" s="1" customFormat="1" ht="11.25">
      <c r="A111" s="35"/>
      <c r="B111" s="36"/>
      <c r="C111" s="37"/>
      <c r="D111" s="192" t="s">
        <v>149</v>
      </c>
      <c r="E111" s="37"/>
      <c r="F111" s="193" t="s">
        <v>546</v>
      </c>
      <c r="G111" s="37"/>
      <c r="H111" s="37"/>
      <c r="I111" s="194"/>
      <c r="J111" s="37"/>
      <c r="K111" s="37"/>
      <c r="L111" s="40"/>
      <c r="M111" s="195"/>
      <c r="N111" s="196"/>
      <c r="O111" s="65"/>
      <c r="P111" s="65"/>
      <c r="Q111" s="65"/>
      <c r="R111" s="65"/>
      <c r="S111" s="65"/>
      <c r="T111" s="66"/>
      <c r="U111" s="35"/>
      <c r="V111" s="35"/>
      <c r="W111" s="35"/>
      <c r="X111" s="35"/>
      <c r="Y111" s="35"/>
      <c r="Z111" s="35"/>
      <c r="AA111" s="35"/>
      <c r="AB111" s="35"/>
      <c r="AC111" s="35"/>
      <c r="AD111" s="35"/>
      <c r="AE111" s="35"/>
      <c r="AT111" s="18" t="s">
        <v>149</v>
      </c>
      <c r="AU111" s="18" t="s">
        <v>86</v>
      </c>
    </row>
    <row r="112" spans="1:65" s="1" customFormat="1" ht="16.5" customHeight="1">
      <c r="A112" s="35"/>
      <c r="B112" s="36"/>
      <c r="C112" s="179" t="s">
        <v>8</v>
      </c>
      <c r="D112" s="179" t="s">
        <v>143</v>
      </c>
      <c r="E112" s="180" t="s">
        <v>548</v>
      </c>
      <c r="F112" s="181" t="s">
        <v>549</v>
      </c>
      <c r="G112" s="182" t="s">
        <v>510</v>
      </c>
      <c r="H112" s="183">
        <v>1</v>
      </c>
      <c r="I112" s="184"/>
      <c r="J112" s="185">
        <f>ROUND(I112*H112,2)</f>
        <v>0</v>
      </c>
      <c r="K112" s="181" t="s">
        <v>21</v>
      </c>
      <c r="L112" s="40"/>
      <c r="M112" s="186" t="s">
        <v>21</v>
      </c>
      <c r="N112" s="187" t="s">
        <v>48</v>
      </c>
      <c r="O112" s="65"/>
      <c r="P112" s="188">
        <f>O112*H112</f>
        <v>0</v>
      </c>
      <c r="Q112" s="188">
        <v>0</v>
      </c>
      <c r="R112" s="188">
        <f>Q112*H112</f>
        <v>0</v>
      </c>
      <c r="S112" s="188">
        <v>0</v>
      </c>
      <c r="T112" s="189">
        <f>S112*H112</f>
        <v>0</v>
      </c>
      <c r="U112" s="35"/>
      <c r="V112" s="35"/>
      <c r="W112" s="35"/>
      <c r="X112" s="35"/>
      <c r="Y112" s="35"/>
      <c r="Z112" s="35"/>
      <c r="AA112" s="35"/>
      <c r="AB112" s="35"/>
      <c r="AC112" s="35"/>
      <c r="AD112" s="35"/>
      <c r="AE112" s="35"/>
      <c r="AR112" s="190" t="s">
        <v>310</v>
      </c>
      <c r="AT112" s="190" t="s">
        <v>143</v>
      </c>
      <c r="AU112" s="190" t="s">
        <v>86</v>
      </c>
      <c r="AY112" s="18" t="s">
        <v>140</v>
      </c>
      <c r="BE112" s="191">
        <f>IF(N112="základní",J112,0)</f>
        <v>0</v>
      </c>
      <c r="BF112" s="191">
        <f>IF(N112="snížená",J112,0)</f>
        <v>0</v>
      </c>
      <c r="BG112" s="191">
        <f>IF(N112="zákl. přenesená",J112,0)</f>
        <v>0</v>
      </c>
      <c r="BH112" s="191">
        <f>IF(N112="sníž. přenesená",J112,0)</f>
        <v>0</v>
      </c>
      <c r="BI112" s="191">
        <f>IF(N112="nulová",J112,0)</f>
        <v>0</v>
      </c>
      <c r="BJ112" s="18" t="s">
        <v>84</v>
      </c>
      <c r="BK112" s="191">
        <f>ROUND(I112*H112,2)</f>
        <v>0</v>
      </c>
      <c r="BL112" s="18" t="s">
        <v>310</v>
      </c>
      <c r="BM112" s="190" t="s">
        <v>550</v>
      </c>
    </row>
    <row r="113" spans="1:47" s="1" customFormat="1" ht="11.25">
      <c r="A113" s="35"/>
      <c r="B113" s="36"/>
      <c r="C113" s="37"/>
      <c r="D113" s="192" t="s">
        <v>149</v>
      </c>
      <c r="E113" s="37"/>
      <c r="F113" s="193" t="s">
        <v>549</v>
      </c>
      <c r="G113" s="37"/>
      <c r="H113" s="37"/>
      <c r="I113" s="194"/>
      <c r="J113" s="37"/>
      <c r="K113" s="37"/>
      <c r="L113" s="40"/>
      <c r="M113" s="195"/>
      <c r="N113" s="196"/>
      <c r="O113" s="65"/>
      <c r="P113" s="65"/>
      <c r="Q113" s="65"/>
      <c r="R113" s="65"/>
      <c r="S113" s="65"/>
      <c r="T113" s="66"/>
      <c r="U113" s="35"/>
      <c r="V113" s="35"/>
      <c r="W113" s="35"/>
      <c r="X113" s="35"/>
      <c r="Y113" s="35"/>
      <c r="Z113" s="35"/>
      <c r="AA113" s="35"/>
      <c r="AB113" s="35"/>
      <c r="AC113" s="35"/>
      <c r="AD113" s="35"/>
      <c r="AE113" s="35"/>
      <c r="AT113" s="18" t="s">
        <v>149</v>
      </c>
      <c r="AU113" s="18" t="s">
        <v>86</v>
      </c>
    </row>
    <row r="114" spans="1:65" s="1" customFormat="1" ht="16.5" customHeight="1">
      <c r="A114" s="35"/>
      <c r="B114" s="36"/>
      <c r="C114" s="179" t="s">
        <v>214</v>
      </c>
      <c r="D114" s="179" t="s">
        <v>143</v>
      </c>
      <c r="E114" s="180" t="s">
        <v>551</v>
      </c>
      <c r="F114" s="181" t="s">
        <v>552</v>
      </c>
      <c r="G114" s="182" t="s">
        <v>510</v>
      </c>
      <c r="H114" s="183">
        <v>1</v>
      </c>
      <c r="I114" s="184"/>
      <c r="J114" s="185">
        <f>ROUND(I114*H114,2)</f>
        <v>0</v>
      </c>
      <c r="K114" s="181" t="s">
        <v>21</v>
      </c>
      <c r="L114" s="40"/>
      <c r="M114" s="186" t="s">
        <v>21</v>
      </c>
      <c r="N114" s="187" t="s">
        <v>48</v>
      </c>
      <c r="O114" s="65"/>
      <c r="P114" s="188">
        <f>O114*H114</f>
        <v>0</v>
      </c>
      <c r="Q114" s="188">
        <v>0</v>
      </c>
      <c r="R114" s="188">
        <f>Q114*H114</f>
        <v>0</v>
      </c>
      <c r="S114" s="188">
        <v>0</v>
      </c>
      <c r="T114" s="189">
        <f>S114*H114</f>
        <v>0</v>
      </c>
      <c r="U114" s="35"/>
      <c r="V114" s="35"/>
      <c r="W114" s="35"/>
      <c r="X114" s="35"/>
      <c r="Y114" s="35"/>
      <c r="Z114" s="35"/>
      <c r="AA114" s="35"/>
      <c r="AB114" s="35"/>
      <c r="AC114" s="35"/>
      <c r="AD114" s="35"/>
      <c r="AE114" s="35"/>
      <c r="AR114" s="190" t="s">
        <v>310</v>
      </c>
      <c r="AT114" s="190" t="s">
        <v>143</v>
      </c>
      <c r="AU114" s="190" t="s">
        <v>86</v>
      </c>
      <c r="AY114" s="18" t="s">
        <v>140</v>
      </c>
      <c r="BE114" s="191">
        <f>IF(N114="základní",J114,0)</f>
        <v>0</v>
      </c>
      <c r="BF114" s="191">
        <f>IF(N114="snížená",J114,0)</f>
        <v>0</v>
      </c>
      <c r="BG114" s="191">
        <f>IF(N114="zákl. přenesená",J114,0)</f>
        <v>0</v>
      </c>
      <c r="BH114" s="191">
        <f>IF(N114="sníž. přenesená",J114,0)</f>
        <v>0</v>
      </c>
      <c r="BI114" s="191">
        <f>IF(N114="nulová",J114,0)</f>
        <v>0</v>
      </c>
      <c r="BJ114" s="18" t="s">
        <v>84</v>
      </c>
      <c r="BK114" s="191">
        <f>ROUND(I114*H114,2)</f>
        <v>0</v>
      </c>
      <c r="BL114" s="18" t="s">
        <v>310</v>
      </c>
      <c r="BM114" s="190" t="s">
        <v>553</v>
      </c>
    </row>
    <row r="115" spans="1:47" s="1" customFormat="1" ht="11.25">
      <c r="A115" s="35"/>
      <c r="B115" s="36"/>
      <c r="C115" s="37"/>
      <c r="D115" s="192" t="s">
        <v>149</v>
      </c>
      <c r="E115" s="37"/>
      <c r="F115" s="193" t="s">
        <v>552</v>
      </c>
      <c r="G115" s="37"/>
      <c r="H115" s="37"/>
      <c r="I115" s="194"/>
      <c r="J115" s="37"/>
      <c r="K115" s="37"/>
      <c r="L115" s="40"/>
      <c r="M115" s="195"/>
      <c r="N115" s="196"/>
      <c r="O115" s="65"/>
      <c r="P115" s="65"/>
      <c r="Q115" s="65"/>
      <c r="R115" s="65"/>
      <c r="S115" s="65"/>
      <c r="T115" s="66"/>
      <c r="U115" s="35"/>
      <c r="V115" s="35"/>
      <c r="W115" s="35"/>
      <c r="X115" s="35"/>
      <c r="Y115" s="35"/>
      <c r="Z115" s="35"/>
      <c r="AA115" s="35"/>
      <c r="AB115" s="35"/>
      <c r="AC115" s="35"/>
      <c r="AD115" s="35"/>
      <c r="AE115" s="35"/>
      <c r="AT115" s="18" t="s">
        <v>149</v>
      </c>
      <c r="AU115" s="18" t="s">
        <v>86</v>
      </c>
    </row>
    <row r="116" spans="1:65" s="1" customFormat="1" ht="16.5" customHeight="1">
      <c r="A116" s="35"/>
      <c r="B116" s="36"/>
      <c r="C116" s="179" t="s">
        <v>222</v>
      </c>
      <c r="D116" s="179" t="s">
        <v>143</v>
      </c>
      <c r="E116" s="180" t="s">
        <v>554</v>
      </c>
      <c r="F116" s="181" t="s">
        <v>555</v>
      </c>
      <c r="G116" s="182" t="s">
        <v>510</v>
      </c>
      <c r="H116" s="183">
        <v>1</v>
      </c>
      <c r="I116" s="184"/>
      <c r="J116" s="185">
        <f>ROUND(I116*H116,2)</f>
        <v>0</v>
      </c>
      <c r="K116" s="181" t="s">
        <v>21</v>
      </c>
      <c r="L116" s="40"/>
      <c r="M116" s="186" t="s">
        <v>21</v>
      </c>
      <c r="N116" s="187" t="s">
        <v>48</v>
      </c>
      <c r="O116" s="65"/>
      <c r="P116" s="188">
        <f>O116*H116</f>
        <v>0</v>
      </c>
      <c r="Q116" s="188">
        <v>0</v>
      </c>
      <c r="R116" s="188">
        <f>Q116*H116</f>
        <v>0</v>
      </c>
      <c r="S116" s="188">
        <v>0</v>
      </c>
      <c r="T116" s="189">
        <f>S116*H116</f>
        <v>0</v>
      </c>
      <c r="U116" s="35"/>
      <c r="V116" s="35"/>
      <c r="W116" s="35"/>
      <c r="X116" s="35"/>
      <c r="Y116" s="35"/>
      <c r="Z116" s="35"/>
      <c r="AA116" s="35"/>
      <c r="AB116" s="35"/>
      <c r="AC116" s="35"/>
      <c r="AD116" s="35"/>
      <c r="AE116" s="35"/>
      <c r="AR116" s="190" t="s">
        <v>310</v>
      </c>
      <c r="AT116" s="190" t="s">
        <v>143</v>
      </c>
      <c r="AU116" s="190" t="s">
        <v>86</v>
      </c>
      <c r="AY116" s="18" t="s">
        <v>140</v>
      </c>
      <c r="BE116" s="191">
        <f>IF(N116="základní",J116,0)</f>
        <v>0</v>
      </c>
      <c r="BF116" s="191">
        <f>IF(N116="snížená",J116,0)</f>
        <v>0</v>
      </c>
      <c r="BG116" s="191">
        <f>IF(N116="zákl. přenesená",J116,0)</f>
        <v>0</v>
      </c>
      <c r="BH116" s="191">
        <f>IF(N116="sníž. přenesená",J116,0)</f>
        <v>0</v>
      </c>
      <c r="BI116" s="191">
        <f>IF(N116="nulová",J116,0)</f>
        <v>0</v>
      </c>
      <c r="BJ116" s="18" t="s">
        <v>84</v>
      </c>
      <c r="BK116" s="191">
        <f>ROUND(I116*H116,2)</f>
        <v>0</v>
      </c>
      <c r="BL116" s="18" t="s">
        <v>310</v>
      </c>
      <c r="BM116" s="190" t="s">
        <v>556</v>
      </c>
    </row>
    <row r="117" spans="1:47" s="1" customFormat="1" ht="11.25">
      <c r="A117" s="35"/>
      <c r="B117" s="36"/>
      <c r="C117" s="37"/>
      <c r="D117" s="192" t="s">
        <v>149</v>
      </c>
      <c r="E117" s="37"/>
      <c r="F117" s="193" t="s">
        <v>555</v>
      </c>
      <c r="G117" s="37"/>
      <c r="H117" s="37"/>
      <c r="I117" s="194"/>
      <c r="J117" s="37"/>
      <c r="K117" s="37"/>
      <c r="L117" s="40"/>
      <c r="M117" s="195"/>
      <c r="N117" s="196"/>
      <c r="O117" s="65"/>
      <c r="P117" s="65"/>
      <c r="Q117" s="65"/>
      <c r="R117" s="65"/>
      <c r="S117" s="65"/>
      <c r="T117" s="66"/>
      <c r="U117" s="35"/>
      <c r="V117" s="35"/>
      <c r="W117" s="35"/>
      <c r="X117" s="35"/>
      <c r="Y117" s="35"/>
      <c r="Z117" s="35"/>
      <c r="AA117" s="35"/>
      <c r="AB117" s="35"/>
      <c r="AC117" s="35"/>
      <c r="AD117" s="35"/>
      <c r="AE117" s="35"/>
      <c r="AT117" s="18" t="s">
        <v>149</v>
      </c>
      <c r="AU117" s="18" t="s">
        <v>86</v>
      </c>
    </row>
    <row r="118" spans="1:65" s="1" customFormat="1" ht="16.5" customHeight="1">
      <c r="A118" s="35"/>
      <c r="B118" s="36"/>
      <c r="C118" s="179" t="s">
        <v>226</v>
      </c>
      <c r="D118" s="179" t="s">
        <v>143</v>
      </c>
      <c r="E118" s="180" t="s">
        <v>557</v>
      </c>
      <c r="F118" s="181" t="s">
        <v>558</v>
      </c>
      <c r="G118" s="182" t="s">
        <v>510</v>
      </c>
      <c r="H118" s="183">
        <v>1</v>
      </c>
      <c r="I118" s="184"/>
      <c r="J118" s="185">
        <f>ROUND(I118*H118,2)</f>
        <v>0</v>
      </c>
      <c r="K118" s="181" t="s">
        <v>21</v>
      </c>
      <c r="L118" s="40"/>
      <c r="M118" s="186" t="s">
        <v>21</v>
      </c>
      <c r="N118" s="187" t="s">
        <v>48</v>
      </c>
      <c r="O118" s="65"/>
      <c r="P118" s="188">
        <f>O118*H118</f>
        <v>0</v>
      </c>
      <c r="Q118" s="188">
        <v>0</v>
      </c>
      <c r="R118" s="188">
        <f>Q118*H118</f>
        <v>0</v>
      </c>
      <c r="S118" s="188">
        <v>0</v>
      </c>
      <c r="T118" s="189">
        <f>S118*H118</f>
        <v>0</v>
      </c>
      <c r="U118" s="35"/>
      <c r="V118" s="35"/>
      <c r="W118" s="35"/>
      <c r="X118" s="35"/>
      <c r="Y118" s="35"/>
      <c r="Z118" s="35"/>
      <c r="AA118" s="35"/>
      <c r="AB118" s="35"/>
      <c r="AC118" s="35"/>
      <c r="AD118" s="35"/>
      <c r="AE118" s="35"/>
      <c r="AR118" s="190" t="s">
        <v>310</v>
      </c>
      <c r="AT118" s="190" t="s">
        <v>143</v>
      </c>
      <c r="AU118" s="190" t="s">
        <v>86</v>
      </c>
      <c r="AY118" s="18" t="s">
        <v>140</v>
      </c>
      <c r="BE118" s="191">
        <f>IF(N118="základní",J118,0)</f>
        <v>0</v>
      </c>
      <c r="BF118" s="191">
        <f>IF(N118="snížená",J118,0)</f>
        <v>0</v>
      </c>
      <c r="BG118" s="191">
        <f>IF(N118="zákl. přenesená",J118,0)</f>
        <v>0</v>
      </c>
      <c r="BH118" s="191">
        <f>IF(N118="sníž. přenesená",J118,0)</f>
        <v>0</v>
      </c>
      <c r="BI118" s="191">
        <f>IF(N118="nulová",J118,0)</f>
        <v>0</v>
      </c>
      <c r="BJ118" s="18" t="s">
        <v>84</v>
      </c>
      <c r="BK118" s="191">
        <f>ROUND(I118*H118,2)</f>
        <v>0</v>
      </c>
      <c r="BL118" s="18" t="s">
        <v>310</v>
      </c>
      <c r="BM118" s="190" t="s">
        <v>559</v>
      </c>
    </row>
    <row r="119" spans="1:47" s="1" customFormat="1" ht="11.25">
      <c r="A119" s="35"/>
      <c r="B119" s="36"/>
      <c r="C119" s="37"/>
      <c r="D119" s="192" t="s">
        <v>149</v>
      </c>
      <c r="E119" s="37"/>
      <c r="F119" s="193" t="s">
        <v>558</v>
      </c>
      <c r="G119" s="37"/>
      <c r="H119" s="37"/>
      <c r="I119" s="194"/>
      <c r="J119" s="37"/>
      <c r="K119" s="37"/>
      <c r="L119" s="40"/>
      <c r="M119" s="197"/>
      <c r="N119" s="198"/>
      <c r="O119" s="199"/>
      <c r="P119" s="199"/>
      <c r="Q119" s="199"/>
      <c r="R119" s="199"/>
      <c r="S119" s="199"/>
      <c r="T119" s="200"/>
      <c r="U119" s="35"/>
      <c r="V119" s="35"/>
      <c r="W119" s="35"/>
      <c r="X119" s="35"/>
      <c r="Y119" s="35"/>
      <c r="Z119" s="35"/>
      <c r="AA119" s="35"/>
      <c r="AB119" s="35"/>
      <c r="AC119" s="35"/>
      <c r="AD119" s="35"/>
      <c r="AE119" s="35"/>
      <c r="AT119" s="18" t="s">
        <v>149</v>
      </c>
      <c r="AU119" s="18" t="s">
        <v>86</v>
      </c>
    </row>
    <row r="120" spans="1:31" s="1" customFormat="1" ht="6.75" customHeight="1">
      <c r="A120" s="35"/>
      <c r="B120" s="48"/>
      <c r="C120" s="49"/>
      <c r="D120" s="49"/>
      <c r="E120" s="49"/>
      <c r="F120" s="49"/>
      <c r="G120" s="49"/>
      <c r="H120" s="49"/>
      <c r="I120" s="49"/>
      <c r="J120" s="49"/>
      <c r="K120" s="49"/>
      <c r="L120" s="40"/>
      <c r="M120" s="35"/>
      <c r="O120" s="35"/>
      <c r="P120" s="35"/>
      <c r="Q120" s="35"/>
      <c r="R120" s="35"/>
      <c r="S120" s="35"/>
      <c r="T120" s="35"/>
      <c r="U120" s="35"/>
      <c r="V120" s="35"/>
      <c r="W120" s="35"/>
      <c r="X120" s="35"/>
      <c r="Y120" s="35"/>
      <c r="Z120" s="35"/>
      <c r="AA120" s="35"/>
      <c r="AB120" s="35"/>
      <c r="AC120" s="35"/>
      <c r="AD120" s="35"/>
      <c r="AE120" s="35"/>
    </row>
  </sheetData>
  <sheetProtection formatColumns="0" formatRows="0" autoFilter="0"/>
  <autoFilter ref="C80:K119"/>
  <mergeCells count="9">
    <mergeCell ref="E50:H50"/>
    <mergeCell ref="E71:H71"/>
    <mergeCell ref="E73:H73"/>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scale="84"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codeName="List5">
    <pageSetUpPr fitToPage="1"/>
  </sheetPr>
  <dimension ref="A2:BM275"/>
  <sheetViews>
    <sheetView showGridLines="0" zoomScalePageLayoutView="0" workbookViewId="0" topLeftCell="A101">
      <selection activeCell="A1" sqref="A1"/>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56" ht="36.75" customHeight="1">
      <c r="L2" s="374"/>
      <c r="M2" s="374"/>
      <c r="N2" s="374"/>
      <c r="O2" s="374"/>
      <c r="P2" s="374"/>
      <c r="Q2" s="374"/>
      <c r="R2" s="374"/>
      <c r="S2" s="374"/>
      <c r="T2" s="374"/>
      <c r="U2" s="374"/>
      <c r="V2" s="374"/>
      <c r="AT2" s="18" t="s">
        <v>101</v>
      </c>
      <c r="AZ2" s="201" t="s">
        <v>560</v>
      </c>
      <c r="BA2" s="201" t="s">
        <v>561</v>
      </c>
      <c r="BB2" s="201" t="s">
        <v>562</v>
      </c>
      <c r="BC2" s="201" t="s">
        <v>84</v>
      </c>
      <c r="BD2" s="201" t="s">
        <v>86</v>
      </c>
    </row>
    <row r="3" spans="2:56" ht="6.75" customHeight="1">
      <c r="B3" s="109"/>
      <c r="C3" s="110"/>
      <c r="D3" s="110"/>
      <c r="E3" s="110"/>
      <c r="F3" s="110"/>
      <c r="G3" s="110"/>
      <c r="H3" s="110"/>
      <c r="I3" s="110"/>
      <c r="J3" s="110"/>
      <c r="K3" s="110"/>
      <c r="L3" s="21"/>
      <c r="AT3" s="18" t="s">
        <v>86</v>
      </c>
      <c r="AZ3" s="201" t="s">
        <v>563</v>
      </c>
      <c r="BA3" s="201" t="s">
        <v>564</v>
      </c>
      <c r="BB3" s="201" t="s">
        <v>172</v>
      </c>
      <c r="BC3" s="201" t="s">
        <v>565</v>
      </c>
      <c r="BD3" s="201" t="s">
        <v>86</v>
      </c>
    </row>
    <row r="4" spans="2:56" ht="24.75" customHeight="1">
      <c r="B4" s="21"/>
      <c r="D4" s="111" t="s">
        <v>105</v>
      </c>
      <c r="L4" s="21"/>
      <c r="M4" s="112" t="s">
        <v>10</v>
      </c>
      <c r="AT4" s="18" t="s">
        <v>4</v>
      </c>
      <c r="AZ4" s="201" t="s">
        <v>566</v>
      </c>
      <c r="BA4" s="201" t="s">
        <v>566</v>
      </c>
      <c r="BB4" s="201" t="s">
        <v>172</v>
      </c>
      <c r="BC4" s="201" t="s">
        <v>567</v>
      </c>
      <c r="BD4" s="201" t="s">
        <v>86</v>
      </c>
    </row>
    <row r="5" spans="2:56" ht="6.75" customHeight="1">
      <c r="B5" s="21"/>
      <c r="L5" s="21"/>
      <c r="AZ5" s="201" t="s">
        <v>568</v>
      </c>
      <c r="BA5" s="201" t="s">
        <v>569</v>
      </c>
      <c r="BB5" s="201" t="s">
        <v>562</v>
      </c>
      <c r="BC5" s="201" t="s">
        <v>570</v>
      </c>
      <c r="BD5" s="201" t="s">
        <v>86</v>
      </c>
    </row>
    <row r="6" spans="2:56" ht="12" customHeight="1">
      <c r="B6" s="21"/>
      <c r="D6" s="113" t="s">
        <v>16</v>
      </c>
      <c r="L6" s="21"/>
      <c r="AZ6" s="201" t="s">
        <v>571</v>
      </c>
      <c r="BA6" s="201" t="s">
        <v>572</v>
      </c>
      <c r="BB6" s="201" t="s">
        <v>562</v>
      </c>
      <c r="BC6" s="201" t="s">
        <v>573</v>
      </c>
      <c r="BD6" s="201" t="s">
        <v>86</v>
      </c>
    </row>
    <row r="7" spans="2:56" ht="16.5" customHeight="1">
      <c r="B7" s="21"/>
      <c r="E7" s="406" t="str">
        <f>'Rekapitulace stavby'!K6</f>
        <v>004486 MVE Veselí nad Moravou - rekonstrukce</v>
      </c>
      <c r="F7" s="407"/>
      <c r="G7" s="407"/>
      <c r="H7" s="407"/>
      <c r="L7" s="21"/>
      <c r="AZ7" s="201" t="s">
        <v>574</v>
      </c>
      <c r="BA7" s="201" t="s">
        <v>575</v>
      </c>
      <c r="BB7" s="201" t="s">
        <v>172</v>
      </c>
      <c r="BC7" s="201" t="s">
        <v>567</v>
      </c>
      <c r="BD7" s="201" t="s">
        <v>86</v>
      </c>
    </row>
    <row r="8" spans="1:56" s="1" customFormat="1" ht="12" customHeight="1">
      <c r="A8" s="35"/>
      <c r="B8" s="40"/>
      <c r="C8" s="35"/>
      <c r="D8" s="113" t="s">
        <v>106</v>
      </c>
      <c r="E8" s="35"/>
      <c r="F8" s="35"/>
      <c r="G8" s="35"/>
      <c r="H8" s="35"/>
      <c r="I8" s="35"/>
      <c r="J8" s="35"/>
      <c r="K8" s="35"/>
      <c r="L8" s="114"/>
      <c r="S8" s="35"/>
      <c r="T8" s="35"/>
      <c r="U8" s="35"/>
      <c r="V8" s="35"/>
      <c r="W8" s="35"/>
      <c r="X8" s="35"/>
      <c r="Y8" s="35"/>
      <c r="Z8" s="35"/>
      <c r="AA8" s="35"/>
      <c r="AB8" s="35"/>
      <c r="AC8" s="35"/>
      <c r="AD8" s="35"/>
      <c r="AE8" s="35"/>
      <c r="AZ8" s="201" t="s">
        <v>576</v>
      </c>
      <c r="BA8" s="201" t="s">
        <v>577</v>
      </c>
      <c r="BB8" s="201" t="s">
        <v>172</v>
      </c>
      <c r="BC8" s="201" t="s">
        <v>578</v>
      </c>
      <c r="BD8" s="201" t="s">
        <v>86</v>
      </c>
    </row>
    <row r="9" spans="1:56" s="1" customFormat="1" ht="16.5" customHeight="1">
      <c r="A9" s="35"/>
      <c r="B9" s="40"/>
      <c r="C9" s="35"/>
      <c r="D9" s="35"/>
      <c r="E9" s="409" t="s">
        <v>579</v>
      </c>
      <c r="F9" s="408"/>
      <c r="G9" s="408"/>
      <c r="H9" s="408"/>
      <c r="I9" s="35"/>
      <c r="J9" s="35"/>
      <c r="K9" s="35"/>
      <c r="L9" s="114"/>
      <c r="S9" s="35"/>
      <c r="T9" s="35"/>
      <c r="U9" s="35"/>
      <c r="V9" s="35"/>
      <c r="W9" s="35"/>
      <c r="X9" s="35"/>
      <c r="Y9" s="35"/>
      <c r="Z9" s="35"/>
      <c r="AA9" s="35"/>
      <c r="AB9" s="35"/>
      <c r="AC9" s="35"/>
      <c r="AD9" s="35"/>
      <c r="AE9" s="35"/>
      <c r="AZ9" s="201" t="s">
        <v>580</v>
      </c>
      <c r="BA9" s="201" t="s">
        <v>581</v>
      </c>
      <c r="BB9" s="201" t="s">
        <v>582</v>
      </c>
      <c r="BC9" s="201" t="s">
        <v>583</v>
      </c>
      <c r="BD9" s="201" t="s">
        <v>86</v>
      </c>
    </row>
    <row r="10" spans="1:56" s="1" customFormat="1" ht="11.25">
      <c r="A10" s="35"/>
      <c r="B10" s="40"/>
      <c r="C10" s="35"/>
      <c r="D10" s="35"/>
      <c r="E10" s="35"/>
      <c r="F10" s="35"/>
      <c r="G10" s="35"/>
      <c r="H10" s="35"/>
      <c r="I10" s="35"/>
      <c r="J10" s="35"/>
      <c r="K10" s="35"/>
      <c r="L10" s="114"/>
      <c r="S10" s="35"/>
      <c r="T10" s="35"/>
      <c r="U10" s="35"/>
      <c r="V10" s="35"/>
      <c r="W10" s="35"/>
      <c r="X10" s="35"/>
      <c r="Y10" s="35"/>
      <c r="Z10" s="35"/>
      <c r="AA10" s="35"/>
      <c r="AB10" s="35"/>
      <c r="AC10" s="35"/>
      <c r="AD10" s="35"/>
      <c r="AE10" s="35"/>
      <c r="AZ10" s="201" t="s">
        <v>584</v>
      </c>
      <c r="BA10" s="201" t="s">
        <v>585</v>
      </c>
      <c r="BB10" s="201" t="s">
        <v>172</v>
      </c>
      <c r="BC10" s="201" t="s">
        <v>586</v>
      </c>
      <c r="BD10" s="201" t="s">
        <v>86</v>
      </c>
    </row>
    <row r="11" spans="1:56" s="1" customFormat="1" ht="12" customHeight="1">
      <c r="A11" s="35"/>
      <c r="B11" s="40"/>
      <c r="C11" s="35"/>
      <c r="D11" s="113" t="s">
        <v>18</v>
      </c>
      <c r="E11" s="35"/>
      <c r="F11" s="104" t="s">
        <v>21</v>
      </c>
      <c r="G11" s="35"/>
      <c r="H11" s="35"/>
      <c r="I11" s="113" t="s">
        <v>20</v>
      </c>
      <c r="J11" s="104" t="s">
        <v>21</v>
      </c>
      <c r="K11" s="35"/>
      <c r="L11" s="114"/>
      <c r="S11" s="35"/>
      <c r="T11" s="35"/>
      <c r="U11" s="35"/>
      <c r="V11" s="35"/>
      <c r="W11" s="35"/>
      <c r="X11" s="35"/>
      <c r="Y11" s="35"/>
      <c r="Z11" s="35"/>
      <c r="AA11" s="35"/>
      <c r="AB11" s="35"/>
      <c r="AC11" s="35"/>
      <c r="AD11" s="35"/>
      <c r="AE11" s="35"/>
      <c r="AZ11" s="201" t="s">
        <v>587</v>
      </c>
      <c r="BA11" s="201" t="s">
        <v>588</v>
      </c>
      <c r="BB11" s="201" t="s">
        <v>589</v>
      </c>
      <c r="BC11" s="201" t="s">
        <v>590</v>
      </c>
      <c r="BD11" s="201" t="s">
        <v>86</v>
      </c>
    </row>
    <row r="12" spans="1:31" s="1" customFormat="1" ht="12" customHeight="1">
      <c r="A12" s="35"/>
      <c r="B12" s="40"/>
      <c r="C12" s="35"/>
      <c r="D12" s="113" t="s">
        <v>22</v>
      </c>
      <c r="E12" s="35"/>
      <c r="F12" s="104" t="s">
        <v>23</v>
      </c>
      <c r="G12" s="35"/>
      <c r="H12" s="35"/>
      <c r="I12" s="113" t="s">
        <v>24</v>
      </c>
      <c r="J12" s="115" t="str">
        <f>'Rekapitulace stavby'!AN8</f>
        <v>12. 4. 2021</v>
      </c>
      <c r="K12" s="35"/>
      <c r="L12" s="114"/>
      <c r="S12" s="35"/>
      <c r="T12" s="35"/>
      <c r="U12" s="35"/>
      <c r="V12" s="35"/>
      <c r="W12" s="35"/>
      <c r="X12" s="35"/>
      <c r="Y12" s="35"/>
      <c r="Z12" s="35"/>
      <c r="AA12" s="35"/>
      <c r="AB12" s="35"/>
      <c r="AC12" s="35"/>
      <c r="AD12" s="35"/>
      <c r="AE12" s="35"/>
    </row>
    <row r="13" spans="1:31" s="1" customFormat="1" ht="10.5" customHeight="1">
      <c r="A13" s="35"/>
      <c r="B13" s="40"/>
      <c r="C13" s="35"/>
      <c r="D13" s="35"/>
      <c r="E13" s="35"/>
      <c r="F13" s="35"/>
      <c r="G13" s="35"/>
      <c r="H13" s="35"/>
      <c r="I13" s="35"/>
      <c r="J13" s="35"/>
      <c r="K13" s="35"/>
      <c r="L13" s="114"/>
      <c r="S13" s="35"/>
      <c r="T13" s="35"/>
      <c r="U13" s="35"/>
      <c r="V13" s="35"/>
      <c r="W13" s="35"/>
      <c r="X13" s="35"/>
      <c r="Y13" s="35"/>
      <c r="Z13" s="35"/>
      <c r="AA13" s="35"/>
      <c r="AB13" s="35"/>
      <c r="AC13" s="35"/>
      <c r="AD13" s="35"/>
      <c r="AE13" s="35"/>
    </row>
    <row r="14" spans="1:31" s="1" customFormat="1" ht="12" customHeight="1">
      <c r="A14" s="35"/>
      <c r="B14" s="40"/>
      <c r="C14" s="35"/>
      <c r="D14" s="113" t="s">
        <v>26</v>
      </c>
      <c r="E14" s="35"/>
      <c r="F14" s="35"/>
      <c r="G14" s="35"/>
      <c r="H14" s="35"/>
      <c r="I14" s="113" t="s">
        <v>27</v>
      </c>
      <c r="J14" s="104" t="s">
        <v>28</v>
      </c>
      <c r="K14" s="35"/>
      <c r="L14" s="114"/>
      <c r="S14" s="35"/>
      <c r="T14" s="35"/>
      <c r="U14" s="35"/>
      <c r="V14" s="35"/>
      <c r="W14" s="35"/>
      <c r="X14" s="35"/>
      <c r="Y14" s="35"/>
      <c r="Z14" s="35"/>
      <c r="AA14" s="35"/>
      <c r="AB14" s="35"/>
      <c r="AC14" s="35"/>
      <c r="AD14" s="35"/>
      <c r="AE14" s="35"/>
    </row>
    <row r="15" spans="1:31" s="1" customFormat="1" ht="18" customHeight="1">
      <c r="A15" s="35"/>
      <c r="B15" s="40"/>
      <c r="C15" s="35"/>
      <c r="D15" s="35"/>
      <c r="E15" s="104" t="s">
        <v>29</v>
      </c>
      <c r="F15" s="35"/>
      <c r="G15" s="35"/>
      <c r="H15" s="35"/>
      <c r="I15" s="113" t="s">
        <v>30</v>
      </c>
      <c r="J15" s="104" t="s">
        <v>31</v>
      </c>
      <c r="K15" s="35"/>
      <c r="L15" s="114"/>
      <c r="S15" s="35"/>
      <c r="T15" s="35"/>
      <c r="U15" s="35"/>
      <c r="V15" s="35"/>
      <c r="W15" s="35"/>
      <c r="X15" s="35"/>
      <c r="Y15" s="35"/>
      <c r="Z15" s="35"/>
      <c r="AA15" s="35"/>
      <c r="AB15" s="35"/>
      <c r="AC15" s="35"/>
      <c r="AD15" s="35"/>
      <c r="AE15" s="35"/>
    </row>
    <row r="16" spans="1:31" s="1" customFormat="1" ht="6.75" customHeight="1">
      <c r="A16" s="35"/>
      <c r="B16" s="40"/>
      <c r="C16" s="35"/>
      <c r="D16" s="35"/>
      <c r="E16" s="35"/>
      <c r="F16" s="35"/>
      <c r="G16" s="35"/>
      <c r="H16" s="35"/>
      <c r="I16" s="35"/>
      <c r="J16" s="35"/>
      <c r="K16" s="35"/>
      <c r="L16" s="114"/>
      <c r="S16" s="35"/>
      <c r="T16" s="35"/>
      <c r="U16" s="35"/>
      <c r="V16" s="35"/>
      <c r="W16" s="35"/>
      <c r="X16" s="35"/>
      <c r="Y16" s="35"/>
      <c r="Z16" s="35"/>
      <c r="AA16" s="35"/>
      <c r="AB16" s="35"/>
      <c r="AC16" s="35"/>
      <c r="AD16" s="35"/>
      <c r="AE16" s="35"/>
    </row>
    <row r="17" spans="1:31" s="1" customFormat="1" ht="12" customHeight="1">
      <c r="A17" s="35"/>
      <c r="B17" s="40"/>
      <c r="C17" s="35"/>
      <c r="D17" s="113" t="s">
        <v>32</v>
      </c>
      <c r="E17" s="35"/>
      <c r="F17" s="35"/>
      <c r="G17" s="35"/>
      <c r="H17" s="35"/>
      <c r="I17" s="113" t="s">
        <v>27</v>
      </c>
      <c r="J17" s="31" t="str">
        <f>'Rekapitulace stavby'!AN13</f>
        <v>Vyplň údaj</v>
      </c>
      <c r="K17" s="35"/>
      <c r="L17" s="114"/>
      <c r="S17" s="35"/>
      <c r="T17" s="35"/>
      <c r="U17" s="35"/>
      <c r="V17" s="35"/>
      <c r="W17" s="35"/>
      <c r="X17" s="35"/>
      <c r="Y17" s="35"/>
      <c r="Z17" s="35"/>
      <c r="AA17" s="35"/>
      <c r="AB17" s="35"/>
      <c r="AC17" s="35"/>
      <c r="AD17" s="35"/>
      <c r="AE17" s="35"/>
    </row>
    <row r="18" spans="1:31" s="1" customFormat="1" ht="18" customHeight="1">
      <c r="A18" s="35"/>
      <c r="B18" s="40"/>
      <c r="C18" s="35"/>
      <c r="D18" s="35"/>
      <c r="E18" s="410" t="str">
        <f>'Rekapitulace stavby'!E14</f>
        <v>Vyplň údaj</v>
      </c>
      <c r="F18" s="411"/>
      <c r="G18" s="411"/>
      <c r="H18" s="411"/>
      <c r="I18" s="113" t="s">
        <v>30</v>
      </c>
      <c r="J18" s="31" t="str">
        <f>'Rekapitulace stavby'!AN14</f>
        <v>Vyplň údaj</v>
      </c>
      <c r="K18" s="35"/>
      <c r="L18" s="114"/>
      <c r="S18" s="35"/>
      <c r="T18" s="35"/>
      <c r="U18" s="35"/>
      <c r="V18" s="35"/>
      <c r="W18" s="35"/>
      <c r="X18" s="35"/>
      <c r="Y18" s="35"/>
      <c r="Z18" s="35"/>
      <c r="AA18" s="35"/>
      <c r="AB18" s="35"/>
      <c r="AC18" s="35"/>
      <c r="AD18" s="35"/>
      <c r="AE18" s="35"/>
    </row>
    <row r="19" spans="1:31" s="1" customFormat="1" ht="6.75" customHeight="1">
      <c r="A19" s="35"/>
      <c r="B19" s="40"/>
      <c r="C19" s="35"/>
      <c r="D19" s="35"/>
      <c r="E19" s="35"/>
      <c r="F19" s="35"/>
      <c r="G19" s="35"/>
      <c r="H19" s="35"/>
      <c r="I19" s="35"/>
      <c r="J19" s="35"/>
      <c r="K19" s="35"/>
      <c r="L19" s="114"/>
      <c r="S19" s="35"/>
      <c r="T19" s="35"/>
      <c r="U19" s="35"/>
      <c r="V19" s="35"/>
      <c r="W19" s="35"/>
      <c r="X19" s="35"/>
      <c r="Y19" s="35"/>
      <c r="Z19" s="35"/>
      <c r="AA19" s="35"/>
      <c r="AB19" s="35"/>
      <c r="AC19" s="35"/>
      <c r="AD19" s="35"/>
      <c r="AE19" s="35"/>
    </row>
    <row r="20" spans="1:31" s="1" customFormat="1" ht="12" customHeight="1">
      <c r="A20" s="35"/>
      <c r="B20" s="40"/>
      <c r="C20" s="35"/>
      <c r="D20" s="113" t="s">
        <v>34</v>
      </c>
      <c r="E20" s="35"/>
      <c r="F20" s="35"/>
      <c r="G20" s="35"/>
      <c r="H20" s="35"/>
      <c r="I20" s="113" t="s">
        <v>27</v>
      </c>
      <c r="J20" s="104" t="s">
        <v>35</v>
      </c>
      <c r="K20" s="35"/>
      <c r="L20" s="114"/>
      <c r="S20" s="35"/>
      <c r="T20" s="35"/>
      <c r="U20" s="35"/>
      <c r="V20" s="35"/>
      <c r="W20" s="35"/>
      <c r="X20" s="35"/>
      <c r="Y20" s="35"/>
      <c r="Z20" s="35"/>
      <c r="AA20" s="35"/>
      <c r="AB20" s="35"/>
      <c r="AC20" s="35"/>
      <c r="AD20" s="35"/>
      <c r="AE20" s="35"/>
    </row>
    <row r="21" spans="1:31" s="1" customFormat="1" ht="18" customHeight="1">
      <c r="A21" s="35"/>
      <c r="B21" s="40"/>
      <c r="C21" s="35"/>
      <c r="D21" s="35"/>
      <c r="E21" s="104" t="s">
        <v>36</v>
      </c>
      <c r="F21" s="35"/>
      <c r="G21" s="35"/>
      <c r="H21" s="35"/>
      <c r="I21" s="113" t="s">
        <v>30</v>
      </c>
      <c r="J21" s="104" t="s">
        <v>37</v>
      </c>
      <c r="K21" s="35"/>
      <c r="L21" s="114"/>
      <c r="S21" s="35"/>
      <c r="T21" s="35"/>
      <c r="U21" s="35"/>
      <c r="V21" s="35"/>
      <c r="W21" s="35"/>
      <c r="X21" s="35"/>
      <c r="Y21" s="35"/>
      <c r="Z21" s="35"/>
      <c r="AA21" s="35"/>
      <c r="AB21" s="35"/>
      <c r="AC21" s="35"/>
      <c r="AD21" s="35"/>
      <c r="AE21" s="35"/>
    </row>
    <row r="22" spans="1:31" s="1" customFormat="1" ht="6.75" customHeight="1">
      <c r="A22" s="35"/>
      <c r="B22" s="40"/>
      <c r="C22" s="35"/>
      <c r="D22" s="35"/>
      <c r="E22" s="35"/>
      <c r="F22" s="35"/>
      <c r="G22" s="35"/>
      <c r="H22" s="35"/>
      <c r="I22" s="35"/>
      <c r="J22" s="35"/>
      <c r="K22" s="35"/>
      <c r="L22" s="114"/>
      <c r="S22" s="35"/>
      <c r="T22" s="35"/>
      <c r="U22" s="35"/>
      <c r="V22" s="35"/>
      <c r="W22" s="35"/>
      <c r="X22" s="35"/>
      <c r="Y22" s="35"/>
      <c r="Z22" s="35"/>
      <c r="AA22" s="35"/>
      <c r="AB22" s="35"/>
      <c r="AC22" s="35"/>
      <c r="AD22" s="35"/>
      <c r="AE22" s="35"/>
    </row>
    <row r="23" spans="1:31" s="1" customFormat="1" ht="12" customHeight="1">
      <c r="A23" s="35"/>
      <c r="B23" s="40"/>
      <c r="C23" s="35"/>
      <c r="D23" s="113" t="s">
        <v>39</v>
      </c>
      <c r="E23" s="35"/>
      <c r="F23" s="35"/>
      <c r="G23" s="35"/>
      <c r="H23" s="35"/>
      <c r="I23" s="113" t="s">
        <v>27</v>
      </c>
      <c r="J23" s="104" t="s">
        <v>21</v>
      </c>
      <c r="K23" s="35"/>
      <c r="L23" s="114"/>
      <c r="S23" s="35"/>
      <c r="T23" s="35"/>
      <c r="U23" s="35"/>
      <c r="V23" s="35"/>
      <c r="W23" s="35"/>
      <c r="X23" s="35"/>
      <c r="Y23" s="35"/>
      <c r="Z23" s="35"/>
      <c r="AA23" s="35"/>
      <c r="AB23" s="35"/>
      <c r="AC23" s="35"/>
      <c r="AD23" s="35"/>
      <c r="AE23" s="35"/>
    </row>
    <row r="24" spans="1:31" s="1" customFormat="1" ht="18" customHeight="1">
      <c r="A24" s="35"/>
      <c r="B24" s="40"/>
      <c r="C24" s="35"/>
      <c r="D24" s="35"/>
      <c r="E24" s="104" t="s">
        <v>40</v>
      </c>
      <c r="F24" s="35"/>
      <c r="G24" s="35"/>
      <c r="H24" s="35"/>
      <c r="I24" s="113" t="s">
        <v>30</v>
      </c>
      <c r="J24" s="104" t="s">
        <v>21</v>
      </c>
      <c r="K24" s="35"/>
      <c r="L24" s="114"/>
      <c r="S24" s="35"/>
      <c r="T24" s="35"/>
      <c r="U24" s="35"/>
      <c r="V24" s="35"/>
      <c r="W24" s="35"/>
      <c r="X24" s="35"/>
      <c r="Y24" s="35"/>
      <c r="Z24" s="35"/>
      <c r="AA24" s="35"/>
      <c r="AB24" s="35"/>
      <c r="AC24" s="35"/>
      <c r="AD24" s="35"/>
      <c r="AE24" s="35"/>
    </row>
    <row r="25" spans="1:31" s="1" customFormat="1" ht="6.75" customHeight="1">
      <c r="A25" s="35"/>
      <c r="B25" s="40"/>
      <c r="C25" s="35"/>
      <c r="D25" s="35"/>
      <c r="E25" s="35"/>
      <c r="F25" s="35"/>
      <c r="G25" s="35"/>
      <c r="H25" s="35"/>
      <c r="I25" s="35"/>
      <c r="J25" s="35"/>
      <c r="K25" s="35"/>
      <c r="L25" s="114"/>
      <c r="S25" s="35"/>
      <c r="T25" s="35"/>
      <c r="U25" s="35"/>
      <c r="V25" s="35"/>
      <c r="W25" s="35"/>
      <c r="X25" s="35"/>
      <c r="Y25" s="35"/>
      <c r="Z25" s="35"/>
      <c r="AA25" s="35"/>
      <c r="AB25" s="35"/>
      <c r="AC25" s="35"/>
      <c r="AD25" s="35"/>
      <c r="AE25" s="35"/>
    </row>
    <row r="26" spans="1:31" s="1" customFormat="1" ht="12" customHeight="1">
      <c r="A26" s="35"/>
      <c r="B26" s="40"/>
      <c r="C26" s="35"/>
      <c r="D26" s="113" t="s">
        <v>41</v>
      </c>
      <c r="E26" s="35"/>
      <c r="F26" s="35"/>
      <c r="G26" s="35"/>
      <c r="H26" s="35"/>
      <c r="I26" s="35"/>
      <c r="J26" s="35"/>
      <c r="K26" s="35"/>
      <c r="L26" s="114"/>
      <c r="S26" s="35"/>
      <c r="T26" s="35"/>
      <c r="U26" s="35"/>
      <c r="V26" s="35"/>
      <c r="W26" s="35"/>
      <c r="X26" s="35"/>
      <c r="Y26" s="35"/>
      <c r="Z26" s="35"/>
      <c r="AA26" s="35"/>
      <c r="AB26" s="35"/>
      <c r="AC26" s="35"/>
      <c r="AD26" s="35"/>
      <c r="AE26" s="35"/>
    </row>
    <row r="27" spans="1:31" s="7" customFormat="1" ht="16.5" customHeight="1">
      <c r="A27" s="116"/>
      <c r="B27" s="117"/>
      <c r="C27" s="116"/>
      <c r="D27" s="116"/>
      <c r="E27" s="412" t="s">
        <v>21</v>
      </c>
      <c r="F27" s="412"/>
      <c r="G27" s="412"/>
      <c r="H27" s="412"/>
      <c r="I27" s="116"/>
      <c r="J27" s="116"/>
      <c r="K27" s="116"/>
      <c r="L27" s="118"/>
      <c r="S27" s="116"/>
      <c r="T27" s="116"/>
      <c r="U27" s="116"/>
      <c r="V27" s="116"/>
      <c r="W27" s="116"/>
      <c r="X27" s="116"/>
      <c r="Y27" s="116"/>
      <c r="Z27" s="116"/>
      <c r="AA27" s="116"/>
      <c r="AB27" s="116"/>
      <c r="AC27" s="116"/>
      <c r="AD27" s="116"/>
      <c r="AE27" s="116"/>
    </row>
    <row r="28" spans="1:31" s="1" customFormat="1" ht="6.75" customHeight="1">
      <c r="A28" s="35"/>
      <c r="B28" s="40"/>
      <c r="C28" s="35"/>
      <c r="D28" s="35"/>
      <c r="E28" s="35"/>
      <c r="F28" s="35"/>
      <c r="G28" s="35"/>
      <c r="H28" s="35"/>
      <c r="I28" s="35"/>
      <c r="J28" s="35"/>
      <c r="K28" s="35"/>
      <c r="L28" s="114"/>
      <c r="S28" s="35"/>
      <c r="T28" s="35"/>
      <c r="U28" s="35"/>
      <c r="V28" s="35"/>
      <c r="W28" s="35"/>
      <c r="X28" s="35"/>
      <c r="Y28" s="35"/>
      <c r="Z28" s="35"/>
      <c r="AA28" s="35"/>
      <c r="AB28" s="35"/>
      <c r="AC28" s="35"/>
      <c r="AD28" s="35"/>
      <c r="AE28" s="35"/>
    </row>
    <row r="29" spans="1:31" s="1" customFormat="1" ht="6.75" customHeight="1">
      <c r="A29" s="35"/>
      <c r="B29" s="40"/>
      <c r="C29" s="35"/>
      <c r="D29" s="119"/>
      <c r="E29" s="119"/>
      <c r="F29" s="119"/>
      <c r="G29" s="119"/>
      <c r="H29" s="119"/>
      <c r="I29" s="119"/>
      <c r="J29" s="119"/>
      <c r="K29" s="119"/>
      <c r="L29" s="114"/>
      <c r="S29" s="35"/>
      <c r="T29" s="35"/>
      <c r="U29" s="35"/>
      <c r="V29" s="35"/>
      <c r="W29" s="35"/>
      <c r="X29" s="35"/>
      <c r="Y29" s="35"/>
      <c r="Z29" s="35"/>
      <c r="AA29" s="35"/>
      <c r="AB29" s="35"/>
      <c r="AC29" s="35"/>
      <c r="AD29" s="35"/>
      <c r="AE29" s="35"/>
    </row>
    <row r="30" spans="1:31" s="1" customFormat="1" ht="24.75" customHeight="1">
      <c r="A30" s="35"/>
      <c r="B30" s="40"/>
      <c r="C30" s="35"/>
      <c r="D30" s="120" t="s">
        <v>43</v>
      </c>
      <c r="E30" s="35"/>
      <c r="F30" s="35"/>
      <c r="G30" s="35"/>
      <c r="H30" s="35"/>
      <c r="I30" s="35"/>
      <c r="J30" s="121">
        <f>ROUND(J86,2)</f>
        <v>0</v>
      </c>
      <c r="K30" s="35"/>
      <c r="L30" s="114"/>
      <c r="S30" s="35"/>
      <c r="T30" s="35"/>
      <c r="U30" s="35"/>
      <c r="V30" s="35"/>
      <c r="W30" s="35"/>
      <c r="X30" s="35"/>
      <c r="Y30" s="35"/>
      <c r="Z30" s="35"/>
      <c r="AA30" s="35"/>
      <c r="AB30" s="35"/>
      <c r="AC30" s="35"/>
      <c r="AD30" s="35"/>
      <c r="AE30" s="35"/>
    </row>
    <row r="31" spans="1:31" s="1" customFormat="1" ht="6.75" customHeight="1">
      <c r="A31" s="35"/>
      <c r="B31" s="40"/>
      <c r="C31" s="35"/>
      <c r="D31" s="119"/>
      <c r="E31" s="119"/>
      <c r="F31" s="119"/>
      <c r="G31" s="119"/>
      <c r="H31" s="119"/>
      <c r="I31" s="119"/>
      <c r="J31" s="119"/>
      <c r="K31" s="119"/>
      <c r="L31" s="114"/>
      <c r="S31" s="35"/>
      <c r="T31" s="35"/>
      <c r="U31" s="35"/>
      <c r="V31" s="35"/>
      <c r="W31" s="35"/>
      <c r="X31" s="35"/>
      <c r="Y31" s="35"/>
      <c r="Z31" s="35"/>
      <c r="AA31" s="35"/>
      <c r="AB31" s="35"/>
      <c r="AC31" s="35"/>
      <c r="AD31" s="35"/>
      <c r="AE31" s="35"/>
    </row>
    <row r="32" spans="1:31" s="1" customFormat="1" ht="14.25" customHeight="1">
      <c r="A32" s="35"/>
      <c r="B32" s="40"/>
      <c r="C32" s="35"/>
      <c r="D32" s="35"/>
      <c r="E32" s="35"/>
      <c r="F32" s="122" t="s">
        <v>45</v>
      </c>
      <c r="G32" s="35"/>
      <c r="H32" s="35"/>
      <c r="I32" s="122" t="s">
        <v>44</v>
      </c>
      <c r="J32" s="122" t="s">
        <v>46</v>
      </c>
      <c r="K32" s="35"/>
      <c r="L32" s="114"/>
      <c r="S32" s="35"/>
      <c r="T32" s="35"/>
      <c r="U32" s="35"/>
      <c r="V32" s="35"/>
      <c r="W32" s="35"/>
      <c r="X32" s="35"/>
      <c r="Y32" s="35"/>
      <c r="Z32" s="35"/>
      <c r="AA32" s="35"/>
      <c r="AB32" s="35"/>
      <c r="AC32" s="35"/>
      <c r="AD32" s="35"/>
      <c r="AE32" s="35"/>
    </row>
    <row r="33" spans="1:31" s="1" customFormat="1" ht="14.25" customHeight="1">
      <c r="A33" s="35"/>
      <c r="B33" s="40"/>
      <c r="C33" s="35"/>
      <c r="D33" s="123" t="s">
        <v>47</v>
      </c>
      <c r="E33" s="113" t="s">
        <v>48</v>
      </c>
      <c r="F33" s="124">
        <f>ROUND((SUM(BE86:BE274)),2)</f>
        <v>0</v>
      </c>
      <c r="G33" s="35"/>
      <c r="H33" s="35"/>
      <c r="I33" s="125">
        <v>0.21</v>
      </c>
      <c r="J33" s="124">
        <f>ROUND(((SUM(BE86:BE274))*I33),2)</f>
        <v>0</v>
      </c>
      <c r="K33" s="35"/>
      <c r="L33" s="114"/>
      <c r="S33" s="35"/>
      <c r="T33" s="35"/>
      <c r="U33" s="35"/>
      <c r="V33" s="35"/>
      <c r="W33" s="35"/>
      <c r="X33" s="35"/>
      <c r="Y33" s="35"/>
      <c r="Z33" s="35"/>
      <c r="AA33" s="35"/>
      <c r="AB33" s="35"/>
      <c r="AC33" s="35"/>
      <c r="AD33" s="35"/>
      <c r="AE33" s="35"/>
    </row>
    <row r="34" spans="1:31" s="1" customFormat="1" ht="14.25" customHeight="1">
      <c r="A34" s="35"/>
      <c r="B34" s="40"/>
      <c r="C34" s="35"/>
      <c r="D34" s="35"/>
      <c r="E34" s="113" t="s">
        <v>49</v>
      </c>
      <c r="F34" s="124">
        <f>ROUND((SUM(BF86:BF274)),2)</f>
        <v>0</v>
      </c>
      <c r="G34" s="35"/>
      <c r="H34" s="35"/>
      <c r="I34" s="125">
        <v>0.15</v>
      </c>
      <c r="J34" s="124">
        <f>ROUND(((SUM(BF86:BF274))*I34),2)</f>
        <v>0</v>
      </c>
      <c r="K34" s="35"/>
      <c r="L34" s="114"/>
      <c r="S34" s="35"/>
      <c r="T34" s="35"/>
      <c r="U34" s="35"/>
      <c r="V34" s="35"/>
      <c r="W34" s="35"/>
      <c r="X34" s="35"/>
      <c r="Y34" s="35"/>
      <c r="Z34" s="35"/>
      <c r="AA34" s="35"/>
      <c r="AB34" s="35"/>
      <c r="AC34" s="35"/>
      <c r="AD34" s="35"/>
      <c r="AE34" s="35"/>
    </row>
    <row r="35" spans="1:31" s="1" customFormat="1" ht="14.25" customHeight="1" hidden="1">
      <c r="A35" s="35"/>
      <c r="B35" s="40"/>
      <c r="C35" s="35"/>
      <c r="D35" s="35"/>
      <c r="E35" s="113" t="s">
        <v>50</v>
      </c>
      <c r="F35" s="124">
        <f>ROUND((SUM(BG86:BG274)),2)</f>
        <v>0</v>
      </c>
      <c r="G35" s="35"/>
      <c r="H35" s="35"/>
      <c r="I35" s="125">
        <v>0.21</v>
      </c>
      <c r="J35" s="124">
        <f>0</f>
        <v>0</v>
      </c>
      <c r="K35" s="35"/>
      <c r="L35" s="114"/>
      <c r="S35" s="35"/>
      <c r="T35" s="35"/>
      <c r="U35" s="35"/>
      <c r="V35" s="35"/>
      <c r="W35" s="35"/>
      <c r="X35" s="35"/>
      <c r="Y35" s="35"/>
      <c r="Z35" s="35"/>
      <c r="AA35" s="35"/>
      <c r="AB35" s="35"/>
      <c r="AC35" s="35"/>
      <c r="AD35" s="35"/>
      <c r="AE35" s="35"/>
    </row>
    <row r="36" spans="1:31" s="1" customFormat="1" ht="14.25" customHeight="1" hidden="1">
      <c r="A36" s="35"/>
      <c r="B36" s="40"/>
      <c r="C36" s="35"/>
      <c r="D36" s="35"/>
      <c r="E36" s="113" t="s">
        <v>51</v>
      </c>
      <c r="F36" s="124">
        <f>ROUND((SUM(BH86:BH274)),2)</f>
        <v>0</v>
      </c>
      <c r="G36" s="35"/>
      <c r="H36" s="35"/>
      <c r="I36" s="125">
        <v>0.15</v>
      </c>
      <c r="J36" s="124">
        <f>0</f>
        <v>0</v>
      </c>
      <c r="K36" s="35"/>
      <c r="L36" s="114"/>
      <c r="S36" s="35"/>
      <c r="T36" s="35"/>
      <c r="U36" s="35"/>
      <c r="V36" s="35"/>
      <c r="W36" s="35"/>
      <c r="X36" s="35"/>
      <c r="Y36" s="35"/>
      <c r="Z36" s="35"/>
      <c r="AA36" s="35"/>
      <c r="AB36" s="35"/>
      <c r="AC36" s="35"/>
      <c r="AD36" s="35"/>
      <c r="AE36" s="35"/>
    </row>
    <row r="37" spans="1:31" s="1" customFormat="1" ht="14.25" customHeight="1" hidden="1">
      <c r="A37" s="35"/>
      <c r="B37" s="40"/>
      <c r="C37" s="35"/>
      <c r="D37" s="35"/>
      <c r="E37" s="113" t="s">
        <v>52</v>
      </c>
      <c r="F37" s="124">
        <f>ROUND((SUM(BI86:BI274)),2)</f>
        <v>0</v>
      </c>
      <c r="G37" s="35"/>
      <c r="H37" s="35"/>
      <c r="I37" s="125">
        <v>0</v>
      </c>
      <c r="J37" s="124">
        <f>0</f>
        <v>0</v>
      </c>
      <c r="K37" s="35"/>
      <c r="L37" s="114"/>
      <c r="S37" s="35"/>
      <c r="T37" s="35"/>
      <c r="U37" s="35"/>
      <c r="V37" s="35"/>
      <c r="W37" s="35"/>
      <c r="X37" s="35"/>
      <c r="Y37" s="35"/>
      <c r="Z37" s="35"/>
      <c r="AA37" s="35"/>
      <c r="AB37" s="35"/>
      <c r="AC37" s="35"/>
      <c r="AD37" s="35"/>
      <c r="AE37" s="35"/>
    </row>
    <row r="38" spans="1:31" s="1" customFormat="1" ht="6.75" customHeight="1">
      <c r="A38" s="35"/>
      <c r="B38" s="40"/>
      <c r="C38" s="35"/>
      <c r="D38" s="35"/>
      <c r="E38" s="35"/>
      <c r="F38" s="35"/>
      <c r="G38" s="35"/>
      <c r="H38" s="35"/>
      <c r="I38" s="35"/>
      <c r="J38" s="35"/>
      <c r="K38" s="35"/>
      <c r="L38" s="114"/>
      <c r="S38" s="35"/>
      <c r="T38" s="35"/>
      <c r="U38" s="35"/>
      <c r="V38" s="35"/>
      <c r="W38" s="35"/>
      <c r="X38" s="35"/>
      <c r="Y38" s="35"/>
      <c r="Z38" s="35"/>
      <c r="AA38" s="35"/>
      <c r="AB38" s="35"/>
      <c r="AC38" s="35"/>
      <c r="AD38" s="35"/>
      <c r="AE38" s="35"/>
    </row>
    <row r="39" spans="1:31" s="1" customFormat="1" ht="24.75" customHeight="1">
      <c r="A39" s="35"/>
      <c r="B39" s="40"/>
      <c r="C39" s="126"/>
      <c r="D39" s="127" t="s">
        <v>53</v>
      </c>
      <c r="E39" s="128"/>
      <c r="F39" s="128"/>
      <c r="G39" s="129" t="s">
        <v>54</v>
      </c>
      <c r="H39" s="130" t="s">
        <v>55</v>
      </c>
      <c r="I39" s="128"/>
      <c r="J39" s="131">
        <f>SUM(J30:J37)</f>
        <v>0</v>
      </c>
      <c r="K39" s="132"/>
      <c r="L39" s="114"/>
      <c r="S39" s="35"/>
      <c r="T39" s="35"/>
      <c r="U39" s="35"/>
      <c r="V39" s="35"/>
      <c r="W39" s="35"/>
      <c r="X39" s="35"/>
      <c r="Y39" s="35"/>
      <c r="Z39" s="35"/>
      <c r="AA39" s="35"/>
      <c r="AB39" s="35"/>
      <c r="AC39" s="35"/>
      <c r="AD39" s="35"/>
      <c r="AE39" s="35"/>
    </row>
    <row r="40" spans="1:31" s="1" customFormat="1" ht="14.25" customHeight="1">
      <c r="A40" s="35"/>
      <c r="B40" s="133"/>
      <c r="C40" s="134"/>
      <c r="D40" s="134"/>
      <c r="E40" s="134"/>
      <c r="F40" s="134"/>
      <c r="G40" s="134"/>
      <c r="H40" s="134"/>
      <c r="I40" s="134"/>
      <c r="J40" s="134"/>
      <c r="K40" s="134"/>
      <c r="L40" s="114"/>
      <c r="S40" s="35"/>
      <c r="T40" s="35"/>
      <c r="U40" s="35"/>
      <c r="V40" s="35"/>
      <c r="W40" s="35"/>
      <c r="X40" s="35"/>
      <c r="Y40" s="35"/>
      <c r="Z40" s="35"/>
      <c r="AA40" s="35"/>
      <c r="AB40" s="35"/>
      <c r="AC40" s="35"/>
      <c r="AD40" s="35"/>
      <c r="AE40" s="35"/>
    </row>
    <row r="44" spans="1:31" s="1" customFormat="1" ht="6.75" customHeight="1">
      <c r="A44" s="35"/>
      <c r="B44" s="135"/>
      <c r="C44" s="136"/>
      <c r="D44" s="136"/>
      <c r="E44" s="136"/>
      <c r="F44" s="136"/>
      <c r="G44" s="136"/>
      <c r="H44" s="136"/>
      <c r="I44" s="136"/>
      <c r="J44" s="136"/>
      <c r="K44" s="136"/>
      <c r="L44" s="114"/>
      <c r="S44" s="35"/>
      <c r="T44" s="35"/>
      <c r="U44" s="35"/>
      <c r="V44" s="35"/>
      <c r="W44" s="35"/>
      <c r="X44" s="35"/>
      <c r="Y44" s="35"/>
      <c r="Z44" s="35"/>
      <c r="AA44" s="35"/>
      <c r="AB44" s="35"/>
      <c r="AC44" s="35"/>
      <c r="AD44" s="35"/>
      <c r="AE44" s="35"/>
    </row>
    <row r="45" spans="1:31" s="1" customFormat="1" ht="24.75" customHeight="1">
      <c r="A45" s="35"/>
      <c r="B45" s="36"/>
      <c r="C45" s="24" t="s">
        <v>110</v>
      </c>
      <c r="D45" s="37"/>
      <c r="E45" s="37"/>
      <c r="F45" s="37"/>
      <c r="G45" s="37"/>
      <c r="H45" s="37"/>
      <c r="I45" s="37"/>
      <c r="J45" s="37"/>
      <c r="K45" s="37"/>
      <c r="L45" s="114"/>
      <c r="S45" s="35"/>
      <c r="T45" s="35"/>
      <c r="U45" s="35"/>
      <c r="V45" s="35"/>
      <c r="W45" s="35"/>
      <c r="X45" s="35"/>
      <c r="Y45" s="35"/>
      <c r="Z45" s="35"/>
      <c r="AA45" s="35"/>
      <c r="AB45" s="35"/>
      <c r="AC45" s="35"/>
      <c r="AD45" s="35"/>
      <c r="AE45" s="35"/>
    </row>
    <row r="46" spans="1:31" s="1" customFormat="1" ht="6.75" customHeight="1">
      <c r="A46" s="35"/>
      <c r="B46" s="36"/>
      <c r="C46" s="37"/>
      <c r="D46" s="37"/>
      <c r="E46" s="37"/>
      <c r="F46" s="37"/>
      <c r="G46" s="37"/>
      <c r="H46" s="37"/>
      <c r="I46" s="37"/>
      <c r="J46" s="37"/>
      <c r="K46" s="37"/>
      <c r="L46" s="114"/>
      <c r="S46" s="35"/>
      <c r="T46" s="35"/>
      <c r="U46" s="35"/>
      <c r="V46" s="35"/>
      <c r="W46" s="35"/>
      <c r="X46" s="35"/>
      <c r="Y46" s="35"/>
      <c r="Z46" s="35"/>
      <c r="AA46" s="35"/>
      <c r="AB46" s="35"/>
      <c r="AC46" s="35"/>
      <c r="AD46" s="35"/>
      <c r="AE46" s="35"/>
    </row>
    <row r="47" spans="1:31" s="1" customFormat="1" ht="12" customHeight="1">
      <c r="A47" s="35"/>
      <c r="B47" s="36"/>
      <c r="C47" s="30" t="s">
        <v>16</v>
      </c>
      <c r="D47" s="37"/>
      <c r="E47" s="37"/>
      <c r="F47" s="37"/>
      <c r="G47" s="37"/>
      <c r="H47" s="37"/>
      <c r="I47" s="37"/>
      <c r="J47" s="37"/>
      <c r="K47" s="37"/>
      <c r="L47" s="114"/>
      <c r="S47" s="35"/>
      <c r="T47" s="35"/>
      <c r="U47" s="35"/>
      <c r="V47" s="35"/>
      <c r="W47" s="35"/>
      <c r="X47" s="35"/>
      <c r="Y47" s="35"/>
      <c r="Z47" s="35"/>
      <c r="AA47" s="35"/>
      <c r="AB47" s="35"/>
      <c r="AC47" s="35"/>
      <c r="AD47" s="35"/>
      <c r="AE47" s="35"/>
    </row>
    <row r="48" spans="1:31" s="1" customFormat="1" ht="16.5" customHeight="1">
      <c r="A48" s="35"/>
      <c r="B48" s="36"/>
      <c r="C48" s="37"/>
      <c r="D48" s="37"/>
      <c r="E48" s="404" t="str">
        <f>E7</f>
        <v>004486 MVE Veselí nad Moravou - rekonstrukce</v>
      </c>
      <c r="F48" s="413"/>
      <c r="G48" s="413"/>
      <c r="H48" s="413"/>
      <c r="I48" s="37"/>
      <c r="J48" s="37"/>
      <c r="K48" s="37"/>
      <c r="L48" s="114"/>
      <c r="S48" s="35"/>
      <c r="T48" s="35"/>
      <c r="U48" s="35"/>
      <c r="V48" s="35"/>
      <c r="W48" s="35"/>
      <c r="X48" s="35"/>
      <c r="Y48" s="35"/>
      <c r="Z48" s="35"/>
      <c r="AA48" s="35"/>
      <c r="AB48" s="35"/>
      <c r="AC48" s="35"/>
      <c r="AD48" s="35"/>
      <c r="AE48" s="35"/>
    </row>
    <row r="49" spans="1:31" s="1" customFormat="1" ht="12" customHeight="1">
      <c r="A49" s="35"/>
      <c r="B49" s="36"/>
      <c r="C49" s="30" t="s">
        <v>106</v>
      </c>
      <c r="D49" s="37"/>
      <c r="E49" s="37"/>
      <c r="F49" s="37"/>
      <c r="G49" s="37"/>
      <c r="H49" s="37"/>
      <c r="I49" s="37"/>
      <c r="J49" s="37"/>
      <c r="K49" s="37"/>
      <c r="L49" s="114"/>
      <c r="S49" s="35"/>
      <c r="T49" s="35"/>
      <c r="U49" s="35"/>
      <c r="V49" s="35"/>
      <c r="W49" s="35"/>
      <c r="X49" s="35"/>
      <c r="Y49" s="35"/>
      <c r="Z49" s="35"/>
      <c r="AA49" s="35"/>
      <c r="AB49" s="35"/>
      <c r="AC49" s="35"/>
      <c r="AD49" s="35"/>
      <c r="AE49" s="35"/>
    </row>
    <row r="50" spans="1:31" s="1" customFormat="1" ht="16.5" customHeight="1">
      <c r="A50" s="35"/>
      <c r="B50" s="36"/>
      <c r="C50" s="37"/>
      <c r="D50" s="37"/>
      <c r="E50" s="385" t="str">
        <f>E9</f>
        <v>SO 01 - Úpravy MVE</v>
      </c>
      <c r="F50" s="405"/>
      <c r="G50" s="405"/>
      <c r="H50" s="405"/>
      <c r="I50" s="37"/>
      <c r="J50" s="37"/>
      <c r="K50" s="37"/>
      <c r="L50" s="114"/>
      <c r="S50" s="35"/>
      <c r="T50" s="35"/>
      <c r="U50" s="35"/>
      <c r="V50" s="35"/>
      <c r="W50" s="35"/>
      <c r="X50" s="35"/>
      <c r="Y50" s="35"/>
      <c r="Z50" s="35"/>
      <c r="AA50" s="35"/>
      <c r="AB50" s="35"/>
      <c r="AC50" s="35"/>
      <c r="AD50" s="35"/>
      <c r="AE50" s="35"/>
    </row>
    <row r="51" spans="1:31" s="1" customFormat="1" ht="6.75" customHeight="1">
      <c r="A51" s="35"/>
      <c r="B51" s="36"/>
      <c r="C51" s="37"/>
      <c r="D51" s="37"/>
      <c r="E51" s="37"/>
      <c r="F51" s="37"/>
      <c r="G51" s="37"/>
      <c r="H51" s="37"/>
      <c r="I51" s="37"/>
      <c r="J51" s="37"/>
      <c r="K51" s="37"/>
      <c r="L51" s="114"/>
      <c r="S51" s="35"/>
      <c r="T51" s="35"/>
      <c r="U51" s="35"/>
      <c r="V51" s="35"/>
      <c r="W51" s="35"/>
      <c r="X51" s="35"/>
      <c r="Y51" s="35"/>
      <c r="Z51" s="35"/>
      <c r="AA51" s="35"/>
      <c r="AB51" s="35"/>
      <c r="AC51" s="35"/>
      <c r="AD51" s="35"/>
      <c r="AE51" s="35"/>
    </row>
    <row r="52" spans="1:31" s="1" customFormat="1" ht="12" customHeight="1">
      <c r="A52" s="35"/>
      <c r="B52" s="36"/>
      <c r="C52" s="30" t="s">
        <v>22</v>
      </c>
      <c r="D52" s="37"/>
      <c r="E52" s="37"/>
      <c r="F52" s="28" t="str">
        <f>F12</f>
        <v>VD Veselí nad Moravou - na řece Morava </v>
      </c>
      <c r="G52" s="37"/>
      <c r="H52" s="37"/>
      <c r="I52" s="30" t="s">
        <v>24</v>
      </c>
      <c r="J52" s="60" t="str">
        <f>IF(J12="","",J12)</f>
        <v>12. 4. 2021</v>
      </c>
      <c r="K52" s="37"/>
      <c r="L52" s="114"/>
      <c r="S52" s="35"/>
      <c r="T52" s="35"/>
      <c r="U52" s="35"/>
      <c r="V52" s="35"/>
      <c r="W52" s="35"/>
      <c r="X52" s="35"/>
      <c r="Y52" s="35"/>
      <c r="Z52" s="35"/>
      <c r="AA52" s="35"/>
      <c r="AB52" s="35"/>
      <c r="AC52" s="35"/>
      <c r="AD52" s="35"/>
      <c r="AE52" s="35"/>
    </row>
    <row r="53" spans="1:31" s="1" customFormat="1" ht="6.75" customHeight="1">
      <c r="A53" s="35"/>
      <c r="B53" s="36"/>
      <c r="C53" s="37"/>
      <c r="D53" s="37"/>
      <c r="E53" s="37"/>
      <c r="F53" s="37"/>
      <c r="G53" s="37"/>
      <c r="H53" s="37"/>
      <c r="I53" s="37"/>
      <c r="J53" s="37"/>
      <c r="K53" s="37"/>
      <c r="L53" s="114"/>
      <c r="S53" s="35"/>
      <c r="T53" s="35"/>
      <c r="U53" s="35"/>
      <c r="V53" s="35"/>
      <c r="W53" s="35"/>
      <c r="X53" s="35"/>
      <c r="Y53" s="35"/>
      <c r="Z53" s="35"/>
      <c r="AA53" s="35"/>
      <c r="AB53" s="35"/>
      <c r="AC53" s="35"/>
      <c r="AD53" s="35"/>
      <c r="AE53" s="35"/>
    </row>
    <row r="54" spans="1:31" s="1" customFormat="1" ht="15" customHeight="1">
      <c r="A54" s="35"/>
      <c r="B54" s="36"/>
      <c r="C54" s="30" t="s">
        <v>26</v>
      </c>
      <c r="D54" s="37"/>
      <c r="E54" s="37"/>
      <c r="F54" s="28" t="str">
        <f>E15</f>
        <v>Povodí Moravy, státní podnik</v>
      </c>
      <c r="G54" s="37"/>
      <c r="H54" s="37"/>
      <c r="I54" s="30" t="s">
        <v>34</v>
      </c>
      <c r="J54" s="33" t="str">
        <f>E21</f>
        <v>AQUATIS a. s.</v>
      </c>
      <c r="K54" s="37"/>
      <c r="L54" s="114"/>
      <c r="S54" s="35"/>
      <c r="T54" s="35"/>
      <c r="U54" s="35"/>
      <c r="V54" s="35"/>
      <c r="W54" s="35"/>
      <c r="X54" s="35"/>
      <c r="Y54" s="35"/>
      <c r="Z54" s="35"/>
      <c r="AA54" s="35"/>
      <c r="AB54" s="35"/>
      <c r="AC54" s="35"/>
      <c r="AD54" s="35"/>
      <c r="AE54" s="35"/>
    </row>
    <row r="55" spans="1:31" s="1" customFormat="1" ht="15" customHeight="1">
      <c r="A55" s="35"/>
      <c r="B55" s="36"/>
      <c r="C55" s="30" t="s">
        <v>32</v>
      </c>
      <c r="D55" s="37"/>
      <c r="E55" s="37"/>
      <c r="F55" s="28" t="str">
        <f>IF(E18="","",E18)</f>
        <v>Vyplň údaj</v>
      </c>
      <c r="G55" s="37"/>
      <c r="H55" s="37"/>
      <c r="I55" s="30" t="s">
        <v>39</v>
      </c>
      <c r="J55" s="33" t="str">
        <f>E24</f>
        <v>Aneta Patková</v>
      </c>
      <c r="K55" s="37"/>
      <c r="L55" s="114"/>
      <c r="S55" s="35"/>
      <c r="T55" s="35"/>
      <c r="U55" s="35"/>
      <c r="V55" s="35"/>
      <c r="W55" s="35"/>
      <c r="X55" s="35"/>
      <c r="Y55" s="35"/>
      <c r="Z55" s="35"/>
      <c r="AA55" s="35"/>
      <c r="AB55" s="35"/>
      <c r="AC55" s="35"/>
      <c r="AD55" s="35"/>
      <c r="AE55" s="35"/>
    </row>
    <row r="56" spans="1:31" s="1" customFormat="1" ht="9.75" customHeight="1">
      <c r="A56" s="35"/>
      <c r="B56" s="36"/>
      <c r="C56" s="37"/>
      <c r="D56" s="37"/>
      <c r="E56" s="37"/>
      <c r="F56" s="37"/>
      <c r="G56" s="37"/>
      <c r="H56" s="37"/>
      <c r="I56" s="37"/>
      <c r="J56" s="37"/>
      <c r="K56" s="37"/>
      <c r="L56" s="114"/>
      <c r="S56" s="35"/>
      <c r="T56" s="35"/>
      <c r="U56" s="35"/>
      <c r="V56" s="35"/>
      <c r="W56" s="35"/>
      <c r="X56" s="35"/>
      <c r="Y56" s="35"/>
      <c r="Z56" s="35"/>
      <c r="AA56" s="35"/>
      <c r="AB56" s="35"/>
      <c r="AC56" s="35"/>
      <c r="AD56" s="35"/>
      <c r="AE56" s="35"/>
    </row>
    <row r="57" spans="1:31" s="1" customFormat="1" ht="29.25" customHeight="1">
      <c r="A57" s="35"/>
      <c r="B57" s="36"/>
      <c r="C57" s="137" t="s">
        <v>111</v>
      </c>
      <c r="D57" s="138"/>
      <c r="E57" s="138"/>
      <c r="F57" s="138"/>
      <c r="G57" s="138"/>
      <c r="H57" s="138"/>
      <c r="I57" s="138"/>
      <c r="J57" s="139" t="s">
        <v>112</v>
      </c>
      <c r="K57" s="138"/>
      <c r="L57" s="114"/>
      <c r="S57" s="35"/>
      <c r="T57" s="35"/>
      <c r="U57" s="35"/>
      <c r="V57" s="35"/>
      <c r="W57" s="35"/>
      <c r="X57" s="35"/>
      <c r="Y57" s="35"/>
      <c r="Z57" s="35"/>
      <c r="AA57" s="35"/>
      <c r="AB57" s="35"/>
      <c r="AC57" s="35"/>
      <c r="AD57" s="35"/>
      <c r="AE57" s="35"/>
    </row>
    <row r="58" spans="1:31" s="1" customFormat="1" ht="9.75" customHeight="1">
      <c r="A58" s="35"/>
      <c r="B58" s="36"/>
      <c r="C58" s="37"/>
      <c r="D58" s="37"/>
      <c r="E58" s="37"/>
      <c r="F58" s="37"/>
      <c r="G58" s="37"/>
      <c r="H58" s="37"/>
      <c r="I58" s="37"/>
      <c r="J58" s="37"/>
      <c r="K58" s="37"/>
      <c r="L58" s="114"/>
      <c r="S58" s="35"/>
      <c r="T58" s="35"/>
      <c r="U58" s="35"/>
      <c r="V58" s="35"/>
      <c r="W58" s="35"/>
      <c r="X58" s="35"/>
      <c r="Y58" s="35"/>
      <c r="Z58" s="35"/>
      <c r="AA58" s="35"/>
      <c r="AB58" s="35"/>
      <c r="AC58" s="35"/>
      <c r="AD58" s="35"/>
      <c r="AE58" s="35"/>
    </row>
    <row r="59" spans="1:47" s="1" customFormat="1" ht="22.5" customHeight="1">
      <c r="A59" s="35"/>
      <c r="B59" s="36"/>
      <c r="C59" s="140" t="s">
        <v>75</v>
      </c>
      <c r="D59" s="37"/>
      <c r="E59" s="37"/>
      <c r="F59" s="37"/>
      <c r="G59" s="37"/>
      <c r="H59" s="37"/>
      <c r="I59" s="37"/>
      <c r="J59" s="78">
        <f>J86</f>
        <v>0</v>
      </c>
      <c r="K59" s="37"/>
      <c r="L59" s="114"/>
      <c r="S59" s="35"/>
      <c r="T59" s="35"/>
      <c r="U59" s="35"/>
      <c r="V59" s="35"/>
      <c r="W59" s="35"/>
      <c r="X59" s="35"/>
      <c r="Y59" s="35"/>
      <c r="Z59" s="35"/>
      <c r="AA59" s="35"/>
      <c r="AB59" s="35"/>
      <c r="AC59" s="35"/>
      <c r="AD59" s="35"/>
      <c r="AE59" s="35"/>
      <c r="AU59" s="18" t="s">
        <v>113</v>
      </c>
    </row>
    <row r="60" spans="2:12" s="8" customFormat="1" ht="24.75" customHeight="1">
      <c r="B60" s="141"/>
      <c r="C60" s="142"/>
      <c r="D60" s="143" t="s">
        <v>591</v>
      </c>
      <c r="E60" s="144"/>
      <c r="F60" s="144"/>
      <c r="G60" s="144"/>
      <c r="H60" s="144"/>
      <c r="I60" s="144"/>
      <c r="J60" s="145">
        <f>J87</f>
        <v>0</v>
      </c>
      <c r="K60" s="142"/>
      <c r="L60" s="146"/>
    </row>
    <row r="61" spans="2:12" s="9" customFormat="1" ht="19.5" customHeight="1">
      <c r="B61" s="147"/>
      <c r="C61" s="98"/>
      <c r="D61" s="148" t="s">
        <v>592</v>
      </c>
      <c r="E61" s="149"/>
      <c r="F61" s="149"/>
      <c r="G61" s="149"/>
      <c r="H61" s="149"/>
      <c r="I61" s="149"/>
      <c r="J61" s="150">
        <f>J88</f>
        <v>0</v>
      </c>
      <c r="K61" s="98"/>
      <c r="L61" s="151"/>
    </row>
    <row r="62" spans="2:12" s="9" customFormat="1" ht="19.5" customHeight="1">
      <c r="B62" s="147"/>
      <c r="C62" s="98"/>
      <c r="D62" s="148" t="s">
        <v>593</v>
      </c>
      <c r="E62" s="149"/>
      <c r="F62" s="149"/>
      <c r="G62" s="149"/>
      <c r="H62" s="149"/>
      <c r="I62" s="149"/>
      <c r="J62" s="150">
        <f>J158</f>
        <v>0</v>
      </c>
      <c r="K62" s="98"/>
      <c r="L62" s="151"/>
    </row>
    <row r="63" spans="2:12" s="9" customFormat="1" ht="19.5" customHeight="1">
      <c r="B63" s="147"/>
      <c r="C63" s="98"/>
      <c r="D63" s="148" t="s">
        <v>594</v>
      </c>
      <c r="E63" s="149"/>
      <c r="F63" s="149"/>
      <c r="G63" s="149"/>
      <c r="H63" s="149"/>
      <c r="I63" s="149"/>
      <c r="J63" s="150">
        <f>J198</f>
        <v>0</v>
      </c>
      <c r="K63" s="98"/>
      <c r="L63" s="151"/>
    </row>
    <row r="64" spans="2:12" s="8" customFormat="1" ht="24.75" customHeight="1">
      <c r="B64" s="141"/>
      <c r="C64" s="142"/>
      <c r="D64" s="143" t="s">
        <v>595</v>
      </c>
      <c r="E64" s="144"/>
      <c r="F64" s="144"/>
      <c r="G64" s="144"/>
      <c r="H64" s="144"/>
      <c r="I64" s="144"/>
      <c r="J64" s="145">
        <f>J202</f>
        <v>0</v>
      </c>
      <c r="K64" s="142"/>
      <c r="L64" s="146"/>
    </row>
    <row r="65" spans="2:12" s="9" customFormat="1" ht="19.5" customHeight="1">
      <c r="B65" s="147"/>
      <c r="C65" s="98"/>
      <c r="D65" s="148" t="s">
        <v>596</v>
      </c>
      <c r="E65" s="149"/>
      <c r="F65" s="149"/>
      <c r="G65" s="149"/>
      <c r="H65" s="149"/>
      <c r="I65" s="149"/>
      <c r="J65" s="150">
        <f>J203</f>
        <v>0</v>
      </c>
      <c r="K65" s="98"/>
      <c r="L65" s="151"/>
    </row>
    <row r="66" spans="2:12" s="9" customFormat="1" ht="19.5" customHeight="1">
      <c r="B66" s="147"/>
      <c r="C66" s="98"/>
      <c r="D66" s="148" t="s">
        <v>597</v>
      </c>
      <c r="E66" s="149"/>
      <c r="F66" s="149"/>
      <c r="G66" s="149"/>
      <c r="H66" s="149"/>
      <c r="I66" s="149"/>
      <c r="J66" s="150">
        <f>J236</f>
        <v>0</v>
      </c>
      <c r="K66" s="98"/>
      <c r="L66" s="151"/>
    </row>
    <row r="67" spans="1:31" s="1" customFormat="1" ht="21.75" customHeight="1">
      <c r="A67" s="35"/>
      <c r="B67" s="36"/>
      <c r="C67" s="37"/>
      <c r="D67" s="37"/>
      <c r="E67" s="37"/>
      <c r="F67" s="37"/>
      <c r="G67" s="37"/>
      <c r="H67" s="37"/>
      <c r="I67" s="37"/>
      <c r="J67" s="37"/>
      <c r="K67" s="37"/>
      <c r="L67" s="114"/>
      <c r="S67" s="35"/>
      <c r="T67" s="35"/>
      <c r="U67" s="35"/>
      <c r="V67" s="35"/>
      <c r="W67" s="35"/>
      <c r="X67" s="35"/>
      <c r="Y67" s="35"/>
      <c r="Z67" s="35"/>
      <c r="AA67" s="35"/>
      <c r="AB67" s="35"/>
      <c r="AC67" s="35"/>
      <c r="AD67" s="35"/>
      <c r="AE67" s="35"/>
    </row>
    <row r="68" spans="1:31" s="1" customFormat="1" ht="6.75" customHeight="1">
      <c r="A68" s="35"/>
      <c r="B68" s="48"/>
      <c r="C68" s="49"/>
      <c r="D68" s="49"/>
      <c r="E68" s="49"/>
      <c r="F68" s="49"/>
      <c r="G68" s="49"/>
      <c r="H68" s="49"/>
      <c r="I68" s="49"/>
      <c r="J68" s="49"/>
      <c r="K68" s="49"/>
      <c r="L68" s="114"/>
      <c r="S68" s="35"/>
      <c r="T68" s="35"/>
      <c r="U68" s="35"/>
      <c r="V68" s="35"/>
      <c r="W68" s="35"/>
      <c r="X68" s="35"/>
      <c r="Y68" s="35"/>
      <c r="Z68" s="35"/>
      <c r="AA68" s="35"/>
      <c r="AB68" s="35"/>
      <c r="AC68" s="35"/>
      <c r="AD68" s="35"/>
      <c r="AE68" s="35"/>
    </row>
    <row r="72" spans="1:31" s="1" customFormat="1" ht="6.75" customHeight="1">
      <c r="A72" s="35"/>
      <c r="B72" s="50"/>
      <c r="C72" s="51"/>
      <c r="D72" s="51"/>
      <c r="E72" s="51"/>
      <c r="F72" s="51"/>
      <c r="G72" s="51"/>
      <c r="H72" s="51"/>
      <c r="I72" s="51"/>
      <c r="J72" s="51"/>
      <c r="K72" s="51"/>
      <c r="L72" s="114"/>
      <c r="S72" s="35"/>
      <c r="T72" s="35"/>
      <c r="U72" s="35"/>
      <c r="V72" s="35"/>
      <c r="W72" s="35"/>
      <c r="X72" s="35"/>
      <c r="Y72" s="35"/>
      <c r="Z72" s="35"/>
      <c r="AA72" s="35"/>
      <c r="AB72" s="35"/>
      <c r="AC72" s="35"/>
      <c r="AD72" s="35"/>
      <c r="AE72" s="35"/>
    </row>
    <row r="73" spans="1:31" s="1" customFormat="1" ht="24.75" customHeight="1">
      <c r="A73" s="35"/>
      <c r="B73" s="36"/>
      <c r="C73" s="24" t="s">
        <v>126</v>
      </c>
      <c r="D73" s="37"/>
      <c r="E73" s="37"/>
      <c r="F73" s="37"/>
      <c r="G73" s="37"/>
      <c r="H73" s="37"/>
      <c r="I73" s="37"/>
      <c r="J73" s="37"/>
      <c r="K73" s="37"/>
      <c r="L73" s="114"/>
      <c r="S73" s="35"/>
      <c r="T73" s="35"/>
      <c r="U73" s="35"/>
      <c r="V73" s="35"/>
      <c r="W73" s="35"/>
      <c r="X73" s="35"/>
      <c r="Y73" s="35"/>
      <c r="Z73" s="35"/>
      <c r="AA73" s="35"/>
      <c r="AB73" s="35"/>
      <c r="AC73" s="35"/>
      <c r="AD73" s="35"/>
      <c r="AE73" s="35"/>
    </row>
    <row r="74" spans="1:31" s="1" customFormat="1" ht="6.75" customHeight="1">
      <c r="A74" s="35"/>
      <c r="B74" s="36"/>
      <c r="C74" s="37"/>
      <c r="D74" s="37"/>
      <c r="E74" s="37"/>
      <c r="F74" s="37"/>
      <c r="G74" s="37"/>
      <c r="H74" s="37"/>
      <c r="I74" s="37"/>
      <c r="J74" s="37"/>
      <c r="K74" s="37"/>
      <c r="L74" s="114"/>
      <c r="S74" s="35"/>
      <c r="T74" s="35"/>
      <c r="U74" s="35"/>
      <c r="V74" s="35"/>
      <c r="W74" s="35"/>
      <c r="X74" s="35"/>
      <c r="Y74" s="35"/>
      <c r="Z74" s="35"/>
      <c r="AA74" s="35"/>
      <c r="AB74" s="35"/>
      <c r="AC74" s="35"/>
      <c r="AD74" s="35"/>
      <c r="AE74" s="35"/>
    </row>
    <row r="75" spans="1:31" s="1" customFormat="1" ht="12" customHeight="1">
      <c r="A75" s="35"/>
      <c r="B75" s="36"/>
      <c r="C75" s="30" t="s">
        <v>16</v>
      </c>
      <c r="D75" s="37"/>
      <c r="E75" s="37"/>
      <c r="F75" s="37"/>
      <c r="G75" s="37"/>
      <c r="H75" s="37"/>
      <c r="I75" s="37"/>
      <c r="J75" s="37"/>
      <c r="K75" s="37"/>
      <c r="L75" s="114"/>
      <c r="S75" s="35"/>
      <c r="T75" s="35"/>
      <c r="U75" s="35"/>
      <c r="V75" s="35"/>
      <c r="W75" s="35"/>
      <c r="X75" s="35"/>
      <c r="Y75" s="35"/>
      <c r="Z75" s="35"/>
      <c r="AA75" s="35"/>
      <c r="AB75" s="35"/>
      <c r="AC75" s="35"/>
      <c r="AD75" s="35"/>
      <c r="AE75" s="35"/>
    </row>
    <row r="76" spans="1:31" s="1" customFormat="1" ht="16.5" customHeight="1">
      <c r="A76" s="35"/>
      <c r="B76" s="36"/>
      <c r="C76" s="37"/>
      <c r="D76" s="37"/>
      <c r="E76" s="404" t="str">
        <f>E7</f>
        <v>004486 MVE Veselí nad Moravou - rekonstrukce</v>
      </c>
      <c r="F76" s="413"/>
      <c r="G76" s="413"/>
      <c r="H76" s="413"/>
      <c r="I76" s="37"/>
      <c r="J76" s="37"/>
      <c r="K76" s="37"/>
      <c r="L76" s="114"/>
      <c r="S76" s="35"/>
      <c r="T76" s="35"/>
      <c r="U76" s="35"/>
      <c r="V76" s="35"/>
      <c r="W76" s="35"/>
      <c r="X76" s="35"/>
      <c r="Y76" s="35"/>
      <c r="Z76" s="35"/>
      <c r="AA76" s="35"/>
      <c r="AB76" s="35"/>
      <c r="AC76" s="35"/>
      <c r="AD76" s="35"/>
      <c r="AE76" s="35"/>
    </row>
    <row r="77" spans="1:31" s="1" customFormat="1" ht="12" customHeight="1">
      <c r="A77" s="35"/>
      <c r="B77" s="36"/>
      <c r="C77" s="30" t="s">
        <v>106</v>
      </c>
      <c r="D77" s="37"/>
      <c r="E77" s="37"/>
      <c r="F77" s="37"/>
      <c r="G77" s="37"/>
      <c r="H77" s="37"/>
      <c r="I77" s="37"/>
      <c r="J77" s="37"/>
      <c r="K77" s="37"/>
      <c r="L77" s="114"/>
      <c r="S77" s="35"/>
      <c r="T77" s="35"/>
      <c r="U77" s="35"/>
      <c r="V77" s="35"/>
      <c r="W77" s="35"/>
      <c r="X77" s="35"/>
      <c r="Y77" s="35"/>
      <c r="Z77" s="35"/>
      <c r="AA77" s="35"/>
      <c r="AB77" s="35"/>
      <c r="AC77" s="35"/>
      <c r="AD77" s="35"/>
      <c r="AE77" s="35"/>
    </row>
    <row r="78" spans="1:31" s="1" customFormat="1" ht="16.5" customHeight="1">
      <c r="A78" s="35"/>
      <c r="B78" s="36"/>
      <c r="C78" s="37"/>
      <c r="D78" s="37"/>
      <c r="E78" s="385" t="str">
        <f>E9</f>
        <v>SO 01 - Úpravy MVE</v>
      </c>
      <c r="F78" s="405"/>
      <c r="G78" s="405"/>
      <c r="H78" s="405"/>
      <c r="I78" s="37"/>
      <c r="J78" s="37"/>
      <c r="K78" s="37"/>
      <c r="L78" s="114"/>
      <c r="S78" s="35"/>
      <c r="T78" s="35"/>
      <c r="U78" s="35"/>
      <c r="V78" s="35"/>
      <c r="W78" s="35"/>
      <c r="X78" s="35"/>
      <c r="Y78" s="35"/>
      <c r="Z78" s="35"/>
      <c r="AA78" s="35"/>
      <c r="AB78" s="35"/>
      <c r="AC78" s="35"/>
      <c r="AD78" s="35"/>
      <c r="AE78" s="35"/>
    </row>
    <row r="79" spans="1:31" s="1" customFormat="1" ht="6.75" customHeight="1">
      <c r="A79" s="35"/>
      <c r="B79" s="36"/>
      <c r="C79" s="37"/>
      <c r="D79" s="37"/>
      <c r="E79" s="37"/>
      <c r="F79" s="37"/>
      <c r="G79" s="37"/>
      <c r="H79" s="37"/>
      <c r="I79" s="37"/>
      <c r="J79" s="37"/>
      <c r="K79" s="37"/>
      <c r="L79" s="114"/>
      <c r="S79" s="35"/>
      <c r="T79" s="35"/>
      <c r="U79" s="35"/>
      <c r="V79" s="35"/>
      <c r="W79" s="35"/>
      <c r="X79" s="35"/>
      <c r="Y79" s="35"/>
      <c r="Z79" s="35"/>
      <c r="AA79" s="35"/>
      <c r="AB79" s="35"/>
      <c r="AC79" s="35"/>
      <c r="AD79" s="35"/>
      <c r="AE79" s="35"/>
    </row>
    <row r="80" spans="1:31" s="1" customFormat="1" ht="12" customHeight="1">
      <c r="A80" s="35"/>
      <c r="B80" s="36"/>
      <c r="C80" s="30" t="s">
        <v>22</v>
      </c>
      <c r="D80" s="37"/>
      <c r="E80" s="37"/>
      <c r="F80" s="28" t="str">
        <f>F12</f>
        <v>VD Veselí nad Moravou - na řece Morava </v>
      </c>
      <c r="G80" s="37"/>
      <c r="H80" s="37"/>
      <c r="I80" s="30" t="s">
        <v>24</v>
      </c>
      <c r="J80" s="60" t="str">
        <f>IF(J12="","",J12)</f>
        <v>12. 4. 2021</v>
      </c>
      <c r="K80" s="37"/>
      <c r="L80" s="114"/>
      <c r="S80" s="35"/>
      <c r="T80" s="35"/>
      <c r="U80" s="35"/>
      <c r="V80" s="35"/>
      <c r="W80" s="35"/>
      <c r="X80" s="35"/>
      <c r="Y80" s="35"/>
      <c r="Z80" s="35"/>
      <c r="AA80" s="35"/>
      <c r="AB80" s="35"/>
      <c r="AC80" s="35"/>
      <c r="AD80" s="35"/>
      <c r="AE80" s="35"/>
    </row>
    <row r="81" spans="1:31" s="1" customFormat="1" ht="6.75" customHeight="1">
      <c r="A81" s="35"/>
      <c r="B81" s="36"/>
      <c r="C81" s="37"/>
      <c r="D81" s="37"/>
      <c r="E81" s="37"/>
      <c r="F81" s="37"/>
      <c r="G81" s="37"/>
      <c r="H81" s="37"/>
      <c r="I81" s="37"/>
      <c r="J81" s="37"/>
      <c r="K81" s="37"/>
      <c r="L81" s="114"/>
      <c r="S81" s="35"/>
      <c r="T81" s="35"/>
      <c r="U81" s="35"/>
      <c r="V81" s="35"/>
      <c r="W81" s="35"/>
      <c r="X81" s="35"/>
      <c r="Y81" s="35"/>
      <c r="Z81" s="35"/>
      <c r="AA81" s="35"/>
      <c r="AB81" s="35"/>
      <c r="AC81" s="35"/>
      <c r="AD81" s="35"/>
      <c r="AE81" s="35"/>
    </row>
    <row r="82" spans="1:31" s="1" customFormat="1" ht="15" customHeight="1">
      <c r="A82" s="35"/>
      <c r="B82" s="36"/>
      <c r="C82" s="30" t="s">
        <v>26</v>
      </c>
      <c r="D82" s="37"/>
      <c r="E82" s="37"/>
      <c r="F82" s="28" t="str">
        <f>E15</f>
        <v>Povodí Moravy, státní podnik</v>
      </c>
      <c r="G82" s="37"/>
      <c r="H82" s="37"/>
      <c r="I82" s="30" t="s">
        <v>34</v>
      </c>
      <c r="J82" s="33" t="str">
        <f>E21</f>
        <v>AQUATIS a. s.</v>
      </c>
      <c r="K82" s="37"/>
      <c r="L82" s="114"/>
      <c r="S82" s="35"/>
      <c r="T82" s="35"/>
      <c r="U82" s="35"/>
      <c r="V82" s="35"/>
      <c r="W82" s="35"/>
      <c r="X82" s="35"/>
      <c r="Y82" s="35"/>
      <c r="Z82" s="35"/>
      <c r="AA82" s="35"/>
      <c r="AB82" s="35"/>
      <c r="AC82" s="35"/>
      <c r="AD82" s="35"/>
      <c r="AE82" s="35"/>
    </row>
    <row r="83" spans="1:31" s="1" customFormat="1" ht="15" customHeight="1">
      <c r="A83" s="35"/>
      <c r="B83" s="36"/>
      <c r="C83" s="30" t="s">
        <v>32</v>
      </c>
      <c r="D83" s="37"/>
      <c r="E83" s="37"/>
      <c r="F83" s="28" t="str">
        <f>IF(E18="","",E18)</f>
        <v>Vyplň údaj</v>
      </c>
      <c r="G83" s="37"/>
      <c r="H83" s="37"/>
      <c r="I83" s="30" t="s">
        <v>39</v>
      </c>
      <c r="J83" s="33" t="str">
        <f>E24</f>
        <v>Aneta Patková</v>
      </c>
      <c r="K83" s="37"/>
      <c r="L83" s="114"/>
      <c r="S83" s="35"/>
      <c r="T83" s="35"/>
      <c r="U83" s="35"/>
      <c r="V83" s="35"/>
      <c r="W83" s="35"/>
      <c r="X83" s="35"/>
      <c r="Y83" s="35"/>
      <c r="Z83" s="35"/>
      <c r="AA83" s="35"/>
      <c r="AB83" s="35"/>
      <c r="AC83" s="35"/>
      <c r="AD83" s="35"/>
      <c r="AE83" s="35"/>
    </row>
    <row r="84" spans="1:31" s="1" customFormat="1" ht="9.75" customHeight="1">
      <c r="A84" s="35"/>
      <c r="B84" s="36"/>
      <c r="C84" s="37"/>
      <c r="D84" s="37"/>
      <c r="E84" s="37"/>
      <c r="F84" s="37"/>
      <c r="G84" s="37"/>
      <c r="H84" s="37"/>
      <c r="I84" s="37"/>
      <c r="J84" s="37"/>
      <c r="K84" s="37"/>
      <c r="L84" s="114"/>
      <c r="S84" s="35"/>
      <c r="T84" s="35"/>
      <c r="U84" s="35"/>
      <c r="V84" s="35"/>
      <c r="W84" s="35"/>
      <c r="X84" s="35"/>
      <c r="Y84" s="35"/>
      <c r="Z84" s="35"/>
      <c r="AA84" s="35"/>
      <c r="AB84" s="35"/>
      <c r="AC84" s="35"/>
      <c r="AD84" s="35"/>
      <c r="AE84" s="35"/>
    </row>
    <row r="85" spans="1:31" s="10" customFormat="1" ht="29.25" customHeight="1">
      <c r="A85" s="152"/>
      <c r="B85" s="153"/>
      <c r="C85" s="154" t="s">
        <v>127</v>
      </c>
      <c r="D85" s="155" t="s">
        <v>62</v>
      </c>
      <c r="E85" s="155" t="s">
        <v>58</v>
      </c>
      <c r="F85" s="155" t="s">
        <v>59</v>
      </c>
      <c r="G85" s="155" t="s">
        <v>128</v>
      </c>
      <c r="H85" s="155" t="s">
        <v>129</v>
      </c>
      <c r="I85" s="155" t="s">
        <v>130</v>
      </c>
      <c r="J85" s="155" t="s">
        <v>112</v>
      </c>
      <c r="K85" s="156" t="s">
        <v>131</v>
      </c>
      <c r="L85" s="157"/>
      <c r="M85" s="69" t="s">
        <v>21</v>
      </c>
      <c r="N85" s="70" t="s">
        <v>47</v>
      </c>
      <c r="O85" s="70" t="s">
        <v>132</v>
      </c>
      <c r="P85" s="70" t="s">
        <v>133</v>
      </c>
      <c r="Q85" s="70" t="s">
        <v>134</v>
      </c>
      <c r="R85" s="70" t="s">
        <v>135</v>
      </c>
      <c r="S85" s="70" t="s">
        <v>136</v>
      </c>
      <c r="T85" s="71" t="s">
        <v>137</v>
      </c>
      <c r="U85" s="152"/>
      <c r="V85" s="152"/>
      <c r="W85" s="152"/>
      <c r="X85" s="152"/>
      <c r="Y85" s="152"/>
      <c r="Z85" s="152"/>
      <c r="AA85" s="152"/>
      <c r="AB85" s="152"/>
      <c r="AC85" s="152"/>
      <c r="AD85" s="152"/>
      <c r="AE85" s="152"/>
    </row>
    <row r="86" spans="1:63" s="1" customFormat="1" ht="22.5" customHeight="1">
      <c r="A86" s="35"/>
      <c r="B86" s="36"/>
      <c r="C86" s="76" t="s">
        <v>138</v>
      </c>
      <c r="D86" s="37"/>
      <c r="E86" s="37"/>
      <c r="F86" s="37"/>
      <c r="G86" s="37"/>
      <c r="H86" s="37"/>
      <c r="I86" s="37"/>
      <c r="J86" s="158">
        <f>BK86</f>
        <v>0</v>
      </c>
      <c r="K86" s="37"/>
      <c r="L86" s="40"/>
      <c r="M86" s="72"/>
      <c r="N86" s="159"/>
      <c r="O86" s="73"/>
      <c r="P86" s="160">
        <f>P87+P202</f>
        <v>0</v>
      </c>
      <c r="Q86" s="73"/>
      <c r="R86" s="160">
        <f>R87+R202</f>
        <v>1.03659012</v>
      </c>
      <c r="S86" s="73"/>
      <c r="T86" s="161">
        <f>T87+T202</f>
        <v>1.3365364999999998</v>
      </c>
      <c r="U86" s="35"/>
      <c r="V86" s="35"/>
      <c r="W86" s="35"/>
      <c r="X86" s="35"/>
      <c r="Y86" s="35"/>
      <c r="Z86" s="35"/>
      <c r="AA86" s="35"/>
      <c r="AB86" s="35"/>
      <c r="AC86" s="35"/>
      <c r="AD86" s="35"/>
      <c r="AE86" s="35"/>
      <c r="AT86" s="18" t="s">
        <v>76</v>
      </c>
      <c r="AU86" s="18" t="s">
        <v>113</v>
      </c>
      <c r="BK86" s="162">
        <f>BK87+BK202</f>
        <v>0</v>
      </c>
    </row>
    <row r="87" spans="2:63" s="11" customFormat="1" ht="25.5" customHeight="1">
      <c r="B87" s="163"/>
      <c r="C87" s="164"/>
      <c r="D87" s="165" t="s">
        <v>76</v>
      </c>
      <c r="E87" s="166" t="s">
        <v>598</v>
      </c>
      <c r="F87" s="166" t="s">
        <v>599</v>
      </c>
      <c r="G87" s="164"/>
      <c r="H87" s="164"/>
      <c r="I87" s="167"/>
      <c r="J87" s="168">
        <f>BK87</f>
        <v>0</v>
      </c>
      <c r="K87" s="164"/>
      <c r="L87" s="169"/>
      <c r="M87" s="170"/>
      <c r="N87" s="171"/>
      <c r="O87" s="171"/>
      <c r="P87" s="172">
        <f>P88+P158+P198</f>
        <v>0</v>
      </c>
      <c r="Q87" s="171"/>
      <c r="R87" s="172">
        <f>R88+R158+R198</f>
        <v>0.01588212</v>
      </c>
      <c r="S87" s="171"/>
      <c r="T87" s="173">
        <f>T88+T158+T198</f>
        <v>0.39755649999999987</v>
      </c>
      <c r="AR87" s="174" t="s">
        <v>84</v>
      </c>
      <c r="AT87" s="175" t="s">
        <v>76</v>
      </c>
      <c r="AU87" s="175" t="s">
        <v>77</v>
      </c>
      <c r="AY87" s="174" t="s">
        <v>140</v>
      </c>
      <c r="BK87" s="176">
        <f>BK88+BK158+BK198</f>
        <v>0</v>
      </c>
    </row>
    <row r="88" spans="2:63" s="11" customFormat="1" ht="22.5" customHeight="1">
      <c r="B88" s="163"/>
      <c r="C88" s="164"/>
      <c r="D88" s="165" t="s">
        <v>76</v>
      </c>
      <c r="E88" s="177" t="s">
        <v>183</v>
      </c>
      <c r="F88" s="177" t="s">
        <v>600</v>
      </c>
      <c r="G88" s="164"/>
      <c r="H88" s="164"/>
      <c r="I88" s="167"/>
      <c r="J88" s="178">
        <f>BK88</f>
        <v>0</v>
      </c>
      <c r="K88" s="164"/>
      <c r="L88" s="169"/>
      <c r="M88" s="170"/>
      <c r="N88" s="171"/>
      <c r="O88" s="171"/>
      <c r="P88" s="172">
        <f>SUM(P89:P157)</f>
        <v>0</v>
      </c>
      <c r="Q88" s="171"/>
      <c r="R88" s="172">
        <f>SUM(R89:R157)</f>
        <v>0.01588212</v>
      </c>
      <c r="S88" s="171"/>
      <c r="T88" s="173">
        <f>SUM(T89:T157)</f>
        <v>0.39755649999999987</v>
      </c>
      <c r="AR88" s="174" t="s">
        <v>84</v>
      </c>
      <c r="AT88" s="175" t="s">
        <v>76</v>
      </c>
      <c r="AU88" s="175" t="s">
        <v>84</v>
      </c>
      <c r="AY88" s="174" t="s">
        <v>140</v>
      </c>
      <c r="BK88" s="176">
        <f>SUM(BK89:BK157)</f>
        <v>0</v>
      </c>
    </row>
    <row r="89" spans="1:65" s="1" customFormat="1" ht="21.75" customHeight="1">
      <c r="A89" s="35"/>
      <c r="B89" s="36"/>
      <c r="C89" s="179" t="s">
        <v>84</v>
      </c>
      <c r="D89" s="179" t="s">
        <v>143</v>
      </c>
      <c r="E89" s="180" t="s">
        <v>601</v>
      </c>
      <c r="F89" s="181" t="s">
        <v>602</v>
      </c>
      <c r="G89" s="182" t="s">
        <v>172</v>
      </c>
      <c r="H89" s="183">
        <v>46.3</v>
      </c>
      <c r="I89" s="184"/>
      <c r="J89" s="185">
        <f>ROUND(I89*H89,2)</f>
        <v>0</v>
      </c>
      <c r="K89" s="181" t="s">
        <v>603</v>
      </c>
      <c r="L89" s="40"/>
      <c r="M89" s="186" t="s">
        <v>21</v>
      </c>
      <c r="N89" s="187" t="s">
        <v>48</v>
      </c>
      <c r="O89" s="65"/>
      <c r="P89" s="188">
        <f>O89*H89</f>
        <v>0</v>
      </c>
      <c r="Q89" s="188">
        <v>0.00021</v>
      </c>
      <c r="R89" s="188">
        <f>Q89*H89</f>
        <v>0.009722999999999999</v>
      </c>
      <c r="S89" s="188">
        <v>0</v>
      </c>
      <c r="T89" s="189">
        <f>S89*H89</f>
        <v>0</v>
      </c>
      <c r="U89" s="35"/>
      <c r="V89" s="35"/>
      <c r="W89" s="35"/>
      <c r="X89" s="35"/>
      <c r="Y89" s="35"/>
      <c r="Z89" s="35"/>
      <c r="AA89" s="35"/>
      <c r="AB89" s="35"/>
      <c r="AC89" s="35"/>
      <c r="AD89" s="35"/>
      <c r="AE89" s="35"/>
      <c r="AR89" s="190" t="s">
        <v>147</v>
      </c>
      <c r="AT89" s="190" t="s">
        <v>143</v>
      </c>
      <c r="AU89" s="190" t="s">
        <v>86</v>
      </c>
      <c r="AY89" s="18" t="s">
        <v>140</v>
      </c>
      <c r="BE89" s="191">
        <f>IF(N89="základní",J89,0)</f>
        <v>0</v>
      </c>
      <c r="BF89" s="191">
        <f>IF(N89="snížená",J89,0)</f>
        <v>0</v>
      </c>
      <c r="BG89" s="191">
        <f>IF(N89="zákl. přenesená",J89,0)</f>
        <v>0</v>
      </c>
      <c r="BH89" s="191">
        <f>IF(N89="sníž. přenesená",J89,0)</f>
        <v>0</v>
      </c>
      <c r="BI89" s="191">
        <f>IF(N89="nulová",J89,0)</f>
        <v>0</v>
      </c>
      <c r="BJ89" s="18" t="s">
        <v>84</v>
      </c>
      <c r="BK89" s="191">
        <f>ROUND(I89*H89,2)</f>
        <v>0</v>
      </c>
      <c r="BL89" s="18" t="s">
        <v>147</v>
      </c>
      <c r="BM89" s="190" t="s">
        <v>604</v>
      </c>
    </row>
    <row r="90" spans="1:47" s="1" customFormat="1" ht="11.25">
      <c r="A90" s="35"/>
      <c r="B90" s="36"/>
      <c r="C90" s="37"/>
      <c r="D90" s="192" t="s">
        <v>149</v>
      </c>
      <c r="E90" s="37"/>
      <c r="F90" s="193" t="s">
        <v>605</v>
      </c>
      <c r="G90" s="37"/>
      <c r="H90" s="37"/>
      <c r="I90" s="194"/>
      <c r="J90" s="37"/>
      <c r="K90" s="37"/>
      <c r="L90" s="40"/>
      <c r="M90" s="195"/>
      <c r="N90" s="196"/>
      <c r="O90" s="65"/>
      <c r="P90" s="65"/>
      <c r="Q90" s="65"/>
      <c r="R90" s="65"/>
      <c r="S90" s="65"/>
      <c r="T90" s="66"/>
      <c r="U90" s="35"/>
      <c r="V90" s="35"/>
      <c r="W90" s="35"/>
      <c r="X90" s="35"/>
      <c r="Y90" s="35"/>
      <c r="Z90" s="35"/>
      <c r="AA90" s="35"/>
      <c r="AB90" s="35"/>
      <c r="AC90" s="35"/>
      <c r="AD90" s="35"/>
      <c r="AE90" s="35"/>
      <c r="AT90" s="18" t="s">
        <v>149</v>
      </c>
      <c r="AU90" s="18" t="s">
        <v>86</v>
      </c>
    </row>
    <row r="91" spans="1:47" s="1" customFormat="1" ht="45">
      <c r="A91" s="35"/>
      <c r="B91" s="36"/>
      <c r="C91" s="37"/>
      <c r="D91" s="192" t="s">
        <v>606</v>
      </c>
      <c r="E91" s="37"/>
      <c r="F91" s="202" t="s">
        <v>607</v>
      </c>
      <c r="G91" s="37"/>
      <c r="H91" s="37"/>
      <c r="I91" s="194"/>
      <c r="J91" s="37"/>
      <c r="K91" s="37"/>
      <c r="L91" s="40"/>
      <c r="M91" s="195"/>
      <c r="N91" s="196"/>
      <c r="O91" s="65"/>
      <c r="P91" s="65"/>
      <c r="Q91" s="65"/>
      <c r="R91" s="65"/>
      <c r="S91" s="65"/>
      <c r="T91" s="66"/>
      <c r="U91" s="35"/>
      <c r="V91" s="35"/>
      <c r="W91" s="35"/>
      <c r="X91" s="35"/>
      <c r="Y91" s="35"/>
      <c r="Z91" s="35"/>
      <c r="AA91" s="35"/>
      <c r="AB91" s="35"/>
      <c r="AC91" s="35"/>
      <c r="AD91" s="35"/>
      <c r="AE91" s="35"/>
      <c r="AT91" s="18" t="s">
        <v>606</v>
      </c>
      <c r="AU91" s="18" t="s">
        <v>86</v>
      </c>
    </row>
    <row r="92" spans="1:47" s="1" customFormat="1" ht="18">
      <c r="A92" s="35"/>
      <c r="B92" s="36"/>
      <c r="C92" s="37"/>
      <c r="D92" s="192" t="s">
        <v>608</v>
      </c>
      <c r="E92" s="37"/>
      <c r="F92" s="202" t="s">
        <v>609</v>
      </c>
      <c r="G92" s="37"/>
      <c r="H92" s="37"/>
      <c r="I92" s="194"/>
      <c r="J92" s="37"/>
      <c r="K92" s="37"/>
      <c r="L92" s="40"/>
      <c r="M92" s="195"/>
      <c r="N92" s="196"/>
      <c r="O92" s="65"/>
      <c r="P92" s="65"/>
      <c r="Q92" s="65"/>
      <c r="R92" s="65"/>
      <c r="S92" s="65"/>
      <c r="T92" s="66"/>
      <c r="U92" s="35"/>
      <c r="V92" s="35"/>
      <c r="W92" s="35"/>
      <c r="X92" s="35"/>
      <c r="Y92" s="35"/>
      <c r="Z92" s="35"/>
      <c r="AA92" s="35"/>
      <c r="AB92" s="35"/>
      <c r="AC92" s="35"/>
      <c r="AD92" s="35"/>
      <c r="AE92" s="35"/>
      <c r="AT92" s="18" t="s">
        <v>608</v>
      </c>
      <c r="AU92" s="18" t="s">
        <v>86</v>
      </c>
    </row>
    <row r="93" spans="2:51" s="12" customFormat="1" ht="11.25">
      <c r="B93" s="203"/>
      <c r="C93" s="204"/>
      <c r="D93" s="192" t="s">
        <v>610</v>
      </c>
      <c r="E93" s="205" t="s">
        <v>21</v>
      </c>
      <c r="F93" s="206" t="s">
        <v>611</v>
      </c>
      <c r="G93" s="204"/>
      <c r="H93" s="205" t="s">
        <v>21</v>
      </c>
      <c r="I93" s="207"/>
      <c r="J93" s="204"/>
      <c r="K93" s="204"/>
      <c r="L93" s="208"/>
      <c r="M93" s="209"/>
      <c r="N93" s="210"/>
      <c r="O93" s="210"/>
      <c r="P93" s="210"/>
      <c r="Q93" s="210"/>
      <c r="R93" s="210"/>
      <c r="S93" s="210"/>
      <c r="T93" s="211"/>
      <c r="AT93" s="212" t="s">
        <v>610</v>
      </c>
      <c r="AU93" s="212" t="s">
        <v>86</v>
      </c>
      <c r="AV93" s="12" t="s">
        <v>84</v>
      </c>
      <c r="AW93" s="12" t="s">
        <v>38</v>
      </c>
      <c r="AX93" s="12" t="s">
        <v>77</v>
      </c>
      <c r="AY93" s="212" t="s">
        <v>140</v>
      </c>
    </row>
    <row r="94" spans="2:51" s="13" customFormat="1" ht="11.25">
      <c r="B94" s="213"/>
      <c r="C94" s="214"/>
      <c r="D94" s="192" t="s">
        <v>610</v>
      </c>
      <c r="E94" s="215" t="s">
        <v>21</v>
      </c>
      <c r="F94" s="216" t="s">
        <v>612</v>
      </c>
      <c r="G94" s="214"/>
      <c r="H94" s="217">
        <v>46.3</v>
      </c>
      <c r="I94" s="218"/>
      <c r="J94" s="214"/>
      <c r="K94" s="214"/>
      <c r="L94" s="219"/>
      <c r="M94" s="220"/>
      <c r="N94" s="221"/>
      <c r="O94" s="221"/>
      <c r="P94" s="221"/>
      <c r="Q94" s="221"/>
      <c r="R94" s="221"/>
      <c r="S94" s="221"/>
      <c r="T94" s="222"/>
      <c r="AT94" s="223" t="s">
        <v>610</v>
      </c>
      <c r="AU94" s="223" t="s">
        <v>86</v>
      </c>
      <c r="AV94" s="13" t="s">
        <v>86</v>
      </c>
      <c r="AW94" s="13" t="s">
        <v>38</v>
      </c>
      <c r="AX94" s="13" t="s">
        <v>84</v>
      </c>
      <c r="AY94" s="223" t="s">
        <v>140</v>
      </c>
    </row>
    <row r="95" spans="1:65" s="1" customFormat="1" ht="16.5" customHeight="1">
      <c r="A95" s="35"/>
      <c r="B95" s="36"/>
      <c r="C95" s="179" t="s">
        <v>86</v>
      </c>
      <c r="D95" s="179" t="s">
        <v>143</v>
      </c>
      <c r="E95" s="180" t="s">
        <v>613</v>
      </c>
      <c r="F95" s="181" t="s">
        <v>614</v>
      </c>
      <c r="G95" s="182" t="s">
        <v>582</v>
      </c>
      <c r="H95" s="183">
        <v>0.005</v>
      </c>
      <c r="I95" s="184"/>
      <c r="J95" s="185">
        <f>ROUND(I95*H95,2)</f>
        <v>0</v>
      </c>
      <c r="K95" s="181" t="s">
        <v>21</v>
      </c>
      <c r="L95" s="40"/>
      <c r="M95" s="186" t="s">
        <v>21</v>
      </c>
      <c r="N95" s="187" t="s">
        <v>48</v>
      </c>
      <c r="O95" s="65"/>
      <c r="P95" s="188">
        <f>O95*H95</f>
        <v>0</v>
      </c>
      <c r="Q95" s="188">
        <v>0</v>
      </c>
      <c r="R95" s="188">
        <f>Q95*H95</f>
        <v>0</v>
      </c>
      <c r="S95" s="188">
        <v>2.85</v>
      </c>
      <c r="T95" s="189">
        <f>S95*H95</f>
        <v>0.01425</v>
      </c>
      <c r="U95" s="35"/>
      <c r="V95" s="35"/>
      <c r="W95" s="35"/>
      <c r="X95" s="35"/>
      <c r="Y95" s="35"/>
      <c r="Z95" s="35"/>
      <c r="AA95" s="35"/>
      <c r="AB95" s="35"/>
      <c r="AC95" s="35"/>
      <c r="AD95" s="35"/>
      <c r="AE95" s="35"/>
      <c r="AR95" s="190" t="s">
        <v>147</v>
      </c>
      <c r="AT95" s="190" t="s">
        <v>143</v>
      </c>
      <c r="AU95" s="190" t="s">
        <v>86</v>
      </c>
      <c r="AY95" s="18" t="s">
        <v>140</v>
      </c>
      <c r="BE95" s="191">
        <f>IF(N95="základní",J95,0)</f>
        <v>0</v>
      </c>
      <c r="BF95" s="191">
        <f>IF(N95="snížená",J95,0)</f>
        <v>0</v>
      </c>
      <c r="BG95" s="191">
        <f>IF(N95="zákl. přenesená",J95,0)</f>
        <v>0</v>
      </c>
      <c r="BH95" s="191">
        <f>IF(N95="sníž. přenesená",J95,0)</f>
        <v>0</v>
      </c>
      <c r="BI95" s="191">
        <f>IF(N95="nulová",J95,0)</f>
        <v>0</v>
      </c>
      <c r="BJ95" s="18" t="s">
        <v>84</v>
      </c>
      <c r="BK95" s="191">
        <f>ROUND(I95*H95,2)</f>
        <v>0</v>
      </c>
      <c r="BL95" s="18" t="s">
        <v>147</v>
      </c>
      <c r="BM95" s="190" t="s">
        <v>615</v>
      </c>
    </row>
    <row r="96" spans="1:47" s="1" customFormat="1" ht="18">
      <c r="A96" s="35"/>
      <c r="B96" s="36"/>
      <c r="C96" s="37"/>
      <c r="D96" s="192" t="s">
        <v>149</v>
      </c>
      <c r="E96" s="37"/>
      <c r="F96" s="193" t="s">
        <v>616</v>
      </c>
      <c r="G96" s="37"/>
      <c r="H96" s="37"/>
      <c r="I96" s="194"/>
      <c r="J96" s="37"/>
      <c r="K96" s="37"/>
      <c r="L96" s="40"/>
      <c r="M96" s="195"/>
      <c r="N96" s="196"/>
      <c r="O96" s="65"/>
      <c r="P96" s="65"/>
      <c r="Q96" s="65"/>
      <c r="R96" s="65"/>
      <c r="S96" s="65"/>
      <c r="T96" s="66"/>
      <c r="U96" s="35"/>
      <c r="V96" s="35"/>
      <c r="W96" s="35"/>
      <c r="X96" s="35"/>
      <c r="Y96" s="35"/>
      <c r="Z96" s="35"/>
      <c r="AA96" s="35"/>
      <c r="AB96" s="35"/>
      <c r="AC96" s="35"/>
      <c r="AD96" s="35"/>
      <c r="AE96" s="35"/>
      <c r="AT96" s="18" t="s">
        <v>149</v>
      </c>
      <c r="AU96" s="18" t="s">
        <v>86</v>
      </c>
    </row>
    <row r="97" spans="1:47" s="1" customFormat="1" ht="378">
      <c r="A97" s="35"/>
      <c r="B97" s="36"/>
      <c r="C97" s="37"/>
      <c r="D97" s="192" t="s">
        <v>606</v>
      </c>
      <c r="E97" s="37"/>
      <c r="F97" s="202" t="s">
        <v>617</v>
      </c>
      <c r="G97" s="37"/>
      <c r="H97" s="37"/>
      <c r="I97" s="194"/>
      <c r="J97" s="37"/>
      <c r="K97" s="37"/>
      <c r="L97" s="40"/>
      <c r="M97" s="195"/>
      <c r="N97" s="196"/>
      <c r="O97" s="65"/>
      <c r="P97" s="65"/>
      <c r="Q97" s="65"/>
      <c r="R97" s="65"/>
      <c r="S97" s="65"/>
      <c r="T97" s="66"/>
      <c r="U97" s="35"/>
      <c r="V97" s="35"/>
      <c r="W97" s="35"/>
      <c r="X97" s="35"/>
      <c r="Y97" s="35"/>
      <c r="Z97" s="35"/>
      <c r="AA97" s="35"/>
      <c r="AB97" s="35"/>
      <c r="AC97" s="35"/>
      <c r="AD97" s="35"/>
      <c r="AE97" s="35"/>
      <c r="AT97" s="18" t="s">
        <v>606</v>
      </c>
      <c r="AU97" s="18" t="s">
        <v>86</v>
      </c>
    </row>
    <row r="98" spans="2:51" s="12" customFormat="1" ht="11.25">
      <c r="B98" s="203"/>
      <c r="C98" s="204"/>
      <c r="D98" s="192" t="s">
        <v>610</v>
      </c>
      <c r="E98" s="205" t="s">
        <v>21</v>
      </c>
      <c r="F98" s="206" t="s">
        <v>611</v>
      </c>
      <c r="G98" s="204"/>
      <c r="H98" s="205" t="s">
        <v>21</v>
      </c>
      <c r="I98" s="207"/>
      <c r="J98" s="204"/>
      <c r="K98" s="204"/>
      <c r="L98" s="208"/>
      <c r="M98" s="209"/>
      <c r="N98" s="210"/>
      <c r="O98" s="210"/>
      <c r="P98" s="210"/>
      <c r="Q98" s="210"/>
      <c r="R98" s="210"/>
      <c r="S98" s="210"/>
      <c r="T98" s="211"/>
      <c r="AT98" s="212" t="s">
        <v>610</v>
      </c>
      <c r="AU98" s="212" t="s">
        <v>86</v>
      </c>
      <c r="AV98" s="12" t="s">
        <v>84</v>
      </c>
      <c r="AW98" s="12" t="s">
        <v>38</v>
      </c>
      <c r="AX98" s="12" t="s">
        <v>77</v>
      </c>
      <c r="AY98" s="212" t="s">
        <v>140</v>
      </c>
    </row>
    <row r="99" spans="2:51" s="12" customFormat="1" ht="11.25">
      <c r="B99" s="203"/>
      <c r="C99" s="204"/>
      <c r="D99" s="192" t="s">
        <v>610</v>
      </c>
      <c r="E99" s="205" t="s">
        <v>21</v>
      </c>
      <c r="F99" s="206" t="s">
        <v>618</v>
      </c>
      <c r="G99" s="204"/>
      <c r="H99" s="205" t="s">
        <v>21</v>
      </c>
      <c r="I99" s="207"/>
      <c r="J99" s="204"/>
      <c r="K99" s="204"/>
      <c r="L99" s="208"/>
      <c r="M99" s="209"/>
      <c r="N99" s="210"/>
      <c r="O99" s="210"/>
      <c r="P99" s="210"/>
      <c r="Q99" s="210"/>
      <c r="R99" s="210"/>
      <c r="S99" s="210"/>
      <c r="T99" s="211"/>
      <c r="AT99" s="212" t="s">
        <v>610</v>
      </c>
      <c r="AU99" s="212" t="s">
        <v>86</v>
      </c>
      <c r="AV99" s="12" t="s">
        <v>84</v>
      </c>
      <c r="AW99" s="12" t="s">
        <v>38</v>
      </c>
      <c r="AX99" s="12" t="s">
        <v>77</v>
      </c>
      <c r="AY99" s="212" t="s">
        <v>140</v>
      </c>
    </row>
    <row r="100" spans="2:51" s="13" customFormat="1" ht="11.25">
      <c r="B100" s="213"/>
      <c r="C100" s="214"/>
      <c r="D100" s="192" t="s">
        <v>610</v>
      </c>
      <c r="E100" s="215" t="s">
        <v>21</v>
      </c>
      <c r="F100" s="216" t="s">
        <v>619</v>
      </c>
      <c r="G100" s="214"/>
      <c r="H100" s="217">
        <v>0.005</v>
      </c>
      <c r="I100" s="218"/>
      <c r="J100" s="214"/>
      <c r="K100" s="214"/>
      <c r="L100" s="219"/>
      <c r="M100" s="220"/>
      <c r="N100" s="221"/>
      <c r="O100" s="221"/>
      <c r="P100" s="221"/>
      <c r="Q100" s="221"/>
      <c r="R100" s="221"/>
      <c r="S100" s="221"/>
      <c r="T100" s="222"/>
      <c r="AT100" s="223" t="s">
        <v>610</v>
      </c>
      <c r="AU100" s="223" t="s">
        <v>86</v>
      </c>
      <c r="AV100" s="13" t="s">
        <v>86</v>
      </c>
      <c r="AW100" s="13" t="s">
        <v>38</v>
      </c>
      <c r="AX100" s="13" t="s">
        <v>77</v>
      </c>
      <c r="AY100" s="223" t="s">
        <v>140</v>
      </c>
    </row>
    <row r="101" spans="2:51" s="14" customFormat="1" ht="11.25">
      <c r="B101" s="224"/>
      <c r="C101" s="225"/>
      <c r="D101" s="192" t="s">
        <v>610</v>
      </c>
      <c r="E101" s="226" t="s">
        <v>580</v>
      </c>
      <c r="F101" s="227" t="s">
        <v>620</v>
      </c>
      <c r="G101" s="225"/>
      <c r="H101" s="228">
        <v>0.005</v>
      </c>
      <c r="I101" s="229"/>
      <c r="J101" s="225"/>
      <c r="K101" s="225"/>
      <c r="L101" s="230"/>
      <c r="M101" s="231"/>
      <c r="N101" s="232"/>
      <c r="O101" s="232"/>
      <c r="P101" s="232"/>
      <c r="Q101" s="232"/>
      <c r="R101" s="232"/>
      <c r="S101" s="232"/>
      <c r="T101" s="233"/>
      <c r="AT101" s="234" t="s">
        <v>610</v>
      </c>
      <c r="AU101" s="234" t="s">
        <v>86</v>
      </c>
      <c r="AV101" s="14" t="s">
        <v>147</v>
      </c>
      <c r="AW101" s="14" t="s">
        <v>38</v>
      </c>
      <c r="AX101" s="14" t="s">
        <v>84</v>
      </c>
      <c r="AY101" s="234" t="s">
        <v>140</v>
      </c>
    </row>
    <row r="102" spans="1:65" s="1" customFormat="1" ht="16.5" customHeight="1">
      <c r="A102" s="35"/>
      <c r="B102" s="36"/>
      <c r="C102" s="179" t="s">
        <v>153</v>
      </c>
      <c r="D102" s="179" t="s">
        <v>143</v>
      </c>
      <c r="E102" s="180" t="s">
        <v>621</v>
      </c>
      <c r="F102" s="181" t="s">
        <v>622</v>
      </c>
      <c r="G102" s="182" t="s">
        <v>172</v>
      </c>
      <c r="H102" s="183">
        <v>26.6</v>
      </c>
      <c r="I102" s="184"/>
      <c r="J102" s="185">
        <f>ROUND(I102*H102,2)</f>
        <v>0</v>
      </c>
      <c r="K102" s="181" t="s">
        <v>603</v>
      </c>
      <c r="L102" s="40"/>
      <c r="M102" s="186" t="s">
        <v>21</v>
      </c>
      <c r="N102" s="187" t="s">
        <v>48</v>
      </c>
      <c r="O102" s="65"/>
      <c r="P102" s="188">
        <f>O102*H102</f>
        <v>0</v>
      </c>
      <c r="Q102" s="188">
        <v>0</v>
      </c>
      <c r="R102" s="188">
        <f>Q102*H102</f>
        <v>0</v>
      </c>
      <c r="S102" s="188">
        <v>0</v>
      </c>
      <c r="T102" s="189">
        <f>S102*H102</f>
        <v>0</v>
      </c>
      <c r="U102" s="35"/>
      <c r="V102" s="35"/>
      <c r="W102" s="35"/>
      <c r="X102" s="35"/>
      <c r="Y102" s="35"/>
      <c r="Z102" s="35"/>
      <c r="AA102" s="35"/>
      <c r="AB102" s="35"/>
      <c r="AC102" s="35"/>
      <c r="AD102" s="35"/>
      <c r="AE102" s="35"/>
      <c r="AR102" s="190" t="s">
        <v>147</v>
      </c>
      <c r="AT102" s="190" t="s">
        <v>143</v>
      </c>
      <c r="AU102" s="190" t="s">
        <v>86</v>
      </c>
      <c r="AY102" s="18" t="s">
        <v>140</v>
      </c>
      <c r="BE102" s="191">
        <f>IF(N102="základní",J102,0)</f>
        <v>0</v>
      </c>
      <c r="BF102" s="191">
        <f>IF(N102="snížená",J102,0)</f>
        <v>0</v>
      </c>
      <c r="BG102" s="191">
        <f>IF(N102="zákl. přenesená",J102,0)</f>
        <v>0</v>
      </c>
      <c r="BH102" s="191">
        <f>IF(N102="sníž. přenesená",J102,0)</f>
        <v>0</v>
      </c>
      <c r="BI102" s="191">
        <f>IF(N102="nulová",J102,0)</f>
        <v>0</v>
      </c>
      <c r="BJ102" s="18" t="s">
        <v>84</v>
      </c>
      <c r="BK102" s="191">
        <f>ROUND(I102*H102,2)</f>
        <v>0</v>
      </c>
      <c r="BL102" s="18" t="s">
        <v>147</v>
      </c>
      <c r="BM102" s="190" t="s">
        <v>623</v>
      </c>
    </row>
    <row r="103" spans="1:47" s="1" customFormat="1" ht="11.25">
      <c r="A103" s="35"/>
      <c r="B103" s="36"/>
      <c r="C103" s="37"/>
      <c r="D103" s="192" t="s">
        <v>149</v>
      </c>
      <c r="E103" s="37"/>
      <c r="F103" s="193" t="s">
        <v>622</v>
      </c>
      <c r="G103" s="37"/>
      <c r="H103" s="37"/>
      <c r="I103" s="194"/>
      <c r="J103" s="37"/>
      <c r="K103" s="37"/>
      <c r="L103" s="40"/>
      <c r="M103" s="195"/>
      <c r="N103" s="196"/>
      <c r="O103" s="65"/>
      <c r="P103" s="65"/>
      <c r="Q103" s="65"/>
      <c r="R103" s="65"/>
      <c r="S103" s="65"/>
      <c r="T103" s="66"/>
      <c r="U103" s="35"/>
      <c r="V103" s="35"/>
      <c r="W103" s="35"/>
      <c r="X103" s="35"/>
      <c r="Y103" s="35"/>
      <c r="Z103" s="35"/>
      <c r="AA103" s="35"/>
      <c r="AB103" s="35"/>
      <c r="AC103" s="35"/>
      <c r="AD103" s="35"/>
      <c r="AE103" s="35"/>
      <c r="AT103" s="18" t="s">
        <v>149</v>
      </c>
      <c r="AU103" s="18" t="s">
        <v>86</v>
      </c>
    </row>
    <row r="104" spans="1:47" s="1" customFormat="1" ht="36">
      <c r="A104" s="35"/>
      <c r="B104" s="36"/>
      <c r="C104" s="37"/>
      <c r="D104" s="192" t="s">
        <v>606</v>
      </c>
      <c r="E104" s="37"/>
      <c r="F104" s="202" t="s">
        <v>624</v>
      </c>
      <c r="G104" s="37"/>
      <c r="H104" s="37"/>
      <c r="I104" s="194"/>
      <c r="J104" s="37"/>
      <c r="K104" s="37"/>
      <c r="L104" s="40"/>
      <c r="M104" s="195"/>
      <c r="N104" s="196"/>
      <c r="O104" s="65"/>
      <c r="P104" s="65"/>
      <c r="Q104" s="65"/>
      <c r="R104" s="65"/>
      <c r="S104" s="65"/>
      <c r="T104" s="66"/>
      <c r="U104" s="35"/>
      <c r="V104" s="35"/>
      <c r="W104" s="35"/>
      <c r="X104" s="35"/>
      <c r="Y104" s="35"/>
      <c r="Z104" s="35"/>
      <c r="AA104" s="35"/>
      <c r="AB104" s="35"/>
      <c r="AC104" s="35"/>
      <c r="AD104" s="35"/>
      <c r="AE104" s="35"/>
      <c r="AT104" s="18" t="s">
        <v>606</v>
      </c>
      <c r="AU104" s="18" t="s">
        <v>86</v>
      </c>
    </row>
    <row r="105" spans="2:51" s="13" customFormat="1" ht="11.25">
      <c r="B105" s="213"/>
      <c r="C105" s="214"/>
      <c r="D105" s="192" t="s">
        <v>610</v>
      </c>
      <c r="E105" s="215" t="s">
        <v>21</v>
      </c>
      <c r="F105" s="216" t="s">
        <v>574</v>
      </c>
      <c r="G105" s="214"/>
      <c r="H105" s="217">
        <v>26.6</v>
      </c>
      <c r="I105" s="218"/>
      <c r="J105" s="214"/>
      <c r="K105" s="214"/>
      <c r="L105" s="219"/>
      <c r="M105" s="220"/>
      <c r="N105" s="221"/>
      <c r="O105" s="221"/>
      <c r="P105" s="221"/>
      <c r="Q105" s="221"/>
      <c r="R105" s="221"/>
      <c r="S105" s="221"/>
      <c r="T105" s="222"/>
      <c r="AT105" s="223" t="s">
        <v>610</v>
      </c>
      <c r="AU105" s="223" t="s">
        <v>86</v>
      </c>
      <c r="AV105" s="13" t="s">
        <v>86</v>
      </c>
      <c r="AW105" s="13" t="s">
        <v>38</v>
      </c>
      <c r="AX105" s="13" t="s">
        <v>84</v>
      </c>
      <c r="AY105" s="223" t="s">
        <v>140</v>
      </c>
    </row>
    <row r="106" spans="1:65" s="1" customFormat="1" ht="16.5" customHeight="1">
      <c r="A106" s="35"/>
      <c r="B106" s="36"/>
      <c r="C106" s="179" t="s">
        <v>147</v>
      </c>
      <c r="D106" s="179" t="s">
        <v>143</v>
      </c>
      <c r="E106" s="180" t="s">
        <v>625</v>
      </c>
      <c r="F106" s="181" t="s">
        <v>626</v>
      </c>
      <c r="G106" s="182" t="s">
        <v>562</v>
      </c>
      <c r="H106" s="183">
        <v>1</v>
      </c>
      <c r="I106" s="184"/>
      <c r="J106" s="185">
        <f>ROUND(I106*H106,2)</f>
        <v>0</v>
      </c>
      <c r="K106" s="181" t="s">
        <v>603</v>
      </c>
      <c r="L106" s="40"/>
      <c r="M106" s="186" t="s">
        <v>21</v>
      </c>
      <c r="N106" s="187" t="s">
        <v>48</v>
      </c>
      <c r="O106" s="65"/>
      <c r="P106" s="188">
        <f>O106*H106</f>
        <v>0</v>
      </c>
      <c r="Q106" s="188">
        <v>0.00059</v>
      </c>
      <c r="R106" s="188">
        <f>Q106*H106</f>
        <v>0.00059</v>
      </c>
      <c r="S106" s="188">
        <v>0.015</v>
      </c>
      <c r="T106" s="189">
        <f>S106*H106</f>
        <v>0.015</v>
      </c>
      <c r="U106" s="35"/>
      <c r="V106" s="35"/>
      <c r="W106" s="35"/>
      <c r="X106" s="35"/>
      <c r="Y106" s="35"/>
      <c r="Z106" s="35"/>
      <c r="AA106" s="35"/>
      <c r="AB106" s="35"/>
      <c r="AC106" s="35"/>
      <c r="AD106" s="35"/>
      <c r="AE106" s="35"/>
      <c r="AR106" s="190" t="s">
        <v>147</v>
      </c>
      <c r="AT106" s="190" t="s">
        <v>143</v>
      </c>
      <c r="AU106" s="190" t="s">
        <v>86</v>
      </c>
      <c r="AY106" s="18" t="s">
        <v>140</v>
      </c>
      <c r="BE106" s="191">
        <f>IF(N106="základní",J106,0)</f>
        <v>0</v>
      </c>
      <c r="BF106" s="191">
        <f>IF(N106="snížená",J106,0)</f>
        <v>0</v>
      </c>
      <c r="BG106" s="191">
        <f>IF(N106="zákl. přenesená",J106,0)</f>
        <v>0</v>
      </c>
      <c r="BH106" s="191">
        <f>IF(N106="sníž. přenesená",J106,0)</f>
        <v>0</v>
      </c>
      <c r="BI106" s="191">
        <f>IF(N106="nulová",J106,0)</f>
        <v>0</v>
      </c>
      <c r="BJ106" s="18" t="s">
        <v>84</v>
      </c>
      <c r="BK106" s="191">
        <f>ROUND(I106*H106,2)</f>
        <v>0</v>
      </c>
      <c r="BL106" s="18" t="s">
        <v>147</v>
      </c>
      <c r="BM106" s="190" t="s">
        <v>627</v>
      </c>
    </row>
    <row r="107" spans="1:47" s="1" customFormat="1" ht="18">
      <c r="A107" s="35"/>
      <c r="B107" s="36"/>
      <c r="C107" s="37"/>
      <c r="D107" s="192" t="s">
        <v>149</v>
      </c>
      <c r="E107" s="37"/>
      <c r="F107" s="193" t="s">
        <v>628</v>
      </c>
      <c r="G107" s="37"/>
      <c r="H107" s="37"/>
      <c r="I107" s="194"/>
      <c r="J107" s="37"/>
      <c r="K107" s="37"/>
      <c r="L107" s="40"/>
      <c r="M107" s="195"/>
      <c r="N107" s="196"/>
      <c r="O107" s="65"/>
      <c r="P107" s="65"/>
      <c r="Q107" s="65"/>
      <c r="R107" s="65"/>
      <c r="S107" s="65"/>
      <c r="T107" s="66"/>
      <c r="U107" s="35"/>
      <c r="V107" s="35"/>
      <c r="W107" s="35"/>
      <c r="X107" s="35"/>
      <c r="Y107" s="35"/>
      <c r="Z107" s="35"/>
      <c r="AA107" s="35"/>
      <c r="AB107" s="35"/>
      <c r="AC107" s="35"/>
      <c r="AD107" s="35"/>
      <c r="AE107" s="35"/>
      <c r="AT107" s="18" t="s">
        <v>149</v>
      </c>
      <c r="AU107" s="18" t="s">
        <v>86</v>
      </c>
    </row>
    <row r="108" spans="1:47" s="1" customFormat="1" ht="45">
      <c r="A108" s="35"/>
      <c r="B108" s="36"/>
      <c r="C108" s="37"/>
      <c r="D108" s="192" t="s">
        <v>606</v>
      </c>
      <c r="E108" s="37"/>
      <c r="F108" s="202" t="s">
        <v>629</v>
      </c>
      <c r="G108" s="37"/>
      <c r="H108" s="37"/>
      <c r="I108" s="194"/>
      <c r="J108" s="37"/>
      <c r="K108" s="37"/>
      <c r="L108" s="40"/>
      <c r="M108" s="195"/>
      <c r="N108" s="196"/>
      <c r="O108" s="65"/>
      <c r="P108" s="65"/>
      <c r="Q108" s="65"/>
      <c r="R108" s="65"/>
      <c r="S108" s="65"/>
      <c r="T108" s="66"/>
      <c r="U108" s="35"/>
      <c r="V108" s="35"/>
      <c r="W108" s="35"/>
      <c r="X108" s="35"/>
      <c r="Y108" s="35"/>
      <c r="Z108" s="35"/>
      <c r="AA108" s="35"/>
      <c r="AB108" s="35"/>
      <c r="AC108" s="35"/>
      <c r="AD108" s="35"/>
      <c r="AE108" s="35"/>
      <c r="AT108" s="18" t="s">
        <v>606</v>
      </c>
      <c r="AU108" s="18" t="s">
        <v>86</v>
      </c>
    </row>
    <row r="109" spans="2:51" s="12" customFormat="1" ht="11.25">
      <c r="B109" s="203"/>
      <c r="C109" s="204"/>
      <c r="D109" s="192" t="s">
        <v>610</v>
      </c>
      <c r="E109" s="205" t="s">
        <v>21</v>
      </c>
      <c r="F109" s="206" t="s">
        <v>630</v>
      </c>
      <c r="G109" s="204"/>
      <c r="H109" s="205" t="s">
        <v>21</v>
      </c>
      <c r="I109" s="207"/>
      <c r="J109" s="204"/>
      <c r="K109" s="204"/>
      <c r="L109" s="208"/>
      <c r="M109" s="209"/>
      <c r="N109" s="210"/>
      <c r="O109" s="210"/>
      <c r="P109" s="210"/>
      <c r="Q109" s="210"/>
      <c r="R109" s="210"/>
      <c r="S109" s="210"/>
      <c r="T109" s="211"/>
      <c r="AT109" s="212" t="s">
        <v>610</v>
      </c>
      <c r="AU109" s="212" t="s">
        <v>86</v>
      </c>
      <c r="AV109" s="12" t="s">
        <v>84</v>
      </c>
      <c r="AW109" s="12" t="s">
        <v>38</v>
      </c>
      <c r="AX109" s="12" t="s">
        <v>77</v>
      </c>
      <c r="AY109" s="212" t="s">
        <v>140</v>
      </c>
    </row>
    <row r="110" spans="2:51" s="12" customFormat="1" ht="11.25">
      <c r="B110" s="203"/>
      <c r="C110" s="204"/>
      <c r="D110" s="192" t="s">
        <v>610</v>
      </c>
      <c r="E110" s="205" t="s">
        <v>21</v>
      </c>
      <c r="F110" s="206" t="s">
        <v>631</v>
      </c>
      <c r="G110" s="204"/>
      <c r="H110" s="205" t="s">
        <v>21</v>
      </c>
      <c r="I110" s="207"/>
      <c r="J110" s="204"/>
      <c r="K110" s="204"/>
      <c r="L110" s="208"/>
      <c r="M110" s="209"/>
      <c r="N110" s="210"/>
      <c r="O110" s="210"/>
      <c r="P110" s="210"/>
      <c r="Q110" s="210"/>
      <c r="R110" s="210"/>
      <c r="S110" s="210"/>
      <c r="T110" s="211"/>
      <c r="AT110" s="212" t="s">
        <v>610</v>
      </c>
      <c r="AU110" s="212" t="s">
        <v>86</v>
      </c>
      <c r="AV110" s="12" t="s">
        <v>84</v>
      </c>
      <c r="AW110" s="12" t="s">
        <v>38</v>
      </c>
      <c r="AX110" s="12" t="s">
        <v>77</v>
      </c>
      <c r="AY110" s="212" t="s">
        <v>140</v>
      </c>
    </row>
    <row r="111" spans="2:51" s="13" customFormat="1" ht="11.25">
      <c r="B111" s="213"/>
      <c r="C111" s="214"/>
      <c r="D111" s="192" t="s">
        <v>610</v>
      </c>
      <c r="E111" s="215" t="s">
        <v>21</v>
      </c>
      <c r="F111" s="216" t="s">
        <v>632</v>
      </c>
      <c r="G111" s="214"/>
      <c r="H111" s="217">
        <v>1</v>
      </c>
      <c r="I111" s="218"/>
      <c r="J111" s="214"/>
      <c r="K111" s="214"/>
      <c r="L111" s="219"/>
      <c r="M111" s="220"/>
      <c r="N111" s="221"/>
      <c r="O111" s="221"/>
      <c r="P111" s="221"/>
      <c r="Q111" s="221"/>
      <c r="R111" s="221"/>
      <c r="S111" s="221"/>
      <c r="T111" s="222"/>
      <c r="AT111" s="223" t="s">
        <v>610</v>
      </c>
      <c r="AU111" s="223" t="s">
        <v>86</v>
      </c>
      <c r="AV111" s="13" t="s">
        <v>86</v>
      </c>
      <c r="AW111" s="13" t="s">
        <v>38</v>
      </c>
      <c r="AX111" s="13" t="s">
        <v>77</v>
      </c>
      <c r="AY111" s="223" t="s">
        <v>140</v>
      </c>
    </row>
    <row r="112" spans="2:51" s="14" customFormat="1" ht="11.25">
      <c r="B112" s="224"/>
      <c r="C112" s="225"/>
      <c r="D112" s="192" t="s">
        <v>610</v>
      </c>
      <c r="E112" s="226" t="s">
        <v>560</v>
      </c>
      <c r="F112" s="227" t="s">
        <v>620</v>
      </c>
      <c r="G112" s="225"/>
      <c r="H112" s="228">
        <v>1</v>
      </c>
      <c r="I112" s="229"/>
      <c r="J112" s="225"/>
      <c r="K112" s="225"/>
      <c r="L112" s="230"/>
      <c r="M112" s="231"/>
      <c r="N112" s="232"/>
      <c r="O112" s="232"/>
      <c r="P112" s="232"/>
      <c r="Q112" s="232"/>
      <c r="R112" s="232"/>
      <c r="S112" s="232"/>
      <c r="T112" s="233"/>
      <c r="AT112" s="234" t="s">
        <v>610</v>
      </c>
      <c r="AU112" s="234" t="s">
        <v>86</v>
      </c>
      <c r="AV112" s="14" t="s">
        <v>147</v>
      </c>
      <c r="AW112" s="14" t="s">
        <v>38</v>
      </c>
      <c r="AX112" s="14" t="s">
        <v>84</v>
      </c>
      <c r="AY112" s="234" t="s">
        <v>140</v>
      </c>
    </row>
    <row r="113" spans="1:65" s="1" customFormat="1" ht="16.5" customHeight="1">
      <c r="A113" s="35"/>
      <c r="B113" s="36"/>
      <c r="C113" s="179" t="s">
        <v>165</v>
      </c>
      <c r="D113" s="179" t="s">
        <v>143</v>
      </c>
      <c r="E113" s="180" t="s">
        <v>633</v>
      </c>
      <c r="F113" s="181" t="s">
        <v>634</v>
      </c>
      <c r="G113" s="182" t="s">
        <v>562</v>
      </c>
      <c r="H113" s="183">
        <v>0.75</v>
      </c>
      <c r="I113" s="184"/>
      <c r="J113" s="185">
        <f>ROUND(I113*H113,2)</f>
        <v>0</v>
      </c>
      <c r="K113" s="181" t="s">
        <v>603</v>
      </c>
      <c r="L113" s="40"/>
      <c r="M113" s="186" t="s">
        <v>21</v>
      </c>
      <c r="N113" s="187" t="s">
        <v>48</v>
      </c>
      <c r="O113" s="65"/>
      <c r="P113" s="188">
        <f>O113*H113</f>
        <v>0</v>
      </c>
      <c r="Q113" s="188">
        <v>0.00232</v>
      </c>
      <c r="R113" s="188">
        <f>Q113*H113</f>
        <v>0.00174</v>
      </c>
      <c r="S113" s="188">
        <v>0.101</v>
      </c>
      <c r="T113" s="189">
        <f>S113*H113</f>
        <v>0.07575000000000001</v>
      </c>
      <c r="U113" s="35"/>
      <c r="V113" s="35"/>
      <c r="W113" s="35"/>
      <c r="X113" s="35"/>
      <c r="Y113" s="35"/>
      <c r="Z113" s="35"/>
      <c r="AA113" s="35"/>
      <c r="AB113" s="35"/>
      <c r="AC113" s="35"/>
      <c r="AD113" s="35"/>
      <c r="AE113" s="35"/>
      <c r="AR113" s="190" t="s">
        <v>147</v>
      </c>
      <c r="AT113" s="190" t="s">
        <v>143</v>
      </c>
      <c r="AU113" s="190" t="s">
        <v>86</v>
      </c>
      <c r="AY113" s="18" t="s">
        <v>140</v>
      </c>
      <c r="BE113" s="191">
        <f>IF(N113="základní",J113,0)</f>
        <v>0</v>
      </c>
      <c r="BF113" s="191">
        <f>IF(N113="snížená",J113,0)</f>
        <v>0</v>
      </c>
      <c r="BG113" s="191">
        <f>IF(N113="zákl. přenesená",J113,0)</f>
        <v>0</v>
      </c>
      <c r="BH113" s="191">
        <f>IF(N113="sníž. přenesená",J113,0)</f>
        <v>0</v>
      </c>
      <c r="BI113" s="191">
        <f>IF(N113="nulová",J113,0)</f>
        <v>0</v>
      </c>
      <c r="BJ113" s="18" t="s">
        <v>84</v>
      </c>
      <c r="BK113" s="191">
        <f>ROUND(I113*H113,2)</f>
        <v>0</v>
      </c>
      <c r="BL113" s="18" t="s">
        <v>147</v>
      </c>
      <c r="BM113" s="190" t="s">
        <v>635</v>
      </c>
    </row>
    <row r="114" spans="1:47" s="1" customFormat="1" ht="18">
      <c r="A114" s="35"/>
      <c r="B114" s="36"/>
      <c r="C114" s="37"/>
      <c r="D114" s="192" t="s">
        <v>149</v>
      </c>
      <c r="E114" s="37"/>
      <c r="F114" s="193" t="s">
        <v>636</v>
      </c>
      <c r="G114" s="37"/>
      <c r="H114" s="37"/>
      <c r="I114" s="194"/>
      <c r="J114" s="37"/>
      <c r="K114" s="37"/>
      <c r="L114" s="40"/>
      <c r="M114" s="195"/>
      <c r="N114" s="196"/>
      <c r="O114" s="65"/>
      <c r="P114" s="65"/>
      <c r="Q114" s="65"/>
      <c r="R114" s="65"/>
      <c r="S114" s="65"/>
      <c r="T114" s="66"/>
      <c r="U114" s="35"/>
      <c r="V114" s="35"/>
      <c r="W114" s="35"/>
      <c r="X114" s="35"/>
      <c r="Y114" s="35"/>
      <c r="Z114" s="35"/>
      <c r="AA114" s="35"/>
      <c r="AB114" s="35"/>
      <c r="AC114" s="35"/>
      <c r="AD114" s="35"/>
      <c r="AE114" s="35"/>
      <c r="AT114" s="18" t="s">
        <v>149</v>
      </c>
      <c r="AU114" s="18" t="s">
        <v>86</v>
      </c>
    </row>
    <row r="115" spans="1:47" s="1" customFormat="1" ht="45">
      <c r="A115" s="35"/>
      <c r="B115" s="36"/>
      <c r="C115" s="37"/>
      <c r="D115" s="192" t="s">
        <v>606</v>
      </c>
      <c r="E115" s="37"/>
      <c r="F115" s="202" t="s">
        <v>629</v>
      </c>
      <c r="G115" s="37"/>
      <c r="H115" s="37"/>
      <c r="I115" s="194"/>
      <c r="J115" s="37"/>
      <c r="K115" s="37"/>
      <c r="L115" s="40"/>
      <c r="M115" s="195"/>
      <c r="N115" s="196"/>
      <c r="O115" s="65"/>
      <c r="P115" s="65"/>
      <c r="Q115" s="65"/>
      <c r="R115" s="65"/>
      <c r="S115" s="65"/>
      <c r="T115" s="66"/>
      <c r="U115" s="35"/>
      <c r="V115" s="35"/>
      <c r="W115" s="35"/>
      <c r="X115" s="35"/>
      <c r="Y115" s="35"/>
      <c r="Z115" s="35"/>
      <c r="AA115" s="35"/>
      <c r="AB115" s="35"/>
      <c r="AC115" s="35"/>
      <c r="AD115" s="35"/>
      <c r="AE115" s="35"/>
      <c r="AT115" s="18" t="s">
        <v>606</v>
      </c>
      <c r="AU115" s="18" t="s">
        <v>86</v>
      </c>
    </row>
    <row r="116" spans="2:51" s="12" customFormat="1" ht="11.25">
      <c r="B116" s="203"/>
      <c r="C116" s="204"/>
      <c r="D116" s="192" t="s">
        <v>610</v>
      </c>
      <c r="E116" s="205" t="s">
        <v>21</v>
      </c>
      <c r="F116" s="206" t="s">
        <v>630</v>
      </c>
      <c r="G116" s="204"/>
      <c r="H116" s="205" t="s">
        <v>21</v>
      </c>
      <c r="I116" s="207"/>
      <c r="J116" s="204"/>
      <c r="K116" s="204"/>
      <c r="L116" s="208"/>
      <c r="M116" s="209"/>
      <c r="N116" s="210"/>
      <c r="O116" s="210"/>
      <c r="P116" s="210"/>
      <c r="Q116" s="210"/>
      <c r="R116" s="210"/>
      <c r="S116" s="210"/>
      <c r="T116" s="211"/>
      <c r="AT116" s="212" t="s">
        <v>610</v>
      </c>
      <c r="AU116" s="212" t="s">
        <v>86</v>
      </c>
      <c r="AV116" s="12" t="s">
        <v>84</v>
      </c>
      <c r="AW116" s="12" t="s">
        <v>38</v>
      </c>
      <c r="AX116" s="12" t="s">
        <v>77</v>
      </c>
      <c r="AY116" s="212" t="s">
        <v>140</v>
      </c>
    </row>
    <row r="117" spans="2:51" s="12" customFormat="1" ht="11.25">
      <c r="B117" s="203"/>
      <c r="C117" s="204"/>
      <c r="D117" s="192" t="s">
        <v>610</v>
      </c>
      <c r="E117" s="205" t="s">
        <v>21</v>
      </c>
      <c r="F117" s="206" t="s">
        <v>631</v>
      </c>
      <c r="G117" s="204"/>
      <c r="H117" s="205" t="s">
        <v>21</v>
      </c>
      <c r="I117" s="207"/>
      <c r="J117" s="204"/>
      <c r="K117" s="204"/>
      <c r="L117" s="208"/>
      <c r="M117" s="209"/>
      <c r="N117" s="210"/>
      <c r="O117" s="210"/>
      <c r="P117" s="210"/>
      <c r="Q117" s="210"/>
      <c r="R117" s="210"/>
      <c r="S117" s="210"/>
      <c r="T117" s="211"/>
      <c r="AT117" s="212" t="s">
        <v>610</v>
      </c>
      <c r="AU117" s="212" t="s">
        <v>86</v>
      </c>
      <c r="AV117" s="12" t="s">
        <v>84</v>
      </c>
      <c r="AW117" s="12" t="s">
        <v>38</v>
      </c>
      <c r="AX117" s="12" t="s">
        <v>77</v>
      </c>
      <c r="AY117" s="212" t="s">
        <v>140</v>
      </c>
    </row>
    <row r="118" spans="2:51" s="13" customFormat="1" ht="11.25">
      <c r="B118" s="213"/>
      <c r="C118" s="214"/>
      <c r="D118" s="192" t="s">
        <v>610</v>
      </c>
      <c r="E118" s="215" t="s">
        <v>568</v>
      </c>
      <c r="F118" s="216" t="s">
        <v>637</v>
      </c>
      <c r="G118" s="214"/>
      <c r="H118" s="217">
        <v>0.75</v>
      </c>
      <c r="I118" s="218"/>
      <c r="J118" s="214"/>
      <c r="K118" s="214"/>
      <c r="L118" s="219"/>
      <c r="M118" s="220"/>
      <c r="N118" s="221"/>
      <c r="O118" s="221"/>
      <c r="P118" s="221"/>
      <c r="Q118" s="221"/>
      <c r="R118" s="221"/>
      <c r="S118" s="221"/>
      <c r="T118" s="222"/>
      <c r="AT118" s="223" t="s">
        <v>610</v>
      </c>
      <c r="AU118" s="223" t="s">
        <v>86</v>
      </c>
      <c r="AV118" s="13" t="s">
        <v>86</v>
      </c>
      <c r="AW118" s="13" t="s">
        <v>38</v>
      </c>
      <c r="AX118" s="13" t="s">
        <v>84</v>
      </c>
      <c r="AY118" s="223" t="s">
        <v>140</v>
      </c>
    </row>
    <row r="119" spans="1:65" s="1" customFormat="1" ht="16.5" customHeight="1">
      <c r="A119" s="35"/>
      <c r="B119" s="36"/>
      <c r="C119" s="179" t="s">
        <v>169</v>
      </c>
      <c r="D119" s="179" t="s">
        <v>143</v>
      </c>
      <c r="E119" s="180" t="s">
        <v>638</v>
      </c>
      <c r="F119" s="181" t="s">
        <v>639</v>
      </c>
      <c r="G119" s="182" t="s">
        <v>562</v>
      </c>
      <c r="H119" s="183">
        <v>0.5</v>
      </c>
      <c r="I119" s="184"/>
      <c r="J119" s="185">
        <f>ROUND(I119*H119,2)</f>
        <v>0</v>
      </c>
      <c r="K119" s="181" t="s">
        <v>603</v>
      </c>
      <c r="L119" s="40"/>
      <c r="M119" s="186" t="s">
        <v>21</v>
      </c>
      <c r="N119" s="187" t="s">
        <v>48</v>
      </c>
      <c r="O119" s="65"/>
      <c r="P119" s="188">
        <f>O119*H119</f>
        <v>0</v>
      </c>
      <c r="Q119" s="188">
        <v>0.00622</v>
      </c>
      <c r="R119" s="188">
        <f>Q119*H119</f>
        <v>0.00311</v>
      </c>
      <c r="S119" s="188">
        <v>0.502</v>
      </c>
      <c r="T119" s="189">
        <f>S119*H119</f>
        <v>0.251</v>
      </c>
      <c r="U119" s="35"/>
      <c r="V119" s="35"/>
      <c r="W119" s="35"/>
      <c r="X119" s="35"/>
      <c r="Y119" s="35"/>
      <c r="Z119" s="35"/>
      <c r="AA119" s="35"/>
      <c r="AB119" s="35"/>
      <c r="AC119" s="35"/>
      <c r="AD119" s="35"/>
      <c r="AE119" s="35"/>
      <c r="AR119" s="190" t="s">
        <v>147</v>
      </c>
      <c r="AT119" s="190" t="s">
        <v>143</v>
      </c>
      <c r="AU119" s="190" t="s">
        <v>86</v>
      </c>
      <c r="AY119" s="18" t="s">
        <v>140</v>
      </c>
      <c r="BE119" s="191">
        <f>IF(N119="základní",J119,0)</f>
        <v>0</v>
      </c>
      <c r="BF119" s="191">
        <f>IF(N119="snížená",J119,0)</f>
        <v>0</v>
      </c>
      <c r="BG119" s="191">
        <f>IF(N119="zákl. přenesená",J119,0)</f>
        <v>0</v>
      </c>
      <c r="BH119" s="191">
        <f>IF(N119="sníž. přenesená",J119,0)</f>
        <v>0</v>
      </c>
      <c r="BI119" s="191">
        <f>IF(N119="nulová",J119,0)</f>
        <v>0</v>
      </c>
      <c r="BJ119" s="18" t="s">
        <v>84</v>
      </c>
      <c r="BK119" s="191">
        <f>ROUND(I119*H119,2)</f>
        <v>0</v>
      </c>
      <c r="BL119" s="18" t="s">
        <v>147</v>
      </c>
      <c r="BM119" s="190" t="s">
        <v>640</v>
      </c>
    </row>
    <row r="120" spans="1:47" s="1" customFormat="1" ht="18">
      <c r="A120" s="35"/>
      <c r="B120" s="36"/>
      <c r="C120" s="37"/>
      <c r="D120" s="192" t="s">
        <v>149</v>
      </c>
      <c r="E120" s="37"/>
      <c r="F120" s="193" t="s">
        <v>641</v>
      </c>
      <c r="G120" s="37"/>
      <c r="H120" s="37"/>
      <c r="I120" s="194"/>
      <c r="J120" s="37"/>
      <c r="K120" s="37"/>
      <c r="L120" s="40"/>
      <c r="M120" s="195"/>
      <c r="N120" s="196"/>
      <c r="O120" s="65"/>
      <c r="P120" s="65"/>
      <c r="Q120" s="65"/>
      <c r="R120" s="65"/>
      <c r="S120" s="65"/>
      <c r="T120" s="66"/>
      <c r="U120" s="35"/>
      <c r="V120" s="35"/>
      <c r="W120" s="35"/>
      <c r="X120" s="35"/>
      <c r="Y120" s="35"/>
      <c r="Z120" s="35"/>
      <c r="AA120" s="35"/>
      <c r="AB120" s="35"/>
      <c r="AC120" s="35"/>
      <c r="AD120" s="35"/>
      <c r="AE120" s="35"/>
      <c r="AT120" s="18" t="s">
        <v>149</v>
      </c>
      <c r="AU120" s="18" t="s">
        <v>86</v>
      </c>
    </row>
    <row r="121" spans="1:47" s="1" customFormat="1" ht="45">
      <c r="A121" s="35"/>
      <c r="B121" s="36"/>
      <c r="C121" s="37"/>
      <c r="D121" s="192" t="s">
        <v>606</v>
      </c>
      <c r="E121" s="37"/>
      <c r="F121" s="202" t="s">
        <v>629</v>
      </c>
      <c r="G121" s="37"/>
      <c r="H121" s="37"/>
      <c r="I121" s="194"/>
      <c r="J121" s="37"/>
      <c r="K121" s="37"/>
      <c r="L121" s="40"/>
      <c r="M121" s="195"/>
      <c r="N121" s="196"/>
      <c r="O121" s="65"/>
      <c r="P121" s="65"/>
      <c r="Q121" s="65"/>
      <c r="R121" s="65"/>
      <c r="S121" s="65"/>
      <c r="T121" s="66"/>
      <c r="U121" s="35"/>
      <c r="V121" s="35"/>
      <c r="W121" s="35"/>
      <c r="X121" s="35"/>
      <c r="Y121" s="35"/>
      <c r="Z121" s="35"/>
      <c r="AA121" s="35"/>
      <c r="AB121" s="35"/>
      <c r="AC121" s="35"/>
      <c r="AD121" s="35"/>
      <c r="AE121" s="35"/>
      <c r="AT121" s="18" t="s">
        <v>606</v>
      </c>
      <c r="AU121" s="18" t="s">
        <v>86</v>
      </c>
    </row>
    <row r="122" spans="2:51" s="12" customFormat="1" ht="11.25">
      <c r="B122" s="203"/>
      <c r="C122" s="204"/>
      <c r="D122" s="192" t="s">
        <v>610</v>
      </c>
      <c r="E122" s="205" t="s">
        <v>21</v>
      </c>
      <c r="F122" s="206" t="s">
        <v>642</v>
      </c>
      <c r="G122" s="204"/>
      <c r="H122" s="205" t="s">
        <v>21</v>
      </c>
      <c r="I122" s="207"/>
      <c r="J122" s="204"/>
      <c r="K122" s="204"/>
      <c r="L122" s="208"/>
      <c r="M122" s="209"/>
      <c r="N122" s="210"/>
      <c r="O122" s="210"/>
      <c r="P122" s="210"/>
      <c r="Q122" s="210"/>
      <c r="R122" s="210"/>
      <c r="S122" s="210"/>
      <c r="T122" s="211"/>
      <c r="AT122" s="212" t="s">
        <v>610</v>
      </c>
      <c r="AU122" s="212" t="s">
        <v>86</v>
      </c>
      <c r="AV122" s="12" t="s">
        <v>84</v>
      </c>
      <c r="AW122" s="12" t="s">
        <v>38</v>
      </c>
      <c r="AX122" s="12" t="s">
        <v>77</v>
      </c>
      <c r="AY122" s="212" t="s">
        <v>140</v>
      </c>
    </row>
    <row r="123" spans="2:51" s="13" customFormat="1" ht="11.25">
      <c r="B123" s="213"/>
      <c r="C123" s="214"/>
      <c r="D123" s="192" t="s">
        <v>610</v>
      </c>
      <c r="E123" s="215" t="s">
        <v>571</v>
      </c>
      <c r="F123" s="216" t="s">
        <v>643</v>
      </c>
      <c r="G123" s="214"/>
      <c r="H123" s="217">
        <v>0.5</v>
      </c>
      <c r="I123" s="218"/>
      <c r="J123" s="214"/>
      <c r="K123" s="214"/>
      <c r="L123" s="219"/>
      <c r="M123" s="220"/>
      <c r="N123" s="221"/>
      <c r="O123" s="221"/>
      <c r="P123" s="221"/>
      <c r="Q123" s="221"/>
      <c r="R123" s="221"/>
      <c r="S123" s="221"/>
      <c r="T123" s="222"/>
      <c r="AT123" s="223" t="s">
        <v>610</v>
      </c>
      <c r="AU123" s="223" t="s">
        <v>86</v>
      </c>
      <c r="AV123" s="13" t="s">
        <v>86</v>
      </c>
      <c r="AW123" s="13" t="s">
        <v>38</v>
      </c>
      <c r="AX123" s="13" t="s">
        <v>84</v>
      </c>
      <c r="AY123" s="223" t="s">
        <v>140</v>
      </c>
    </row>
    <row r="124" spans="1:65" s="1" customFormat="1" ht="16.5" customHeight="1">
      <c r="A124" s="35"/>
      <c r="B124" s="36"/>
      <c r="C124" s="179" t="s">
        <v>174</v>
      </c>
      <c r="D124" s="179" t="s">
        <v>143</v>
      </c>
      <c r="E124" s="180" t="s">
        <v>644</v>
      </c>
      <c r="F124" s="181" t="s">
        <v>645</v>
      </c>
      <c r="G124" s="182" t="s">
        <v>172</v>
      </c>
      <c r="H124" s="183">
        <v>0.202</v>
      </c>
      <c r="I124" s="184"/>
      <c r="J124" s="185">
        <f>ROUND(I124*H124,2)</f>
        <v>0</v>
      </c>
      <c r="K124" s="181" t="s">
        <v>603</v>
      </c>
      <c r="L124" s="40"/>
      <c r="M124" s="186" t="s">
        <v>21</v>
      </c>
      <c r="N124" s="187" t="s">
        <v>48</v>
      </c>
      <c r="O124" s="65"/>
      <c r="P124" s="188">
        <f>O124*H124</f>
        <v>0</v>
      </c>
      <c r="Q124" s="188">
        <v>0.00356</v>
      </c>
      <c r="R124" s="188">
        <f>Q124*H124</f>
        <v>0.00071912</v>
      </c>
      <c r="S124" s="188">
        <v>0</v>
      </c>
      <c r="T124" s="189">
        <f>S124*H124</f>
        <v>0</v>
      </c>
      <c r="U124" s="35"/>
      <c r="V124" s="35"/>
      <c r="W124" s="35"/>
      <c r="X124" s="35"/>
      <c r="Y124" s="35"/>
      <c r="Z124" s="35"/>
      <c r="AA124" s="35"/>
      <c r="AB124" s="35"/>
      <c r="AC124" s="35"/>
      <c r="AD124" s="35"/>
      <c r="AE124" s="35"/>
      <c r="AR124" s="190" t="s">
        <v>147</v>
      </c>
      <c r="AT124" s="190" t="s">
        <v>143</v>
      </c>
      <c r="AU124" s="190" t="s">
        <v>86</v>
      </c>
      <c r="AY124" s="18" t="s">
        <v>140</v>
      </c>
      <c r="BE124" s="191">
        <f>IF(N124="základní",J124,0)</f>
        <v>0</v>
      </c>
      <c r="BF124" s="191">
        <f>IF(N124="snížená",J124,0)</f>
        <v>0</v>
      </c>
      <c r="BG124" s="191">
        <f>IF(N124="zákl. přenesená",J124,0)</f>
        <v>0</v>
      </c>
      <c r="BH124" s="191">
        <f>IF(N124="sníž. přenesená",J124,0)</f>
        <v>0</v>
      </c>
      <c r="BI124" s="191">
        <f>IF(N124="nulová",J124,0)</f>
        <v>0</v>
      </c>
      <c r="BJ124" s="18" t="s">
        <v>84</v>
      </c>
      <c r="BK124" s="191">
        <f>ROUND(I124*H124,2)</f>
        <v>0</v>
      </c>
      <c r="BL124" s="18" t="s">
        <v>147</v>
      </c>
      <c r="BM124" s="190" t="s">
        <v>646</v>
      </c>
    </row>
    <row r="125" spans="1:47" s="1" customFormat="1" ht="11.25">
      <c r="A125" s="35"/>
      <c r="B125" s="36"/>
      <c r="C125" s="37"/>
      <c r="D125" s="192" t="s">
        <v>149</v>
      </c>
      <c r="E125" s="37"/>
      <c r="F125" s="193" t="s">
        <v>647</v>
      </c>
      <c r="G125" s="37"/>
      <c r="H125" s="37"/>
      <c r="I125" s="194"/>
      <c r="J125" s="37"/>
      <c r="K125" s="37"/>
      <c r="L125" s="40"/>
      <c r="M125" s="195"/>
      <c r="N125" s="196"/>
      <c r="O125" s="65"/>
      <c r="P125" s="65"/>
      <c r="Q125" s="65"/>
      <c r="R125" s="65"/>
      <c r="S125" s="65"/>
      <c r="T125" s="66"/>
      <c r="U125" s="35"/>
      <c r="V125" s="35"/>
      <c r="W125" s="35"/>
      <c r="X125" s="35"/>
      <c r="Y125" s="35"/>
      <c r="Z125" s="35"/>
      <c r="AA125" s="35"/>
      <c r="AB125" s="35"/>
      <c r="AC125" s="35"/>
      <c r="AD125" s="35"/>
      <c r="AE125" s="35"/>
      <c r="AT125" s="18" t="s">
        <v>149</v>
      </c>
      <c r="AU125" s="18" t="s">
        <v>86</v>
      </c>
    </row>
    <row r="126" spans="1:47" s="1" customFormat="1" ht="27">
      <c r="A126" s="35"/>
      <c r="B126" s="36"/>
      <c r="C126" s="37"/>
      <c r="D126" s="192" t="s">
        <v>606</v>
      </c>
      <c r="E126" s="37"/>
      <c r="F126" s="202" t="s">
        <v>648</v>
      </c>
      <c r="G126" s="37"/>
      <c r="H126" s="37"/>
      <c r="I126" s="194"/>
      <c r="J126" s="37"/>
      <c r="K126" s="37"/>
      <c r="L126" s="40"/>
      <c r="M126" s="195"/>
      <c r="N126" s="196"/>
      <c r="O126" s="65"/>
      <c r="P126" s="65"/>
      <c r="Q126" s="65"/>
      <c r="R126" s="65"/>
      <c r="S126" s="65"/>
      <c r="T126" s="66"/>
      <c r="U126" s="35"/>
      <c r="V126" s="35"/>
      <c r="W126" s="35"/>
      <c r="X126" s="35"/>
      <c r="Y126" s="35"/>
      <c r="Z126" s="35"/>
      <c r="AA126" s="35"/>
      <c r="AB126" s="35"/>
      <c r="AC126" s="35"/>
      <c r="AD126" s="35"/>
      <c r="AE126" s="35"/>
      <c r="AT126" s="18" t="s">
        <v>606</v>
      </c>
      <c r="AU126" s="18" t="s">
        <v>86</v>
      </c>
    </row>
    <row r="127" spans="2:51" s="12" customFormat="1" ht="11.25">
      <c r="B127" s="203"/>
      <c r="C127" s="204"/>
      <c r="D127" s="192" t="s">
        <v>610</v>
      </c>
      <c r="E127" s="205" t="s">
        <v>21</v>
      </c>
      <c r="F127" s="206" t="s">
        <v>611</v>
      </c>
      <c r="G127" s="204"/>
      <c r="H127" s="205" t="s">
        <v>21</v>
      </c>
      <c r="I127" s="207"/>
      <c r="J127" s="204"/>
      <c r="K127" s="204"/>
      <c r="L127" s="208"/>
      <c r="M127" s="209"/>
      <c r="N127" s="210"/>
      <c r="O127" s="210"/>
      <c r="P127" s="210"/>
      <c r="Q127" s="210"/>
      <c r="R127" s="210"/>
      <c r="S127" s="210"/>
      <c r="T127" s="211"/>
      <c r="AT127" s="212" t="s">
        <v>610</v>
      </c>
      <c r="AU127" s="212" t="s">
        <v>86</v>
      </c>
      <c r="AV127" s="12" t="s">
        <v>84</v>
      </c>
      <c r="AW127" s="12" t="s">
        <v>38</v>
      </c>
      <c r="AX127" s="12" t="s">
        <v>77</v>
      </c>
      <c r="AY127" s="212" t="s">
        <v>140</v>
      </c>
    </row>
    <row r="128" spans="2:51" s="12" customFormat="1" ht="11.25">
      <c r="B128" s="203"/>
      <c r="C128" s="204"/>
      <c r="D128" s="192" t="s">
        <v>610</v>
      </c>
      <c r="E128" s="205" t="s">
        <v>21</v>
      </c>
      <c r="F128" s="206" t="s">
        <v>649</v>
      </c>
      <c r="G128" s="204"/>
      <c r="H128" s="205" t="s">
        <v>21</v>
      </c>
      <c r="I128" s="207"/>
      <c r="J128" s="204"/>
      <c r="K128" s="204"/>
      <c r="L128" s="208"/>
      <c r="M128" s="209"/>
      <c r="N128" s="210"/>
      <c r="O128" s="210"/>
      <c r="P128" s="210"/>
      <c r="Q128" s="210"/>
      <c r="R128" s="210"/>
      <c r="S128" s="210"/>
      <c r="T128" s="211"/>
      <c r="AT128" s="212" t="s">
        <v>610</v>
      </c>
      <c r="AU128" s="212" t="s">
        <v>86</v>
      </c>
      <c r="AV128" s="12" t="s">
        <v>84</v>
      </c>
      <c r="AW128" s="12" t="s">
        <v>38</v>
      </c>
      <c r="AX128" s="12" t="s">
        <v>77</v>
      </c>
      <c r="AY128" s="212" t="s">
        <v>140</v>
      </c>
    </row>
    <row r="129" spans="2:51" s="13" customFormat="1" ht="11.25">
      <c r="B129" s="213"/>
      <c r="C129" s="214"/>
      <c r="D129" s="192" t="s">
        <v>610</v>
      </c>
      <c r="E129" s="215" t="s">
        <v>21</v>
      </c>
      <c r="F129" s="216" t="s">
        <v>650</v>
      </c>
      <c r="G129" s="214"/>
      <c r="H129" s="217">
        <v>0.202</v>
      </c>
      <c r="I129" s="218"/>
      <c r="J129" s="214"/>
      <c r="K129" s="214"/>
      <c r="L129" s="219"/>
      <c r="M129" s="220"/>
      <c r="N129" s="221"/>
      <c r="O129" s="221"/>
      <c r="P129" s="221"/>
      <c r="Q129" s="221"/>
      <c r="R129" s="221"/>
      <c r="S129" s="221"/>
      <c r="T129" s="222"/>
      <c r="AT129" s="223" t="s">
        <v>610</v>
      </c>
      <c r="AU129" s="223" t="s">
        <v>86</v>
      </c>
      <c r="AV129" s="13" t="s">
        <v>86</v>
      </c>
      <c r="AW129" s="13" t="s">
        <v>38</v>
      </c>
      <c r="AX129" s="13" t="s">
        <v>84</v>
      </c>
      <c r="AY129" s="223" t="s">
        <v>140</v>
      </c>
    </row>
    <row r="130" spans="1:65" s="1" customFormat="1" ht="16.5" customHeight="1">
      <c r="A130" s="35"/>
      <c r="B130" s="36"/>
      <c r="C130" s="179" t="s">
        <v>178</v>
      </c>
      <c r="D130" s="179" t="s">
        <v>143</v>
      </c>
      <c r="E130" s="180" t="s">
        <v>651</v>
      </c>
      <c r="F130" s="181" t="s">
        <v>652</v>
      </c>
      <c r="G130" s="182" t="s">
        <v>172</v>
      </c>
      <c r="H130" s="183">
        <v>12.2</v>
      </c>
      <c r="I130" s="184"/>
      <c r="J130" s="185">
        <f>ROUND(I130*H130,2)</f>
        <v>0</v>
      </c>
      <c r="K130" s="181" t="s">
        <v>21</v>
      </c>
      <c r="L130" s="40"/>
      <c r="M130" s="186" t="s">
        <v>21</v>
      </c>
      <c r="N130" s="187" t="s">
        <v>48</v>
      </c>
      <c r="O130" s="65"/>
      <c r="P130" s="188">
        <f>O130*H130</f>
        <v>0</v>
      </c>
      <c r="Q130" s="188">
        <v>0</v>
      </c>
      <c r="R130" s="188">
        <f>Q130*H130</f>
        <v>0</v>
      </c>
      <c r="S130" s="188">
        <v>0</v>
      </c>
      <c r="T130" s="189">
        <f>S130*H130</f>
        <v>0</v>
      </c>
      <c r="U130" s="35"/>
      <c r="V130" s="35"/>
      <c r="W130" s="35"/>
      <c r="X130" s="35"/>
      <c r="Y130" s="35"/>
      <c r="Z130" s="35"/>
      <c r="AA130" s="35"/>
      <c r="AB130" s="35"/>
      <c r="AC130" s="35"/>
      <c r="AD130" s="35"/>
      <c r="AE130" s="35"/>
      <c r="AR130" s="190" t="s">
        <v>147</v>
      </c>
      <c r="AT130" s="190" t="s">
        <v>143</v>
      </c>
      <c r="AU130" s="190" t="s">
        <v>86</v>
      </c>
      <c r="AY130" s="18" t="s">
        <v>140</v>
      </c>
      <c r="BE130" s="191">
        <f>IF(N130="základní",J130,0)</f>
        <v>0</v>
      </c>
      <c r="BF130" s="191">
        <f>IF(N130="snížená",J130,0)</f>
        <v>0</v>
      </c>
      <c r="BG130" s="191">
        <f>IF(N130="zákl. přenesená",J130,0)</f>
        <v>0</v>
      </c>
      <c r="BH130" s="191">
        <f>IF(N130="sníž. přenesená",J130,0)</f>
        <v>0</v>
      </c>
      <c r="BI130" s="191">
        <f>IF(N130="nulová",J130,0)</f>
        <v>0</v>
      </c>
      <c r="BJ130" s="18" t="s">
        <v>84</v>
      </c>
      <c r="BK130" s="191">
        <f>ROUND(I130*H130,2)</f>
        <v>0</v>
      </c>
      <c r="BL130" s="18" t="s">
        <v>147</v>
      </c>
      <c r="BM130" s="190" t="s">
        <v>653</v>
      </c>
    </row>
    <row r="131" spans="1:47" s="1" customFormat="1" ht="11.25">
      <c r="A131" s="35"/>
      <c r="B131" s="36"/>
      <c r="C131" s="37"/>
      <c r="D131" s="192" t="s">
        <v>149</v>
      </c>
      <c r="E131" s="37"/>
      <c r="F131" s="193" t="s">
        <v>652</v>
      </c>
      <c r="G131" s="37"/>
      <c r="H131" s="37"/>
      <c r="I131" s="194"/>
      <c r="J131" s="37"/>
      <c r="K131" s="37"/>
      <c r="L131" s="40"/>
      <c r="M131" s="195"/>
      <c r="N131" s="196"/>
      <c r="O131" s="65"/>
      <c r="P131" s="65"/>
      <c r="Q131" s="65"/>
      <c r="R131" s="65"/>
      <c r="S131" s="65"/>
      <c r="T131" s="66"/>
      <c r="U131" s="35"/>
      <c r="V131" s="35"/>
      <c r="W131" s="35"/>
      <c r="X131" s="35"/>
      <c r="Y131" s="35"/>
      <c r="Z131" s="35"/>
      <c r="AA131" s="35"/>
      <c r="AB131" s="35"/>
      <c r="AC131" s="35"/>
      <c r="AD131" s="35"/>
      <c r="AE131" s="35"/>
      <c r="AT131" s="18" t="s">
        <v>149</v>
      </c>
      <c r="AU131" s="18" t="s">
        <v>86</v>
      </c>
    </row>
    <row r="132" spans="2:51" s="12" customFormat="1" ht="11.25">
      <c r="B132" s="203"/>
      <c r="C132" s="204"/>
      <c r="D132" s="192" t="s">
        <v>610</v>
      </c>
      <c r="E132" s="205" t="s">
        <v>21</v>
      </c>
      <c r="F132" s="206" t="s">
        <v>611</v>
      </c>
      <c r="G132" s="204"/>
      <c r="H132" s="205" t="s">
        <v>21</v>
      </c>
      <c r="I132" s="207"/>
      <c r="J132" s="204"/>
      <c r="K132" s="204"/>
      <c r="L132" s="208"/>
      <c r="M132" s="209"/>
      <c r="N132" s="210"/>
      <c r="O132" s="210"/>
      <c r="P132" s="210"/>
      <c r="Q132" s="210"/>
      <c r="R132" s="210"/>
      <c r="S132" s="210"/>
      <c r="T132" s="211"/>
      <c r="AT132" s="212" t="s">
        <v>610</v>
      </c>
      <c r="AU132" s="212" t="s">
        <v>86</v>
      </c>
      <c r="AV132" s="12" t="s">
        <v>84</v>
      </c>
      <c r="AW132" s="12" t="s">
        <v>38</v>
      </c>
      <c r="AX132" s="12" t="s">
        <v>77</v>
      </c>
      <c r="AY132" s="212" t="s">
        <v>140</v>
      </c>
    </row>
    <row r="133" spans="2:51" s="13" customFormat="1" ht="11.25">
      <c r="B133" s="213"/>
      <c r="C133" s="214"/>
      <c r="D133" s="192" t="s">
        <v>610</v>
      </c>
      <c r="E133" s="215" t="s">
        <v>21</v>
      </c>
      <c r="F133" s="216" t="s">
        <v>654</v>
      </c>
      <c r="G133" s="214"/>
      <c r="H133" s="217">
        <v>10.4</v>
      </c>
      <c r="I133" s="218"/>
      <c r="J133" s="214"/>
      <c r="K133" s="214"/>
      <c r="L133" s="219"/>
      <c r="M133" s="220"/>
      <c r="N133" s="221"/>
      <c r="O133" s="221"/>
      <c r="P133" s="221"/>
      <c r="Q133" s="221"/>
      <c r="R133" s="221"/>
      <c r="S133" s="221"/>
      <c r="T133" s="222"/>
      <c r="AT133" s="223" t="s">
        <v>610</v>
      </c>
      <c r="AU133" s="223" t="s">
        <v>86</v>
      </c>
      <c r="AV133" s="13" t="s">
        <v>86</v>
      </c>
      <c r="AW133" s="13" t="s">
        <v>38</v>
      </c>
      <c r="AX133" s="13" t="s">
        <v>77</v>
      </c>
      <c r="AY133" s="223" t="s">
        <v>140</v>
      </c>
    </row>
    <row r="134" spans="2:51" s="13" customFormat="1" ht="11.25">
      <c r="B134" s="213"/>
      <c r="C134" s="214"/>
      <c r="D134" s="192" t="s">
        <v>610</v>
      </c>
      <c r="E134" s="215" t="s">
        <v>21</v>
      </c>
      <c r="F134" s="216" t="s">
        <v>655</v>
      </c>
      <c r="G134" s="214"/>
      <c r="H134" s="217">
        <v>1.8</v>
      </c>
      <c r="I134" s="218"/>
      <c r="J134" s="214"/>
      <c r="K134" s="214"/>
      <c r="L134" s="219"/>
      <c r="M134" s="220"/>
      <c r="N134" s="221"/>
      <c r="O134" s="221"/>
      <c r="P134" s="221"/>
      <c r="Q134" s="221"/>
      <c r="R134" s="221"/>
      <c r="S134" s="221"/>
      <c r="T134" s="222"/>
      <c r="AT134" s="223" t="s">
        <v>610</v>
      </c>
      <c r="AU134" s="223" t="s">
        <v>86</v>
      </c>
      <c r="AV134" s="13" t="s">
        <v>86</v>
      </c>
      <c r="AW134" s="13" t="s">
        <v>38</v>
      </c>
      <c r="AX134" s="13" t="s">
        <v>77</v>
      </c>
      <c r="AY134" s="223" t="s">
        <v>140</v>
      </c>
    </row>
    <row r="135" spans="2:51" s="14" customFormat="1" ht="11.25">
      <c r="B135" s="224"/>
      <c r="C135" s="225"/>
      <c r="D135" s="192" t="s">
        <v>610</v>
      </c>
      <c r="E135" s="226" t="s">
        <v>21</v>
      </c>
      <c r="F135" s="227" t="s">
        <v>620</v>
      </c>
      <c r="G135" s="225"/>
      <c r="H135" s="228">
        <v>12.2</v>
      </c>
      <c r="I135" s="229"/>
      <c r="J135" s="225"/>
      <c r="K135" s="225"/>
      <c r="L135" s="230"/>
      <c r="M135" s="231"/>
      <c r="N135" s="232"/>
      <c r="O135" s="232"/>
      <c r="P135" s="232"/>
      <c r="Q135" s="232"/>
      <c r="R135" s="232"/>
      <c r="S135" s="232"/>
      <c r="T135" s="233"/>
      <c r="AT135" s="234" t="s">
        <v>610</v>
      </c>
      <c r="AU135" s="234" t="s">
        <v>86</v>
      </c>
      <c r="AV135" s="14" t="s">
        <v>147</v>
      </c>
      <c r="AW135" s="14" t="s">
        <v>38</v>
      </c>
      <c r="AX135" s="14" t="s">
        <v>84</v>
      </c>
      <c r="AY135" s="234" t="s">
        <v>140</v>
      </c>
    </row>
    <row r="136" spans="1:65" s="1" customFormat="1" ht="16.5" customHeight="1">
      <c r="A136" s="35"/>
      <c r="B136" s="36"/>
      <c r="C136" s="179" t="s">
        <v>183</v>
      </c>
      <c r="D136" s="179" t="s">
        <v>143</v>
      </c>
      <c r="E136" s="180" t="s">
        <v>656</v>
      </c>
      <c r="F136" s="181" t="s">
        <v>657</v>
      </c>
      <c r="G136" s="182" t="s">
        <v>562</v>
      </c>
      <c r="H136" s="183">
        <v>24.6</v>
      </c>
      <c r="I136" s="184"/>
      <c r="J136" s="185">
        <f>ROUND(I136*H136,2)</f>
        <v>0</v>
      </c>
      <c r="K136" s="181" t="s">
        <v>21</v>
      </c>
      <c r="L136" s="40"/>
      <c r="M136" s="186" t="s">
        <v>21</v>
      </c>
      <c r="N136" s="187" t="s">
        <v>48</v>
      </c>
      <c r="O136" s="65"/>
      <c r="P136" s="188">
        <f>O136*H136</f>
        <v>0</v>
      </c>
      <c r="Q136" s="188">
        <v>0</v>
      </c>
      <c r="R136" s="188">
        <f>Q136*H136</f>
        <v>0</v>
      </c>
      <c r="S136" s="188">
        <v>0</v>
      </c>
      <c r="T136" s="189">
        <f>S136*H136</f>
        <v>0</v>
      </c>
      <c r="U136" s="35"/>
      <c r="V136" s="35"/>
      <c r="W136" s="35"/>
      <c r="X136" s="35"/>
      <c r="Y136" s="35"/>
      <c r="Z136" s="35"/>
      <c r="AA136" s="35"/>
      <c r="AB136" s="35"/>
      <c r="AC136" s="35"/>
      <c r="AD136" s="35"/>
      <c r="AE136" s="35"/>
      <c r="AR136" s="190" t="s">
        <v>147</v>
      </c>
      <c r="AT136" s="190" t="s">
        <v>143</v>
      </c>
      <c r="AU136" s="190" t="s">
        <v>86</v>
      </c>
      <c r="AY136" s="18" t="s">
        <v>140</v>
      </c>
      <c r="BE136" s="191">
        <f>IF(N136="základní",J136,0)</f>
        <v>0</v>
      </c>
      <c r="BF136" s="191">
        <f>IF(N136="snížená",J136,0)</f>
        <v>0</v>
      </c>
      <c r="BG136" s="191">
        <f>IF(N136="zákl. přenesená",J136,0)</f>
        <v>0</v>
      </c>
      <c r="BH136" s="191">
        <f>IF(N136="sníž. přenesená",J136,0)</f>
        <v>0</v>
      </c>
      <c r="BI136" s="191">
        <f>IF(N136="nulová",J136,0)</f>
        <v>0</v>
      </c>
      <c r="BJ136" s="18" t="s">
        <v>84</v>
      </c>
      <c r="BK136" s="191">
        <f>ROUND(I136*H136,2)</f>
        <v>0</v>
      </c>
      <c r="BL136" s="18" t="s">
        <v>147</v>
      </c>
      <c r="BM136" s="190" t="s">
        <v>658</v>
      </c>
    </row>
    <row r="137" spans="1:47" s="1" customFormat="1" ht="11.25">
      <c r="A137" s="35"/>
      <c r="B137" s="36"/>
      <c r="C137" s="37"/>
      <c r="D137" s="192" t="s">
        <v>149</v>
      </c>
      <c r="E137" s="37"/>
      <c r="F137" s="193" t="s">
        <v>657</v>
      </c>
      <c r="G137" s="37"/>
      <c r="H137" s="37"/>
      <c r="I137" s="194"/>
      <c r="J137" s="37"/>
      <c r="K137" s="37"/>
      <c r="L137" s="40"/>
      <c r="M137" s="195"/>
      <c r="N137" s="196"/>
      <c r="O137" s="65"/>
      <c r="P137" s="65"/>
      <c r="Q137" s="65"/>
      <c r="R137" s="65"/>
      <c r="S137" s="65"/>
      <c r="T137" s="66"/>
      <c r="U137" s="35"/>
      <c r="V137" s="35"/>
      <c r="W137" s="35"/>
      <c r="X137" s="35"/>
      <c r="Y137" s="35"/>
      <c r="Z137" s="35"/>
      <c r="AA137" s="35"/>
      <c r="AB137" s="35"/>
      <c r="AC137" s="35"/>
      <c r="AD137" s="35"/>
      <c r="AE137" s="35"/>
      <c r="AT137" s="18" t="s">
        <v>149</v>
      </c>
      <c r="AU137" s="18" t="s">
        <v>86</v>
      </c>
    </row>
    <row r="138" spans="2:51" s="12" customFormat="1" ht="11.25">
      <c r="B138" s="203"/>
      <c r="C138" s="204"/>
      <c r="D138" s="192" t="s">
        <v>610</v>
      </c>
      <c r="E138" s="205" t="s">
        <v>21</v>
      </c>
      <c r="F138" s="206" t="s">
        <v>611</v>
      </c>
      <c r="G138" s="204"/>
      <c r="H138" s="205" t="s">
        <v>21</v>
      </c>
      <c r="I138" s="207"/>
      <c r="J138" s="204"/>
      <c r="K138" s="204"/>
      <c r="L138" s="208"/>
      <c r="M138" s="209"/>
      <c r="N138" s="210"/>
      <c r="O138" s="210"/>
      <c r="P138" s="210"/>
      <c r="Q138" s="210"/>
      <c r="R138" s="210"/>
      <c r="S138" s="210"/>
      <c r="T138" s="211"/>
      <c r="AT138" s="212" t="s">
        <v>610</v>
      </c>
      <c r="AU138" s="212" t="s">
        <v>86</v>
      </c>
      <c r="AV138" s="12" t="s">
        <v>84</v>
      </c>
      <c r="AW138" s="12" t="s">
        <v>38</v>
      </c>
      <c r="AX138" s="12" t="s">
        <v>77</v>
      </c>
      <c r="AY138" s="212" t="s">
        <v>140</v>
      </c>
    </row>
    <row r="139" spans="2:51" s="13" customFormat="1" ht="11.25">
      <c r="B139" s="213"/>
      <c r="C139" s="214"/>
      <c r="D139" s="192" t="s">
        <v>610</v>
      </c>
      <c r="E139" s="215" t="s">
        <v>21</v>
      </c>
      <c r="F139" s="216" t="s">
        <v>659</v>
      </c>
      <c r="G139" s="214"/>
      <c r="H139" s="217">
        <v>24.6</v>
      </c>
      <c r="I139" s="218"/>
      <c r="J139" s="214"/>
      <c r="K139" s="214"/>
      <c r="L139" s="219"/>
      <c r="M139" s="220"/>
      <c r="N139" s="221"/>
      <c r="O139" s="221"/>
      <c r="P139" s="221"/>
      <c r="Q139" s="221"/>
      <c r="R139" s="221"/>
      <c r="S139" s="221"/>
      <c r="T139" s="222"/>
      <c r="AT139" s="223" t="s">
        <v>610</v>
      </c>
      <c r="AU139" s="223" t="s">
        <v>86</v>
      </c>
      <c r="AV139" s="13" t="s">
        <v>86</v>
      </c>
      <c r="AW139" s="13" t="s">
        <v>38</v>
      </c>
      <c r="AX139" s="13" t="s">
        <v>84</v>
      </c>
      <c r="AY139" s="223" t="s">
        <v>140</v>
      </c>
    </row>
    <row r="140" spans="1:65" s="1" customFormat="1" ht="16.5" customHeight="1">
      <c r="A140" s="35"/>
      <c r="B140" s="36"/>
      <c r="C140" s="179" t="s">
        <v>191</v>
      </c>
      <c r="D140" s="179" t="s">
        <v>143</v>
      </c>
      <c r="E140" s="180" t="s">
        <v>660</v>
      </c>
      <c r="F140" s="181" t="s">
        <v>661</v>
      </c>
      <c r="G140" s="182" t="s">
        <v>172</v>
      </c>
      <c r="H140" s="183">
        <v>12.2</v>
      </c>
      <c r="I140" s="184"/>
      <c r="J140" s="185">
        <f>ROUND(I140*H140,2)</f>
        <v>0</v>
      </c>
      <c r="K140" s="181" t="s">
        <v>21</v>
      </c>
      <c r="L140" s="40"/>
      <c r="M140" s="186" t="s">
        <v>21</v>
      </c>
      <c r="N140" s="187" t="s">
        <v>48</v>
      </c>
      <c r="O140" s="65"/>
      <c r="P140" s="188">
        <f>O140*H140</f>
        <v>0</v>
      </c>
      <c r="Q140" s="188">
        <v>0</v>
      </c>
      <c r="R140" s="188">
        <f>Q140*H140</f>
        <v>0</v>
      </c>
      <c r="S140" s="188">
        <v>0.0017</v>
      </c>
      <c r="T140" s="189">
        <f>S140*H140</f>
        <v>0.020739999999999998</v>
      </c>
      <c r="U140" s="35"/>
      <c r="V140" s="35"/>
      <c r="W140" s="35"/>
      <c r="X140" s="35"/>
      <c r="Y140" s="35"/>
      <c r="Z140" s="35"/>
      <c r="AA140" s="35"/>
      <c r="AB140" s="35"/>
      <c r="AC140" s="35"/>
      <c r="AD140" s="35"/>
      <c r="AE140" s="35"/>
      <c r="AR140" s="190" t="s">
        <v>147</v>
      </c>
      <c r="AT140" s="190" t="s">
        <v>143</v>
      </c>
      <c r="AU140" s="190" t="s">
        <v>86</v>
      </c>
      <c r="AY140" s="18" t="s">
        <v>140</v>
      </c>
      <c r="BE140" s="191">
        <f>IF(N140="základní",J140,0)</f>
        <v>0</v>
      </c>
      <c r="BF140" s="191">
        <f>IF(N140="snížená",J140,0)</f>
        <v>0</v>
      </c>
      <c r="BG140" s="191">
        <f>IF(N140="zákl. přenesená",J140,0)</f>
        <v>0</v>
      </c>
      <c r="BH140" s="191">
        <f>IF(N140="sníž. přenesená",J140,0)</f>
        <v>0</v>
      </c>
      <c r="BI140" s="191">
        <f>IF(N140="nulová",J140,0)</f>
        <v>0</v>
      </c>
      <c r="BJ140" s="18" t="s">
        <v>84</v>
      </c>
      <c r="BK140" s="191">
        <f>ROUND(I140*H140,2)</f>
        <v>0</v>
      </c>
      <c r="BL140" s="18" t="s">
        <v>147</v>
      </c>
      <c r="BM140" s="190" t="s">
        <v>662</v>
      </c>
    </row>
    <row r="141" spans="1:47" s="1" customFormat="1" ht="11.25">
      <c r="A141" s="35"/>
      <c r="B141" s="36"/>
      <c r="C141" s="37"/>
      <c r="D141" s="192" t="s">
        <v>149</v>
      </c>
      <c r="E141" s="37"/>
      <c r="F141" s="193" t="s">
        <v>661</v>
      </c>
      <c r="G141" s="37"/>
      <c r="H141" s="37"/>
      <c r="I141" s="194"/>
      <c r="J141" s="37"/>
      <c r="K141" s="37"/>
      <c r="L141" s="40"/>
      <c r="M141" s="195"/>
      <c r="N141" s="196"/>
      <c r="O141" s="65"/>
      <c r="P141" s="65"/>
      <c r="Q141" s="65"/>
      <c r="R141" s="65"/>
      <c r="S141" s="65"/>
      <c r="T141" s="66"/>
      <c r="U141" s="35"/>
      <c r="V141" s="35"/>
      <c r="W141" s="35"/>
      <c r="X141" s="35"/>
      <c r="Y141" s="35"/>
      <c r="Z141" s="35"/>
      <c r="AA141" s="35"/>
      <c r="AB141" s="35"/>
      <c r="AC141" s="35"/>
      <c r="AD141" s="35"/>
      <c r="AE141" s="35"/>
      <c r="AT141" s="18" t="s">
        <v>149</v>
      </c>
      <c r="AU141" s="18" t="s">
        <v>86</v>
      </c>
    </row>
    <row r="142" spans="2:51" s="12" customFormat="1" ht="11.25">
      <c r="B142" s="203"/>
      <c r="C142" s="204"/>
      <c r="D142" s="192" t="s">
        <v>610</v>
      </c>
      <c r="E142" s="205" t="s">
        <v>21</v>
      </c>
      <c r="F142" s="206" t="s">
        <v>611</v>
      </c>
      <c r="G142" s="204"/>
      <c r="H142" s="205" t="s">
        <v>21</v>
      </c>
      <c r="I142" s="207"/>
      <c r="J142" s="204"/>
      <c r="K142" s="204"/>
      <c r="L142" s="208"/>
      <c r="M142" s="209"/>
      <c r="N142" s="210"/>
      <c r="O142" s="210"/>
      <c r="P142" s="210"/>
      <c r="Q142" s="210"/>
      <c r="R142" s="210"/>
      <c r="S142" s="210"/>
      <c r="T142" s="211"/>
      <c r="AT142" s="212" t="s">
        <v>610</v>
      </c>
      <c r="AU142" s="212" t="s">
        <v>86</v>
      </c>
      <c r="AV142" s="12" t="s">
        <v>84</v>
      </c>
      <c r="AW142" s="12" t="s">
        <v>38</v>
      </c>
      <c r="AX142" s="12" t="s">
        <v>77</v>
      </c>
      <c r="AY142" s="212" t="s">
        <v>140</v>
      </c>
    </row>
    <row r="143" spans="2:51" s="13" customFormat="1" ht="11.25">
      <c r="B143" s="213"/>
      <c r="C143" s="214"/>
      <c r="D143" s="192" t="s">
        <v>610</v>
      </c>
      <c r="E143" s="215" t="s">
        <v>21</v>
      </c>
      <c r="F143" s="216" t="s">
        <v>654</v>
      </c>
      <c r="G143" s="214"/>
      <c r="H143" s="217">
        <v>10.4</v>
      </c>
      <c r="I143" s="218"/>
      <c r="J143" s="214"/>
      <c r="K143" s="214"/>
      <c r="L143" s="219"/>
      <c r="M143" s="220"/>
      <c r="N143" s="221"/>
      <c r="O143" s="221"/>
      <c r="P143" s="221"/>
      <c r="Q143" s="221"/>
      <c r="R143" s="221"/>
      <c r="S143" s="221"/>
      <c r="T143" s="222"/>
      <c r="AT143" s="223" t="s">
        <v>610</v>
      </c>
      <c r="AU143" s="223" t="s">
        <v>86</v>
      </c>
      <c r="AV143" s="13" t="s">
        <v>86</v>
      </c>
      <c r="AW143" s="13" t="s">
        <v>38</v>
      </c>
      <c r="AX143" s="13" t="s">
        <v>77</v>
      </c>
      <c r="AY143" s="223" t="s">
        <v>140</v>
      </c>
    </row>
    <row r="144" spans="2:51" s="13" customFormat="1" ht="11.25">
      <c r="B144" s="213"/>
      <c r="C144" s="214"/>
      <c r="D144" s="192" t="s">
        <v>610</v>
      </c>
      <c r="E144" s="215" t="s">
        <v>21</v>
      </c>
      <c r="F144" s="216" t="s">
        <v>655</v>
      </c>
      <c r="G144" s="214"/>
      <c r="H144" s="217">
        <v>1.8</v>
      </c>
      <c r="I144" s="218"/>
      <c r="J144" s="214"/>
      <c r="K144" s="214"/>
      <c r="L144" s="219"/>
      <c r="M144" s="220"/>
      <c r="N144" s="221"/>
      <c r="O144" s="221"/>
      <c r="P144" s="221"/>
      <c r="Q144" s="221"/>
      <c r="R144" s="221"/>
      <c r="S144" s="221"/>
      <c r="T144" s="222"/>
      <c r="AT144" s="223" t="s">
        <v>610</v>
      </c>
      <c r="AU144" s="223" t="s">
        <v>86</v>
      </c>
      <c r="AV144" s="13" t="s">
        <v>86</v>
      </c>
      <c r="AW144" s="13" t="s">
        <v>38</v>
      </c>
      <c r="AX144" s="13" t="s">
        <v>77</v>
      </c>
      <c r="AY144" s="223" t="s">
        <v>140</v>
      </c>
    </row>
    <row r="145" spans="2:51" s="14" customFormat="1" ht="11.25">
      <c r="B145" s="224"/>
      <c r="C145" s="225"/>
      <c r="D145" s="192" t="s">
        <v>610</v>
      </c>
      <c r="E145" s="226" t="s">
        <v>584</v>
      </c>
      <c r="F145" s="227" t="s">
        <v>620</v>
      </c>
      <c r="G145" s="225"/>
      <c r="H145" s="228">
        <v>12.2</v>
      </c>
      <c r="I145" s="229"/>
      <c r="J145" s="225"/>
      <c r="K145" s="225"/>
      <c r="L145" s="230"/>
      <c r="M145" s="231"/>
      <c r="N145" s="232"/>
      <c r="O145" s="232"/>
      <c r="P145" s="232"/>
      <c r="Q145" s="232"/>
      <c r="R145" s="232"/>
      <c r="S145" s="232"/>
      <c r="T145" s="233"/>
      <c r="AT145" s="234" t="s">
        <v>610</v>
      </c>
      <c r="AU145" s="234" t="s">
        <v>86</v>
      </c>
      <c r="AV145" s="14" t="s">
        <v>147</v>
      </c>
      <c r="AW145" s="14" t="s">
        <v>38</v>
      </c>
      <c r="AX145" s="14" t="s">
        <v>84</v>
      </c>
      <c r="AY145" s="234" t="s">
        <v>140</v>
      </c>
    </row>
    <row r="146" spans="1:65" s="1" customFormat="1" ht="16.5" customHeight="1">
      <c r="A146" s="35"/>
      <c r="B146" s="36"/>
      <c r="C146" s="179" t="s">
        <v>195</v>
      </c>
      <c r="D146" s="179" t="s">
        <v>143</v>
      </c>
      <c r="E146" s="180" t="s">
        <v>663</v>
      </c>
      <c r="F146" s="181" t="s">
        <v>664</v>
      </c>
      <c r="G146" s="182" t="s">
        <v>665</v>
      </c>
      <c r="H146" s="183">
        <v>1</v>
      </c>
      <c r="I146" s="184"/>
      <c r="J146" s="185">
        <f>ROUND(I146*H146,2)</f>
        <v>0</v>
      </c>
      <c r="K146" s="181" t="s">
        <v>21</v>
      </c>
      <c r="L146" s="40"/>
      <c r="M146" s="186" t="s">
        <v>21</v>
      </c>
      <c r="N146" s="187" t="s">
        <v>48</v>
      </c>
      <c r="O146" s="65"/>
      <c r="P146" s="188">
        <f>O146*H146</f>
        <v>0</v>
      </c>
      <c r="Q146" s="188">
        <v>0</v>
      </c>
      <c r="R146" s="188">
        <f>Q146*H146</f>
        <v>0</v>
      </c>
      <c r="S146" s="188">
        <v>0.0017</v>
      </c>
      <c r="T146" s="189">
        <f>S146*H146</f>
        <v>0.0017</v>
      </c>
      <c r="U146" s="35"/>
      <c r="V146" s="35"/>
      <c r="W146" s="35"/>
      <c r="X146" s="35"/>
      <c r="Y146" s="35"/>
      <c r="Z146" s="35"/>
      <c r="AA146" s="35"/>
      <c r="AB146" s="35"/>
      <c r="AC146" s="35"/>
      <c r="AD146" s="35"/>
      <c r="AE146" s="35"/>
      <c r="AR146" s="190" t="s">
        <v>147</v>
      </c>
      <c r="AT146" s="190" t="s">
        <v>143</v>
      </c>
      <c r="AU146" s="190" t="s">
        <v>86</v>
      </c>
      <c r="AY146" s="18" t="s">
        <v>140</v>
      </c>
      <c r="BE146" s="191">
        <f>IF(N146="základní",J146,0)</f>
        <v>0</v>
      </c>
      <c r="BF146" s="191">
        <f>IF(N146="snížená",J146,0)</f>
        <v>0</v>
      </c>
      <c r="BG146" s="191">
        <f>IF(N146="zákl. přenesená",J146,0)</f>
        <v>0</v>
      </c>
      <c r="BH146" s="191">
        <f>IF(N146="sníž. přenesená",J146,0)</f>
        <v>0</v>
      </c>
      <c r="BI146" s="191">
        <f>IF(N146="nulová",J146,0)</f>
        <v>0</v>
      </c>
      <c r="BJ146" s="18" t="s">
        <v>84</v>
      </c>
      <c r="BK146" s="191">
        <f>ROUND(I146*H146,2)</f>
        <v>0</v>
      </c>
      <c r="BL146" s="18" t="s">
        <v>147</v>
      </c>
      <c r="BM146" s="190" t="s">
        <v>666</v>
      </c>
    </row>
    <row r="147" spans="1:47" s="1" customFormat="1" ht="11.25">
      <c r="A147" s="35"/>
      <c r="B147" s="36"/>
      <c r="C147" s="37"/>
      <c r="D147" s="192" t="s">
        <v>149</v>
      </c>
      <c r="E147" s="37"/>
      <c r="F147" s="193" t="s">
        <v>664</v>
      </c>
      <c r="G147" s="37"/>
      <c r="H147" s="37"/>
      <c r="I147" s="194"/>
      <c r="J147" s="37"/>
      <c r="K147" s="37"/>
      <c r="L147" s="40"/>
      <c r="M147" s="195"/>
      <c r="N147" s="196"/>
      <c r="O147" s="65"/>
      <c r="P147" s="65"/>
      <c r="Q147" s="65"/>
      <c r="R147" s="65"/>
      <c r="S147" s="65"/>
      <c r="T147" s="66"/>
      <c r="U147" s="35"/>
      <c r="V147" s="35"/>
      <c r="W147" s="35"/>
      <c r="X147" s="35"/>
      <c r="Y147" s="35"/>
      <c r="Z147" s="35"/>
      <c r="AA147" s="35"/>
      <c r="AB147" s="35"/>
      <c r="AC147" s="35"/>
      <c r="AD147" s="35"/>
      <c r="AE147" s="35"/>
      <c r="AT147" s="18" t="s">
        <v>149</v>
      </c>
      <c r="AU147" s="18" t="s">
        <v>86</v>
      </c>
    </row>
    <row r="148" spans="1:65" s="1" customFormat="1" ht="16.5" customHeight="1">
      <c r="A148" s="35"/>
      <c r="B148" s="36"/>
      <c r="C148" s="179" t="s">
        <v>200</v>
      </c>
      <c r="D148" s="179" t="s">
        <v>143</v>
      </c>
      <c r="E148" s="180" t="s">
        <v>667</v>
      </c>
      <c r="F148" s="181" t="s">
        <v>668</v>
      </c>
      <c r="G148" s="182" t="s">
        <v>562</v>
      </c>
      <c r="H148" s="183">
        <v>7.245</v>
      </c>
      <c r="I148" s="184"/>
      <c r="J148" s="185">
        <f>ROUND(I148*H148,2)</f>
        <v>0</v>
      </c>
      <c r="K148" s="181" t="s">
        <v>21</v>
      </c>
      <c r="L148" s="40"/>
      <c r="M148" s="186" t="s">
        <v>21</v>
      </c>
      <c r="N148" s="187" t="s">
        <v>48</v>
      </c>
      <c r="O148" s="65"/>
      <c r="P148" s="188">
        <f>O148*H148</f>
        <v>0</v>
      </c>
      <c r="Q148" s="188">
        <v>0</v>
      </c>
      <c r="R148" s="188">
        <f>Q148*H148</f>
        <v>0</v>
      </c>
      <c r="S148" s="188">
        <v>0.0017</v>
      </c>
      <c r="T148" s="189">
        <f>S148*H148</f>
        <v>0.0123165</v>
      </c>
      <c r="U148" s="35"/>
      <c r="V148" s="35"/>
      <c r="W148" s="35"/>
      <c r="X148" s="35"/>
      <c r="Y148" s="35"/>
      <c r="Z148" s="35"/>
      <c r="AA148" s="35"/>
      <c r="AB148" s="35"/>
      <c r="AC148" s="35"/>
      <c r="AD148" s="35"/>
      <c r="AE148" s="35"/>
      <c r="AR148" s="190" t="s">
        <v>147</v>
      </c>
      <c r="AT148" s="190" t="s">
        <v>143</v>
      </c>
      <c r="AU148" s="190" t="s">
        <v>86</v>
      </c>
      <c r="AY148" s="18" t="s">
        <v>140</v>
      </c>
      <c r="BE148" s="191">
        <f>IF(N148="základní",J148,0)</f>
        <v>0</v>
      </c>
      <c r="BF148" s="191">
        <f>IF(N148="snížená",J148,0)</f>
        <v>0</v>
      </c>
      <c r="BG148" s="191">
        <f>IF(N148="zákl. přenesená",J148,0)</f>
        <v>0</v>
      </c>
      <c r="BH148" s="191">
        <f>IF(N148="sníž. přenesená",J148,0)</f>
        <v>0</v>
      </c>
      <c r="BI148" s="191">
        <f>IF(N148="nulová",J148,0)</f>
        <v>0</v>
      </c>
      <c r="BJ148" s="18" t="s">
        <v>84</v>
      </c>
      <c r="BK148" s="191">
        <f>ROUND(I148*H148,2)</f>
        <v>0</v>
      </c>
      <c r="BL148" s="18" t="s">
        <v>147</v>
      </c>
      <c r="BM148" s="190" t="s">
        <v>669</v>
      </c>
    </row>
    <row r="149" spans="1:47" s="1" customFormat="1" ht="27">
      <c r="A149" s="35"/>
      <c r="B149" s="36"/>
      <c r="C149" s="37"/>
      <c r="D149" s="192" t="s">
        <v>149</v>
      </c>
      <c r="E149" s="37"/>
      <c r="F149" s="193" t="s">
        <v>670</v>
      </c>
      <c r="G149" s="37"/>
      <c r="H149" s="37"/>
      <c r="I149" s="194"/>
      <c r="J149" s="37"/>
      <c r="K149" s="37"/>
      <c r="L149" s="40"/>
      <c r="M149" s="195"/>
      <c r="N149" s="196"/>
      <c r="O149" s="65"/>
      <c r="P149" s="65"/>
      <c r="Q149" s="65"/>
      <c r="R149" s="65"/>
      <c r="S149" s="65"/>
      <c r="T149" s="66"/>
      <c r="U149" s="35"/>
      <c r="V149" s="35"/>
      <c r="W149" s="35"/>
      <c r="X149" s="35"/>
      <c r="Y149" s="35"/>
      <c r="Z149" s="35"/>
      <c r="AA149" s="35"/>
      <c r="AB149" s="35"/>
      <c r="AC149" s="35"/>
      <c r="AD149" s="35"/>
      <c r="AE149" s="35"/>
      <c r="AT149" s="18" t="s">
        <v>149</v>
      </c>
      <c r="AU149" s="18" t="s">
        <v>86</v>
      </c>
    </row>
    <row r="150" spans="2:51" s="12" customFormat="1" ht="11.25">
      <c r="B150" s="203"/>
      <c r="C150" s="204"/>
      <c r="D150" s="192" t="s">
        <v>610</v>
      </c>
      <c r="E150" s="205" t="s">
        <v>21</v>
      </c>
      <c r="F150" s="206" t="s">
        <v>611</v>
      </c>
      <c r="G150" s="204"/>
      <c r="H150" s="205" t="s">
        <v>21</v>
      </c>
      <c r="I150" s="207"/>
      <c r="J150" s="204"/>
      <c r="K150" s="204"/>
      <c r="L150" s="208"/>
      <c r="M150" s="209"/>
      <c r="N150" s="210"/>
      <c r="O150" s="210"/>
      <c r="P150" s="210"/>
      <c r="Q150" s="210"/>
      <c r="R150" s="210"/>
      <c r="S150" s="210"/>
      <c r="T150" s="211"/>
      <c r="AT150" s="212" t="s">
        <v>610</v>
      </c>
      <c r="AU150" s="212" t="s">
        <v>86</v>
      </c>
      <c r="AV150" s="12" t="s">
        <v>84</v>
      </c>
      <c r="AW150" s="12" t="s">
        <v>38</v>
      </c>
      <c r="AX150" s="12" t="s">
        <v>77</v>
      </c>
      <c r="AY150" s="212" t="s">
        <v>140</v>
      </c>
    </row>
    <row r="151" spans="2:51" s="13" customFormat="1" ht="11.25">
      <c r="B151" s="213"/>
      <c r="C151" s="214"/>
      <c r="D151" s="192" t="s">
        <v>610</v>
      </c>
      <c r="E151" s="215" t="s">
        <v>21</v>
      </c>
      <c r="F151" s="216" t="s">
        <v>671</v>
      </c>
      <c r="G151" s="214"/>
      <c r="H151" s="217">
        <v>7.245</v>
      </c>
      <c r="I151" s="218"/>
      <c r="J151" s="214"/>
      <c r="K151" s="214"/>
      <c r="L151" s="219"/>
      <c r="M151" s="220"/>
      <c r="N151" s="221"/>
      <c r="O151" s="221"/>
      <c r="P151" s="221"/>
      <c r="Q151" s="221"/>
      <c r="R151" s="221"/>
      <c r="S151" s="221"/>
      <c r="T151" s="222"/>
      <c r="AT151" s="223" t="s">
        <v>610</v>
      </c>
      <c r="AU151" s="223" t="s">
        <v>86</v>
      </c>
      <c r="AV151" s="13" t="s">
        <v>86</v>
      </c>
      <c r="AW151" s="13" t="s">
        <v>38</v>
      </c>
      <c r="AX151" s="13" t="s">
        <v>77</v>
      </c>
      <c r="AY151" s="223" t="s">
        <v>140</v>
      </c>
    </row>
    <row r="152" spans="2:51" s="14" customFormat="1" ht="11.25">
      <c r="B152" s="224"/>
      <c r="C152" s="225"/>
      <c r="D152" s="192" t="s">
        <v>610</v>
      </c>
      <c r="E152" s="226" t="s">
        <v>21</v>
      </c>
      <c r="F152" s="227" t="s">
        <v>620</v>
      </c>
      <c r="G152" s="225"/>
      <c r="H152" s="228">
        <v>7.245</v>
      </c>
      <c r="I152" s="229"/>
      <c r="J152" s="225"/>
      <c r="K152" s="225"/>
      <c r="L152" s="230"/>
      <c r="M152" s="231"/>
      <c r="N152" s="232"/>
      <c r="O152" s="232"/>
      <c r="P152" s="232"/>
      <c r="Q152" s="232"/>
      <c r="R152" s="232"/>
      <c r="S152" s="232"/>
      <c r="T152" s="233"/>
      <c r="AT152" s="234" t="s">
        <v>610</v>
      </c>
      <c r="AU152" s="234" t="s">
        <v>86</v>
      </c>
      <c r="AV152" s="14" t="s">
        <v>147</v>
      </c>
      <c r="AW152" s="14" t="s">
        <v>38</v>
      </c>
      <c r="AX152" s="14" t="s">
        <v>84</v>
      </c>
      <c r="AY152" s="234" t="s">
        <v>140</v>
      </c>
    </row>
    <row r="153" spans="1:65" s="1" customFormat="1" ht="16.5" customHeight="1">
      <c r="A153" s="35"/>
      <c r="B153" s="36"/>
      <c r="C153" s="179" t="s">
        <v>204</v>
      </c>
      <c r="D153" s="179" t="s">
        <v>143</v>
      </c>
      <c r="E153" s="180" t="s">
        <v>672</v>
      </c>
      <c r="F153" s="181" t="s">
        <v>673</v>
      </c>
      <c r="G153" s="182" t="s">
        <v>665</v>
      </c>
      <c r="H153" s="183">
        <v>1</v>
      </c>
      <c r="I153" s="184"/>
      <c r="J153" s="185">
        <f>ROUND(I153*H153,2)</f>
        <v>0</v>
      </c>
      <c r="K153" s="181" t="s">
        <v>21</v>
      </c>
      <c r="L153" s="40"/>
      <c r="M153" s="186" t="s">
        <v>21</v>
      </c>
      <c r="N153" s="187" t="s">
        <v>48</v>
      </c>
      <c r="O153" s="65"/>
      <c r="P153" s="188">
        <f>O153*H153</f>
        <v>0</v>
      </c>
      <c r="Q153" s="188">
        <v>0</v>
      </c>
      <c r="R153" s="188">
        <f>Q153*H153</f>
        <v>0</v>
      </c>
      <c r="S153" s="188">
        <v>0.0017</v>
      </c>
      <c r="T153" s="189">
        <f>S153*H153</f>
        <v>0.0017</v>
      </c>
      <c r="U153" s="35"/>
      <c r="V153" s="35"/>
      <c r="W153" s="35"/>
      <c r="X153" s="35"/>
      <c r="Y153" s="35"/>
      <c r="Z153" s="35"/>
      <c r="AA153" s="35"/>
      <c r="AB153" s="35"/>
      <c r="AC153" s="35"/>
      <c r="AD153" s="35"/>
      <c r="AE153" s="35"/>
      <c r="AR153" s="190" t="s">
        <v>147</v>
      </c>
      <c r="AT153" s="190" t="s">
        <v>143</v>
      </c>
      <c r="AU153" s="190" t="s">
        <v>86</v>
      </c>
      <c r="AY153" s="18" t="s">
        <v>140</v>
      </c>
      <c r="BE153" s="191">
        <f>IF(N153="základní",J153,0)</f>
        <v>0</v>
      </c>
      <c r="BF153" s="191">
        <f>IF(N153="snížená",J153,0)</f>
        <v>0</v>
      </c>
      <c r="BG153" s="191">
        <f>IF(N153="zákl. přenesená",J153,0)</f>
        <v>0</v>
      </c>
      <c r="BH153" s="191">
        <f>IF(N153="sníž. přenesená",J153,0)</f>
        <v>0</v>
      </c>
      <c r="BI153" s="191">
        <f>IF(N153="nulová",J153,0)</f>
        <v>0</v>
      </c>
      <c r="BJ153" s="18" t="s">
        <v>84</v>
      </c>
      <c r="BK153" s="191">
        <f>ROUND(I153*H153,2)</f>
        <v>0</v>
      </c>
      <c r="BL153" s="18" t="s">
        <v>147</v>
      </c>
      <c r="BM153" s="190" t="s">
        <v>674</v>
      </c>
    </row>
    <row r="154" spans="1:47" s="1" customFormat="1" ht="11.25">
      <c r="A154" s="35"/>
      <c r="B154" s="36"/>
      <c r="C154" s="37"/>
      <c r="D154" s="192" t="s">
        <v>149</v>
      </c>
      <c r="E154" s="37"/>
      <c r="F154" s="193" t="s">
        <v>673</v>
      </c>
      <c r="G154" s="37"/>
      <c r="H154" s="37"/>
      <c r="I154" s="194"/>
      <c r="J154" s="37"/>
      <c r="K154" s="37"/>
      <c r="L154" s="40"/>
      <c r="M154" s="195"/>
      <c r="N154" s="196"/>
      <c r="O154" s="65"/>
      <c r="P154" s="65"/>
      <c r="Q154" s="65"/>
      <c r="R154" s="65"/>
      <c r="S154" s="65"/>
      <c r="T154" s="66"/>
      <c r="U154" s="35"/>
      <c r="V154" s="35"/>
      <c r="W154" s="35"/>
      <c r="X154" s="35"/>
      <c r="Y154" s="35"/>
      <c r="Z154" s="35"/>
      <c r="AA154" s="35"/>
      <c r="AB154" s="35"/>
      <c r="AC154" s="35"/>
      <c r="AD154" s="35"/>
      <c r="AE154" s="35"/>
      <c r="AT154" s="18" t="s">
        <v>149</v>
      </c>
      <c r="AU154" s="18" t="s">
        <v>86</v>
      </c>
    </row>
    <row r="155" spans="1:65" s="1" customFormat="1" ht="16.5" customHeight="1">
      <c r="A155" s="35"/>
      <c r="B155" s="36"/>
      <c r="C155" s="179" t="s">
        <v>208</v>
      </c>
      <c r="D155" s="179" t="s">
        <v>143</v>
      </c>
      <c r="E155" s="180" t="s">
        <v>675</v>
      </c>
      <c r="F155" s="181" t="s">
        <v>676</v>
      </c>
      <c r="G155" s="182" t="s">
        <v>665</v>
      </c>
      <c r="H155" s="183">
        <v>1</v>
      </c>
      <c r="I155" s="184"/>
      <c r="J155" s="185">
        <f>ROUND(I155*H155,2)</f>
        <v>0</v>
      </c>
      <c r="K155" s="181" t="s">
        <v>21</v>
      </c>
      <c r="L155" s="40"/>
      <c r="M155" s="186" t="s">
        <v>21</v>
      </c>
      <c r="N155" s="187" t="s">
        <v>48</v>
      </c>
      <c r="O155" s="65"/>
      <c r="P155" s="188">
        <f>O155*H155</f>
        <v>0</v>
      </c>
      <c r="Q155" s="188">
        <v>0</v>
      </c>
      <c r="R155" s="188">
        <f>Q155*H155</f>
        <v>0</v>
      </c>
      <c r="S155" s="188">
        <v>0.0017</v>
      </c>
      <c r="T155" s="189">
        <f>S155*H155</f>
        <v>0.0017</v>
      </c>
      <c r="U155" s="35"/>
      <c r="V155" s="35"/>
      <c r="W155" s="35"/>
      <c r="X155" s="35"/>
      <c r="Y155" s="35"/>
      <c r="Z155" s="35"/>
      <c r="AA155" s="35"/>
      <c r="AB155" s="35"/>
      <c r="AC155" s="35"/>
      <c r="AD155" s="35"/>
      <c r="AE155" s="35"/>
      <c r="AR155" s="190" t="s">
        <v>147</v>
      </c>
      <c r="AT155" s="190" t="s">
        <v>143</v>
      </c>
      <c r="AU155" s="190" t="s">
        <v>86</v>
      </c>
      <c r="AY155" s="18" t="s">
        <v>140</v>
      </c>
      <c r="BE155" s="191">
        <f>IF(N155="základní",J155,0)</f>
        <v>0</v>
      </c>
      <c r="BF155" s="191">
        <f>IF(N155="snížená",J155,0)</f>
        <v>0</v>
      </c>
      <c r="BG155" s="191">
        <f>IF(N155="zákl. přenesená",J155,0)</f>
        <v>0</v>
      </c>
      <c r="BH155" s="191">
        <f>IF(N155="sníž. přenesená",J155,0)</f>
        <v>0</v>
      </c>
      <c r="BI155" s="191">
        <f>IF(N155="nulová",J155,0)</f>
        <v>0</v>
      </c>
      <c r="BJ155" s="18" t="s">
        <v>84</v>
      </c>
      <c r="BK155" s="191">
        <f>ROUND(I155*H155,2)</f>
        <v>0</v>
      </c>
      <c r="BL155" s="18" t="s">
        <v>147</v>
      </c>
      <c r="BM155" s="190" t="s">
        <v>677</v>
      </c>
    </row>
    <row r="156" spans="1:65" s="1" customFormat="1" ht="16.5" customHeight="1">
      <c r="A156" s="35"/>
      <c r="B156" s="36"/>
      <c r="C156" s="179" t="s">
        <v>8</v>
      </c>
      <c r="D156" s="179" t="s">
        <v>143</v>
      </c>
      <c r="E156" s="180" t="s">
        <v>678</v>
      </c>
      <c r="F156" s="181" t="s">
        <v>679</v>
      </c>
      <c r="G156" s="182" t="s">
        <v>665</v>
      </c>
      <c r="H156" s="183">
        <v>1</v>
      </c>
      <c r="I156" s="184"/>
      <c r="J156" s="185">
        <f>ROUND(I156*H156,2)</f>
        <v>0</v>
      </c>
      <c r="K156" s="181" t="s">
        <v>21</v>
      </c>
      <c r="L156" s="40"/>
      <c r="M156" s="186" t="s">
        <v>21</v>
      </c>
      <c r="N156" s="187" t="s">
        <v>48</v>
      </c>
      <c r="O156" s="65"/>
      <c r="P156" s="188">
        <f>O156*H156</f>
        <v>0</v>
      </c>
      <c r="Q156" s="188">
        <v>0</v>
      </c>
      <c r="R156" s="188">
        <f>Q156*H156</f>
        <v>0</v>
      </c>
      <c r="S156" s="188">
        <v>0.0017</v>
      </c>
      <c r="T156" s="189">
        <f>S156*H156</f>
        <v>0.0017</v>
      </c>
      <c r="U156" s="35"/>
      <c r="V156" s="35"/>
      <c r="W156" s="35"/>
      <c r="X156" s="35"/>
      <c r="Y156" s="35"/>
      <c r="Z156" s="35"/>
      <c r="AA156" s="35"/>
      <c r="AB156" s="35"/>
      <c r="AC156" s="35"/>
      <c r="AD156" s="35"/>
      <c r="AE156" s="35"/>
      <c r="AR156" s="190" t="s">
        <v>147</v>
      </c>
      <c r="AT156" s="190" t="s">
        <v>143</v>
      </c>
      <c r="AU156" s="190" t="s">
        <v>86</v>
      </c>
      <c r="AY156" s="18" t="s">
        <v>140</v>
      </c>
      <c r="BE156" s="191">
        <f>IF(N156="základní",J156,0)</f>
        <v>0</v>
      </c>
      <c r="BF156" s="191">
        <f>IF(N156="snížená",J156,0)</f>
        <v>0</v>
      </c>
      <c r="BG156" s="191">
        <f>IF(N156="zákl. přenesená",J156,0)</f>
        <v>0</v>
      </c>
      <c r="BH156" s="191">
        <f>IF(N156="sníž. přenesená",J156,0)</f>
        <v>0</v>
      </c>
      <c r="BI156" s="191">
        <f>IF(N156="nulová",J156,0)</f>
        <v>0</v>
      </c>
      <c r="BJ156" s="18" t="s">
        <v>84</v>
      </c>
      <c r="BK156" s="191">
        <f>ROUND(I156*H156,2)</f>
        <v>0</v>
      </c>
      <c r="BL156" s="18" t="s">
        <v>147</v>
      </c>
      <c r="BM156" s="190" t="s">
        <v>680</v>
      </c>
    </row>
    <row r="157" spans="1:65" s="1" customFormat="1" ht="16.5" customHeight="1">
      <c r="A157" s="35"/>
      <c r="B157" s="36"/>
      <c r="C157" s="179" t="s">
        <v>214</v>
      </c>
      <c r="D157" s="179" t="s">
        <v>143</v>
      </c>
      <c r="E157" s="180" t="s">
        <v>681</v>
      </c>
      <c r="F157" s="181" t="s">
        <v>682</v>
      </c>
      <c r="G157" s="182" t="s">
        <v>665</v>
      </c>
      <c r="H157" s="183">
        <v>1</v>
      </c>
      <c r="I157" s="184"/>
      <c r="J157" s="185">
        <f>ROUND(I157*H157,2)</f>
        <v>0</v>
      </c>
      <c r="K157" s="181" t="s">
        <v>21</v>
      </c>
      <c r="L157" s="40"/>
      <c r="M157" s="186" t="s">
        <v>21</v>
      </c>
      <c r="N157" s="187" t="s">
        <v>48</v>
      </c>
      <c r="O157" s="65"/>
      <c r="P157" s="188">
        <f>O157*H157</f>
        <v>0</v>
      </c>
      <c r="Q157" s="188">
        <v>0</v>
      </c>
      <c r="R157" s="188">
        <f>Q157*H157</f>
        <v>0</v>
      </c>
      <c r="S157" s="188">
        <v>0.0017</v>
      </c>
      <c r="T157" s="189">
        <f>S157*H157</f>
        <v>0.0017</v>
      </c>
      <c r="U157" s="35"/>
      <c r="V157" s="35"/>
      <c r="W157" s="35"/>
      <c r="X157" s="35"/>
      <c r="Y157" s="35"/>
      <c r="Z157" s="35"/>
      <c r="AA157" s="35"/>
      <c r="AB157" s="35"/>
      <c r="AC157" s="35"/>
      <c r="AD157" s="35"/>
      <c r="AE157" s="35"/>
      <c r="AR157" s="190" t="s">
        <v>147</v>
      </c>
      <c r="AT157" s="190" t="s">
        <v>143</v>
      </c>
      <c r="AU157" s="190" t="s">
        <v>86</v>
      </c>
      <c r="AY157" s="18" t="s">
        <v>140</v>
      </c>
      <c r="BE157" s="191">
        <f>IF(N157="základní",J157,0)</f>
        <v>0</v>
      </c>
      <c r="BF157" s="191">
        <f>IF(N157="snížená",J157,0)</f>
        <v>0</v>
      </c>
      <c r="BG157" s="191">
        <f>IF(N157="zákl. přenesená",J157,0)</f>
        <v>0</v>
      </c>
      <c r="BH157" s="191">
        <f>IF(N157="sníž. přenesená",J157,0)</f>
        <v>0</v>
      </c>
      <c r="BI157" s="191">
        <f>IF(N157="nulová",J157,0)</f>
        <v>0</v>
      </c>
      <c r="BJ157" s="18" t="s">
        <v>84</v>
      </c>
      <c r="BK157" s="191">
        <f>ROUND(I157*H157,2)</f>
        <v>0</v>
      </c>
      <c r="BL157" s="18" t="s">
        <v>147</v>
      </c>
      <c r="BM157" s="190" t="s">
        <v>683</v>
      </c>
    </row>
    <row r="158" spans="2:63" s="11" customFormat="1" ht="22.5" customHeight="1">
      <c r="B158" s="163"/>
      <c r="C158" s="164"/>
      <c r="D158" s="165" t="s">
        <v>76</v>
      </c>
      <c r="E158" s="177" t="s">
        <v>684</v>
      </c>
      <c r="F158" s="177" t="s">
        <v>685</v>
      </c>
      <c r="G158" s="164"/>
      <c r="H158" s="164"/>
      <c r="I158" s="167"/>
      <c r="J158" s="178">
        <f>BK158</f>
        <v>0</v>
      </c>
      <c r="K158" s="164"/>
      <c r="L158" s="169"/>
      <c r="M158" s="170"/>
      <c r="N158" s="171"/>
      <c r="O158" s="171"/>
      <c r="P158" s="172">
        <f>SUM(P159:P197)</f>
        <v>0</v>
      </c>
      <c r="Q158" s="171"/>
      <c r="R158" s="172">
        <f>SUM(R159:R197)</f>
        <v>0</v>
      </c>
      <c r="S158" s="171"/>
      <c r="T158" s="173">
        <f>SUM(T159:T197)</f>
        <v>0</v>
      </c>
      <c r="AR158" s="174" t="s">
        <v>84</v>
      </c>
      <c r="AT158" s="175" t="s">
        <v>76</v>
      </c>
      <c r="AU158" s="175" t="s">
        <v>84</v>
      </c>
      <c r="AY158" s="174" t="s">
        <v>140</v>
      </c>
      <c r="BK158" s="176">
        <f>SUM(BK159:BK197)</f>
        <v>0</v>
      </c>
    </row>
    <row r="159" spans="1:65" s="1" customFormat="1" ht="24">
      <c r="A159" s="35"/>
      <c r="B159" s="36"/>
      <c r="C159" s="179" t="s">
        <v>222</v>
      </c>
      <c r="D159" s="179" t="s">
        <v>143</v>
      </c>
      <c r="E159" s="180" t="s">
        <v>686</v>
      </c>
      <c r="F159" s="181" t="s">
        <v>687</v>
      </c>
      <c r="G159" s="182" t="s">
        <v>589</v>
      </c>
      <c r="H159" s="183">
        <v>1.295</v>
      </c>
      <c r="I159" s="184"/>
      <c r="J159" s="185">
        <f>ROUND(I159*H159,2)</f>
        <v>0</v>
      </c>
      <c r="K159" s="181" t="s">
        <v>21</v>
      </c>
      <c r="L159" s="40"/>
      <c r="M159" s="186" t="s">
        <v>21</v>
      </c>
      <c r="N159" s="187" t="s">
        <v>48</v>
      </c>
      <c r="O159" s="65"/>
      <c r="P159" s="188">
        <f>O159*H159</f>
        <v>0</v>
      </c>
      <c r="Q159" s="188">
        <v>0</v>
      </c>
      <c r="R159" s="188">
        <f>Q159*H159</f>
        <v>0</v>
      </c>
      <c r="S159" s="188">
        <v>0</v>
      </c>
      <c r="T159" s="189">
        <f>S159*H159</f>
        <v>0</v>
      </c>
      <c r="U159" s="35"/>
      <c r="V159" s="35"/>
      <c r="W159" s="35"/>
      <c r="X159" s="35"/>
      <c r="Y159" s="35"/>
      <c r="Z159" s="35"/>
      <c r="AA159" s="35"/>
      <c r="AB159" s="35"/>
      <c r="AC159" s="35"/>
      <c r="AD159" s="35"/>
      <c r="AE159" s="35"/>
      <c r="AR159" s="190" t="s">
        <v>147</v>
      </c>
      <c r="AT159" s="190" t="s">
        <v>143</v>
      </c>
      <c r="AU159" s="190" t="s">
        <v>86</v>
      </c>
      <c r="AY159" s="18" t="s">
        <v>140</v>
      </c>
      <c r="BE159" s="191">
        <f>IF(N159="základní",J159,0)</f>
        <v>0</v>
      </c>
      <c r="BF159" s="191">
        <f>IF(N159="snížená",J159,0)</f>
        <v>0</v>
      </c>
      <c r="BG159" s="191">
        <f>IF(N159="zákl. přenesená",J159,0)</f>
        <v>0</v>
      </c>
      <c r="BH159" s="191">
        <f>IF(N159="sníž. přenesená",J159,0)</f>
        <v>0</v>
      </c>
      <c r="BI159" s="191">
        <f>IF(N159="nulová",J159,0)</f>
        <v>0</v>
      </c>
      <c r="BJ159" s="18" t="s">
        <v>84</v>
      </c>
      <c r="BK159" s="191">
        <f>ROUND(I159*H159,2)</f>
        <v>0</v>
      </c>
      <c r="BL159" s="18" t="s">
        <v>147</v>
      </c>
      <c r="BM159" s="190" t="s">
        <v>688</v>
      </c>
    </row>
    <row r="160" spans="1:47" s="1" customFormat="1" ht="18">
      <c r="A160" s="35"/>
      <c r="B160" s="36"/>
      <c r="C160" s="37"/>
      <c r="D160" s="192" t="s">
        <v>149</v>
      </c>
      <c r="E160" s="37"/>
      <c r="F160" s="193" t="s">
        <v>689</v>
      </c>
      <c r="G160" s="37"/>
      <c r="H160" s="37"/>
      <c r="I160" s="194"/>
      <c r="J160" s="37"/>
      <c r="K160" s="37"/>
      <c r="L160" s="40"/>
      <c r="M160" s="195"/>
      <c r="N160" s="196"/>
      <c r="O160" s="65"/>
      <c r="P160" s="65"/>
      <c r="Q160" s="65"/>
      <c r="R160" s="65"/>
      <c r="S160" s="65"/>
      <c r="T160" s="66"/>
      <c r="U160" s="35"/>
      <c r="V160" s="35"/>
      <c r="W160" s="35"/>
      <c r="X160" s="35"/>
      <c r="Y160" s="35"/>
      <c r="Z160" s="35"/>
      <c r="AA160" s="35"/>
      <c r="AB160" s="35"/>
      <c r="AC160" s="35"/>
      <c r="AD160" s="35"/>
      <c r="AE160" s="35"/>
      <c r="AT160" s="18" t="s">
        <v>149</v>
      </c>
      <c r="AU160" s="18" t="s">
        <v>86</v>
      </c>
    </row>
    <row r="161" spans="1:47" s="1" customFormat="1" ht="99">
      <c r="A161" s="35"/>
      <c r="B161" s="36"/>
      <c r="C161" s="37"/>
      <c r="D161" s="192" t="s">
        <v>606</v>
      </c>
      <c r="E161" s="37"/>
      <c r="F161" s="202" t="s">
        <v>690</v>
      </c>
      <c r="G161" s="37"/>
      <c r="H161" s="37"/>
      <c r="I161" s="194"/>
      <c r="J161" s="37"/>
      <c r="K161" s="37"/>
      <c r="L161" s="40"/>
      <c r="M161" s="195"/>
      <c r="N161" s="196"/>
      <c r="O161" s="65"/>
      <c r="P161" s="65"/>
      <c r="Q161" s="65"/>
      <c r="R161" s="65"/>
      <c r="S161" s="65"/>
      <c r="T161" s="66"/>
      <c r="U161" s="35"/>
      <c r="V161" s="35"/>
      <c r="W161" s="35"/>
      <c r="X161" s="35"/>
      <c r="Y161" s="35"/>
      <c r="Z161" s="35"/>
      <c r="AA161" s="35"/>
      <c r="AB161" s="35"/>
      <c r="AC161" s="35"/>
      <c r="AD161" s="35"/>
      <c r="AE161" s="35"/>
      <c r="AT161" s="18" t="s">
        <v>606</v>
      </c>
      <c r="AU161" s="18" t="s">
        <v>86</v>
      </c>
    </row>
    <row r="162" spans="2:51" s="13" customFormat="1" ht="11.25">
      <c r="B162" s="213"/>
      <c r="C162" s="214"/>
      <c r="D162" s="192" t="s">
        <v>610</v>
      </c>
      <c r="E162" s="215" t="s">
        <v>21</v>
      </c>
      <c r="F162" s="216" t="s">
        <v>691</v>
      </c>
      <c r="G162" s="214"/>
      <c r="H162" s="217">
        <v>0.014</v>
      </c>
      <c r="I162" s="218"/>
      <c r="J162" s="214"/>
      <c r="K162" s="214"/>
      <c r="L162" s="219"/>
      <c r="M162" s="220"/>
      <c r="N162" s="221"/>
      <c r="O162" s="221"/>
      <c r="P162" s="221"/>
      <c r="Q162" s="221"/>
      <c r="R162" s="221"/>
      <c r="S162" s="221"/>
      <c r="T162" s="222"/>
      <c r="AT162" s="223" t="s">
        <v>610</v>
      </c>
      <c r="AU162" s="223" t="s">
        <v>86</v>
      </c>
      <c r="AV162" s="13" t="s">
        <v>86</v>
      </c>
      <c r="AW162" s="13" t="s">
        <v>38</v>
      </c>
      <c r="AX162" s="13" t="s">
        <v>77</v>
      </c>
      <c r="AY162" s="223" t="s">
        <v>140</v>
      </c>
    </row>
    <row r="163" spans="2:51" s="13" customFormat="1" ht="11.25">
      <c r="B163" s="213"/>
      <c r="C163" s="214"/>
      <c r="D163" s="192" t="s">
        <v>610</v>
      </c>
      <c r="E163" s="215" t="s">
        <v>21</v>
      </c>
      <c r="F163" s="216" t="s">
        <v>692</v>
      </c>
      <c r="G163" s="214"/>
      <c r="H163" s="217">
        <v>0.015</v>
      </c>
      <c r="I163" s="218"/>
      <c r="J163" s="214"/>
      <c r="K163" s="214"/>
      <c r="L163" s="219"/>
      <c r="M163" s="220"/>
      <c r="N163" s="221"/>
      <c r="O163" s="221"/>
      <c r="P163" s="221"/>
      <c r="Q163" s="221"/>
      <c r="R163" s="221"/>
      <c r="S163" s="221"/>
      <c r="T163" s="222"/>
      <c r="AT163" s="223" t="s">
        <v>610</v>
      </c>
      <c r="AU163" s="223" t="s">
        <v>86</v>
      </c>
      <c r="AV163" s="13" t="s">
        <v>86</v>
      </c>
      <c r="AW163" s="13" t="s">
        <v>38</v>
      </c>
      <c r="AX163" s="13" t="s">
        <v>77</v>
      </c>
      <c r="AY163" s="223" t="s">
        <v>140</v>
      </c>
    </row>
    <row r="164" spans="2:51" s="13" customFormat="1" ht="11.25">
      <c r="B164" s="213"/>
      <c r="C164" s="214"/>
      <c r="D164" s="192" t="s">
        <v>610</v>
      </c>
      <c r="E164" s="215" t="s">
        <v>21</v>
      </c>
      <c r="F164" s="216" t="s">
        <v>693</v>
      </c>
      <c r="G164" s="214"/>
      <c r="H164" s="217">
        <v>0.076</v>
      </c>
      <c r="I164" s="218"/>
      <c r="J164" s="214"/>
      <c r="K164" s="214"/>
      <c r="L164" s="219"/>
      <c r="M164" s="220"/>
      <c r="N164" s="221"/>
      <c r="O164" s="221"/>
      <c r="P164" s="221"/>
      <c r="Q164" s="221"/>
      <c r="R164" s="221"/>
      <c r="S164" s="221"/>
      <c r="T164" s="222"/>
      <c r="AT164" s="223" t="s">
        <v>610</v>
      </c>
      <c r="AU164" s="223" t="s">
        <v>86</v>
      </c>
      <c r="AV164" s="13" t="s">
        <v>86</v>
      </c>
      <c r="AW164" s="13" t="s">
        <v>38</v>
      </c>
      <c r="AX164" s="13" t="s">
        <v>77</v>
      </c>
      <c r="AY164" s="223" t="s">
        <v>140</v>
      </c>
    </row>
    <row r="165" spans="2:51" s="13" customFormat="1" ht="11.25">
      <c r="B165" s="213"/>
      <c r="C165" s="214"/>
      <c r="D165" s="192" t="s">
        <v>610</v>
      </c>
      <c r="E165" s="215" t="s">
        <v>21</v>
      </c>
      <c r="F165" s="216" t="s">
        <v>694</v>
      </c>
      <c r="G165" s="214"/>
      <c r="H165" s="217">
        <v>0.251</v>
      </c>
      <c r="I165" s="218"/>
      <c r="J165" s="214"/>
      <c r="K165" s="214"/>
      <c r="L165" s="219"/>
      <c r="M165" s="220"/>
      <c r="N165" s="221"/>
      <c r="O165" s="221"/>
      <c r="P165" s="221"/>
      <c r="Q165" s="221"/>
      <c r="R165" s="221"/>
      <c r="S165" s="221"/>
      <c r="T165" s="222"/>
      <c r="AT165" s="223" t="s">
        <v>610</v>
      </c>
      <c r="AU165" s="223" t="s">
        <v>86</v>
      </c>
      <c r="AV165" s="13" t="s">
        <v>86</v>
      </c>
      <c r="AW165" s="13" t="s">
        <v>38</v>
      </c>
      <c r="AX165" s="13" t="s">
        <v>77</v>
      </c>
      <c r="AY165" s="223" t="s">
        <v>140</v>
      </c>
    </row>
    <row r="166" spans="2:51" s="13" customFormat="1" ht="11.25">
      <c r="B166" s="213"/>
      <c r="C166" s="214"/>
      <c r="D166" s="192" t="s">
        <v>610</v>
      </c>
      <c r="E166" s="215" t="s">
        <v>21</v>
      </c>
      <c r="F166" s="216" t="s">
        <v>695</v>
      </c>
      <c r="G166" s="214"/>
      <c r="H166" s="217">
        <v>0.939</v>
      </c>
      <c r="I166" s="218"/>
      <c r="J166" s="214"/>
      <c r="K166" s="214"/>
      <c r="L166" s="219"/>
      <c r="M166" s="220"/>
      <c r="N166" s="221"/>
      <c r="O166" s="221"/>
      <c r="P166" s="221"/>
      <c r="Q166" s="221"/>
      <c r="R166" s="221"/>
      <c r="S166" s="221"/>
      <c r="T166" s="222"/>
      <c r="AT166" s="223" t="s">
        <v>610</v>
      </c>
      <c r="AU166" s="223" t="s">
        <v>86</v>
      </c>
      <c r="AV166" s="13" t="s">
        <v>86</v>
      </c>
      <c r="AW166" s="13" t="s">
        <v>38</v>
      </c>
      <c r="AX166" s="13" t="s">
        <v>77</v>
      </c>
      <c r="AY166" s="223" t="s">
        <v>140</v>
      </c>
    </row>
    <row r="167" spans="2:51" s="14" customFormat="1" ht="11.25">
      <c r="B167" s="224"/>
      <c r="C167" s="225"/>
      <c r="D167" s="192" t="s">
        <v>610</v>
      </c>
      <c r="E167" s="226" t="s">
        <v>21</v>
      </c>
      <c r="F167" s="227" t="s">
        <v>620</v>
      </c>
      <c r="G167" s="225"/>
      <c r="H167" s="228">
        <v>1.295</v>
      </c>
      <c r="I167" s="229"/>
      <c r="J167" s="225"/>
      <c r="K167" s="225"/>
      <c r="L167" s="230"/>
      <c r="M167" s="231"/>
      <c r="N167" s="232"/>
      <c r="O167" s="232"/>
      <c r="P167" s="232"/>
      <c r="Q167" s="232"/>
      <c r="R167" s="232"/>
      <c r="S167" s="232"/>
      <c r="T167" s="233"/>
      <c r="AT167" s="234" t="s">
        <v>610</v>
      </c>
      <c r="AU167" s="234" t="s">
        <v>86</v>
      </c>
      <c r="AV167" s="14" t="s">
        <v>147</v>
      </c>
      <c r="AW167" s="14" t="s">
        <v>38</v>
      </c>
      <c r="AX167" s="14" t="s">
        <v>84</v>
      </c>
      <c r="AY167" s="234" t="s">
        <v>140</v>
      </c>
    </row>
    <row r="168" spans="1:65" s="1" customFormat="1" ht="16.5" customHeight="1">
      <c r="A168" s="35"/>
      <c r="B168" s="36"/>
      <c r="C168" s="179" t="s">
        <v>226</v>
      </c>
      <c r="D168" s="179" t="s">
        <v>143</v>
      </c>
      <c r="E168" s="180" t="s">
        <v>696</v>
      </c>
      <c r="F168" s="181" t="s">
        <v>697</v>
      </c>
      <c r="G168" s="182" t="s">
        <v>589</v>
      </c>
      <c r="H168" s="183">
        <v>1.502</v>
      </c>
      <c r="I168" s="184"/>
      <c r="J168" s="185">
        <f>ROUND(I168*H168,2)</f>
        <v>0</v>
      </c>
      <c r="K168" s="181" t="s">
        <v>603</v>
      </c>
      <c r="L168" s="40"/>
      <c r="M168" s="186" t="s">
        <v>21</v>
      </c>
      <c r="N168" s="187" t="s">
        <v>48</v>
      </c>
      <c r="O168" s="65"/>
      <c r="P168" s="188">
        <f>O168*H168</f>
        <v>0</v>
      </c>
      <c r="Q168" s="188">
        <v>0</v>
      </c>
      <c r="R168" s="188">
        <f>Q168*H168</f>
        <v>0</v>
      </c>
      <c r="S168" s="188">
        <v>0</v>
      </c>
      <c r="T168" s="189">
        <f>S168*H168</f>
        <v>0</v>
      </c>
      <c r="U168" s="35"/>
      <c r="V168" s="35"/>
      <c r="W168" s="35"/>
      <c r="X168" s="35"/>
      <c r="Y168" s="35"/>
      <c r="Z168" s="35"/>
      <c r="AA168" s="35"/>
      <c r="AB168" s="35"/>
      <c r="AC168" s="35"/>
      <c r="AD168" s="35"/>
      <c r="AE168" s="35"/>
      <c r="AR168" s="190" t="s">
        <v>147</v>
      </c>
      <c r="AT168" s="190" t="s">
        <v>143</v>
      </c>
      <c r="AU168" s="190" t="s">
        <v>86</v>
      </c>
      <c r="AY168" s="18" t="s">
        <v>140</v>
      </c>
      <c r="BE168" s="191">
        <f>IF(N168="základní",J168,0)</f>
        <v>0</v>
      </c>
      <c r="BF168" s="191">
        <f>IF(N168="snížená",J168,0)</f>
        <v>0</v>
      </c>
      <c r="BG168" s="191">
        <f>IF(N168="zákl. přenesená",J168,0)</f>
        <v>0</v>
      </c>
      <c r="BH168" s="191">
        <f>IF(N168="sníž. přenesená",J168,0)</f>
        <v>0</v>
      </c>
      <c r="BI168" s="191">
        <f>IF(N168="nulová",J168,0)</f>
        <v>0</v>
      </c>
      <c r="BJ168" s="18" t="s">
        <v>84</v>
      </c>
      <c r="BK168" s="191">
        <f>ROUND(I168*H168,2)</f>
        <v>0</v>
      </c>
      <c r="BL168" s="18" t="s">
        <v>147</v>
      </c>
      <c r="BM168" s="190" t="s">
        <v>698</v>
      </c>
    </row>
    <row r="169" spans="1:47" s="1" customFormat="1" ht="11.25">
      <c r="A169" s="35"/>
      <c r="B169" s="36"/>
      <c r="C169" s="37"/>
      <c r="D169" s="192" t="s">
        <v>149</v>
      </c>
      <c r="E169" s="37"/>
      <c r="F169" s="193" t="s">
        <v>699</v>
      </c>
      <c r="G169" s="37"/>
      <c r="H169" s="37"/>
      <c r="I169" s="194"/>
      <c r="J169" s="37"/>
      <c r="K169" s="37"/>
      <c r="L169" s="40"/>
      <c r="M169" s="195"/>
      <c r="N169" s="196"/>
      <c r="O169" s="65"/>
      <c r="P169" s="65"/>
      <c r="Q169" s="65"/>
      <c r="R169" s="65"/>
      <c r="S169" s="65"/>
      <c r="T169" s="66"/>
      <c r="U169" s="35"/>
      <c r="V169" s="35"/>
      <c r="W169" s="35"/>
      <c r="X169" s="35"/>
      <c r="Y169" s="35"/>
      <c r="Z169" s="35"/>
      <c r="AA169" s="35"/>
      <c r="AB169" s="35"/>
      <c r="AC169" s="35"/>
      <c r="AD169" s="35"/>
      <c r="AE169" s="35"/>
      <c r="AT169" s="18" t="s">
        <v>149</v>
      </c>
      <c r="AU169" s="18" t="s">
        <v>86</v>
      </c>
    </row>
    <row r="170" spans="1:47" s="1" customFormat="1" ht="54">
      <c r="A170" s="35"/>
      <c r="B170" s="36"/>
      <c r="C170" s="37"/>
      <c r="D170" s="192" t="s">
        <v>606</v>
      </c>
      <c r="E170" s="37"/>
      <c r="F170" s="202" t="s">
        <v>700</v>
      </c>
      <c r="G170" s="37"/>
      <c r="H170" s="37"/>
      <c r="I170" s="194"/>
      <c r="J170" s="37"/>
      <c r="K170" s="37"/>
      <c r="L170" s="40"/>
      <c r="M170" s="195"/>
      <c r="N170" s="196"/>
      <c r="O170" s="65"/>
      <c r="P170" s="65"/>
      <c r="Q170" s="65"/>
      <c r="R170" s="65"/>
      <c r="S170" s="65"/>
      <c r="T170" s="66"/>
      <c r="U170" s="35"/>
      <c r="V170" s="35"/>
      <c r="W170" s="35"/>
      <c r="X170" s="35"/>
      <c r="Y170" s="35"/>
      <c r="Z170" s="35"/>
      <c r="AA170" s="35"/>
      <c r="AB170" s="35"/>
      <c r="AC170" s="35"/>
      <c r="AD170" s="35"/>
      <c r="AE170" s="35"/>
      <c r="AT170" s="18" t="s">
        <v>606</v>
      </c>
      <c r="AU170" s="18" t="s">
        <v>86</v>
      </c>
    </row>
    <row r="171" spans="2:51" s="13" customFormat="1" ht="11.25">
      <c r="B171" s="213"/>
      <c r="C171" s="214"/>
      <c r="D171" s="192" t="s">
        <v>610</v>
      </c>
      <c r="E171" s="215" t="s">
        <v>21</v>
      </c>
      <c r="F171" s="216" t="s">
        <v>691</v>
      </c>
      <c r="G171" s="214"/>
      <c r="H171" s="217">
        <v>0.014</v>
      </c>
      <c r="I171" s="218"/>
      <c r="J171" s="214"/>
      <c r="K171" s="214"/>
      <c r="L171" s="219"/>
      <c r="M171" s="220"/>
      <c r="N171" s="221"/>
      <c r="O171" s="221"/>
      <c r="P171" s="221"/>
      <c r="Q171" s="221"/>
      <c r="R171" s="221"/>
      <c r="S171" s="221"/>
      <c r="T171" s="222"/>
      <c r="AT171" s="223" t="s">
        <v>610</v>
      </c>
      <c r="AU171" s="223" t="s">
        <v>86</v>
      </c>
      <c r="AV171" s="13" t="s">
        <v>86</v>
      </c>
      <c r="AW171" s="13" t="s">
        <v>38</v>
      </c>
      <c r="AX171" s="13" t="s">
        <v>77</v>
      </c>
      <c r="AY171" s="223" t="s">
        <v>140</v>
      </c>
    </row>
    <row r="172" spans="2:51" s="13" customFormat="1" ht="11.25">
      <c r="B172" s="213"/>
      <c r="C172" s="214"/>
      <c r="D172" s="192" t="s">
        <v>610</v>
      </c>
      <c r="E172" s="215" t="s">
        <v>21</v>
      </c>
      <c r="F172" s="216" t="s">
        <v>692</v>
      </c>
      <c r="G172" s="214"/>
      <c r="H172" s="217">
        <v>0.015</v>
      </c>
      <c r="I172" s="218"/>
      <c r="J172" s="214"/>
      <c r="K172" s="214"/>
      <c r="L172" s="219"/>
      <c r="M172" s="220"/>
      <c r="N172" s="221"/>
      <c r="O172" s="221"/>
      <c r="P172" s="221"/>
      <c r="Q172" s="221"/>
      <c r="R172" s="221"/>
      <c r="S172" s="221"/>
      <c r="T172" s="222"/>
      <c r="AT172" s="223" t="s">
        <v>610</v>
      </c>
      <c r="AU172" s="223" t="s">
        <v>86</v>
      </c>
      <c r="AV172" s="13" t="s">
        <v>86</v>
      </c>
      <c r="AW172" s="13" t="s">
        <v>38</v>
      </c>
      <c r="AX172" s="13" t="s">
        <v>77</v>
      </c>
      <c r="AY172" s="223" t="s">
        <v>140</v>
      </c>
    </row>
    <row r="173" spans="2:51" s="13" customFormat="1" ht="11.25">
      <c r="B173" s="213"/>
      <c r="C173" s="214"/>
      <c r="D173" s="192" t="s">
        <v>610</v>
      </c>
      <c r="E173" s="215" t="s">
        <v>21</v>
      </c>
      <c r="F173" s="216" t="s">
        <v>693</v>
      </c>
      <c r="G173" s="214"/>
      <c r="H173" s="217">
        <v>0.076</v>
      </c>
      <c r="I173" s="218"/>
      <c r="J173" s="214"/>
      <c r="K173" s="214"/>
      <c r="L173" s="219"/>
      <c r="M173" s="220"/>
      <c r="N173" s="221"/>
      <c r="O173" s="221"/>
      <c r="P173" s="221"/>
      <c r="Q173" s="221"/>
      <c r="R173" s="221"/>
      <c r="S173" s="221"/>
      <c r="T173" s="222"/>
      <c r="AT173" s="223" t="s">
        <v>610</v>
      </c>
      <c r="AU173" s="223" t="s">
        <v>86</v>
      </c>
      <c r="AV173" s="13" t="s">
        <v>86</v>
      </c>
      <c r="AW173" s="13" t="s">
        <v>38</v>
      </c>
      <c r="AX173" s="13" t="s">
        <v>77</v>
      </c>
      <c r="AY173" s="223" t="s">
        <v>140</v>
      </c>
    </row>
    <row r="174" spans="2:51" s="13" customFormat="1" ht="11.25">
      <c r="B174" s="213"/>
      <c r="C174" s="214"/>
      <c r="D174" s="192" t="s">
        <v>610</v>
      </c>
      <c r="E174" s="215" t="s">
        <v>21</v>
      </c>
      <c r="F174" s="216" t="s">
        <v>694</v>
      </c>
      <c r="G174" s="214"/>
      <c r="H174" s="217">
        <v>0.251</v>
      </c>
      <c r="I174" s="218"/>
      <c r="J174" s="214"/>
      <c r="K174" s="214"/>
      <c r="L174" s="219"/>
      <c r="M174" s="220"/>
      <c r="N174" s="221"/>
      <c r="O174" s="221"/>
      <c r="P174" s="221"/>
      <c r="Q174" s="221"/>
      <c r="R174" s="221"/>
      <c r="S174" s="221"/>
      <c r="T174" s="222"/>
      <c r="AT174" s="223" t="s">
        <v>610</v>
      </c>
      <c r="AU174" s="223" t="s">
        <v>86</v>
      </c>
      <c r="AV174" s="13" t="s">
        <v>86</v>
      </c>
      <c r="AW174" s="13" t="s">
        <v>38</v>
      </c>
      <c r="AX174" s="13" t="s">
        <v>77</v>
      </c>
      <c r="AY174" s="223" t="s">
        <v>140</v>
      </c>
    </row>
    <row r="175" spans="2:51" s="13" customFormat="1" ht="11.25">
      <c r="B175" s="213"/>
      <c r="C175" s="214"/>
      <c r="D175" s="192" t="s">
        <v>610</v>
      </c>
      <c r="E175" s="215" t="s">
        <v>21</v>
      </c>
      <c r="F175" s="216" t="s">
        <v>695</v>
      </c>
      <c r="G175" s="214"/>
      <c r="H175" s="217">
        <v>0.939</v>
      </c>
      <c r="I175" s="218"/>
      <c r="J175" s="214"/>
      <c r="K175" s="214"/>
      <c r="L175" s="219"/>
      <c r="M175" s="220"/>
      <c r="N175" s="221"/>
      <c r="O175" s="221"/>
      <c r="P175" s="221"/>
      <c r="Q175" s="221"/>
      <c r="R175" s="221"/>
      <c r="S175" s="221"/>
      <c r="T175" s="222"/>
      <c r="AT175" s="223" t="s">
        <v>610</v>
      </c>
      <c r="AU175" s="223" t="s">
        <v>86</v>
      </c>
      <c r="AV175" s="13" t="s">
        <v>86</v>
      </c>
      <c r="AW175" s="13" t="s">
        <v>38</v>
      </c>
      <c r="AX175" s="13" t="s">
        <v>77</v>
      </c>
      <c r="AY175" s="223" t="s">
        <v>140</v>
      </c>
    </row>
    <row r="176" spans="2:51" s="13" customFormat="1" ht="11.25">
      <c r="B176" s="213"/>
      <c r="C176" s="214"/>
      <c r="D176" s="192" t="s">
        <v>610</v>
      </c>
      <c r="E176" s="215" t="s">
        <v>21</v>
      </c>
      <c r="F176" s="216" t="s">
        <v>701</v>
      </c>
      <c r="G176" s="214"/>
      <c r="H176" s="217">
        <v>0.207</v>
      </c>
      <c r="I176" s="218"/>
      <c r="J176" s="214"/>
      <c r="K176" s="214"/>
      <c r="L176" s="219"/>
      <c r="M176" s="220"/>
      <c r="N176" s="221"/>
      <c r="O176" s="221"/>
      <c r="P176" s="221"/>
      <c r="Q176" s="221"/>
      <c r="R176" s="221"/>
      <c r="S176" s="221"/>
      <c r="T176" s="222"/>
      <c r="AT176" s="223" t="s">
        <v>610</v>
      </c>
      <c r="AU176" s="223" t="s">
        <v>86</v>
      </c>
      <c r="AV176" s="13" t="s">
        <v>86</v>
      </c>
      <c r="AW176" s="13" t="s">
        <v>38</v>
      </c>
      <c r="AX176" s="13" t="s">
        <v>77</v>
      </c>
      <c r="AY176" s="223" t="s">
        <v>140</v>
      </c>
    </row>
    <row r="177" spans="2:51" s="14" customFormat="1" ht="11.25">
      <c r="B177" s="224"/>
      <c r="C177" s="225"/>
      <c r="D177" s="192" t="s">
        <v>610</v>
      </c>
      <c r="E177" s="226" t="s">
        <v>587</v>
      </c>
      <c r="F177" s="227" t="s">
        <v>620</v>
      </c>
      <c r="G177" s="225"/>
      <c r="H177" s="228">
        <v>1.502</v>
      </c>
      <c r="I177" s="229"/>
      <c r="J177" s="225"/>
      <c r="K177" s="225"/>
      <c r="L177" s="230"/>
      <c r="M177" s="231"/>
      <c r="N177" s="232"/>
      <c r="O177" s="232"/>
      <c r="P177" s="232"/>
      <c r="Q177" s="232"/>
      <c r="R177" s="232"/>
      <c r="S177" s="232"/>
      <c r="T177" s="233"/>
      <c r="AT177" s="234" t="s">
        <v>610</v>
      </c>
      <c r="AU177" s="234" t="s">
        <v>86</v>
      </c>
      <c r="AV177" s="14" t="s">
        <v>147</v>
      </c>
      <c r="AW177" s="14" t="s">
        <v>38</v>
      </c>
      <c r="AX177" s="14" t="s">
        <v>84</v>
      </c>
      <c r="AY177" s="234" t="s">
        <v>140</v>
      </c>
    </row>
    <row r="178" spans="1:65" s="1" customFormat="1" ht="16.5" customHeight="1">
      <c r="A178" s="35"/>
      <c r="B178" s="36"/>
      <c r="C178" s="179" t="s">
        <v>230</v>
      </c>
      <c r="D178" s="179" t="s">
        <v>143</v>
      </c>
      <c r="E178" s="180" t="s">
        <v>702</v>
      </c>
      <c r="F178" s="181" t="s">
        <v>703</v>
      </c>
      <c r="G178" s="182" t="s">
        <v>589</v>
      </c>
      <c r="H178" s="183">
        <v>34.546</v>
      </c>
      <c r="I178" s="184"/>
      <c r="J178" s="185">
        <f>ROUND(I178*H178,2)</f>
        <v>0</v>
      </c>
      <c r="K178" s="181" t="s">
        <v>603</v>
      </c>
      <c r="L178" s="40"/>
      <c r="M178" s="186" t="s">
        <v>21</v>
      </c>
      <c r="N178" s="187" t="s">
        <v>48</v>
      </c>
      <c r="O178" s="65"/>
      <c r="P178" s="188">
        <f>O178*H178</f>
        <v>0</v>
      </c>
      <c r="Q178" s="188">
        <v>0</v>
      </c>
      <c r="R178" s="188">
        <f>Q178*H178</f>
        <v>0</v>
      </c>
      <c r="S178" s="188">
        <v>0</v>
      </c>
      <c r="T178" s="189">
        <f>S178*H178</f>
        <v>0</v>
      </c>
      <c r="U178" s="35"/>
      <c r="V178" s="35"/>
      <c r="W178" s="35"/>
      <c r="X178" s="35"/>
      <c r="Y178" s="35"/>
      <c r="Z178" s="35"/>
      <c r="AA178" s="35"/>
      <c r="AB178" s="35"/>
      <c r="AC178" s="35"/>
      <c r="AD178" s="35"/>
      <c r="AE178" s="35"/>
      <c r="AR178" s="190" t="s">
        <v>147</v>
      </c>
      <c r="AT178" s="190" t="s">
        <v>143</v>
      </c>
      <c r="AU178" s="190" t="s">
        <v>86</v>
      </c>
      <c r="AY178" s="18" t="s">
        <v>140</v>
      </c>
      <c r="BE178" s="191">
        <f>IF(N178="základní",J178,0)</f>
        <v>0</v>
      </c>
      <c r="BF178" s="191">
        <f>IF(N178="snížená",J178,0)</f>
        <v>0</v>
      </c>
      <c r="BG178" s="191">
        <f>IF(N178="zákl. přenesená",J178,0)</f>
        <v>0</v>
      </c>
      <c r="BH178" s="191">
        <f>IF(N178="sníž. přenesená",J178,0)</f>
        <v>0</v>
      </c>
      <c r="BI178" s="191">
        <f>IF(N178="nulová",J178,0)</f>
        <v>0</v>
      </c>
      <c r="BJ178" s="18" t="s">
        <v>84</v>
      </c>
      <c r="BK178" s="191">
        <f>ROUND(I178*H178,2)</f>
        <v>0</v>
      </c>
      <c r="BL178" s="18" t="s">
        <v>147</v>
      </c>
      <c r="BM178" s="190" t="s">
        <v>704</v>
      </c>
    </row>
    <row r="179" spans="1:47" s="1" customFormat="1" ht="18">
      <c r="A179" s="35"/>
      <c r="B179" s="36"/>
      <c r="C179" s="37"/>
      <c r="D179" s="192" t="s">
        <v>149</v>
      </c>
      <c r="E179" s="37"/>
      <c r="F179" s="193" t="s">
        <v>705</v>
      </c>
      <c r="G179" s="37"/>
      <c r="H179" s="37"/>
      <c r="I179" s="194"/>
      <c r="J179" s="37"/>
      <c r="K179" s="37"/>
      <c r="L179" s="40"/>
      <c r="M179" s="195"/>
      <c r="N179" s="196"/>
      <c r="O179" s="65"/>
      <c r="P179" s="65"/>
      <c r="Q179" s="65"/>
      <c r="R179" s="65"/>
      <c r="S179" s="65"/>
      <c r="T179" s="66"/>
      <c r="U179" s="35"/>
      <c r="V179" s="35"/>
      <c r="W179" s="35"/>
      <c r="X179" s="35"/>
      <c r="Y179" s="35"/>
      <c r="Z179" s="35"/>
      <c r="AA179" s="35"/>
      <c r="AB179" s="35"/>
      <c r="AC179" s="35"/>
      <c r="AD179" s="35"/>
      <c r="AE179" s="35"/>
      <c r="AT179" s="18" t="s">
        <v>149</v>
      </c>
      <c r="AU179" s="18" t="s">
        <v>86</v>
      </c>
    </row>
    <row r="180" spans="1:47" s="1" customFormat="1" ht="54">
      <c r="A180" s="35"/>
      <c r="B180" s="36"/>
      <c r="C180" s="37"/>
      <c r="D180" s="192" t="s">
        <v>606</v>
      </c>
      <c r="E180" s="37"/>
      <c r="F180" s="202" t="s">
        <v>700</v>
      </c>
      <c r="G180" s="37"/>
      <c r="H180" s="37"/>
      <c r="I180" s="194"/>
      <c r="J180" s="37"/>
      <c r="K180" s="37"/>
      <c r="L180" s="40"/>
      <c r="M180" s="195"/>
      <c r="N180" s="196"/>
      <c r="O180" s="65"/>
      <c r="P180" s="65"/>
      <c r="Q180" s="65"/>
      <c r="R180" s="65"/>
      <c r="S180" s="65"/>
      <c r="T180" s="66"/>
      <c r="U180" s="35"/>
      <c r="V180" s="35"/>
      <c r="W180" s="35"/>
      <c r="X180" s="35"/>
      <c r="Y180" s="35"/>
      <c r="Z180" s="35"/>
      <c r="AA180" s="35"/>
      <c r="AB180" s="35"/>
      <c r="AC180" s="35"/>
      <c r="AD180" s="35"/>
      <c r="AE180" s="35"/>
      <c r="AT180" s="18" t="s">
        <v>606</v>
      </c>
      <c r="AU180" s="18" t="s">
        <v>86</v>
      </c>
    </row>
    <row r="181" spans="2:51" s="13" customFormat="1" ht="11.25">
      <c r="B181" s="213"/>
      <c r="C181" s="214"/>
      <c r="D181" s="192" t="s">
        <v>610</v>
      </c>
      <c r="E181" s="215" t="s">
        <v>21</v>
      </c>
      <c r="F181" s="216" t="s">
        <v>706</v>
      </c>
      <c r="G181" s="214"/>
      <c r="H181" s="217">
        <v>34.546</v>
      </c>
      <c r="I181" s="218"/>
      <c r="J181" s="214"/>
      <c r="K181" s="214"/>
      <c r="L181" s="219"/>
      <c r="M181" s="220"/>
      <c r="N181" s="221"/>
      <c r="O181" s="221"/>
      <c r="P181" s="221"/>
      <c r="Q181" s="221"/>
      <c r="R181" s="221"/>
      <c r="S181" s="221"/>
      <c r="T181" s="222"/>
      <c r="AT181" s="223" t="s">
        <v>610</v>
      </c>
      <c r="AU181" s="223" t="s">
        <v>86</v>
      </c>
      <c r="AV181" s="13" t="s">
        <v>86</v>
      </c>
      <c r="AW181" s="13" t="s">
        <v>38</v>
      </c>
      <c r="AX181" s="13" t="s">
        <v>84</v>
      </c>
      <c r="AY181" s="223" t="s">
        <v>140</v>
      </c>
    </row>
    <row r="182" spans="1:65" s="1" customFormat="1" ht="21.75" customHeight="1">
      <c r="A182" s="35"/>
      <c r="B182" s="36"/>
      <c r="C182" s="179" t="s">
        <v>234</v>
      </c>
      <c r="D182" s="179" t="s">
        <v>143</v>
      </c>
      <c r="E182" s="180" t="s">
        <v>707</v>
      </c>
      <c r="F182" s="181" t="s">
        <v>708</v>
      </c>
      <c r="G182" s="182" t="s">
        <v>589</v>
      </c>
      <c r="H182" s="183">
        <v>0.939</v>
      </c>
      <c r="I182" s="184"/>
      <c r="J182" s="185">
        <f>ROUND(I182*H182,2)</f>
        <v>0</v>
      </c>
      <c r="K182" s="181" t="s">
        <v>603</v>
      </c>
      <c r="L182" s="40"/>
      <c r="M182" s="186" t="s">
        <v>21</v>
      </c>
      <c r="N182" s="187" t="s">
        <v>48</v>
      </c>
      <c r="O182" s="65"/>
      <c r="P182" s="188">
        <f>O182*H182</f>
        <v>0</v>
      </c>
      <c r="Q182" s="188">
        <v>0</v>
      </c>
      <c r="R182" s="188">
        <f>Q182*H182</f>
        <v>0</v>
      </c>
      <c r="S182" s="188">
        <v>0</v>
      </c>
      <c r="T182" s="189">
        <f>S182*H182</f>
        <v>0</v>
      </c>
      <c r="U182" s="35"/>
      <c r="V182" s="35"/>
      <c r="W182" s="35"/>
      <c r="X182" s="35"/>
      <c r="Y182" s="35"/>
      <c r="Z182" s="35"/>
      <c r="AA182" s="35"/>
      <c r="AB182" s="35"/>
      <c r="AC182" s="35"/>
      <c r="AD182" s="35"/>
      <c r="AE182" s="35"/>
      <c r="AR182" s="190" t="s">
        <v>147</v>
      </c>
      <c r="AT182" s="190" t="s">
        <v>143</v>
      </c>
      <c r="AU182" s="190" t="s">
        <v>86</v>
      </c>
      <c r="AY182" s="18" t="s">
        <v>140</v>
      </c>
      <c r="BE182" s="191">
        <f>IF(N182="základní",J182,0)</f>
        <v>0</v>
      </c>
      <c r="BF182" s="191">
        <f>IF(N182="snížená",J182,0)</f>
        <v>0</v>
      </c>
      <c r="BG182" s="191">
        <f>IF(N182="zákl. přenesená",J182,0)</f>
        <v>0</v>
      </c>
      <c r="BH182" s="191">
        <f>IF(N182="sníž. přenesená",J182,0)</f>
        <v>0</v>
      </c>
      <c r="BI182" s="191">
        <f>IF(N182="nulová",J182,0)</f>
        <v>0</v>
      </c>
      <c r="BJ182" s="18" t="s">
        <v>84</v>
      </c>
      <c r="BK182" s="191">
        <f>ROUND(I182*H182,2)</f>
        <v>0</v>
      </c>
      <c r="BL182" s="18" t="s">
        <v>147</v>
      </c>
      <c r="BM182" s="190" t="s">
        <v>709</v>
      </c>
    </row>
    <row r="183" spans="1:47" s="1" customFormat="1" ht="18">
      <c r="A183" s="35"/>
      <c r="B183" s="36"/>
      <c r="C183" s="37"/>
      <c r="D183" s="192" t="s">
        <v>149</v>
      </c>
      <c r="E183" s="37"/>
      <c r="F183" s="193" t="s">
        <v>710</v>
      </c>
      <c r="G183" s="37"/>
      <c r="H183" s="37"/>
      <c r="I183" s="194"/>
      <c r="J183" s="37"/>
      <c r="K183" s="37"/>
      <c r="L183" s="40"/>
      <c r="M183" s="195"/>
      <c r="N183" s="196"/>
      <c r="O183" s="65"/>
      <c r="P183" s="65"/>
      <c r="Q183" s="65"/>
      <c r="R183" s="65"/>
      <c r="S183" s="65"/>
      <c r="T183" s="66"/>
      <c r="U183" s="35"/>
      <c r="V183" s="35"/>
      <c r="W183" s="35"/>
      <c r="X183" s="35"/>
      <c r="Y183" s="35"/>
      <c r="Z183" s="35"/>
      <c r="AA183" s="35"/>
      <c r="AB183" s="35"/>
      <c r="AC183" s="35"/>
      <c r="AD183" s="35"/>
      <c r="AE183" s="35"/>
      <c r="AT183" s="18" t="s">
        <v>149</v>
      </c>
      <c r="AU183" s="18" t="s">
        <v>86</v>
      </c>
    </row>
    <row r="184" spans="1:47" s="1" customFormat="1" ht="54">
      <c r="A184" s="35"/>
      <c r="B184" s="36"/>
      <c r="C184" s="37"/>
      <c r="D184" s="192" t="s">
        <v>606</v>
      </c>
      <c r="E184" s="37"/>
      <c r="F184" s="202" t="s">
        <v>711</v>
      </c>
      <c r="G184" s="37"/>
      <c r="H184" s="37"/>
      <c r="I184" s="194"/>
      <c r="J184" s="37"/>
      <c r="K184" s="37"/>
      <c r="L184" s="40"/>
      <c r="M184" s="195"/>
      <c r="N184" s="196"/>
      <c r="O184" s="65"/>
      <c r="P184" s="65"/>
      <c r="Q184" s="65"/>
      <c r="R184" s="65"/>
      <c r="S184" s="65"/>
      <c r="T184" s="66"/>
      <c r="U184" s="35"/>
      <c r="V184" s="35"/>
      <c r="W184" s="35"/>
      <c r="X184" s="35"/>
      <c r="Y184" s="35"/>
      <c r="Z184" s="35"/>
      <c r="AA184" s="35"/>
      <c r="AB184" s="35"/>
      <c r="AC184" s="35"/>
      <c r="AD184" s="35"/>
      <c r="AE184" s="35"/>
      <c r="AT184" s="18" t="s">
        <v>606</v>
      </c>
      <c r="AU184" s="18" t="s">
        <v>86</v>
      </c>
    </row>
    <row r="185" spans="2:51" s="13" customFormat="1" ht="11.25">
      <c r="B185" s="213"/>
      <c r="C185" s="214"/>
      <c r="D185" s="192" t="s">
        <v>610</v>
      </c>
      <c r="E185" s="215" t="s">
        <v>21</v>
      </c>
      <c r="F185" s="216" t="s">
        <v>695</v>
      </c>
      <c r="G185" s="214"/>
      <c r="H185" s="217">
        <v>0.939</v>
      </c>
      <c r="I185" s="218"/>
      <c r="J185" s="214"/>
      <c r="K185" s="214"/>
      <c r="L185" s="219"/>
      <c r="M185" s="220"/>
      <c r="N185" s="221"/>
      <c r="O185" s="221"/>
      <c r="P185" s="221"/>
      <c r="Q185" s="221"/>
      <c r="R185" s="221"/>
      <c r="S185" s="221"/>
      <c r="T185" s="222"/>
      <c r="AT185" s="223" t="s">
        <v>610</v>
      </c>
      <c r="AU185" s="223" t="s">
        <v>86</v>
      </c>
      <c r="AV185" s="13" t="s">
        <v>86</v>
      </c>
      <c r="AW185" s="13" t="s">
        <v>38</v>
      </c>
      <c r="AX185" s="13" t="s">
        <v>84</v>
      </c>
      <c r="AY185" s="223" t="s">
        <v>140</v>
      </c>
    </row>
    <row r="186" spans="1:65" s="1" customFormat="1" ht="21.75" customHeight="1">
      <c r="A186" s="35"/>
      <c r="B186" s="36"/>
      <c r="C186" s="179" t="s">
        <v>7</v>
      </c>
      <c r="D186" s="179" t="s">
        <v>143</v>
      </c>
      <c r="E186" s="180" t="s">
        <v>712</v>
      </c>
      <c r="F186" s="181" t="s">
        <v>713</v>
      </c>
      <c r="G186" s="182" t="s">
        <v>589</v>
      </c>
      <c r="H186" s="183">
        <v>0.207</v>
      </c>
      <c r="I186" s="184"/>
      <c r="J186" s="185">
        <f>ROUND(I186*H186,2)</f>
        <v>0</v>
      </c>
      <c r="K186" s="181" t="s">
        <v>603</v>
      </c>
      <c r="L186" s="40"/>
      <c r="M186" s="186" t="s">
        <v>21</v>
      </c>
      <c r="N186" s="187" t="s">
        <v>48</v>
      </c>
      <c r="O186" s="65"/>
      <c r="P186" s="188">
        <f>O186*H186</f>
        <v>0</v>
      </c>
      <c r="Q186" s="188">
        <v>0</v>
      </c>
      <c r="R186" s="188">
        <f>Q186*H186</f>
        <v>0</v>
      </c>
      <c r="S186" s="188">
        <v>0</v>
      </c>
      <c r="T186" s="189">
        <f>S186*H186</f>
        <v>0</v>
      </c>
      <c r="U186" s="35"/>
      <c r="V186" s="35"/>
      <c r="W186" s="35"/>
      <c r="X186" s="35"/>
      <c r="Y186" s="35"/>
      <c r="Z186" s="35"/>
      <c r="AA186" s="35"/>
      <c r="AB186" s="35"/>
      <c r="AC186" s="35"/>
      <c r="AD186" s="35"/>
      <c r="AE186" s="35"/>
      <c r="AR186" s="190" t="s">
        <v>147</v>
      </c>
      <c r="AT186" s="190" t="s">
        <v>143</v>
      </c>
      <c r="AU186" s="190" t="s">
        <v>86</v>
      </c>
      <c r="AY186" s="18" t="s">
        <v>140</v>
      </c>
      <c r="BE186" s="191">
        <f>IF(N186="základní",J186,0)</f>
        <v>0</v>
      </c>
      <c r="BF186" s="191">
        <f>IF(N186="snížená",J186,0)</f>
        <v>0</v>
      </c>
      <c r="BG186" s="191">
        <f>IF(N186="zákl. přenesená",J186,0)</f>
        <v>0</v>
      </c>
      <c r="BH186" s="191">
        <f>IF(N186="sníž. přenesená",J186,0)</f>
        <v>0</v>
      </c>
      <c r="BI186" s="191">
        <f>IF(N186="nulová",J186,0)</f>
        <v>0</v>
      </c>
      <c r="BJ186" s="18" t="s">
        <v>84</v>
      </c>
      <c r="BK186" s="191">
        <f>ROUND(I186*H186,2)</f>
        <v>0</v>
      </c>
      <c r="BL186" s="18" t="s">
        <v>147</v>
      </c>
      <c r="BM186" s="190" t="s">
        <v>714</v>
      </c>
    </row>
    <row r="187" spans="1:47" s="1" customFormat="1" ht="11.25">
      <c r="A187" s="35"/>
      <c r="B187" s="36"/>
      <c r="C187" s="37"/>
      <c r="D187" s="192" t="s">
        <v>149</v>
      </c>
      <c r="E187" s="37"/>
      <c r="F187" s="193" t="s">
        <v>715</v>
      </c>
      <c r="G187" s="37"/>
      <c r="H187" s="37"/>
      <c r="I187" s="194"/>
      <c r="J187" s="37"/>
      <c r="K187" s="37"/>
      <c r="L187" s="40"/>
      <c r="M187" s="195"/>
      <c r="N187" s="196"/>
      <c r="O187" s="65"/>
      <c r="P187" s="65"/>
      <c r="Q187" s="65"/>
      <c r="R187" s="65"/>
      <c r="S187" s="65"/>
      <c r="T187" s="66"/>
      <c r="U187" s="35"/>
      <c r="V187" s="35"/>
      <c r="W187" s="35"/>
      <c r="X187" s="35"/>
      <c r="Y187" s="35"/>
      <c r="Z187" s="35"/>
      <c r="AA187" s="35"/>
      <c r="AB187" s="35"/>
      <c r="AC187" s="35"/>
      <c r="AD187" s="35"/>
      <c r="AE187" s="35"/>
      <c r="AT187" s="18" t="s">
        <v>149</v>
      </c>
      <c r="AU187" s="18" t="s">
        <v>86</v>
      </c>
    </row>
    <row r="188" spans="1:47" s="1" customFormat="1" ht="54">
      <c r="A188" s="35"/>
      <c r="B188" s="36"/>
      <c r="C188" s="37"/>
      <c r="D188" s="192" t="s">
        <v>606</v>
      </c>
      <c r="E188" s="37"/>
      <c r="F188" s="202" t="s">
        <v>711</v>
      </c>
      <c r="G188" s="37"/>
      <c r="H188" s="37"/>
      <c r="I188" s="194"/>
      <c r="J188" s="37"/>
      <c r="K188" s="37"/>
      <c r="L188" s="40"/>
      <c r="M188" s="195"/>
      <c r="N188" s="196"/>
      <c r="O188" s="65"/>
      <c r="P188" s="65"/>
      <c r="Q188" s="65"/>
      <c r="R188" s="65"/>
      <c r="S188" s="65"/>
      <c r="T188" s="66"/>
      <c r="U188" s="35"/>
      <c r="V188" s="35"/>
      <c r="W188" s="35"/>
      <c r="X188" s="35"/>
      <c r="Y188" s="35"/>
      <c r="Z188" s="35"/>
      <c r="AA188" s="35"/>
      <c r="AB188" s="35"/>
      <c r="AC188" s="35"/>
      <c r="AD188" s="35"/>
      <c r="AE188" s="35"/>
      <c r="AT188" s="18" t="s">
        <v>606</v>
      </c>
      <c r="AU188" s="18" t="s">
        <v>86</v>
      </c>
    </row>
    <row r="189" spans="2:51" s="13" customFormat="1" ht="11.25">
      <c r="B189" s="213"/>
      <c r="C189" s="214"/>
      <c r="D189" s="192" t="s">
        <v>610</v>
      </c>
      <c r="E189" s="215" t="s">
        <v>21</v>
      </c>
      <c r="F189" s="216" t="s">
        <v>701</v>
      </c>
      <c r="G189" s="214"/>
      <c r="H189" s="217">
        <v>0.207</v>
      </c>
      <c r="I189" s="218"/>
      <c r="J189" s="214"/>
      <c r="K189" s="214"/>
      <c r="L189" s="219"/>
      <c r="M189" s="220"/>
      <c r="N189" s="221"/>
      <c r="O189" s="221"/>
      <c r="P189" s="221"/>
      <c r="Q189" s="221"/>
      <c r="R189" s="221"/>
      <c r="S189" s="221"/>
      <c r="T189" s="222"/>
      <c r="AT189" s="223" t="s">
        <v>610</v>
      </c>
      <c r="AU189" s="223" t="s">
        <v>86</v>
      </c>
      <c r="AV189" s="13" t="s">
        <v>86</v>
      </c>
      <c r="AW189" s="13" t="s">
        <v>38</v>
      </c>
      <c r="AX189" s="13" t="s">
        <v>84</v>
      </c>
      <c r="AY189" s="223" t="s">
        <v>140</v>
      </c>
    </row>
    <row r="190" spans="1:65" s="1" customFormat="1" ht="24">
      <c r="A190" s="35"/>
      <c r="B190" s="36"/>
      <c r="C190" s="179" t="s">
        <v>246</v>
      </c>
      <c r="D190" s="179" t="s">
        <v>143</v>
      </c>
      <c r="E190" s="180" t="s">
        <v>716</v>
      </c>
      <c r="F190" s="181" t="s">
        <v>717</v>
      </c>
      <c r="G190" s="182" t="s">
        <v>589</v>
      </c>
      <c r="H190" s="183">
        <v>0.356</v>
      </c>
      <c r="I190" s="184"/>
      <c r="J190" s="185">
        <f>ROUND(I190*H190,2)</f>
        <v>0</v>
      </c>
      <c r="K190" s="181" t="s">
        <v>603</v>
      </c>
      <c r="L190" s="40"/>
      <c r="M190" s="186" t="s">
        <v>21</v>
      </c>
      <c r="N190" s="187" t="s">
        <v>48</v>
      </c>
      <c r="O190" s="65"/>
      <c r="P190" s="188">
        <f>O190*H190</f>
        <v>0</v>
      </c>
      <c r="Q190" s="188">
        <v>0</v>
      </c>
      <c r="R190" s="188">
        <f>Q190*H190</f>
        <v>0</v>
      </c>
      <c r="S190" s="188">
        <v>0</v>
      </c>
      <c r="T190" s="189">
        <f>S190*H190</f>
        <v>0</v>
      </c>
      <c r="U190" s="35"/>
      <c r="V190" s="35"/>
      <c r="W190" s="35"/>
      <c r="X190" s="35"/>
      <c r="Y190" s="35"/>
      <c r="Z190" s="35"/>
      <c r="AA190" s="35"/>
      <c r="AB190" s="35"/>
      <c r="AC190" s="35"/>
      <c r="AD190" s="35"/>
      <c r="AE190" s="35"/>
      <c r="AR190" s="190" t="s">
        <v>147</v>
      </c>
      <c r="AT190" s="190" t="s">
        <v>143</v>
      </c>
      <c r="AU190" s="190" t="s">
        <v>86</v>
      </c>
      <c r="AY190" s="18" t="s">
        <v>140</v>
      </c>
      <c r="BE190" s="191">
        <f>IF(N190="základní",J190,0)</f>
        <v>0</v>
      </c>
      <c r="BF190" s="191">
        <f>IF(N190="snížená",J190,0)</f>
        <v>0</v>
      </c>
      <c r="BG190" s="191">
        <f>IF(N190="zákl. přenesená",J190,0)</f>
        <v>0</v>
      </c>
      <c r="BH190" s="191">
        <f>IF(N190="sníž. přenesená",J190,0)</f>
        <v>0</v>
      </c>
      <c r="BI190" s="191">
        <f>IF(N190="nulová",J190,0)</f>
        <v>0</v>
      </c>
      <c r="BJ190" s="18" t="s">
        <v>84</v>
      </c>
      <c r="BK190" s="191">
        <f>ROUND(I190*H190,2)</f>
        <v>0</v>
      </c>
      <c r="BL190" s="18" t="s">
        <v>147</v>
      </c>
      <c r="BM190" s="190" t="s">
        <v>718</v>
      </c>
    </row>
    <row r="191" spans="1:47" s="1" customFormat="1" ht="18">
      <c r="A191" s="35"/>
      <c r="B191" s="36"/>
      <c r="C191" s="37"/>
      <c r="D191" s="192" t="s">
        <v>149</v>
      </c>
      <c r="E191" s="37"/>
      <c r="F191" s="193" t="s">
        <v>719</v>
      </c>
      <c r="G191" s="37"/>
      <c r="H191" s="37"/>
      <c r="I191" s="194"/>
      <c r="J191" s="37"/>
      <c r="K191" s="37"/>
      <c r="L191" s="40"/>
      <c r="M191" s="195"/>
      <c r="N191" s="196"/>
      <c r="O191" s="65"/>
      <c r="P191" s="65"/>
      <c r="Q191" s="65"/>
      <c r="R191" s="65"/>
      <c r="S191" s="65"/>
      <c r="T191" s="66"/>
      <c r="U191" s="35"/>
      <c r="V191" s="35"/>
      <c r="W191" s="35"/>
      <c r="X191" s="35"/>
      <c r="Y191" s="35"/>
      <c r="Z191" s="35"/>
      <c r="AA191" s="35"/>
      <c r="AB191" s="35"/>
      <c r="AC191" s="35"/>
      <c r="AD191" s="35"/>
      <c r="AE191" s="35"/>
      <c r="AT191" s="18" t="s">
        <v>149</v>
      </c>
      <c r="AU191" s="18" t="s">
        <v>86</v>
      </c>
    </row>
    <row r="192" spans="1:47" s="1" customFormat="1" ht="36">
      <c r="A192" s="35"/>
      <c r="B192" s="36"/>
      <c r="C192" s="37"/>
      <c r="D192" s="192" t="s">
        <v>606</v>
      </c>
      <c r="E192" s="37"/>
      <c r="F192" s="202" t="s">
        <v>720</v>
      </c>
      <c r="G192" s="37"/>
      <c r="H192" s="37"/>
      <c r="I192" s="194"/>
      <c r="J192" s="37"/>
      <c r="K192" s="37"/>
      <c r="L192" s="40"/>
      <c r="M192" s="195"/>
      <c r="N192" s="196"/>
      <c r="O192" s="65"/>
      <c r="P192" s="65"/>
      <c r="Q192" s="65"/>
      <c r="R192" s="65"/>
      <c r="S192" s="65"/>
      <c r="T192" s="66"/>
      <c r="U192" s="35"/>
      <c r="V192" s="35"/>
      <c r="W192" s="35"/>
      <c r="X192" s="35"/>
      <c r="Y192" s="35"/>
      <c r="Z192" s="35"/>
      <c r="AA192" s="35"/>
      <c r="AB192" s="35"/>
      <c r="AC192" s="35"/>
      <c r="AD192" s="35"/>
      <c r="AE192" s="35"/>
      <c r="AT192" s="18" t="s">
        <v>606</v>
      </c>
      <c r="AU192" s="18" t="s">
        <v>86</v>
      </c>
    </row>
    <row r="193" spans="2:51" s="13" customFormat="1" ht="11.25">
      <c r="B193" s="213"/>
      <c r="C193" s="214"/>
      <c r="D193" s="192" t="s">
        <v>610</v>
      </c>
      <c r="E193" s="215" t="s">
        <v>21</v>
      </c>
      <c r="F193" s="216" t="s">
        <v>691</v>
      </c>
      <c r="G193" s="214"/>
      <c r="H193" s="217">
        <v>0.014</v>
      </c>
      <c r="I193" s="218"/>
      <c r="J193" s="214"/>
      <c r="K193" s="214"/>
      <c r="L193" s="219"/>
      <c r="M193" s="220"/>
      <c r="N193" s="221"/>
      <c r="O193" s="221"/>
      <c r="P193" s="221"/>
      <c r="Q193" s="221"/>
      <c r="R193" s="221"/>
      <c r="S193" s="221"/>
      <c r="T193" s="222"/>
      <c r="AT193" s="223" t="s">
        <v>610</v>
      </c>
      <c r="AU193" s="223" t="s">
        <v>86</v>
      </c>
      <c r="AV193" s="13" t="s">
        <v>86</v>
      </c>
      <c r="AW193" s="13" t="s">
        <v>38</v>
      </c>
      <c r="AX193" s="13" t="s">
        <v>77</v>
      </c>
      <c r="AY193" s="223" t="s">
        <v>140</v>
      </c>
    </row>
    <row r="194" spans="2:51" s="13" customFormat="1" ht="11.25">
      <c r="B194" s="213"/>
      <c r="C194" s="214"/>
      <c r="D194" s="192" t="s">
        <v>610</v>
      </c>
      <c r="E194" s="215" t="s">
        <v>21</v>
      </c>
      <c r="F194" s="216" t="s">
        <v>692</v>
      </c>
      <c r="G194" s="214"/>
      <c r="H194" s="217">
        <v>0.015</v>
      </c>
      <c r="I194" s="218"/>
      <c r="J194" s="214"/>
      <c r="K194" s="214"/>
      <c r="L194" s="219"/>
      <c r="M194" s="220"/>
      <c r="N194" s="221"/>
      <c r="O194" s="221"/>
      <c r="P194" s="221"/>
      <c r="Q194" s="221"/>
      <c r="R194" s="221"/>
      <c r="S194" s="221"/>
      <c r="T194" s="222"/>
      <c r="AT194" s="223" t="s">
        <v>610</v>
      </c>
      <c r="AU194" s="223" t="s">
        <v>86</v>
      </c>
      <c r="AV194" s="13" t="s">
        <v>86</v>
      </c>
      <c r="AW194" s="13" t="s">
        <v>38</v>
      </c>
      <c r="AX194" s="13" t="s">
        <v>77</v>
      </c>
      <c r="AY194" s="223" t="s">
        <v>140</v>
      </c>
    </row>
    <row r="195" spans="2:51" s="13" customFormat="1" ht="11.25">
      <c r="B195" s="213"/>
      <c r="C195" s="214"/>
      <c r="D195" s="192" t="s">
        <v>610</v>
      </c>
      <c r="E195" s="215" t="s">
        <v>21</v>
      </c>
      <c r="F195" s="216" t="s">
        <v>693</v>
      </c>
      <c r="G195" s="214"/>
      <c r="H195" s="217">
        <v>0.076</v>
      </c>
      <c r="I195" s="218"/>
      <c r="J195" s="214"/>
      <c r="K195" s="214"/>
      <c r="L195" s="219"/>
      <c r="M195" s="220"/>
      <c r="N195" s="221"/>
      <c r="O195" s="221"/>
      <c r="P195" s="221"/>
      <c r="Q195" s="221"/>
      <c r="R195" s="221"/>
      <c r="S195" s="221"/>
      <c r="T195" s="222"/>
      <c r="AT195" s="223" t="s">
        <v>610</v>
      </c>
      <c r="AU195" s="223" t="s">
        <v>86</v>
      </c>
      <c r="AV195" s="13" t="s">
        <v>86</v>
      </c>
      <c r="AW195" s="13" t="s">
        <v>38</v>
      </c>
      <c r="AX195" s="13" t="s">
        <v>77</v>
      </c>
      <c r="AY195" s="223" t="s">
        <v>140</v>
      </c>
    </row>
    <row r="196" spans="2:51" s="13" customFormat="1" ht="11.25">
      <c r="B196" s="213"/>
      <c r="C196" s="214"/>
      <c r="D196" s="192" t="s">
        <v>610</v>
      </c>
      <c r="E196" s="215" t="s">
        <v>21</v>
      </c>
      <c r="F196" s="216" t="s">
        <v>694</v>
      </c>
      <c r="G196" s="214"/>
      <c r="H196" s="217">
        <v>0.251</v>
      </c>
      <c r="I196" s="218"/>
      <c r="J196" s="214"/>
      <c r="K196" s="214"/>
      <c r="L196" s="219"/>
      <c r="M196" s="220"/>
      <c r="N196" s="221"/>
      <c r="O196" s="221"/>
      <c r="P196" s="221"/>
      <c r="Q196" s="221"/>
      <c r="R196" s="221"/>
      <c r="S196" s="221"/>
      <c r="T196" s="222"/>
      <c r="AT196" s="223" t="s">
        <v>610</v>
      </c>
      <c r="AU196" s="223" t="s">
        <v>86</v>
      </c>
      <c r="AV196" s="13" t="s">
        <v>86</v>
      </c>
      <c r="AW196" s="13" t="s">
        <v>38</v>
      </c>
      <c r="AX196" s="13" t="s">
        <v>77</v>
      </c>
      <c r="AY196" s="223" t="s">
        <v>140</v>
      </c>
    </row>
    <row r="197" spans="2:51" s="14" customFormat="1" ht="11.25">
      <c r="B197" s="224"/>
      <c r="C197" s="225"/>
      <c r="D197" s="192" t="s">
        <v>610</v>
      </c>
      <c r="E197" s="226" t="s">
        <v>21</v>
      </c>
      <c r="F197" s="227" t="s">
        <v>620</v>
      </c>
      <c r="G197" s="225"/>
      <c r="H197" s="228">
        <v>0.356</v>
      </c>
      <c r="I197" s="229"/>
      <c r="J197" s="225"/>
      <c r="K197" s="225"/>
      <c r="L197" s="230"/>
      <c r="M197" s="231"/>
      <c r="N197" s="232"/>
      <c r="O197" s="232"/>
      <c r="P197" s="232"/>
      <c r="Q197" s="232"/>
      <c r="R197" s="232"/>
      <c r="S197" s="232"/>
      <c r="T197" s="233"/>
      <c r="AT197" s="234" t="s">
        <v>610</v>
      </c>
      <c r="AU197" s="234" t="s">
        <v>86</v>
      </c>
      <c r="AV197" s="14" t="s">
        <v>147</v>
      </c>
      <c r="AW197" s="14" t="s">
        <v>38</v>
      </c>
      <c r="AX197" s="14" t="s">
        <v>84</v>
      </c>
      <c r="AY197" s="234" t="s">
        <v>140</v>
      </c>
    </row>
    <row r="198" spans="2:63" s="11" customFormat="1" ht="22.5" customHeight="1">
      <c r="B198" s="163"/>
      <c r="C198" s="164"/>
      <c r="D198" s="165" t="s">
        <v>76</v>
      </c>
      <c r="E198" s="177" t="s">
        <v>721</v>
      </c>
      <c r="F198" s="177" t="s">
        <v>722</v>
      </c>
      <c r="G198" s="164"/>
      <c r="H198" s="164"/>
      <c r="I198" s="167"/>
      <c r="J198" s="178">
        <f>BK198</f>
        <v>0</v>
      </c>
      <c r="K198" s="164"/>
      <c r="L198" s="169"/>
      <c r="M198" s="170"/>
      <c r="N198" s="171"/>
      <c r="O198" s="171"/>
      <c r="P198" s="172">
        <f>SUM(P199:P201)</f>
        <v>0</v>
      </c>
      <c r="Q198" s="171"/>
      <c r="R198" s="172">
        <f>SUM(R199:R201)</f>
        <v>0</v>
      </c>
      <c r="S198" s="171"/>
      <c r="T198" s="173">
        <f>SUM(T199:T201)</f>
        <v>0</v>
      </c>
      <c r="AR198" s="174" t="s">
        <v>84</v>
      </c>
      <c r="AT198" s="175" t="s">
        <v>76</v>
      </c>
      <c r="AU198" s="175" t="s">
        <v>84</v>
      </c>
      <c r="AY198" s="174" t="s">
        <v>140</v>
      </c>
      <c r="BK198" s="176">
        <f>SUM(BK199:BK201)</f>
        <v>0</v>
      </c>
    </row>
    <row r="199" spans="1:65" s="1" customFormat="1" ht="16.5" customHeight="1">
      <c r="A199" s="35"/>
      <c r="B199" s="36"/>
      <c r="C199" s="179" t="s">
        <v>250</v>
      </c>
      <c r="D199" s="179" t="s">
        <v>143</v>
      </c>
      <c r="E199" s="180" t="s">
        <v>723</v>
      </c>
      <c r="F199" s="181" t="s">
        <v>724</v>
      </c>
      <c r="G199" s="182" t="s">
        <v>589</v>
      </c>
      <c r="H199" s="183">
        <v>0.016</v>
      </c>
      <c r="I199" s="184"/>
      <c r="J199" s="185">
        <f>ROUND(I199*H199,2)</f>
        <v>0</v>
      </c>
      <c r="K199" s="181" t="s">
        <v>603</v>
      </c>
      <c r="L199" s="40"/>
      <c r="M199" s="186" t="s">
        <v>21</v>
      </c>
      <c r="N199" s="187" t="s">
        <v>48</v>
      </c>
      <c r="O199" s="65"/>
      <c r="P199" s="188">
        <f>O199*H199</f>
        <v>0</v>
      </c>
      <c r="Q199" s="188">
        <v>0</v>
      </c>
      <c r="R199" s="188">
        <f>Q199*H199</f>
        <v>0</v>
      </c>
      <c r="S199" s="188">
        <v>0</v>
      </c>
      <c r="T199" s="189">
        <f>S199*H199</f>
        <v>0</v>
      </c>
      <c r="U199" s="35"/>
      <c r="V199" s="35"/>
      <c r="W199" s="35"/>
      <c r="X199" s="35"/>
      <c r="Y199" s="35"/>
      <c r="Z199" s="35"/>
      <c r="AA199" s="35"/>
      <c r="AB199" s="35"/>
      <c r="AC199" s="35"/>
      <c r="AD199" s="35"/>
      <c r="AE199" s="35"/>
      <c r="AR199" s="190" t="s">
        <v>147</v>
      </c>
      <c r="AT199" s="190" t="s">
        <v>143</v>
      </c>
      <c r="AU199" s="190" t="s">
        <v>86</v>
      </c>
      <c r="AY199" s="18" t="s">
        <v>140</v>
      </c>
      <c r="BE199" s="191">
        <f>IF(N199="základní",J199,0)</f>
        <v>0</v>
      </c>
      <c r="BF199" s="191">
        <f>IF(N199="snížená",J199,0)</f>
        <v>0</v>
      </c>
      <c r="BG199" s="191">
        <f>IF(N199="zákl. přenesená",J199,0)</f>
        <v>0</v>
      </c>
      <c r="BH199" s="191">
        <f>IF(N199="sníž. přenesená",J199,0)</f>
        <v>0</v>
      </c>
      <c r="BI199" s="191">
        <f>IF(N199="nulová",J199,0)</f>
        <v>0</v>
      </c>
      <c r="BJ199" s="18" t="s">
        <v>84</v>
      </c>
      <c r="BK199" s="191">
        <f>ROUND(I199*H199,2)</f>
        <v>0</v>
      </c>
      <c r="BL199" s="18" t="s">
        <v>147</v>
      </c>
      <c r="BM199" s="190" t="s">
        <v>725</v>
      </c>
    </row>
    <row r="200" spans="1:47" s="1" customFormat="1" ht="11.25">
      <c r="A200" s="35"/>
      <c r="B200" s="36"/>
      <c r="C200" s="37"/>
      <c r="D200" s="192" t="s">
        <v>149</v>
      </c>
      <c r="E200" s="37"/>
      <c r="F200" s="193" t="s">
        <v>726</v>
      </c>
      <c r="G200" s="37"/>
      <c r="H200" s="37"/>
      <c r="I200" s="194"/>
      <c r="J200" s="37"/>
      <c r="K200" s="37"/>
      <c r="L200" s="40"/>
      <c r="M200" s="195"/>
      <c r="N200" s="196"/>
      <c r="O200" s="65"/>
      <c r="P200" s="65"/>
      <c r="Q200" s="65"/>
      <c r="R200" s="65"/>
      <c r="S200" s="65"/>
      <c r="T200" s="66"/>
      <c r="U200" s="35"/>
      <c r="V200" s="35"/>
      <c r="W200" s="35"/>
      <c r="X200" s="35"/>
      <c r="Y200" s="35"/>
      <c r="Z200" s="35"/>
      <c r="AA200" s="35"/>
      <c r="AB200" s="35"/>
      <c r="AC200" s="35"/>
      <c r="AD200" s="35"/>
      <c r="AE200" s="35"/>
      <c r="AT200" s="18" t="s">
        <v>149</v>
      </c>
      <c r="AU200" s="18" t="s">
        <v>86</v>
      </c>
    </row>
    <row r="201" spans="1:47" s="1" customFormat="1" ht="27">
      <c r="A201" s="35"/>
      <c r="B201" s="36"/>
      <c r="C201" s="37"/>
      <c r="D201" s="192" t="s">
        <v>606</v>
      </c>
      <c r="E201" s="37"/>
      <c r="F201" s="202" t="s">
        <v>727</v>
      </c>
      <c r="G201" s="37"/>
      <c r="H201" s="37"/>
      <c r="I201" s="194"/>
      <c r="J201" s="37"/>
      <c r="K201" s="37"/>
      <c r="L201" s="40"/>
      <c r="M201" s="195"/>
      <c r="N201" s="196"/>
      <c r="O201" s="65"/>
      <c r="P201" s="65"/>
      <c r="Q201" s="65"/>
      <c r="R201" s="65"/>
      <c r="S201" s="65"/>
      <c r="T201" s="66"/>
      <c r="U201" s="35"/>
      <c r="V201" s="35"/>
      <c r="W201" s="35"/>
      <c r="X201" s="35"/>
      <c r="Y201" s="35"/>
      <c r="Z201" s="35"/>
      <c r="AA201" s="35"/>
      <c r="AB201" s="35"/>
      <c r="AC201" s="35"/>
      <c r="AD201" s="35"/>
      <c r="AE201" s="35"/>
      <c r="AT201" s="18" t="s">
        <v>606</v>
      </c>
      <c r="AU201" s="18" t="s">
        <v>86</v>
      </c>
    </row>
    <row r="202" spans="2:63" s="11" customFormat="1" ht="25.5" customHeight="1">
      <c r="B202" s="163"/>
      <c r="C202" s="164"/>
      <c r="D202" s="165" t="s">
        <v>76</v>
      </c>
      <c r="E202" s="166" t="s">
        <v>728</v>
      </c>
      <c r="F202" s="166" t="s">
        <v>729</v>
      </c>
      <c r="G202" s="164"/>
      <c r="H202" s="164"/>
      <c r="I202" s="167"/>
      <c r="J202" s="168">
        <f>BK202</f>
        <v>0</v>
      </c>
      <c r="K202" s="164"/>
      <c r="L202" s="169"/>
      <c r="M202" s="170"/>
      <c r="N202" s="171"/>
      <c r="O202" s="171"/>
      <c r="P202" s="172">
        <f>P203+P236</f>
        <v>0</v>
      </c>
      <c r="Q202" s="171"/>
      <c r="R202" s="172">
        <f>R203+R236</f>
        <v>1.020708</v>
      </c>
      <c r="S202" s="171"/>
      <c r="T202" s="173">
        <f>T203+T236</f>
        <v>0.93898</v>
      </c>
      <c r="AR202" s="174" t="s">
        <v>86</v>
      </c>
      <c r="AT202" s="175" t="s">
        <v>76</v>
      </c>
      <c r="AU202" s="175" t="s">
        <v>77</v>
      </c>
      <c r="AY202" s="174" t="s">
        <v>140</v>
      </c>
      <c r="BK202" s="176">
        <f>BK203+BK236</f>
        <v>0</v>
      </c>
    </row>
    <row r="203" spans="2:63" s="11" customFormat="1" ht="22.5" customHeight="1">
      <c r="B203" s="163"/>
      <c r="C203" s="164"/>
      <c r="D203" s="165" t="s">
        <v>76</v>
      </c>
      <c r="E203" s="177" t="s">
        <v>730</v>
      </c>
      <c r="F203" s="177" t="s">
        <v>731</v>
      </c>
      <c r="G203" s="164"/>
      <c r="H203" s="164"/>
      <c r="I203" s="167"/>
      <c r="J203" s="178">
        <f>BK203</f>
        <v>0</v>
      </c>
      <c r="K203" s="164"/>
      <c r="L203" s="169"/>
      <c r="M203" s="170"/>
      <c r="N203" s="171"/>
      <c r="O203" s="171"/>
      <c r="P203" s="172">
        <f>SUM(P204:P235)</f>
        <v>0</v>
      </c>
      <c r="Q203" s="171"/>
      <c r="R203" s="172">
        <f>SUM(R204:R235)</f>
        <v>0.934192</v>
      </c>
      <c r="S203" s="171"/>
      <c r="T203" s="173">
        <f>SUM(T204:T235)</f>
        <v>0.93898</v>
      </c>
      <c r="AR203" s="174" t="s">
        <v>86</v>
      </c>
      <c r="AT203" s="175" t="s">
        <v>76</v>
      </c>
      <c r="AU203" s="175" t="s">
        <v>84</v>
      </c>
      <c r="AY203" s="174" t="s">
        <v>140</v>
      </c>
      <c r="BK203" s="176">
        <f>SUM(BK204:BK235)</f>
        <v>0</v>
      </c>
    </row>
    <row r="204" spans="1:65" s="1" customFormat="1" ht="16.5" customHeight="1">
      <c r="A204" s="35"/>
      <c r="B204" s="36"/>
      <c r="C204" s="179" t="s">
        <v>254</v>
      </c>
      <c r="D204" s="179" t="s">
        <v>143</v>
      </c>
      <c r="E204" s="180" t="s">
        <v>732</v>
      </c>
      <c r="F204" s="181" t="s">
        <v>733</v>
      </c>
      <c r="G204" s="182" t="s">
        <v>172</v>
      </c>
      <c r="H204" s="183">
        <v>26.6</v>
      </c>
      <c r="I204" s="184"/>
      <c r="J204" s="185">
        <f>ROUND(I204*H204,2)</f>
        <v>0</v>
      </c>
      <c r="K204" s="181" t="s">
        <v>603</v>
      </c>
      <c r="L204" s="40"/>
      <c r="M204" s="186" t="s">
        <v>21</v>
      </c>
      <c r="N204" s="187" t="s">
        <v>48</v>
      </c>
      <c r="O204" s="65"/>
      <c r="P204" s="188">
        <f>O204*H204</f>
        <v>0</v>
      </c>
      <c r="Q204" s="188">
        <v>0.0003</v>
      </c>
      <c r="R204" s="188">
        <f>Q204*H204</f>
        <v>0.00798</v>
      </c>
      <c r="S204" s="188">
        <v>0</v>
      </c>
      <c r="T204" s="189">
        <f>S204*H204</f>
        <v>0</v>
      </c>
      <c r="U204" s="35"/>
      <c r="V204" s="35"/>
      <c r="W204" s="35"/>
      <c r="X204" s="35"/>
      <c r="Y204" s="35"/>
      <c r="Z204" s="35"/>
      <c r="AA204" s="35"/>
      <c r="AB204" s="35"/>
      <c r="AC204" s="35"/>
      <c r="AD204" s="35"/>
      <c r="AE204" s="35"/>
      <c r="AR204" s="190" t="s">
        <v>214</v>
      </c>
      <c r="AT204" s="190" t="s">
        <v>143</v>
      </c>
      <c r="AU204" s="190" t="s">
        <v>86</v>
      </c>
      <c r="AY204" s="18" t="s">
        <v>140</v>
      </c>
      <c r="BE204" s="191">
        <f>IF(N204="základní",J204,0)</f>
        <v>0</v>
      </c>
      <c r="BF204" s="191">
        <f>IF(N204="snížená",J204,0)</f>
        <v>0</v>
      </c>
      <c r="BG204" s="191">
        <f>IF(N204="zákl. přenesená",J204,0)</f>
        <v>0</v>
      </c>
      <c r="BH204" s="191">
        <f>IF(N204="sníž. přenesená",J204,0)</f>
        <v>0</v>
      </c>
      <c r="BI204" s="191">
        <f>IF(N204="nulová",J204,0)</f>
        <v>0</v>
      </c>
      <c r="BJ204" s="18" t="s">
        <v>84</v>
      </c>
      <c r="BK204" s="191">
        <f>ROUND(I204*H204,2)</f>
        <v>0</v>
      </c>
      <c r="BL204" s="18" t="s">
        <v>214</v>
      </c>
      <c r="BM204" s="190" t="s">
        <v>734</v>
      </c>
    </row>
    <row r="205" spans="1:47" s="1" customFormat="1" ht="11.25">
      <c r="A205" s="35"/>
      <c r="B205" s="36"/>
      <c r="C205" s="37"/>
      <c r="D205" s="192" t="s">
        <v>149</v>
      </c>
      <c r="E205" s="37"/>
      <c r="F205" s="193" t="s">
        <v>735</v>
      </c>
      <c r="G205" s="37"/>
      <c r="H205" s="37"/>
      <c r="I205" s="194"/>
      <c r="J205" s="37"/>
      <c r="K205" s="37"/>
      <c r="L205" s="40"/>
      <c r="M205" s="195"/>
      <c r="N205" s="196"/>
      <c r="O205" s="65"/>
      <c r="P205" s="65"/>
      <c r="Q205" s="65"/>
      <c r="R205" s="65"/>
      <c r="S205" s="65"/>
      <c r="T205" s="66"/>
      <c r="U205" s="35"/>
      <c r="V205" s="35"/>
      <c r="W205" s="35"/>
      <c r="X205" s="35"/>
      <c r="Y205" s="35"/>
      <c r="Z205" s="35"/>
      <c r="AA205" s="35"/>
      <c r="AB205" s="35"/>
      <c r="AC205" s="35"/>
      <c r="AD205" s="35"/>
      <c r="AE205" s="35"/>
      <c r="AT205" s="18" t="s">
        <v>149</v>
      </c>
      <c r="AU205" s="18" t="s">
        <v>86</v>
      </c>
    </row>
    <row r="206" spans="1:47" s="1" customFormat="1" ht="45">
      <c r="A206" s="35"/>
      <c r="B206" s="36"/>
      <c r="C206" s="37"/>
      <c r="D206" s="192" t="s">
        <v>606</v>
      </c>
      <c r="E206" s="37"/>
      <c r="F206" s="202" t="s">
        <v>736</v>
      </c>
      <c r="G206" s="37"/>
      <c r="H206" s="37"/>
      <c r="I206" s="194"/>
      <c r="J206" s="37"/>
      <c r="K206" s="37"/>
      <c r="L206" s="40"/>
      <c r="M206" s="195"/>
      <c r="N206" s="196"/>
      <c r="O206" s="65"/>
      <c r="P206" s="65"/>
      <c r="Q206" s="65"/>
      <c r="R206" s="65"/>
      <c r="S206" s="65"/>
      <c r="T206" s="66"/>
      <c r="U206" s="35"/>
      <c r="V206" s="35"/>
      <c r="W206" s="35"/>
      <c r="X206" s="35"/>
      <c r="Y206" s="35"/>
      <c r="Z206" s="35"/>
      <c r="AA206" s="35"/>
      <c r="AB206" s="35"/>
      <c r="AC206" s="35"/>
      <c r="AD206" s="35"/>
      <c r="AE206" s="35"/>
      <c r="AT206" s="18" t="s">
        <v>606</v>
      </c>
      <c r="AU206" s="18" t="s">
        <v>86</v>
      </c>
    </row>
    <row r="207" spans="2:51" s="13" customFormat="1" ht="11.25">
      <c r="B207" s="213"/>
      <c r="C207" s="214"/>
      <c r="D207" s="192" t="s">
        <v>610</v>
      </c>
      <c r="E207" s="215" t="s">
        <v>21</v>
      </c>
      <c r="F207" s="216" t="s">
        <v>566</v>
      </c>
      <c r="G207" s="214"/>
      <c r="H207" s="217">
        <v>26.6</v>
      </c>
      <c r="I207" s="218"/>
      <c r="J207" s="214"/>
      <c r="K207" s="214"/>
      <c r="L207" s="219"/>
      <c r="M207" s="220"/>
      <c r="N207" s="221"/>
      <c r="O207" s="221"/>
      <c r="P207" s="221"/>
      <c r="Q207" s="221"/>
      <c r="R207" s="221"/>
      <c r="S207" s="221"/>
      <c r="T207" s="222"/>
      <c r="AT207" s="223" t="s">
        <v>610</v>
      </c>
      <c r="AU207" s="223" t="s">
        <v>86</v>
      </c>
      <c r="AV207" s="13" t="s">
        <v>86</v>
      </c>
      <c r="AW207" s="13" t="s">
        <v>38</v>
      </c>
      <c r="AX207" s="13" t="s">
        <v>84</v>
      </c>
      <c r="AY207" s="223" t="s">
        <v>140</v>
      </c>
    </row>
    <row r="208" spans="1:65" s="1" customFormat="1" ht="16.5" customHeight="1">
      <c r="A208" s="35"/>
      <c r="B208" s="36"/>
      <c r="C208" s="179" t="s">
        <v>259</v>
      </c>
      <c r="D208" s="179" t="s">
        <v>143</v>
      </c>
      <c r="E208" s="180" t="s">
        <v>737</v>
      </c>
      <c r="F208" s="181" t="s">
        <v>738</v>
      </c>
      <c r="G208" s="182" t="s">
        <v>172</v>
      </c>
      <c r="H208" s="183">
        <v>26.6</v>
      </c>
      <c r="I208" s="184"/>
      <c r="J208" s="185">
        <f>ROUND(I208*H208,2)</f>
        <v>0</v>
      </c>
      <c r="K208" s="181" t="s">
        <v>603</v>
      </c>
      <c r="L208" s="40"/>
      <c r="M208" s="186" t="s">
        <v>21</v>
      </c>
      <c r="N208" s="187" t="s">
        <v>48</v>
      </c>
      <c r="O208" s="65"/>
      <c r="P208" s="188">
        <f>O208*H208</f>
        <v>0</v>
      </c>
      <c r="Q208" s="188">
        <v>0.00455</v>
      </c>
      <c r="R208" s="188">
        <f>Q208*H208</f>
        <v>0.12103000000000001</v>
      </c>
      <c r="S208" s="188">
        <v>0</v>
      </c>
      <c r="T208" s="189">
        <f>S208*H208</f>
        <v>0</v>
      </c>
      <c r="U208" s="35"/>
      <c r="V208" s="35"/>
      <c r="W208" s="35"/>
      <c r="X208" s="35"/>
      <c r="Y208" s="35"/>
      <c r="Z208" s="35"/>
      <c r="AA208" s="35"/>
      <c r="AB208" s="35"/>
      <c r="AC208" s="35"/>
      <c r="AD208" s="35"/>
      <c r="AE208" s="35"/>
      <c r="AR208" s="190" t="s">
        <v>214</v>
      </c>
      <c r="AT208" s="190" t="s">
        <v>143</v>
      </c>
      <c r="AU208" s="190" t="s">
        <v>86</v>
      </c>
      <c r="AY208" s="18" t="s">
        <v>140</v>
      </c>
      <c r="BE208" s="191">
        <f>IF(N208="základní",J208,0)</f>
        <v>0</v>
      </c>
      <c r="BF208" s="191">
        <f>IF(N208="snížená",J208,0)</f>
        <v>0</v>
      </c>
      <c r="BG208" s="191">
        <f>IF(N208="zákl. přenesená",J208,0)</f>
        <v>0</v>
      </c>
      <c r="BH208" s="191">
        <f>IF(N208="sníž. přenesená",J208,0)</f>
        <v>0</v>
      </c>
      <c r="BI208" s="191">
        <f>IF(N208="nulová",J208,0)</f>
        <v>0</v>
      </c>
      <c r="BJ208" s="18" t="s">
        <v>84</v>
      </c>
      <c r="BK208" s="191">
        <f>ROUND(I208*H208,2)</f>
        <v>0</v>
      </c>
      <c r="BL208" s="18" t="s">
        <v>214</v>
      </c>
      <c r="BM208" s="190" t="s">
        <v>739</v>
      </c>
    </row>
    <row r="209" spans="1:47" s="1" customFormat="1" ht="11.25">
      <c r="A209" s="35"/>
      <c r="B209" s="36"/>
      <c r="C209" s="37"/>
      <c r="D209" s="192" t="s">
        <v>149</v>
      </c>
      <c r="E209" s="37"/>
      <c r="F209" s="193" t="s">
        <v>740</v>
      </c>
      <c r="G209" s="37"/>
      <c r="H209" s="37"/>
      <c r="I209" s="194"/>
      <c r="J209" s="37"/>
      <c r="K209" s="37"/>
      <c r="L209" s="40"/>
      <c r="M209" s="195"/>
      <c r="N209" s="196"/>
      <c r="O209" s="65"/>
      <c r="P209" s="65"/>
      <c r="Q209" s="65"/>
      <c r="R209" s="65"/>
      <c r="S209" s="65"/>
      <c r="T209" s="66"/>
      <c r="U209" s="35"/>
      <c r="V209" s="35"/>
      <c r="W209" s="35"/>
      <c r="X209" s="35"/>
      <c r="Y209" s="35"/>
      <c r="Z209" s="35"/>
      <c r="AA209" s="35"/>
      <c r="AB209" s="35"/>
      <c r="AC209" s="35"/>
      <c r="AD209" s="35"/>
      <c r="AE209" s="35"/>
      <c r="AT209" s="18" t="s">
        <v>149</v>
      </c>
      <c r="AU209" s="18" t="s">
        <v>86</v>
      </c>
    </row>
    <row r="210" spans="1:47" s="1" customFormat="1" ht="45">
      <c r="A210" s="35"/>
      <c r="B210" s="36"/>
      <c r="C210" s="37"/>
      <c r="D210" s="192" t="s">
        <v>606</v>
      </c>
      <c r="E210" s="37"/>
      <c r="F210" s="202" t="s">
        <v>736</v>
      </c>
      <c r="G210" s="37"/>
      <c r="H210" s="37"/>
      <c r="I210" s="194"/>
      <c r="J210" s="37"/>
      <c r="K210" s="37"/>
      <c r="L210" s="40"/>
      <c r="M210" s="195"/>
      <c r="N210" s="196"/>
      <c r="O210" s="65"/>
      <c r="P210" s="65"/>
      <c r="Q210" s="65"/>
      <c r="R210" s="65"/>
      <c r="S210" s="65"/>
      <c r="T210" s="66"/>
      <c r="U210" s="35"/>
      <c r="V210" s="35"/>
      <c r="W210" s="35"/>
      <c r="X210" s="35"/>
      <c r="Y210" s="35"/>
      <c r="Z210" s="35"/>
      <c r="AA210" s="35"/>
      <c r="AB210" s="35"/>
      <c r="AC210" s="35"/>
      <c r="AD210" s="35"/>
      <c r="AE210" s="35"/>
      <c r="AT210" s="18" t="s">
        <v>606</v>
      </c>
      <c r="AU210" s="18" t="s">
        <v>86</v>
      </c>
    </row>
    <row r="211" spans="2:51" s="13" customFormat="1" ht="11.25">
      <c r="B211" s="213"/>
      <c r="C211" s="214"/>
      <c r="D211" s="192" t="s">
        <v>610</v>
      </c>
      <c r="E211" s="215" t="s">
        <v>21</v>
      </c>
      <c r="F211" s="216" t="s">
        <v>566</v>
      </c>
      <c r="G211" s="214"/>
      <c r="H211" s="217">
        <v>26.6</v>
      </c>
      <c r="I211" s="218"/>
      <c r="J211" s="214"/>
      <c r="K211" s="214"/>
      <c r="L211" s="219"/>
      <c r="M211" s="220"/>
      <c r="N211" s="221"/>
      <c r="O211" s="221"/>
      <c r="P211" s="221"/>
      <c r="Q211" s="221"/>
      <c r="R211" s="221"/>
      <c r="S211" s="221"/>
      <c r="T211" s="222"/>
      <c r="AT211" s="223" t="s">
        <v>610</v>
      </c>
      <c r="AU211" s="223" t="s">
        <v>86</v>
      </c>
      <c r="AV211" s="13" t="s">
        <v>86</v>
      </c>
      <c r="AW211" s="13" t="s">
        <v>38</v>
      </c>
      <c r="AX211" s="13" t="s">
        <v>84</v>
      </c>
      <c r="AY211" s="223" t="s">
        <v>140</v>
      </c>
    </row>
    <row r="212" spans="1:65" s="1" customFormat="1" ht="16.5" customHeight="1">
      <c r="A212" s="35"/>
      <c r="B212" s="36"/>
      <c r="C212" s="179" t="s">
        <v>263</v>
      </c>
      <c r="D212" s="179" t="s">
        <v>143</v>
      </c>
      <c r="E212" s="180" t="s">
        <v>741</v>
      </c>
      <c r="F212" s="181" t="s">
        <v>742</v>
      </c>
      <c r="G212" s="182" t="s">
        <v>172</v>
      </c>
      <c r="H212" s="183">
        <v>26.6</v>
      </c>
      <c r="I212" s="184"/>
      <c r="J212" s="185">
        <f>ROUND(I212*H212,2)</f>
        <v>0</v>
      </c>
      <c r="K212" s="181" t="s">
        <v>603</v>
      </c>
      <c r="L212" s="40"/>
      <c r="M212" s="186" t="s">
        <v>21</v>
      </c>
      <c r="N212" s="187" t="s">
        <v>48</v>
      </c>
      <c r="O212" s="65"/>
      <c r="P212" s="188">
        <f>O212*H212</f>
        <v>0</v>
      </c>
      <c r="Q212" s="188">
        <v>0</v>
      </c>
      <c r="R212" s="188">
        <f>Q212*H212</f>
        <v>0</v>
      </c>
      <c r="S212" s="188">
        <v>0.0353</v>
      </c>
      <c r="T212" s="189">
        <f>S212*H212</f>
        <v>0.93898</v>
      </c>
      <c r="U212" s="35"/>
      <c r="V212" s="35"/>
      <c r="W212" s="35"/>
      <c r="X212" s="35"/>
      <c r="Y212" s="35"/>
      <c r="Z212" s="35"/>
      <c r="AA212" s="35"/>
      <c r="AB212" s="35"/>
      <c r="AC212" s="35"/>
      <c r="AD212" s="35"/>
      <c r="AE212" s="35"/>
      <c r="AR212" s="190" t="s">
        <v>214</v>
      </c>
      <c r="AT212" s="190" t="s">
        <v>143</v>
      </c>
      <c r="AU212" s="190" t="s">
        <v>86</v>
      </c>
      <c r="AY212" s="18" t="s">
        <v>140</v>
      </c>
      <c r="BE212" s="191">
        <f>IF(N212="základní",J212,0)</f>
        <v>0</v>
      </c>
      <c r="BF212" s="191">
        <f>IF(N212="snížená",J212,0)</f>
        <v>0</v>
      </c>
      <c r="BG212" s="191">
        <f>IF(N212="zákl. přenesená",J212,0)</f>
        <v>0</v>
      </c>
      <c r="BH212" s="191">
        <f>IF(N212="sníž. přenesená",J212,0)</f>
        <v>0</v>
      </c>
      <c r="BI212" s="191">
        <f>IF(N212="nulová",J212,0)</f>
        <v>0</v>
      </c>
      <c r="BJ212" s="18" t="s">
        <v>84</v>
      </c>
      <c r="BK212" s="191">
        <f>ROUND(I212*H212,2)</f>
        <v>0</v>
      </c>
      <c r="BL212" s="18" t="s">
        <v>214</v>
      </c>
      <c r="BM212" s="190" t="s">
        <v>743</v>
      </c>
    </row>
    <row r="213" spans="1:47" s="1" customFormat="1" ht="11.25">
      <c r="A213" s="35"/>
      <c r="B213" s="36"/>
      <c r="C213" s="37"/>
      <c r="D213" s="192" t="s">
        <v>149</v>
      </c>
      <c r="E213" s="37"/>
      <c r="F213" s="193" t="s">
        <v>742</v>
      </c>
      <c r="G213" s="37"/>
      <c r="H213" s="37"/>
      <c r="I213" s="194"/>
      <c r="J213" s="37"/>
      <c r="K213" s="37"/>
      <c r="L213" s="40"/>
      <c r="M213" s="195"/>
      <c r="N213" s="196"/>
      <c r="O213" s="65"/>
      <c r="P213" s="65"/>
      <c r="Q213" s="65"/>
      <c r="R213" s="65"/>
      <c r="S213" s="65"/>
      <c r="T213" s="66"/>
      <c r="U213" s="35"/>
      <c r="V213" s="35"/>
      <c r="W213" s="35"/>
      <c r="X213" s="35"/>
      <c r="Y213" s="35"/>
      <c r="Z213" s="35"/>
      <c r="AA213" s="35"/>
      <c r="AB213" s="35"/>
      <c r="AC213" s="35"/>
      <c r="AD213" s="35"/>
      <c r="AE213" s="35"/>
      <c r="AT213" s="18" t="s">
        <v>149</v>
      </c>
      <c r="AU213" s="18" t="s">
        <v>86</v>
      </c>
    </row>
    <row r="214" spans="2:51" s="12" customFormat="1" ht="11.25">
      <c r="B214" s="203"/>
      <c r="C214" s="204"/>
      <c r="D214" s="192" t="s">
        <v>610</v>
      </c>
      <c r="E214" s="205" t="s">
        <v>21</v>
      </c>
      <c r="F214" s="206" t="s">
        <v>630</v>
      </c>
      <c r="G214" s="204"/>
      <c r="H214" s="205" t="s">
        <v>21</v>
      </c>
      <c r="I214" s="207"/>
      <c r="J214" s="204"/>
      <c r="K214" s="204"/>
      <c r="L214" s="208"/>
      <c r="M214" s="209"/>
      <c r="N214" s="210"/>
      <c r="O214" s="210"/>
      <c r="P214" s="210"/>
      <c r="Q214" s="210"/>
      <c r="R214" s="210"/>
      <c r="S214" s="210"/>
      <c r="T214" s="211"/>
      <c r="AT214" s="212" t="s">
        <v>610</v>
      </c>
      <c r="AU214" s="212" t="s">
        <v>86</v>
      </c>
      <c r="AV214" s="12" t="s">
        <v>84</v>
      </c>
      <c r="AW214" s="12" t="s">
        <v>38</v>
      </c>
      <c r="AX214" s="12" t="s">
        <v>77</v>
      </c>
      <c r="AY214" s="212" t="s">
        <v>140</v>
      </c>
    </row>
    <row r="215" spans="2:51" s="13" customFormat="1" ht="11.25">
      <c r="B215" s="213"/>
      <c r="C215" s="214"/>
      <c r="D215" s="192" t="s">
        <v>610</v>
      </c>
      <c r="E215" s="215" t="s">
        <v>21</v>
      </c>
      <c r="F215" s="216" t="s">
        <v>744</v>
      </c>
      <c r="G215" s="214"/>
      <c r="H215" s="217">
        <v>12.4</v>
      </c>
      <c r="I215" s="218"/>
      <c r="J215" s="214"/>
      <c r="K215" s="214"/>
      <c r="L215" s="219"/>
      <c r="M215" s="220"/>
      <c r="N215" s="221"/>
      <c r="O215" s="221"/>
      <c r="P215" s="221"/>
      <c r="Q215" s="221"/>
      <c r="R215" s="221"/>
      <c r="S215" s="221"/>
      <c r="T215" s="222"/>
      <c r="AT215" s="223" t="s">
        <v>610</v>
      </c>
      <c r="AU215" s="223" t="s">
        <v>86</v>
      </c>
      <c r="AV215" s="13" t="s">
        <v>86</v>
      </c>
      <c r="AW215" s="13" t="s">
        <v>38</v>
      </c>
      <c r="AX215" s="13" t="s">
        <v>77</v>
      </c>
      <c r="AY215" s="223" t="s">
        <v>140</v>
      </c>
    </row>
    <row r="216" spans="2:51" s="13" customFormat="1" ht="11.25">
      <c r="B216" s="213"/>
      <c r="C216" s="214"/>
      <c r="D216" s="192" t="s">
        <v>610</v>
      </c>
      <c r="E216" s="215" t="s">
        <v>21</v>
      </c>
      <c r="F216" s="216" t="s">
        <v>745</v>
      </c>
      <c r="G216" s="214"/>
      <c r="H216" s="217">
        <v>14.2</v>
      </c>
      <c r="I216" s="218"/>
      <c r="J216" s="214"/>
      <c r="K216" s="214"/>
      <c r="L216" s="219"/>
      <c r="M216" s="220"/>
      <c r="N216" s="221"/>
      <c r="O216" s="221"/>
      <c r="P216" s="221"/>
      <c r="Q216" s="221"/>
      <c r="R216" s="221"/>
      <c r="S216" s="221"/>
      <c r="T216" s="222"/>
      <c r="AT216" s="223" t="s">
        <v>610</v>
      </c>
      <c r="AU216" s="223" t="s">
        <v>86</v>
      </c>
      <c r="AV216" s="13" t="s">
        <v>86</v>
      </c>
      <c r="AW216" s="13" t="s">
        <v>38</v>
      </c>
      <c r="AX216" s="13" t="s">
        <v>77</v>
      </c>
      <c r="AY216" s="223" t="s">
        <v>140</v>
      </c>
    </row>
    <row r="217" spans="2:51" s="14" customFormat="1" ht="11.25">
      <c r="B217" s="224"/>
      <c r="C217" s="225"/>
      <c r="D217" s="192" t="s">
        <v>610</v>
      </c>
      <c r="E217" s="226" t="s">
        <v>574</v>
      </c>
      <c r="F217" s="227" t="s">
        <v>620</v>
      </c>
      <c r="G217" s="225"/>
      <c r="H217" s="228">
        <v>26.6</v>
      </c>
      <c r="I217" s="229"/>
      <c r="J217" s="225"/>
      <c r="K217" s="225"/>
      <c r="L217" s="230"/>
      <c r="M217" s="231"/>
      <c r="N217" s="232"/>
      <c r="O217" s="232"/>
      <c r="P217" s="232"/>
      <c r="Q217" s="232"/>
      <c r="R217" s="232"/>
      <c r="S217" s="232"/>
      <c r="T217" s="233"/>
      <c r="AT217" s="234" t="s">
        <v>610</v>
      </c>
      <c r="AU217" s="234" t="s">
        <v>86</v>
      </c>
      <c r="AV217" s="14" t="s">
        <v>147</v>
      </c>
      <c r="AW217" s="14" t="s">
        <v>38</v>
      </c>
      <c r="AX217" s="14" t="s">
        <v>84</v>
      </c>
      <c r="AY217" s="234" t="s">
        <v>140</v>
      </c>
    </row>
    <row r="218" spans="1:65" s="1" customFormat="1" ht="24">
      <c r="A218" s="35"/>
      <c r="B218" s="36"/>
      <c r="C218" s="179" t="s">
        <v>266</v>
      </c>
      <c r="D218" s="179" t="s">
        <v>143</v>
      </c>
      <c r="E218" s="180" t="s">
        <v>746</v>
      </c>
      <c r="F218" s="181" t="s">
        <v>747</v>
      </c>
      <c r="G218" s="182" t="s">
        <v>172</v>
      </c>
      <c r="H218" s="183">
        <v>26.6</v>
      </c>
      <c r="I218" s="184"/>
      <c r="J218" s="185">
        <f>ROUND(I218*H218,2)</f>
        <v>0</v>
      </c>
      <c r="K218" s="181" t="s">
        <v>603</v>
      </c>
      <c r="L218" s="40"/>
      <c r="M218" s="186" t="s">
        <v>21</v>
      </c>
      <c r="N218" s="187" t="s">
        <v>48</v>
      </c>
      <c r="O218" s="65"/>
      <c r="P218" s="188">
        <f>O218*H218</f>
        <v>0</v>
      </c>
      <c r="Q218" s="188">
        <v>0.0091</v>
      </c>
      <c r="R218" s="188">
        <f>Q218*H218</f>
        <v>0.24206000000000003</v>
      </c>
      <c r="S218" s="188">
        <v>0</v>
      </c>
      <c r="T218" s="189">
        <f>S218*H218</f>
        <v>0</v>
      </c>
      <c r="U218" s="35"/>
      <c r="V218" s="35"/>
      <c r="W218" s="35"/>
      <c r="X218" s="35"/>
      <c r="Y218" s="35"/>
      <c r="Z218" s="35"/>
      <c r="AA218" s="35"/>
      <c r="AB218" s="35"/>
      <c r="AC218" s="35"/>
      <c r="AD218" s="35"/>
      <c r="AE218" s="35"/>
      <c r="AR218" s="190" t="s">
        <v>214</v>
      </c>
      <c r="AT218" s="190" t="s">
        <v>143</v>
      </c>
      <c r="AU218" s="190" t="s">
        <v>86</v>
      </c>
      <c r="AY218" s="18" t="s">
        <v>140</v>
      </c>
      <c r="BE218" s="191">
        <f>IF(N218="základní",J218,0)</f>
        <v>0</v>
      </c>
      <c r="BF218" s="191">
        <f>IF(N218="snížená",J218,0)</f>
        <v>0</v>
      </c>
      <c r="BG218" s="191">
        <f>IF(N218="zákl. přenesená",J218,0)</f>
        <v>0</v>
      </c>
      <c r="BH218" s="191">
        <f>IF(N218="sníž. přenesená",J218,0)</f>
        <v>0</v>
      </c>
      <c r="BI218" s="191">
        <f>IF(N218="nulová",J218,0)</f>
        <v>0</v>
      </c>
      <c r="BJ218" s="18" t="s">
        <v>84</v>
      </c>
      <c r="BK218" s="191">
        <f>ROUND(I218*H218,2)</f>
        <v>0</v>
      </c>
      <c r="BL218" s="18" t="s">
        <v>214</v>
      </c>
      <c r="BM218" s="190" t="s">
        <v>748</v>
      </c>
    </row>
    <row r="219" spans="1:47" s="1" customFormat="1" ht="18">
      <c r="A219" s="35"/>
      <c r="B219" s="36"/>
      <c r="C219" s="37"/>
      <c r="D219" s="192" t="s">
        <v>149</v>
      </c>
      <c r="E219" s="37"/>
      <c r="F219" s="193" t="s">
        <v>749</v>
      </c>
      <c r="G219" s="37"/>
      <c r="H219" s="37"/>
      <c r="I219" s="194"/>
      <c r="J219" s="37"/>
      <c r="K219" s="37"/>
      <c r="L219" s="40"/>
      <c r="M219" s="195"/>
      <c r="N219" s="196"/>
      <c r="O219" s="65"/>
      <c r="P219" s="65"/>
      <c r="Q219" s="65"/>
      <c r="R219" s="65"/>
      <c r="S219" s="65"/>
      <c r="T219" s="66"/>
      <c r="U219" s="35"/>
      <c r="V219" s="35"/>
      <c r="W219" s="35"/>
      <c r="X219" s="35"/>
      <c r="Y219" s="35"/>
      <c r="Z219" s="35"/>
      <c r="AA219" s="35"/>
      <c r="AB219" s="35"/>
      <c r="AC219" s="35"/>
      <c r="AD219" s="35"/>
      <c r="AE219" s="35"/>
      <c r="AT219" s="18" t="s">
        <v>149</v>
      </c>
      <c r="AU219" s="18" t="s">
        <v>86</v>
      </c>
    </row>
    <row r="220" spans="1:47" s="1" customFormat="1" ht="27">
      <c r="A220" s="35"/>
      <c r="B220" s="36"/>
      <c r="C220" s="37"/>
      <c r="D220" s="192" t="s">
        <v>606</v>
      </c>
      <c r="E220" s="37"/>
      <c r="F220" s="202" t="s">
        <v>750</v>
      </c>
      <c r="G220" s="37"/>
      <c r="H220" s="37"/>
      <c r="I220" s="194"/>
      <c r="J220" s="37"/>
      <c r="K220" s="37"/>
      <c r="L220" s="40"/>
      <c r="M220" s="195"/>
      <c r="N220" s="196"/>
      <c r="O220" s="65"/>
      <c r="P220" s="65"/>
      <c r="Q220" s="65"/>
      <c r="R220" s="65"/>
      <c r="S220" s="65"/>
      <c r="T220" s="66"/>
      <c r="U220" s="35"/>
      <c r="V220" s="35"/>
      <c r="W220" s="35"/>
      <c r="X220" s="35"/>
      <c r="Y220" s="35"/>
      <c r="Z220" s="35"/>
      <c r="AA220" s="35"/>
      <c r="AB220" s="35"/>
      <c r="AC220" s="35"/>
      <c r="AD220" s="35"/>
      <c r="AE220" s="35"/>
      <c r="AT220" s="18" t="s">
        <v>606</v>
      </c>
      <c r="AU220" s="18" t="s">
        <v>86</v>
      </c>
    </row>
    <row r="221" spans="2:51" s="12" customFormat="1" ht="11.25">
      <c r="B221" s="203"/>
      <c r="C221" s="204"/>
      <c r="D221" s="192" t="s">
        <v>610</v>
      </c>
      <c r="E221" s="205" t="s">
        <v>21</v>
      </c>
      <c r="F221" s="206" t="s">
        <v>630</v>
      </c>
      <c r="G221" s="204"/>
      <c r="H221" s="205" t="s">
        <v>21</v>
      </c>
      <c r="I221" s="207"/>
      <c r="J221" s="204"/>
      <c r="K221" s="204"/>
      <c r="L221" s="208"/>
      <c r="M221" s="209"/>
      <c r="N221" s="210"/>
      <c r="O221" s="210"/>
      <c r="P221" s="210"/>
      <c r="Q221" s="210"/>
      <c r="R221" s="210"/>
      <c r="S221" s="210"/>
      <c r="T221" s="211"/>
      <c r="AT221" s="212" t="s">
        <v>610</v>
      </c>
      <c r="AU221" s="212" t="s">
        <v>86</v>
      </c>
      <c r="AV221" s="12" t="s">
        <v>84</v>
      </c>
      <c r="AW221" s="12" t="s">
        <v>38</v>
      </c>
      <c r="AX221" s="12" t="s">
        <v>77</v>
      </c>
      <c r="AY221" s="212" t="s">
        <v>140</v>
      </c>
    </row>
    <row r="222" spans="2:51" s="13" customFormat="1" ht="11.25">
      <c r="B222" s="213"/>
      <c r="C222" s="214"/>
      <c r="D222" s="192" t="s">
        <v>610</v>
      </c>
      <c r="E222" s="215" t="s">
        <v>566</v>
      </c>
      <c r="F222" s="216" t="s">
        <v>574</v>
      </c>
      <c r="G222" s="214"/>
      <c r="H222" s="217">
        <v>26.6</v>
      </c>
      <c r="I222" s="218"/>
      <c r="J222" s="214"/>
      <c r="K222" s="214"/>
      <c r="L222" s="219"/>
      <c r="M222" s="220"/>
      <c r="N222" s="221"/>
      <c r="O222" s="221"/>
      <c r="P222" s="221"/>
      <c r="Q222" s="221"/>
      <c r="R222" s="221"/>
      <c r="S222" s="221"/>
      <c r="T222" s="222"/>
      <c r="AT222" s="223" t="s">
        <v>610</v>
      </c>
      <c r="AU222" s="223" t="s">
        <v>86</v>
      </c>
      <c r="AV222" s="13" t="s">
        <v>86</v>
      </c>
      <c r="AW222" s="13" t="s">
        <v>38</v>
      </c>
      <c r="AX222" s="13" t="s">
        <v>84</v>
      </c>
      <c r="AY222" s="223" t="s">
        <v>140</v>
      </c>
    </row>
    <row r="223" spans="1:65" s="1" customFormat="1" ht="24">
      <c r="A223" s="35"/>
      <c r="B223" s="36"/>
      <c r="C223" s="235" t="s">
        <v>273</v>
      </c>
      <c r="D223" s="235" t="s">
        <v>751</v>
      </c>
      <c r="E223" s="236" t="s">
        <v>752</v>
      </c>
      <c r="F223" s="237" t="s">
        <v>753</v>
      </c>
      <c r="G223" s="238" t="s">
        <v>172</v>
      </c>
      <c r="H223" s="239">
        <v>29.26</v>
      </c>
      <c r="I223" s="240"/>
      <c r="J223" s="241">
        <f>ROUND(I223*H223,2)</f>
        <v>0</v>
      </c>
      <c r="K223" s="237" t="s">
        <v>603</v>
      </c>
      <c r="L223" s="242"/>
      <c r="M223" s="243" t="s">
        <v>21</v>
      </c>
      <c r="N223" s="244" t="s">
        <v>48</v>
      </c>
      <c r="O223" s="65"/>
      <c r="P223" s="188">
        <f>O223*H223</f>
        <v>0</v>
      </c>
      <c r="Q223" s="188">
        <v>0.0192</v>
      </c>
      <c r="R223" s="188">
        <f>Q223*H223</f>
        <v>0.561792</v>
      </c>
      <c r="S223" s="188">
        <v>0</v>
      </c>
      <c r="T223" s="189">
        <f>S223*H223</f>
        <v>0</v>
      </c>
      <c r="U223" s="35"/>
      <c r="V223" s="35"/>
      <c r="W223" s="35"/>
      <c r="X223" s="35"/>
      <c r="Y223" s="35"/>
      <c r="Z223" s="35"/>
      <c r="AA223" s="35"/>
      <c r="AB223" s="35"/>
      <c r="AC223" s="35"/>
      <c r="AD223" s="35"/>
      <c r="AE223" s="35"/>
      <c r="AR223" s="190" t="s">
        <v>411</v>
      </c>
      <c r="AT223" s="190" t="s">
        <v>751</v>
      </c>
      <c r="AU223" s="190" t="s">
        <v>86</v>
      </c>
      <c r="AY223" s="18" t="s">
        <v>140</v>
      </c>
      <c r="BE223" s="191">
        <f>IF(N223="základní",J223,0)</f>
        <v>0</v>
      </c>
      <c r="BF223" s="191">
        <f>IF(N223="snížená",J223,0)</f>
        <v>0</v>
      </c>
      <c r="BG223" s="191">
        <f>IF(N223="zákl. přenesená",J223,0)</f>
        <v>0</v>
      </c>
      <c r="BH223" s="191">
        <f>IF(N223="sníž. přenesená",J223,0)</f>
        <v>0</v>
      </c>
      <c r="BI223" s="191">
        <f>IF(N223="nulová",J223,0)</f>
        <v>0</v>
      </c>
      <c r="BJ223" s="18" t="s">
        <v>84</v>
      </c>
      <c r="BK223" s="191">
        <f>ROUND(I223*H223,2)</f>
        <v>0</v>
      </c>
      <c r="BL223" s="18" t="s">
        <v>214</v>
      </c>
      <c r="BM223" s="190" t="s">
        <v>754</v>
      </c>
    </row>
    <row r="224" spans="1:47" s="1" customFormat="1" ht="11.25">
      <c r="A224" s="35"/>
      <c r="B224" s="36"/>
      <c r="C224" s="37"/>
      <c r="D224" s="192" t="s">
        <v>149</v>
      </c>
      <c r="E224" s="37"/>
      <c r="F224" s="193" t="s">
        <v>753</v>
      </c>
      <c r="G224" s="37"/>
      <c r="H224" s="37"/>
      <c r="I224" s="194"/>
      <c r="J224" s="37"/>
      <c r="K224" s="37"/>
      <c r="L224" s="40"/>
      <c r="M224" s="195"/>
      <c r="N224" s="196"/>
      <c r="O224" s="65"/>
      <c r="P224" s="65"/>
      <c r="Q224" s="65"/>
      <c r="R224" s="65"/>
      <c r="S224" s="65"/>
      <c r="T224" s="66"/>
      <c r="U224" s="35"/>
      <c r="V224" s="35"/>
      <c r="W224" s="35"/>
      <c r="X224" s="35"/>
      <c r="Y224" s="35"/>
      <c r="Z224" s="35"/>
      <c r="AA224" s="35"/>
      <c r="AB224" s="35"/>
      <c r="AC224" s="35"/>
      <c r="AD224" s="35"/>
      <c r="AE224" s="35"/>
      <c r="AT224" s="18" t="s">
        <v>149</v>
      </c>
      <c r="AU224" s="18" t="s">
        <v>86</v>
      </c>
    </row>
    <row r="225" spans="2:51" s="13" customFormat="1" ht="11.25">
      <c r="B225" s="213"/>
      <c r="C225" s="214"/>
      <c r="D225" s="192" t="s">
        <v>610</v>
      </c>
      <c r="E225" s="215" t="s">
        <v>21</v>
      </c>
      <c r="F225" s="216" t="s">
        <v>566</v>
      </c>
      <c r="G225" s="214"/>
      <c r="H225" s="217">
        <v>26.6</v>
      </c>
      <c r="I225" s="218"/>
      <c r="J225" s="214"/>
      <c r="K225" s="214"/>
      <c r="L225" s="219"/>
      <c r="M225" s="220"/>
      <c r="N225" s="221"/>
      <c r="O225" s="221"/>
      <c r="P225" s="221"/>
      <c r="Q225" s="221"/>
      <c r="R225" s="221"/>
      <c r="S225" s="221"/>
      <c r="T225" s="222"/>
      <c r="AT225" s="223" t="s">
        <v>610</v>
      </c>
      <c r="AU225" s="223" t="s">
        <v>86</v>
      </c>
      <c r="AV225" s="13" t="s">
        <v>86</v>
      </c>
      <c r="AW225" s="13" t="s">
        <v>38</v>
      </c>
      <c r="AX225" s="13" t="s">
        <v>84</v>
      </c>
      <c r="AY225" s="223" t="s">
        <v>140</v>
      </c>
    </row>
    <row r="226" spans="2:51" s="13" customFormat="1" ht="11.25">
      <c r="B226" s="213"/>
      <c r="C226" s="214"/>
      <c r="D226" s="192" t="s">
        <v>610</v>
      </c>
      <c r="E226" s="214"/>
      <c r="F226" s="216" t="s">
        <v>755</v>
      </c>
      <c r="G226" s="214"/>
      <c r="H226" s="217">
        <v>29.26</v>
      </c>
      <c r="I226" s="218"/>
      <c r="J226" s="214"/>
      <c r="K226" s="214"/>
      <c r="L226" s="219"/>
      <c r="M226" s="220"/>
      <c r="N226" s="221"/>
      <c r="O226" s="221"/>
      <c r="P226" s="221"/>
      <c r="Q226" s="221"/>
      <c r="R226" s="221"/>
      <c r="S226" s="221"/>
      <c r="T226" s="222"/>
      <c r="AT226" s="223" t="s">
        <v>610</v>
      </c>
      <c r="AU226" s="223" t="s">
        <v>86</v>
      </c>
      <c r="AV226" s="13" t="s">
        <v>86</v>
      </c>
      <c r="AW226" s="13" t="s">
        <v>4</v>
      </c>
      <c r="AX226" s="13" t="s">
        <v>84</v>
      </c>
      <c r="AY226" s="223" t="s">
        <v>140</v>
      </c>
    </row>
    <row r="227" spans="1:65" s="1" customFormat="1" ht="16.5" customHeight="1">
      <c r="A227" s="35"/>
      <c r="B227" s="36"/>
      <c r="C227" s="179" t="s">
        <v>277</v>
      </c>
      <c r="D227" s="179" t="s">
        <v>143</v>
      </c>
      <c r="E227" s="180" t="s">
        <v>756</v>
      </c>
      <c r="F227" s="181" t="s">
        <v>757</v>
      </c>
      <c r="G227" s="182" t="s">
        <v>172</v>
      </c>
      <c r="H227" s="183">
        <v>26.6</v>
      </c>
      <c r="I227" s="184"/>
      <c r="J227" s="185">
        <f>ROUND(I227*H227,2)</f>
        <v>0</v>
      </c>
      <c r="K227" s="181" t="s">
        <v>603</v>
      </c>
      <c r="L227" s="40"/>
      <c r="M227" s="186" t="s">
        <v>21</v>
      </c>
      <c r="N227" s="187" t="s">
        <v>48</v>
      </c>
      <c r="O227" s="65"/>
      <c r="P227" s="188">
        <f>O227*H227</f>
        <v>0</v>
      </c>
      <c r="Q227" s="188">
        <v>5E-05</v>
      </c>
      <c r="R227" s="188">
        <f>Q227*H227</f>
        <v>0.0013300000000000002</v>
      </c>
      <c r="S227" s="188">
        <v>0</v>
      </c>
      <c r="T227" s="189">
        <f>S227*H227</f>
        <v>0</v>
      </c>
      <c r="U227" s="35"/>
      <c r="V227" s="35"/>
      <c r="W227" s="35"/>
      <c r="X227" s="35"/>
      <c r="Y227" s="35"/>
      <c r="Z227" s="35"/>
      <c r="AA227" s="35"/>
      <c r="AB227" s="35"/>
      <c r="AC227" s="35"/>
      <c r="AD227" s="35"/>
      <c r="AE227" s="35"/>
      <c r="AR227" s="190" t="s">
        <v>214</v>
      </c>
      <c r="AT227" s="190" t="s">
        <v>143</v>
      </c>
      <c r="AU227" s="190" t="s">
        <v>86</v>
      </c>
      <c r="AY227" s="18" t="s">
        <v>140</v>
      </c>
      <c r="BE227" s="191">
        <f>IF(N227="základní",J227,0)</f>
        <v>0</v>
      </c>
      <c r="BF227" s="191">
        <f>IF(N227="snížená",J227,0)</f>
        <v>0</v>
      </c>
      <c r="BG227" s="191">
        <f>IF(N227="zákl. přenesená",J227,0)</f>
        <v>0</v>
      </c>
      <c r="BH227" s="191">
        <f>IF(N227="sníž. přenesená",J227,0)</f>
        <v>0</v>
      </c>
      <c r="BI227" s="191">
        <f>IF(N227="nulová",J227,0)</f>
        <v>0</v>
      </c>
      <c r="BJ227" s="18" t="s">
        <v>84</v>
      </c>
      <c r="BK227" s="191">
        <f>ROUND(I227*H227,2)</f>
        <v>0</v>
      </c>
      <c r="BL227" s="18" t="s">
        <v>214</v>
      </c>
      <c r="BM227" s="190" t="s">
        <v>758</v>
      </c>
    </row>
    <row r="228" spans="1:47" s="1" customFormat="1" ht="11.25">
      <c r="A228" s="35"/>
      <c r="B228" s="36"/>
      <c r="C228" s="37"/>
      <c r="D228" s="192" t="s">
        <v>149</v>
      </c>
      <c r="E228" s="37"/>
      <c r="F228" s="193" t="s">
        <v>759</v>
      </c>
      <c r="G228" s="37"/>
      <c r="H228" s="37"/>
      <c r="I228" s="194"/>
      <c r="J228" s="37"/>
      <c r="K228" s="37"/>
      <c r="L228" s="40"/>
      <c r="M228" s="195"/>
      <c r="N228" s="196"/>
      <c r="O228" s="65"/>
      <c r="P228" s="65"/>
      <c r="Q228" s="65"/>
      <c r="R228" s="65"/>
      <c r="S228" s="65"/>
      <c r="T228" s="66"/>
      <c r="U228" s="35"/>
      <c r="V228" s="35"/>
      <c r="W228" s="35"/>
      <c r="X228" s="35"/>
      <c r="Y228" s="35"/>
      <c r="Z228" s="35"/>
      <c r="AA228" s="35"/>
      <c r="AB228" s="35"/>
      <c r="AC228" s="35"/>
      <c r="AD228" s="35"/>
      <c r="AE228" s="35"/>
      <c r="AT228" s="18" t="s">
        <v>149</v>
      </c>
      <c r="AU228" s="18" t="s">
        <v>86</v>
      </c>
    </row>
    <row r="229" spans="2:51" s="13" customFormat="1" ht="11.25">
      <c r="B229" s="213"/>
      <c r="C229" s="214"/>
      <c r="D229" s="192" t="s">
        <v>610</v>
      </c>
      <c r="E229" s="215" t="s">
        <v>21</v>
      </c>
      <c r="F229" s="216" t="s">
        <v>566</v>
      </c>
      <c r="G229" s="214"/>
      <c r="H229" s="217">
        <v>26.6</v>
      </c>
      <c r="I229" s="218"/>
      <c r="J229" s="214"/>
      <c r="K229" s="214"/>
      <c r="L229" s="219"/>
      <c r="M229" s="220"/>
      <c r="N229" s="221"/>
      <c r="O229" s="221"/>
      <c r="P229" s="221"/>
      <c r="Q229" s="221"/>
      <c r="R229" s="221"/>
      <c r="S229" s="221"/>
      <c r="T229" s="222"/>
      <c r="AT229" s="223" t="s">
        <v>610</v>
      </c>
      <c r="AU229" s="223" t="s">
        <v>86</v>
      </c>
      <c r="AV229" s="13" t="s">
        <v>86</v>
      </c>
      <c r="AW229" s="13" t="s">
        <v>38</v>
      </c>
      <c r="AX229" s="13" t="s">
        <v>84</v>
      </c>
      <c r="AY229" s="223" t="s">
        <v>140</v>
      </c>
    </row>
    <row r="230" spans="1:65" s="1" customFormat="1" ht="16.5" customHeight="1">
      <c r="A230" s="35"/>
      <c r="B230" s="36"/>
      <c r="C230" s="179" t="s">
        <v>281</v>
      </c>
      <c r="D230" s="179" t="s">
        <v>143</v>
      </c>
      <c r="E230" s="180" t="s">
        <v>760</v>
      </c>
      <c r="F230" s="181" t="s">
        <v>761</v>
      </c>
      <c r="G230" s="182" t="s">
        <v>762</v>
      </c>
      <c r="H230" s="245"/>
      <c r="I230" s="184"/>
      <c r="J230" s="185">
        <f>ROUND(I230*H230,2)</f>
        <v>0</v>
      </c>
      <c r="K230" s="181" t="s">
        <v>603</v>
      </c>
      <c r="L230" s="40"/>
      <c r="M230" s="186" t="s">
        <v>21</v>
      </c>
      <c r="N230" s="187" t="s">
        <v>48</v>
      </c>
      <c r="O230" s="65"/>
      <c r="P230" s="188">
        <f>O230*H230</f>
        <v>0</v>
      </c>
      <c r="Q230" s="188">
        <v>0</v>
      </c>
      <c r="R230" s="188">
        <f>Q230*H230</f>
        <v>0</v>
      </c>
      <c r="S230" s="188">
        <v>0</v>
      </c>
      <c r="T230" s="189">
        <f>S230*H230</f>
        <v>0</v>
      </c>
      <c r="U230" s="35"/>
      <c r="V230" s="35"/>
      <c r="W230" s="35"/>
      <c r="X230" s="35"/>
      <c r="Y230" s="35"/>
      <c r="Z230" s="35"/>
      <c r="AA230" s="35"/>
      <c r="AB230" s="35"/>
      <c r="AC230" s="35"/>
      <c r="AD230" s="35"/>
      <c r="AE230" s="35"/>
      <c r="AR230" s="190" t="s">
        <v>214</v>
      </c>
      <c r="AT230" s="190" t="s">
        <v>143</v>
      </c>
      <c r="AU230" s="190" t="s">
        <v>86</v>
      </c>
      <c r="AY230" s="18" t="s">
        <v>140</v>
      </c>
      <c r="BE230" s="191">
        <f>IF(N230="základní",J230,0)</f>
        <v>0</v>
      </c>
      <c r="BF230" s="191">
        <f>IF(N230="snížená",J230,0)</f>
        <v>0</v>
      </c>
      <c r="BG230" s="191">
        <f>IF(N230="zákl. přenesená",J230,0)</f>
        <v>0</v>
      </c>
      <c r="BH230" s="191">
        <f>IF(N230="sníž. přenesená",J230,0)</f>
        <v>0</v>
      </c>
      <c r="BI230" s="191">
        <f>IF(N230="nulová",J230,0)</f>
        <v>0</v>
      </c>
      <c r="BJ230" s="18" t="s">
        <v>84</v>
      </c>
      <c r="BK230" s="191">
        <f>ROUND(I230*H230,2)</f>
        <v>0</v>
      </c>
      <c r="BL230" s="18" t="s">
        <v>214</v>
      </c>
      <c r="BM230" s="190" t="s">
        <v>763</v>
      </c>
    </row>
    <row r="231" spans="1:47" s="1" customFormat="1" ht="11.25">
      <c r="A231" s="35"/>
      <c r="B231" s="36"/>
      <c r="C231" s="37"/>
      <c r="D231" s="192" t="s">
        <v>149</v>
      </c>
      <c r="E231" s="37"/>
      <c r="F231" s="193" t="s">
        <v>764</v>
      </c>
      <c r="G231" s="37"/>
      <c r="H231" s="37"/>
      <c r="I231" s="194"/>
      <c r="J231" s="37"/>
      <c r="K231" s="37"/>
      <c r="L231" s="40"/>
      <c r="M231" s="195"/>
      <c r="N231" s="196"/>
      <c r="O231" s="65"/>
      <c r="P231" s="65"/>
      <c r="Q231" s="65"/>
      <c r="R231" s="65"/>
      <c r="S231" s="65"/>
      <c r="T231" s="66"/>
      <c r="U231" s="35"/>
      <c r="V231" s="35"/>
      <c r="W231" s="35"/>
      <c r="X231" s="35"/>
      <c r="Y231" s="35"/>
      <c r="Z231" s="35"/>
      <c r="AA231" s="35"/>
      <c r="AB231" s="35"/>
      <c r="AC231" s="35"/>
      <c r="AD231" s="35"/>
      <c r="AE231" s="35"/>
      <c r="AT231" s="18" t="s">
        <v>149</v>
      </c>
      <c r="AU231" s="18" t="s">
        <v>86</v>
      </c>
    </row>
    <row r="232" spans="1:47" s="1" customFormat="1" ht="72">
      <c r="A232" s="35"/>
      <c r="B232" s="36"/>
      <c r="C232" s="37"/>
      <c r="D232" s="192" t="s">
        <v>606</v>
      </c>
      <c r="E232" s="37"/>
      <c r="F232" s="202" t="s">
        <v>765</v>
      </c>
      <c r="G232" s="37"/>
      <c r="H232" s="37"/>
      <c r="I232" s="194"/>
      <c r="J232" s="37"/>
      <c r="K232" s="37"/>
      <c r="L232" s="40"/>
      <c r="M232" s="195"/>
      <c r="N232" s="196"/>
      <c r="O232" s="65"/>
      <c r="P232" s="65"/>
      <c r="Q232" s="65"/>
      <c r="R232" s="65"/>
      <c r="S232" s="65"/>
      <c r="T232" s="66"/>
      <c r="U232" s="35"/>
      <c r="V232" s="35"/>
      <c r="W232" s="35"/>
      <c r="X232" s="35"/>
      <c r="Y232" s="35"/>
      <c r="Z232" s="35"/>
      <c r="AA232" s="35"/>
      <c r="AB232" s="35"/>
      <c r="AC232" s="35"/>
      <c r="AD232" s="35"/>
      <c r="AE232" s="35"/>
      <c r="AT232" s="18" t="s">
        <v>606</v>
      </c>
      <c r="AU232" s="18" t="s">
        <v>86</v>
      </c>
    </row>
    <row r="233" spans="1:65" s="1" customFormat="1" ht="16.5" customHeight="1">
      <c r="A233" s="35"/>
      <c r="B233" s="36"/>
      <c r="C233" s="179" t="s">
        <v>285</v>
      </c>
      <c r="D233" s="179" t="s">
        <v>143</v>
      </c>
      <c r="E233" s="180" t="s">
        <v>766</v>
      </c>
      <c r="F233" s="181" t="s">
        <v>767</v>
      </c>
      <c r="G233" s="182" t="s">
        <v>762</v>
      </c>
      <c r="H233" s="245"/>
      <c r="I233" s="184"/>
      <c r="J233" s="185">
        <f>ROUND(I233*H233,2)</f>
        <v>0</v>
      </c>
      <c r="K233" s="181" t="s">
        <v>603</v>
      </c>
      <c r="L233" s="40"/>
      <c r="M233" s="186" t="s">
        <v>21</v>
      </c>
      <c r="N233" s="187" t="s">
        <v>48</v>
      </c>
      <c r="O233" s="65"/>
      <c r="P233" s="188">
        <f>O233*H233</f>
        <v>0</v>
      </c>
      <c r="Q233" s="188">
        <v>0</v>
      </c>
      <c r="R233" s="188">
        <f>Q233*H233</f>
        <v>0</v>
      </c>
      <c r="S233" s="188">
        <v>0</v>
      </c>
      <c r="T233" s="189">
        <f>S233*H233</f>
        <v>0</v>
      </c>
      <c r="U233" s="35"/>
      <c r="V233" s="35"/>
      <c r="W233" s="35"/>
      <c r="X233" s="35"/>
      <c r="Y233" s="35"/>
      <c r="Z233" s="35"/>
      <c r="AA233" s="35"/>
      <c r="AB233" s="35"/>
      <c r="AC233" s="35"/>
      <c r="AD233" s="35"/>
      <c r="AE233" s="35"/>
      <c r="AR233" s="190" t="s">
        <v>214</v>
      </c>
      <c r="AT233" s="190" t="s">
        <v>143</v>
      </c>
      <c r="AU233" s="190" t="s">
        <v>86</v>
      </c>
      <c r="AY233" s="18" t="s">
        <v>140</v>
      </c>
      <c r="BE233" s="191">
        <f>IF(N233="základní",J233,0)</f>
        <v>0</v>
      </c>
      <c r="BF233" s="191">
        <f>IF(N233="snížená",J233,0)</f>
        <v>0</v>
      </c>
      <c r="BG233" s="191">
        <f>IF(N233="zákl. přenesená",J233,0)</f>
        <v>0</v>
      </c>
      <c r="BH233" s="191">
        <f>IF(N233="sníž. přenesená",J233,0)</f>
        <v>0</v>
      </c>
      <c r="BI233" s="191">
        <f>IF(N233="nulová",J233,0)</f>
        <v>0</v>
      </c>
      <c r="BJ233" s="18" t="s">
        <v>84</v>
      </c>
      <c r="BK233" s="191">
        <f>ROUND(I233*H233,2)</f>
        <v>0</v>
      </c>
      <c r="BL233" s="18" t="s">
        <v>214</v>
      </c>
      <c r="BM233" s="190" t="s">
        <v>768</v>
      </c>
    </row>
    <row r="234" spans="1:47" s="1" customFormat="1" ht="18">
      <c r="A234" s="35"/>
      <c r="B234" s="36"/>
      <c r="C234" s="37"/>
      <c r="D234" s="192" t="s">
        <v>149</v>
      </c>
      <c r="E234" s="37"/>
      <c r="F234" s="193" t="s">
        <v>769</v>
      </c>
      <c r="G234" s="37"/>
      <c r="H234" s="37"/>
      <c r="I234" s="194"/>
      <c r="J234" s="37"/>
      <c r="K234" s="37"/>
      <c r="L234" s="40"/>
      <c r="M234" s="195"/>
      <c r="N234" s="196"/>
      <c r="O234" s="65"/>
      <c r="P234" s="65"/>
      <c r="Q234" s="65"/>
      <c r="R234" s="65"/>
      <c r="S234" s="65"/>
      <c r="T234" s="66"/>
      <c r="U234" s="35"/>
      <c r="V234" s="35"/>
      <c r="W234" s="35"/>
      <c r="X234" s="35"/>
      <c r="Y234" s="35"/>
      <c r="Z234" s="35"/>
      <c r="AA234" s="35"/>
      <c r="AB234" s="35"/>
      <c r="AC234" s="35"/>
      <c r="AD234" s="35"/>
      <c r="AE234" s="35"/>
      <c r="AT234" s="18" t="s">
        <v>149</v>
      </c>
      <c r="AU234" s="18" t="s">
        <v>86</v>
      </c>
    </row>
    <row r="235" spans="1:47" s="1" customFormat="1" ht="72">
      <c r="A235" s="35"/>
      <c r="B235" s="36"/>
      <c r="C235" s="37"/>
      <c r="D235" s="192" t="s">
        <v>606</v>
      </c>
      <c r="E235" s="37"/>
      <c r="F235" s="202" t="s">
        <v>765</v>
      </c>
      <c r="G235" s="37"/>
      <c r="H235" s="37"/>
      <c r="I235" s="194"/>
      <c r="J235" s="37"/>
      <c r="K235" s="37"/>
      <c r="L235" s="40"/>
      <c r="M235" s="195"/>
      <c r="N235" s="196"/>
      <c r="O235" s="65"/>
      <c r="P235" s="65"/>
      <c r="Q235" s="65"/>
      <c r="R235" s="65"/>
      <c r="S235" s="65"/>
      <c r="T235" s="66"/>
      <c r="U235" s="35"/>
      <c r="V235" s="35"/>
      <c r="W235" s="35"/>
      <c r="X235" s="35"/>
      <c r="Y235" s="35"/>
      <c r="Z235" s="35"/>
      <c r="AA235" s="35"/>
      <c r="AB235" s="35"/>
      <c r="AC235" s="35"/>
      <c r="AD235" s="35"/>
      <c r="AE235" s="35"/>
      <c r="AT235" s="18" t="s">
        <v>606</v>
      </c>
      <c r="AU235" s="18" t="s">
        <v>86</v>
      </c>
    </row>
    <row r="236" spans="2:63" s="11" customFormat="1" ht="22.5" customHeight="1">
      <c r="B236" s="163"/>
      <c r="C236" s="164"/>
      <c r="D236" s="165" t="s">
        <v>76</v>
      </c>
      <c r="E236" s="177" t="s">
        <v>770</v>
      </c>
      <c r="F236" s="177" t="s">
        <v>771</v>
      </c>
      <c r="G236" s="164"/>
      <c r="H236" s="164"/>
      <c r="I236" s="167"/>
      <c r="J236" s="178">
        <f>BK236</f>
        <v>0</v>
      </c>
      <c r="K236" s="164"/>
      <c r="L236" s="169"/>
      <c r="M236" s="170"/>
      <c r="N236" s="171"/>
      <c r="O236" s="171"/>
      <c r="P236" s="172">
        <f>SUM(P237:P274)</f>
        <v>0</v>
      </c>
      <c r="Q236" s="171"/>
      <c r="R236" s="172">
        <f>SUM(R237:R274)</f>
        <v>0.086516</v>
      </c>
      <c r="S236" s="171"/>
      <c r="T236" s="173">
        <f>SUM(T237:T274)</f>
        <v>0</v>
      </c>
      <c r="AR236" s="174" t="s">
        <v>86</v>
      </c>
      <c r="AT236" s="175" t="s">
        <v>76</v>
      </c>
      <c r="AU236" s="175" t="s">
        <v>84</v>
      </c>
      <c r="AY236" s="174" t="s">
        <v>140</v>
      </c>
      <c r="BK236" s="176">
        <f>SUM(BK237:BK274)</f>
        <v>0</v>
      </c>
    </row>
    <row r="237" spans="1:65" s="1" customFormat="1" ht="16.5" customHeight="1">
      <c r="A237" s="35"/>
      <c r="B237" s="36"/>
      <c r="C237" s="179" t="s">
        <v>411</v>
      </c>
      <c r="D237" s="179" t="s">
        <v>143</v>
      </c>
      <c r="E237" s="180" t="s">
        <v>772</v>
      </c>
      <c r="F237" s="181" t="s">
        <v>773</v>
      </c>
      <c r="G237" s="182" t="s">
        <v>172</v>
      </c>
      <c r="H237" s="183">
        <v>187.5</v>
      </c>
      <c r="I237" s="184"/>
      <c r="J237" s="185">
        <f>ROUND(I237*H237,2)</f>
        <v>0</v>
      </c>
      <c r="K237" s="181" t="s">
        <v>603</v>
      </c>
      <c r="L237" s="40"/>
      <c r="M237" s="186" t="s">
        <v>21</v>
      </c>
      <c r="N237" s="187" t="s">
        <v>48</v>
      </c>
      <c r="O237" s="65"/>
      <c r="P237" s="188">
        <f>O237*H237</f>
        <v>0</v>
      </c>
      <c r="Q237" s="188">
        <v>0</v>
      </c>
      <c r="R237" s="188">
        <f>Q237*H237</f>
        <v>0</v>
      </c>
      <c r="S237" s="188">
        <v>0</v>
      </c>
      <c r="T237" s="189">
        <f>S237*H237</f>
        <v>0</v>
      </c>
      <c r="U237" s="35"/>
      <c r="V237" s="35"/>
      <c r="W237" s="35"/>
      <c r="X237" s="35"/>
      <c r="Y237" s="35"/>
      <c r="Z237" s="35"/>
      <c r="AA237" s="35"/>
      <c r="AB237" s="35"/>
      <c r="AC237" s="35"/>
      <c r="AD237" s="35"/>
      <c r="AE237" s="35"/>
      <c r="AR237" s="190" t="s">
        <v>214</v>
      </c>
      <c r="AT237" s="190" t="s">
        <v>143</v>
      </c>
      <c r="AU237" s="190" t="s">
        <v>86</v>
      </c>
      <c r="AY237" s="18" t="s">
        <v>140</v>
      </c>
      <c r="BE237" s="191">
        <f>IF(N237="základní",J237,0)</f>
        <v>0</v>
      </c>
      <c r="BF237" s="191">
        <f>IF(N237="snížená",J237,0)</f>
        <v>0</v>
      </c>
      <c r="BG237" s="191">
        <f>IF(N237="zákl. přenesená",J237,0)</f>
        <v>0</v>
      </c>
      <c r="BH237" s="191">
        <f>IF(N237="sníž. přenesená",J237,0)</f>
        <v>0</v>
      </c>
      <c r="BI237" s="191">
        <f>IF(N237="nulová",J237,0)</f>
        <v>0</v>
      </c>
      <c r="BJ237" s="18" t="s">
        <v>84</v>
      </c>
      <c r="BK237" s="191">
        <f>ROUND(I237*H237,2)</f>
        <v>0</v>
      </c>
      <c r="BL237" s="18" t="s">
        <v>214</v>
      </c>
      <c r="BM237" s="190" t="s">
        <v>774</v>
      </c>
    </row>
    <row r="238" spans="1:47" s="1" customFormat="1" ht="11.25">
      <c r="A238" s="35"/>
      <c r="B238" s="36"/>
      <c r="C238" s="37"/>
      <c r="D238" s="192" t="s">
        <v>149</v>
      </c>
      <c r="E238" s="37"/>
      <c r="F238" s="193" t="s">
        <v>775</v>
      </c>
      <c r="G238" s="37"/>
      <c r="H238" s="37"/>
      <c r="I238" s="194"/>
      <c r="J238" s="37"/>
      <c r="K238" s="37"/>
      <c r="L238" s="40"/>
      <c r="M238" s="195"/>
      <c r="N238" s="196"/>
      <c r="O238" s="65"/>
      <c r="P238" s="65"/>
      <c r="Q238" s="65"/>
      <c r="R238" s="65"/>
      <c r="S238" s="65"/>
      <c r="T238" s="66"/>
      <c r="U238" s="35"/>
      <c r="V238" s="35"/>
      <c r="W238" s="35"/>
      <c r="X238" s="35"/>
      <c r="Y238" s="35"/>
      <c r="Z238" s="35"/>
      <c r="AA238" s="35"/>
      <c r="AB238" s="35"/>
      <c r="AC238" s="35"/>
      <c r="AD238" s="35"/>
      <c r="AE238" s="35"/>
      <c r="AT238" s="18" t="s">
        <v>149</v>
      </c>
      <c r="AU238" s="18" t="s">
        <v>86</v>
      </c>
    </row>
    <row r="239" spans="2:51" s="13" customFormat="1" ht="11.25">
      <c r="B239" s="213"/>
      <c r="C239" s="214"/>
      <c r="D239" s="192" t="s">
        <v>610</v>
      </c>
      <c r="E239" s="215" t="s">
        <v>21</v>
      </c>
      <c r="F239" s="216" t="s">
        <v>563</v>
      </c>
      <c r="G239" s="214"/>
      <c r="H239" s="217">
        <v>187.5</v>
      </c>
      <c r="I239" s="218"/>
      <c r="J239" s="214"/>
      <c r="K239" s="214"/>
      <c r="L239" s="219"/>
      <c r="M239" s="220"/>
      <c r="N239" s="221"/>
      <c r="O239" s="221"/>
      <c r="P239" s="221"/>
      <c r="Q239" s="221"/>
      <c r="R239" s="221"/>
      <c r="S239" s="221"/>
      <c r="T239" s="222"/>
      <c r="AT239" s="223" t="s">
        <v>610</v>
      </c>
      <c r="AU239" s="223" t="s">
        <v>86</v>
      </c>
      <c r="AV239" s="13" t="s">
        <v>86</v>
      </c>
      <c r="AW239" s="13" t="s">
        <v>38</v>
      </c>
      <c r="AX239" s="13" t="s">
        <v>84</v>
      </c>
      <c r="AY239" s="223" t="s">
        <v>140</v>
      </c>
    </row>
    <row r="240" spans="1:65" s="1" customFormat="1" ht="16.5" customHeight="1">
      <c r="A240" s="35"/>
      <c r="B240" s="36"/>
      <c r="C240" s="179" t="s">
        <v>415</v>
      </c>
      <c r="D240" s="179" t="s">
        <v>143</v>
      </c>
      <c r="E240" s="180" t="s">
        <v>776</v>
      </c>
      <c r="F240" s="181" t="s">
        <v>777</v>
      </c>
      <c r="G240" s="182" t="s">
        <v>172</v>
      </c>
      <c r="H240" s="183">
        <v>187.5</v>
      </c>
      <c r="I240" s="184"/>
      <c r="J240" s="185">
        <f>ROUND(I240*H240,2)</f>
        <v>0</v>
      </c>
      <c r="K240" s="181" t="s">
        <v>603</v>
      </c>
      <c r="L240" s="40"/>
      <c r="M240" s="186" t="s">
        <v>21</v>
      </c>
      <c r="N240" s="187" t="s">
        <v>48</v>
      </c>
      <c r="O240" s="65"/>
      <c r="P240" s="188">
        <f>O240*H240</f>
        <v>0</v>
      </c>
      <c r="Q240" s="188">
        <v>0</v>
      </c>
      <c r="R240" s="188">
        <f>Q240*H240</f>
        <v>0</v>
      </c>
      <c r="S240" s="188">
        <v>0</v>
      </c>
      <c r="T240" s="189">
        <f>S240*H240</f>
        <v>0</v>
      </c>
      <c r="U240" s="35"/>
      <c r="V240" s="35"/>
      <c r="W240" s="35"/>
      <c r="X240" s="35"/>
      <c r="Y240" s="35"/>
      <c r="Z240" s="35"/>
      <c r="AA240" s="35"/>
      <c r="AB240" s="35"/>
      <c r="AC240" s="35"/>
      <c r="AD240" s="35"/>
      <c r="AE240" s="35"/>
      <c r="AR240" s="190" t="s">
        <v>214</v>
      </c>
      <c r="AT240" s="190" t="s">
        <v>143</v>
      </c>
      <c r="AU240" s="190" t="s">
        <v>86</v>
      </c>
      <c r="AY240" s="18" t="s">
        <v>140</v>
      </c>
      <c r="BE240" s="191">
        <f>IF(N240="základní",J240,0)</f>
        <v>0</v>
      </c>
      <c r="BF240" s="191">
        <f>IF(N240="snížená",J240,0)</f>
        <v>0</v>
      </c>
      <c r="BG240" s="191">
        <f>IF(N240="zákl. přenesená",J240,0)</f>
        <v>0</v>
      </c>
      <c r="BH240" s="191">
        <f>IF(N240="sníž. přenesená",J240,0)</f>
        <v>0</v>
      </c>
      <c r="BI240" s="191">
        <f>IF(N240="nulová",J240,0)</f>
        <v>0</v>
      </c>
      <c r="BJ240" s="18" t="s">
        <v>84</v>
      </c>
      <c r="BK240" s="191">
        <f>ROUND(I240*H240,2)</f>
        <v>0</v>
      </c>
      <c r="BL240" s="18" t="s">
        <v>214</v>
      </c>
      <c r="BM240" s="190" t="s">
        <v>778</v>
      </c>
    </row>
    <row r="241" spans="1:47" s="1" customFormat="1" ht="11.25">
      <c r="A241" s="35"/>
      <c r="B241" s="36"/>
      <c r="C241" s="37"/>
      <c r="D241" s="192" t="s">
        <v>149</v>
      </c>
      <c r="E241" s="37"/>
      <c r="F241" s="193" t="s">
        <v>779</v>
      </c>
      <c r="G241" s="37"/>
      <c r="H241" s="37"/>
      <c r="I241" s="194"/>
      <c r="J241" s="37"/>
      <c r="K241" s="37"/>
      <c r="L241" s="40"/>
      <c r="M241" s="195"/>
      <c r="N241" s="196"/>
      <c r="O241" s="65"/>
      <c r="P241" s="65"/>
      <c r="Q241" s="65"/>
      <c r="R241" s="65"/>
      <c r="S241" s="65"/>
      <c r="T241" s="66"/>
      <c r="U241" s="35"/>
      <c r="V241" s="35"/>
      <c r="W241" s="35"/>
      <c r="X241" s="35"/>
      <c r="Y241" s="35"/>
      <c r="Z241" s="35"/>
      <c r="AA241" s="35"/>
      <c r="AB241" s="35"/>
      <c r="AC241" s="35"/>
      <c r="AD241" s="35"/>
      <c r="AE241" s="35"/>
      <c r="AT241" s="18" t="s">
        <v>149</v>
      </c>
      <c r="AU241" s="18" t="s">
        <v>86</v>
      </c>
    </row>
    <row r="242" spans="2:51" s="13" customFormat="1" ht="11.25">
      <c r="B242" s="213"/>
      <c r="C242" s="214"/>
      <c r="D242" s="192" t="s">
        <v>610</v>
      </c>
      <c r="E242" s="215" t="s">
        <v>21</v>
      </c>
      <c r="F242" s="216" t="s">
        <v>563</v>
      </c>
      <c r="G242" s="214"/>
      <c r="H242" s="217">
        <v>187.5</v>
      </c>
      <c r="I242" s="218"/>
      <c r="J242" s="214"/>
      <c r="K242" s="214"/>
      <c r="L242" s="219"/>
      <c r="M242" s="220"/>
      <c r="N242" s="221"/>
      <c r="O242" s="221"/>
      <c r="P242" s="221"/>
      <c r="Q242" s="221"/>
      <c r="R242" s="221"/>
      <c r="S242" s="221"/>
      <c r="T242" s="222"/>
      <c r="AT242" s="223" t="s">
        <v>610</v>
      </c>
      <c r="AU242" s="223" t="s">
        <v>86</v>
      </c>
      <c r="AV242" s="13" t="s">
        <v>86</v>
      </c>
      <c r="AW242" s="13" t="s">
        <v>38</v>
      </c>
      <c r="AX242" s="13" t="s">
        <v>84</v>
      </c>
      <c r="AY242" s="223" t="s">
        <v>140</v>
      </c>
    </row>
    <row r="243" spans="1:65" s="1" customFormat="1" ht="16.5" customHeight="1">
      <c r="A243" s="35"/>
      <c r="B243" s="36"/>
      <c r="C243" s="179" t="s">
        <v>422</v>
      </c>
      <c r="D243" s="179" t="s">
        <v>143</v>
      </c>
      <c r="E243" s="180" t="s">
        <v>780</v>
      </c>
      <c r="F243" s="181" t="s">
        <v>781</v>
      </c>
      <c r="G243" s="182" t="s">
        <v>172</v>
      </c>
      <c r="H243" s="183">
        <v>37.4</v>
      </c>
      <c r="I243" s="184"/>
      <c r="J243" s="185">
        <f>ROUND(I243*H243,2)</f>
        <v>0</v>
      </c>
      <c r="K243" s="181" t="s">
        <v>603</v>
      </c>
      <c r="L243" s="40"/>
      <c r="M243" s="186" t="s">
        <v>21</v>
      </c>
      <c r="N243" s="187" t="s">
        <v>48</v>
      </c>
      <c r="O243" s="65"/>
      <c r="P243" s="188">
        <f>O243*H243</f>
        <v>0</v>
      </c>
      <c r="Q243" s="188">
        <v>0</v>
      </c>
      <c r="R243" s="188">
        <f>Q243*H243</f>
        <v>0</v>
      </c>
      <c r="S243" s="188">
        <v>0</v>
      </c>
      <c r="T243" s="189">
        <f>S243*H243</f>
        <v>0</v>
      </c>
      <c r="U243" s="35"/>
      <c r="V243" s="35"/>
      <c r="W243" s="35"/>
      <c r="X243" s="35"/>
      <c r="Y243" s="35"/>
      <c r="Z243" s="35"/>
      <c r="AA243" s="35"/>
      <c r="AB243" s="35"/>
      <c r="AC243" s="35"/>
      <c r="AD243" s="35"/>
      <c r="AE243" s="35"/>
      <c r="AR243" s="190" t="s">
        <v>214</v>
      </c>
      <c r="AT243" s="190" t="s">
        <v>143</v>
      </c>
      <c r="AU243" s="190" t="s">
        <v>86</v>
      </c>
      <c r="AY243" s="18" t="s">
        <v>140</v>
      </c>
      <c r="BE243" s="191">
        <f>IF(N243="základní",J243,0)</f>
        <v>0</v>
      </c>
      <c r="BF243" s="191">
        <f>IF(N243="snížená",J243,0)</f>
        <v>0</v>
      </c>
      <c r="BG243" s="191">
        <f>IF(N243="zákl. přenesená",J243,0)</f>
        <v>0</v>
      </c>
      <c r="BH243" s="191">
        <f>IF(N243="sníž. přenesená",J243,0)</f>
        <v>0</v>
      </c>
      <c r="BI243" s="191">
        <f>IF(N243="nulová",J243,0)</f>
        <v>0</v>
      </c>
      <c r="BJ243" s="18" t="s">
        <v>84</v>
      </c>
      <c r="BK243" s="191">
        <f>ROUND(I243*H243,2)</f>
        <v>0</v>
      </c>
      <c r="BL243" s="18" t="s">
        <v>214</v>
      </c>
      <c r="BM243" s="190" t="s">
        <v>782</v>
      </c>
    </row>
    <row r="244" spans="1:47" s="1" customFormat="1" ht="11.25">
      <c r="A244" s="35"/>
      <c r="B244" s="36"/>
      <c r="C244" s="37"/>
      <c r="D244" s="192" t="s">
        <v>149</v>
      </c>
      <c r="E244" s="37"/>
      <c r="F244" s="193" t="s">
        <v>783</v>
      </c>
      <c r="G244" s="37"/>
      <c r="H244" s="37"/>
      <c r="I244" s="194"/>
      <c r="J244" s="37"/>
      <c r="K244" s="37"/>
      <c r="L244" s="40"/>
      <c r="M244" s="195"/>
      <c r="N244" s="196"/>
      <c r="O244" s="65"/>
      <c r="P244" s="65"/>
      <c r="Q244" s="65"/>
      <c r="R244" s="65"/>
      <c r="S244" s="65"/>
      <c r="T244" s="66"/>
      <c r="U244" s="35"/>
      <c r="V244" s="35"/>
      <c r="W244" s="35"/>
      <c r="X244" s="35"/>
      <c r="Y244" s="35"/>
      <c r="Z244" s="35"/>
      <c r="AA244" s="35"/>
      <c r="AB244" s="35"/>
      <c r="AC244" s="35"/>
      <c r="AD244" s="35"/>
      <c r="AE244" s="35"/>
      <c r="AT244" s="18" t="s">
        <v>149</v>
      </c>
      <c r="AU244" s="18" t="s">
        <v>86</v>
      </c>
    </row>
    <row r="245" spans="1:47" s="1" customFormat="1" ht="27">
      <c r="A245" s="35"/>
      <c r="B245" s="36"/>
      <c r="C245" s="37"/>
      <c r="D245" s="192" t="s">
        <v>606</v>
      </c>
      <c r="E245" s="37"/>
      <c r="F245" s="202" t="s">
        <v>784</v>
      </c>
      <c r="G245" s="37"/>
      <c r="H245" s="37"/>
      <c r="I245" s="194"/>
      <c r="J245" s="37"/>
      <c r="K245" s="37"/>
      <c r="L245" s="40"/>
      <c r="M245" s="195"/>
      <c r="N245" s="196"/>
      <c r="O245" s="65"/>
      <c r="P245" s="65"/>
      <c r="Q245" s="65"/>
      <c r="R245" s="65"/>
      <c r="S245" s="65"/>
      <c r="T245" s="66"/>
      <c r="U245" s="35"/>
      <c r="V245" s="35"/>
      <c r="W245" s="35"/>
      <c r="X245" s="35"/>
      <c r="Y245" s="35"/>
      <c r="Z245" s="35"/>
      <c r="AA245" s="35"/>
      <c r="AB245" s="35"/>
      <c r="AC245" s="35"/>
      <c r="AD245" s="35"/>
      <c r="AE245" s="35"/>
      <c r="AT245" s="18" t="s">
        <v>606</v>
      </c>
      <c r="AU245" s="18" t="s">
        <v>86</v>
      </c>
    </row>
    <row r="246" spans="2:51" s="12" customFormat="1" ht="11.25">
      <c r="B246" s="203"/>
      <c r="C246" s="204"/>
      <c r="D246" s="192" t="s">
        <v>610</v>
      </c>
      <c r="E246" s="205" t="s">
        <v>21</v>
      </c>
      <c r="F246" s="206" t="s">
        <v>611</v>
      </c>
      <c r="G246" s="204"/>
      <c r="H246" s="205" t="s">
        <v>21</v>
      </c>
      <c r="I246" s="207"/>
      <c r="J246" s="204"/>
      <c r="K246" s="204"/>
      <c r="L246" s="208"/>
      <c r="M246" s="209"/>
      <c r="N246" s="210"/>
      <c r="O246" s="210"/>
      <c r="P246" s="210"/>
      <c r="Q246" s="210"/>
      <c r="R246" s="210"/>
      <c r="S246" s="210"/>
      <c r="T246" s="211"/>
      <c r="AT246" s="212" t="s">
        <v>610</v>
      </c>
      <c r="AU246" s="212" t="s">
        <v>86</v>
      </c>
      <c r="AV246" s="12" t="s">
        <v>84</v>
      </c>
      <c r="AW246" s="12" t="s">
        <v>38</v>
      </c>
      <c r="AX246" s="12" t="s">
        <v>77</v>
      </c>
      <c r="AY246" s="212" t="s">
        <v>140</v>
      </c>
    </row>
    <row r="247" spans="2:51" s="13" customFormat="1" ht="11.25">
      <c r="B247" s="213"/>
      <c r="C247" s="214"/>
      <c r="D247" s="192" t="s">
        <v>610</v>
      </c>
      <c r="E247" s="215" t="s">
        <v>576</v>
      </c>
      <c r="F247" s="216" t="s">
        <v>785</v>
      </c>
      <c r="G247" s="214"/>
      <c r="H247" s="217">
        <v>37.4</v>
      </c>
      <c r="I247" s="218"/>
      <c r="J247" s="214"/>
      <c r="K247" s="214"/>
      <c r="L247" s="219"/>
      <c r="M247" s="220"/>
      <c r="N247" s="221"/>
      <c r="O247" s="221"/>
      <c r="P247" s="221"/>
      <c r="Q247" s="221"/>
      <c r="R247" s="221"/>
      <c r="S247" s="221"/>
      <c r="T247" s="222"/>
      <c r="AT247" s="223" t="s">
        <v>610</v>
      </c>
      <c r="AU247" s="223" t="s">
        <v>86</v>
      </c>
      <c r="AV247" s="13" t="s">
        <v>86</v>
      </c>
      <c r="AW247" s="13" t="s">
        <v>38</v>
      </c>
      <c r="AX247" s="13" t="s">
        <v>84</v>
      </c>
      <c r="AY247" s="223" t="s">
        <v>140</v>
      </c>
    </row>
    <row r="248" spans="1:65" s="1" customFormat="1" ht="16.5" customHeight="1">
      <c r="A248" s="35"/>
      <c r="B248" s="36"/>
      <c r="C248" s="235" t="s">
        <v>426</v>
      </c>
      <c r="D248" s="235" t="s">
        <v>751</v>
      </c>
      <c r="E248" s="236" t="s">
        <v>786</v>
      </c>
      <c r="F248" s="237" t="s">
        <v>787</v>
      </c>
      <c r="G248" s="238" t="s">
        <v>172</v>
      </c>
      <c r="H248" s="239">
        <v>39.27</v>
      </c>
      <c r="I248" s="240"/>
      <c r="J248" s="241">
        <f>ROUND(I248*H248,2)</f>
        <v>0</v>
      </c>
      <c r="K248" s="237" t="s">
        <v>21</v>
      </c>
      <c r="L248" s="242"/>
      <c r="M248" s="243" t="s">
        <v>21</v>
      </c>
      <c r="N248" s="244" t="s">
        <v>48</v>
      </c>
      <c r="O248" s="65"/>
      <c r="P248" s="188">
        <f>O248*H248</f>
        <v>0</v>
      </c>
      <c r="Q248" s="188">
        <v>0</v>
      </c>
      <c r="R248" s="188">
        <f>Q248*H248</f>
        <v>0</v>
      </c>
      <c r="S248" s="188">
        <v>0</v>
      </c>
      <c r="T248" s="189">
        <f>S248*H248</f>
        <v>0</v>
      </c>
      <c r="U248" s="35"/>
      <c r="V248" s="35"/>
      <c r="W248" s="35"/>
      <c r="X248" s="35"/>
      <c r="Y248" s="35"/>
      <c r="Z248" s="35"/>
      <c r="AA248" s="35"/>
      <c r="AB248" s="35"/>
      <c r="AC248" s="35"/>
      <c r="AD248" s="35"/>
      <c r="AE248" s="35"/>
      <c r="AR248" s="190" t="s">
        <v>411</v>
      </c>
      <c r="AT248" s="190" t="s">
        <v>751</v>
      </c>
      <c r="AU248" s="190" t="s">
        <v>86</v>
      </c>
      <c r="AY248" s="18" t="s">
        <v>140</v>
      </c>
      <c r="BE248" s="191">
        <f>IF(N248="základní",J248,0)</f>
        <v>0</v>
      </c>
      <c r="BF248" s="191">
        <f>IF(N248="snížená",J248,0)</f>
        <v>0</v>
      </c>
      <c r="BG248" s="191">
        <f>IF(N248="zákl. přenesená",J248,0)</f>
        <v>0</v>
      </c>
      <c r="BH248" s="191">
        <f>IF(N248="sníž. přenesená",J248,0)</f>
        <v>0</v>
      </c>
      <c r="BI248" s="191">
        <f>IF(N248="nulová",J248,0)</f>
        <v>0</v>
      </c>
      <c r="BJ248" s="18" t="s">
        <v>84</v>
      </c>
      <c r="BK248" s="191">
        <f>ROUND(I248*H248,2)</f>
        <v>0</v>
      </c>
      <c r="BL248" s="18" t="s">
        <v>214</v>
      </c>
      <c r="BM248" s="190" t="s">
        <v>788</v>
      </c>
    </row>
    <row r="249" spans="1:47" s="1" customFormat="1" ht="11.25">
      <c r="A249" s="35"/>
      <c r="B249" s="36"/>
      <c r="C249" s="37"/>
      <c r="D249" s="192" t="s">
        <v>149</v>
      </c>
      <c r="E249" s="37"/>
      <c r="F249" s="193" t="s">
        <v>787</v>
      </c>
      <c r="G249" s="37"/>
      <c r="H249" s="37"/>
      <c r="I249" s="194"/>
      <c r="J249" s="37"/>
      <c r="K249" s="37"/>
      <c r="L249" s="40"/>
      <c r="M249" s="195"/>
      <c r="N249" s="196"/>
      <c r="O249" s="65"/>
      <c r="P249" s="65"/>
      <c r="Q249" s="65"/>
      <c r="R249" s="65"/>
      <c r="S249" s="65"/>
      <c r="T249" s="66"/>
      <c r="U249" s="35"/>
      <c r="V249" s="35"/>
      <c r="W249" s="35"/>
      <c r="X249" s="35"/>
      <c r="Y249" s="35"/>
      <c r="Z249" s="35"/>
      <c r="AA249" s="35"/>
      <c r="AB249" s="35"/>
      <c r="AC249" s="35"/>
      <c r="AD249" s="35"/>
      <c r="AE249" s="35"/>
      <c r="AT249" s="18" t="s">
        <v>149</v>
      </c>
      <c r="AU249" s="18" t="s">
        <v>86</v>
      </c>
    </row>
    <row r="250" spans="2:51" s="13" customFormat="1" ht="11.25">
      <c r="B250" s="213"/>
      <c r="C250" s="214"/>
      <c r="D250" s="192" t="s">
        <v>610</v>
      </c>
      <c r="E250" s="215" t="s">
        <v>21</v>
      </c>
      <c r="F250" s="216" t="s">
        <v>789</v>
      </c>
      <c r="G250" s="214"/>
      <c r="H250" s="217">
        <v>39.27</v>
      </c>
      <c r="I250" s="218"/>
      <c r="J250" s="214"/>
      <c r="K250" s="214"/>
      <c r="L250" s="219"/>
      <c r="M250" s="220"/>
      <c r="N250" s="221"/>
      <c r="O250" s="221"/>
      <c r="P250" s="221"/>
      <c r="Q250" s="221"/>
      <c r="R250" s="221"/>
      <c r="S250" s="221"/>
      <c r="T250" s="222"/>
      <c r="AT250" s="223" t="s">
        <v>610</v>
      </c>
      <c r="AU250" s="223" t="s">
        <v>86</v>
      </c>
      <c r="AV250" s="13" t="s">
        <v>86</v>
      </c>
      <c r="AW250" s="13" t="s">
        <v>38</v>
      </c>
      <c r="AX250" s="13" t="s">
        <v>84</v>
      </c>
      <c r="AY250" s="223" t="s">
        <v>140</v>
      </c>
    </row>
    <row r="251" spans="1:65" s="1" customFormat="1" ht="16.5" customHeight="1">
      <c r="A251" s="35"/>
      <c r="B251" s="36"/>
      <c r="C251" s="179" t="s">
        <v>430</v>
      </c>
      <c r="D251" s="179" t="s">
        <v>143</v>
      </c>
      <c r="E251" s="180" t="s">
        <v>790</v>
      </c>
      <c r="F251" s="181" t="s">
        <v>791</v>
      </c>
      <c r="G251" s="182" t="s">
        <v>172</v>
      </c>
      <c r="H251" s="183">
        <v>187.5</v>
      </c>
      <c r="I251" s="184"/>
      <c r="J251" s="185">
        <f>ROUND(I251*H251,2)</f>
        <v>0</v>
      </c>
      <c r="K251" s="181" t="s">
        <v>603</v>
      </c>
      <c r="L251" s="40"/>
      <c r="M251" s="186" t="s">
        <v>21</v>
      </c>
      <c r="N251" s="187" t="s">
        <v>48</v>
      </c>
      <c r="O251" s="65"/>
      <c r="P251" s="188">
        <f>O251*H251</f>
        <v>0</v>
      </c>
      <c r="Q251" s="188">
        <v>0.0002</v>
      </c>
      <c r="R251" s="188">
        <f>Q251*H251</f>
        <v>0.0375</v>
      </c>
      <c r="S251" s="188">
        <v>0</v>
      </c>
      <c r="T251" s="189">
        <f>S251*H251</f>
        <v>0</v>
      </c>
      <c r="U251" s="35"/>
      <c r="V251" s="35"/>
      <c r="W251" s="35"/>
      <c r="X251" s="35"/>
      <c r="Y251" s="35"/>
      <c r="Z251" s="35"/>
      <c r="AA251" s="35"/>
      <c r="AB251" s="35"/>
      <c r="AC251" s="35"/>
      <c r="AD251" s="35"/>
      <c r="AE251" s="35"/>
      <c r="AR251" s="190" t="s">
        <v>214</v>
      </c>
      <c r="AT251" s="190" t="s">
        <v>143</v>
      </c>
      <c r="AU251" s="190" t="s">
        <v>86</v>
      </c>
      <c r="AY251" s="18" t="s">
        <v>140</v>
      </c>
      <c r="BE251" s="191">
        <f>IF(N251="základní",J251,0)</f>
        <v>0</v>
      </c>
      <c r="BF251" s="191">
        <f>IF(N251="snížená",J251,0)</f>
        <v>0</v>
      </c>
      <c r="BG251" s="191">
        <f>IF(N251="zákl. přenesená",J251,0)</f>
        <v>0</v>
      </c>
      <c r="BH251" s="191">
        <f>IF(N251="sníž. přenesená",J251,0)</f>
        <v>0</v>
      </c>
      <c r="BI251" s="191">
        <f>IF(N251="nulová",J251,0)</f>
        <v>0</v>
      </c>
      <c r="BJ251" s="18" t="s">
        <v>84</v>
      </c>
      <c r="BK251" s="191">
        <f>ROUND(I251*H251,2)</f>
        <v>0</v>
      </c>
      <c r="BL251" s="18" t="s">
        <v>214</v>
      </c>
      <c r="BM251" s="190" t="s">
        <v>792</v>
      </c>
    </row>
    <row r="252" spans="1:47" s="1" customFormat="1" ht="11.25">
      <c r="A252" s="35"/>
      <c r="B252" s="36"/>
      <c r="C252" s="37"/>
      <c r="D252" s="192" t="s">
        <v>149</v>
      </c>
      <c r="E252" s="37"/>
      <c r="F252" s="193" t="s">
        <v>793</v>
      </c>
      <c r="G252" s="37"/>
      <c r="H252" s="37"/>
      <c r="I252" s="194"/>
      <c r="J252" s="37"/>
      <c r="K252" s="37"/>
      <c r="L252" s="40"/>
      <c r="M252" s="195"/>
      <c r="N252" s="196"/>
      <c r="O252" s="65"/>
      <c r="P252" s="65"/>
      <c r="Q252" s="65"/>
      <c r="R252" s="65"/>
      <c r="S252" s="65"/>
      <c r="T252" s="66"/>
      <c r="U252" s="35"/>
      <c r="V252" s="35"/>
      <c r="W252" s="35"/>
      <c r="X252" s="35"/>
      <c r="Y252" s="35"/>
      <c r="Z252" s="35"/>
      <c r="AA252" s="35"/>
      <c r="AB252" s="35"/>
      <c r="AC252" s="35"/>
      <c r="AD252" s="35"/>
      <c r="AE252" s="35"/>
      <c r="AT252" s="18" t="s">
        <v>149</v>
      </c>
      <c r="AU252" s="18" t="s">
        <v>86</v>
      </c>
    </row>
    <row r="253" spans="2:51" s="13" customFormat="1" ht="11.25">
      <c r="B253" s="213"/>
      <c r="C253" s="214"/>
      <c r="D253" s="192" t="s">
        <v>610</v>
      </c>
      <c r="E253" s="215" t="s">
        <v>21</v>
      </c>
      <c r="F253" s="216" t="s">
        <v>563</v>
      </c>
      <c r="G253" s="214"/>
      <c r="H253" s="217">
        <v>187.5</v>
      </c>
      <c r="I253" s="218"/>
      <c r="J253" s="214"/>
      <c r="K253" s="214"/>
      <c r="L253" s="219"/>
      <c r="M253" s="220"/>
      <c r="N253" s="221"/>
      <c r="O253" s="221"/>
      <c r="P253" s="221"/>
      <c r="Q253" s="221"/>
      <c r="R253" s="221"/>
      <c r="S253" s="221"/>
      <c r="T253" s="222"/>
      <c r="AT253" s="223" t="s">
        <v>610</v>
      </c>
      <c r="AU253" s="223" t="s">
        <v>86</v>
      </c>
      <c r="AV253" s="13" t="s">
        <v>86</v>
      </c>
      <c r="AW253" s="13" t="s">
        <v>38</v>
      </c>
      <c r="AX253" s="13" t="s">
        <v>84</v>
      </c>
      <c r="AY253" s="223" t="s">
        <v>140</v>
      </c>
    </row>
    <row r="254" spans="1:65" s="1" customFormat="1" ht="16.5" customHeight="1">
      <c r="A254" s="35"/>
      <c r="B254" s="36"/>
      <c r="C254" s="179" t="s">
        <v>434</v>
      </c>
      <c r="D254" s="179" t="s">
        <v>143</v>
      </c>
      <c r="E254" s="180" t="s">
        <v>794</v>
      </c>
      <c r="F254" s="181" t="s">
        <v>795</v>
      </c>
      <c r="G254" s="182" t="s">
        <v>172</v>
      </c>
      <c r="H254" s="183">
        <v>26.6</v>
      </c>
      <c r="I254" s="184"/>
      <c r="J254" s="185">
        <f>ROUND(I254*H254,2)</f>
        <v>0</v>
      </c>
      <c r="K254" s="181" t="s">
        <v>603</v>
      </c>
      <c r="L254" s="40"/>
      <c r="M254" s="186" t="s">
        <v>21</v>
      </c>
      <c r="N254" s="187" t="s">
        <v>48</v>
      </c>
      <c r="O254" s="65"/>
      <c r="P254" s="188">
        <f>O254*H254</f>
        <v>0</v>
      </c>
      <c r="Q254" s="188">
        <v>1E-05</v>
      </c>
      <c r="R254" s="188">
        <f>Q254*H254</f>
        <v>0.000266</v>
      </c>
      <c r="S254" s="188">
        <v>0</v>
      </c>
      <c r="T254" s="189">
        <f>S254*H254</f>
        <v>0</v>
      </c>
      <c r="U254" s="35"/>
      <c r="V254" s="35"/>
      <c r="W254" s="35"/>
      <c r="X254" s="35"/>
      <c r="Y254" s="35"/>
      <c r="Z254" s="35"/>
      <c r="AA254" s="35"/>
      <c r="AB254" s="35"/>
      <c r="AC254" s="35"/>
      <c r="AD254" s="35"/>
      <c r="AE254" s="35"/>
      <c r="AR254" s="190" t="s">
        <v>214</v>
      </c>
      <c r="AT254" s="190" t="s">
        <v>143</v>
      </c>
      <c r="AU254" s="190" t="s">
        <v>86</v>
      </c>
      <c r="AY254" s="18" t="s">
        <v>140</v>
      </c>
      <c r="BE254" s="191">
        <f>IF(N254="základní",J254,0)</f>
        <v>0</v>
      </c>
      <c r="BF254" s="191">
        <f>IF(N254="snížená",J254,0)</f>
        <v>0</v>
      </c>
      <c r="BG254" s="191">
        <f>IF(N254="zákl. přenesená",J254,0)</f>
        <v>0</v>
      </c>
      <c r="BH254" s="191">
        <f>IF(N254="sníž. přenesená",J254,0)</f>
        <v>0</v>
      </c>
      <c r="BI254" s="191">
        <f>IF(N254="nulová",J254,0)</f>
        <v>0</v>
      </c>
      <c r="BJ254" s="18" t="s">
        <v>84</v>
      </c>
      <c r="BK254" s="191">
        <f>ROUND(I254*H254,2)</f>
        <v>0</v>
      </c>
      <c r="BL254" s="18" t="s">
        <v>214</v>
      </c>
      <c r="BM254" s="190" t="s">
        <v>796</v>
      </c>
    </row>
    <row r="255" spans="1:47" s="1" customFormat="1" ht="11.25">
      <c r="A255" s="35"/>
      <c r="B255" s="36"/>
      <c r="C255" s="37"/>
      <c r="D255" s="192" t="s">
        <v>149</v>
      </c>
      <c r="E255" s="37"/>
      <c r="F255" s="193" t="s">
        <v>797</v>
      </c>
      <c r="G255" s="37"/>
      <c r="H255" s="37"/>
      <c r="I255" s="194"/>
      <c r="J255" s="37"/>
      <c r="K255" s="37"/>
      <c r="L255" s="40"/>
      <c r="M255" s="195"/>
      <c r="N255" s="196"/>
      <c r="O255" s="65"/>
      <c r="P255" s="65"/>
      <c r="Q255" s="65"/>
      <c r="R255" s="65"/>
      <c r="S255" s="65"/>
      <c r="T255" s="66"/>
      <c r="U255" s="35"/>
      <c r="V255" s="35"/>
      <c r="W255" s="35"/>
      <c r="X255" s="35"/>
      <c r="Y255" s="35"/>
      <c r="Z255" s="35"/>
      <c r="AA255" s="35"/>
      <c r="AB255" s="35"/>
      <c r="AC255" s="35"/>
      <c r="AD255" s="35"/>
      <c r="AE255" s="35"/>
      <c r="AT255" s="18" t="s">
        <v>149</v>
      </c>
      <c r="AU255" s="18" t="s">
        <v>86</v>
      </c>
    </row>
    <row r="256" spans="2:51" s="13" customFormat="1" ht="11.25">
      <c r="B256" s="213"/>
      <c r="C256" s="214"/>
      <c r="D256" s="192" t="s">
        <v>610</v>
      </c>
      <c r="E256" s="215" t="s">
        <v>21</v>
      </c>
      <c r="F256" s="216" t="s">
        <v>566</v>
      </c>
      <c r="G256" s="214"/>
      <c r="H256" s="217">
        <v>26.6</v>
      </c>
      <c r="I256" s="218"/>
      <c r="J256" s="214"/>
      <c r="K256" s="214"/>
      <c r="L256" s="219"/>
      <c r="M256" s="220"/>
      <c r="N256" s="221"/>
      <c r="O256" s="221"/>
      <c r="P256" s="221"/>
      <c r="Q256" s="221"/>
      <c r="R256" s="221"/>
      <c r="S256" s="221"/>
      <c r="T256" s="222"/>
      <c r="AT256" s="223" t="s">
        <v>610</v>
      </c>
      <c r="AU256" s="223" t="s">
        <v>86</v>
      </c>
      <c r="AV256" s="13" t="s">
        <v>86</v>
      </c>
      <c r="AW256" s="13" t="s">
        <v>38</v>
      </c>
      <c r="AX256" s="13" t="s">
        <v>84</v>
      </c>
      <c r="AY256" s="223" t="s">
        <v>140</v>
      </c>
    </row>
    <row r="257" spans="1:65" s="1" customFormat="1" ht="21.75" customHeight="1">
      <c r="A257" s="35"/>
      <c r="B257" s="36"/>
      <c r="C257" s="179" t="s">
        <v>441</v>
      </c>
      <c r="D257" s="179" t="s">
        <v>143</v>
      </c>
      <c r="E257" s="180" t="s">
        <v>798</v>
      </c>
      <c r="F257" s="181" t="s">
        <v>799</v>
      </c>
      <c r="G257" s="182" t="s">
        <v>172</v>
      </c>
      <c r="H257" s="183">
        <v>187.5</v>
      </c>
      <c r="I257" s="184"/>
      <c r="J257" s="185">
        <f>ROUND(I257*H257,2)</f>
        <v>0</v>
      </c>
      <c r="K257" s="181" t="s">
        <v>603</v>
      </c>
      <c r="L257" s="40"/>
      <c r="M257" s="186" t="s">
        <v>21</v>
      </c>
      <c r="N257" s="187" t="s">
        <v>48</v>
      </c>
      <c r="O257" s="65"/>
      <c r="P257" s="188">
        <f>O257*H257</f>
        <v>0</v>
      </c>
      <c r="Q257" s="188">
        <v>0.00026</v>
      </c>
      <c r="R257" s="188">
        <f>Q257*H257</f>
        <v>0.048749999999999995</v>
      </c>
      <c r="S257" s="188">
        <v>0</v>
      </c>
      <c r="T257" s="189">
        <f>S257*H257</f>
        <v>0</v>
      </c>
      <c r="U257" s="35"/>
      <c r="V257" s="35"/>
      <c r="W257" s="35"/>
      <c r="X257" s="35"/>
      <c r="Y257" s="35"/>
      <c r="Z257" s="35"/>
      <c r="AA257" s="35"/>
      <c r="AB257" s="35"/>
      <c r="AC257" s="35"/>
      <c r="AD257" s="35"/>
      <c r="AE257" s="35"/>
      <c r="AR257" s="190" t="s">
        <v>214</v>
      </c>
      <c r="AT257" s="190" t="s">
        <v>143</v>
      </c>
      <c r="AU257" s="190" t="s">
        <v>86</v>
      </c>
      <c r="AY257" s="18" t="s">
        <v>140</v>
      </c>
      <c r="BE257" s="191">
        <f>IF(N257="základní",J257,0)</f>
        <v>0</v>
      </c>
      <c r="BF257" s="191">
        <f>IF(N257="snížená",J257,0)</f>
        <v>0</v>
      </c>
      <c r="BG257" s="191">
        <f>IF(N257="zákl. přenesená",J257,0)</f>
        <v>0</v>
      </c>
      <c r="BH257" s="191">
        <f>IF(N257="sníž. přenesená",J257,0)</f>
        <v>0</v>
      </c>
      <c r="BI257" s="191">
        <f>IF(N257="nulová",J257,0)</f>
        <v>0</v>
      </c>
      <c r="BJ257" s="18" t="s">
        <v>84</v>
      </c>
      <c r="BK257" s="191">
        <f>ROUND(I257*H257,2)</f>
        <v>0</v>
      </c>
      <c r="BL257" s="18" t="s">
        <v>214</v>
      </c>
      <c r="BM257" s="190" t="s">
        <v>800</v>
      </c>
    </row>
    <row r="258" spans="1:47" s="1" customFormat="1" ht="18">
      <c r="A258" s="35"/>
      <c r="B258" s="36"/>
      <c r="C258" s="37"/>
      <c r="D258" s="192" t="s">
        <v>149</v>
      </c>
      <c r="E258" s="37"/>
      <c r="F258" s="193" t="s">
        <v>801</v>
      </c>
      <c r="G258" s="37"/>
      <c r="H258" s="37"/>
      <c r="I258" s="194"/>
      <c r="J258" s="37"/>
      <c r="K258" s="37"/>
      <c r="L258" s="40"/>
      <c r="M258" s="195"/>
      <c r="N258" s="196"/>
      <c r="O258" s="65"/>
      <c r="P258" s="65"/>
      <c r="Q258" s="65"/>
      <c r="R258" s="65"/>
      <c r="S258" s="65"/>
      <c r="T258" s="66"/>
      <c r="U258" s="35"/>
      <c r="V258" s="35"/>
      <c r="W258" s="35"/>
      <c r="X258" s="35"/>
      <c r="Y258" s="35"/>
      <c r="Z258" s="35"/>
      <c r="AA258" s="35"/>
      <c r="AB258" s="35"/>
      <c r="AC258" s="35"/>
      <c r="AD258" s="35"/>
      <c r="AE258" s="35"/>
      <c r="AT258" s="18" t="s">
        <v>149</v>
      </c>
      <c r="AU258" s="18" t="s">
        <v>86</v>
      </c>
    </row>
    <row r="259" spans="2:51" s="12" customFormat="1" ht="11.25">
      <c r="B259" s="203"/>
      <c r="C259" s="204"/>
      <c r="D259" s="192" t="s">
        <v>610</v>
      </c>
      <c r="E259" s="205" t="s">
        <v>21</v>
      </c>
      <c r="F259" s="206" t="s">
        <v>611</v>
      </c>
      <c r="G259" s="204"/>
      <c r="H259" s="205" t="s">
        <v>21</v>
      </c>
      <c r="I259" s="207"/>
      <c r="J259" s="204"/>
      <c r="K259" s="204"/>
      <c r="L259" s="208"/>
      <c r="M259" s="209"/>
      <c r="N259" s="210"/>
      <c r="O259" s="210"/>
      <c r="P259" s="210"/>
      <c r="Q259" s="210"/>
      <c r="R259" s="210"/>
      <c r="S259" s="210"/>
      <c r="T259" s="211"/>
      <c r="AT259" s="212" t="s">
        <v>610</v>
      </c>
      <c r="AU259" s="212" t="s">
        <v>86</v>
      </c>
      <c r="AV259" s="12" t="s">
        <v>84</v>
      </c>
      <c r="AW259" s="12" t="s">
        <v>38</v>
      </c>
      <c r="AX259" s="12" t="s">
        <v>77</v>
      </c>
      <c r="AY259" s="212" t="s">
        <v>140</v>
      </c>
    </row>
    <row r="260" spans="2:51" s="12" customFormat="1" ht="11.25">
      <c r="B260" s="203"/>
      <c r="C260" s="204"/>
      <c r="D260" s="192" t="s">
        <v>610</v>
      </c>
      <c r="E260" s="205" t="s">
        <v>21</v>
      </c>
      <c r="F260" s="206" t="s">
        <v>802</v>
      </c>
      <c r="G260" s="204"/>
      <c r="H260" s="205" t="s">
        <v>21</v>
      </c>
      <c r="I260" s="207"/>
      <c r="J260" s="204"/>
      <c r="K260" s="204"/>
      <c r="L260" s="208"/>
      <c r="M260" s="209"/>
      <c r="N260" s="210"/>
      <c r="O260" s="210"/>
      <c r="P260" s="210"/>
      <c r="Q260" s="210"/>
      <c r="R260" s="210"/>
      <c r="S260" s="210"/>
      <c r="T260" s="211"/>
      <c r="AT260" s="212" t="s">
        <v>610</v>
      </c>
      <c r="AU260" s="212" t="s">
        <v>86</v>
      </c>
      <c r="AV260" s="12" t="s">
        <v>84</v>
      </c>
      <c r="AW260" s="12" t="s">
        <v>38</v>
      </c>
      <c r="AX260" s="12" t="s">
        <v>77</v>
      </c>
      <c r="AY260" s="212" t="s">
        <v>140</v>
      </c>
    </row>
    <row r="261" spans="2:51" s="13" customFormat="1" ht="11.25">
      <c r="B261" s="213"/>
      <c r="C261" s="214"/>
      <c r="D261" s="192" t="s">
        <v>610</v>
      </c>
      <c r="E261" s="215" t="s">
        <v>21</v>
      </c>
      <c r="F261" s="216" t="s">
        <v>803</v>
      </c>
      <c r="G261" s="214"/>
      <c r="H261" s="217">
        <v>102.98</v>
      </c>
      <c r="I261" s="218"/>
      <c r="J261" s="214"/>
      <c r="K261" s="214"/>
      <c r="L261" s="219"/>
      <c r="M261" s="220"/>
      <c r="N261" s="221"/>
      <c r="O261" s="221"/>
      <c r="P261" s="221"/>
      <c r="Q261" s="221"/>
      <c r="R261" s="221"/>
      <c r="S261" s="221"/>
      <c r="T261" s="222"/>
      <c r="AT261" s="223" t="s">
        <v>610</v>
      </c>
      <c r="AU261" s="223" t="s">
        <v>86</v>
      </c>
      <c r="AV261" s="13" t="s">
        <v>86</v>
      </c>
      <c r="AW261" s="13" t="s">
        <v>38</v>
      </c>
      <c r="AX261" s="13" t="s">
        <v>77</v>
      </c>
      <c r="AY261" s="223" t="s">
        <v>140</v>
      </c>
    </row>
    <row r="262" spans="2:51" s="13" customFormat="1" ht="11.25">
      <c r="B262" s="213"/>
      <c r="C262" s="214"/>
      <c r="D262" s="192" t="s">
        <v>610</v>
      </c>
      <c r="E262" s="215" t="s">
        <v>21</v>
      </c>
      <c r="F262" s="216" t="s">
        <v>804</v>
      </c>
      <c r="G262" s="214"/>
      <c r="H262" s="217">
        <v>18.43</v>
      </c>
      <c r="I262" s="218"/>
      <c r="J262" s="214"/>
      <c r="K262" s="214"/>
      <c r="L262" s="219"/>
      <c r="M262" s="220"/>
      <c r="N262" s="221"/>
      <c r="O262" s="221"/>
      <c r="P262" s="221"/>
      <c r="Q262" s="221"/>
      <c r="R262" s="221"/>
      <c r="S262" s="221"/>
      <c r="T262" s="222"/>
      <c r="AT262" s="223" t="s">
        <v>610</v>
      </c>
      <c r="AU262" s="223" t="s">
        <v>86</v>
      </c>
      <c r="AV262" s="13" t="s">
        <v>86</v>
      </c>
      <c r="AW262" s="13" t="s">
        <v>38</v>
      </c>
      <c r="AX262" s="13" t="s">
        <v>77</v>
      </c>
      <c r="AY262" s="223" t="s">
        <v>140</v>
      </c>
    </row>
    <row r="263" spans="2:51" s="13" customFormat="1" ht="11.25">
      <c r="B263" s="213"/>
      <c r="C263" s="214"/>
      <c r="D263" s="192" t="s">
        <v>610</v>
      </c>
      <c r="E263" s="215" t="s">
        <v>21</v>
      </c>
      <c r="F263" s="216" t="s">
        <v>805</v>
      </c>
      <c r="G263" s="214"/>
      <c r="H263" s="217">
        <v>18.5</v>
      </c>
      <c r="I263" s="218"/>
      <c r="J263" s="214"/>
      <c r="K263" s="214"/>
      <c r="L263" s="219"/>
      <c r="M263" s="220"/>
      <c r="N263" s="221"/>
      <c r="O263" s="221"/>
      <c r="P263" s="221"/>
      <c r="Q263" s="221"/>
      <c r="R263" s="221"/>
      <c r="S263" s="221"/>
      <c r="T263" s="222"/>
      <c r="AT263" s="223" t="s">
        <v>610</v>
      </c>
      <c r="AU263" s="223" t="s">
        <v>86</v>
      </c>
      <c r="AV263" s="13" t="s">
        <v>86</v>
      </c>
      <c r="AW263" s="13" t="s">
        <v>38</v>
      </c>
      <c r="AX263" s="13" t="s">
        <v>77</v>
      </c>
      <c r="AY263" s="223" t="s">
        <v>140</v>
      </c>
    </row>
    <row r="264" spans="2:51" s="13" customFormat="1" ht="11.25">
      <c r="B264" s="213"/>
      <c r="C264" s="214"/>
      <c r="D264" s="192" t="s">
        <v>610</v>
      </c>
      <c r="E264" s="215" t="s">
        <v>21</v>
      </c>
      <c r="F264" s="216" t="s">
        <v>806</v>
      </c>
      <c r="G264" s="214"/>
      <c r="H264" s="217">
        <v>7.95</v>
      </c>
      <c r="I264" s="218"/>
      <c r="J264" s="214"/>
      <c r="K264" s="214"/>
      <c r="L264" s="219"/>
      <c r="M264" s="220"/>
      <c r="N264" s="221"/>
      <c r="O264" s="221"/>
      <c r="P264" s="221"/>
      <c r="Q264" s="221"/>
      <c r="R264" s="221"/>
      <c r="S264" s="221"/>
      <c r="T264" s="222"/>
      <c r="AT264" s="223" t="s">
        <v>610</v>
      </c>
      <c r="AU264" s="223" t="s">
        <v>86</v>
      </c>
      <c r="AV264" s="13" t="s">
        <v>86</v>
      </c>
      <c r="AW264" s="13" t="s">
        <v>38</v>
      </c>
      <c r="AX264" s="13" t="s">
        <v>77</v>
      </c>
      <c r="AY264" s="223" t="s">
        <v>140</v>
      </c>
    </row>
    <row r="265" spans="2:51" s="15" customFormat="1" ht="11.25">
      <c r="B265" s="246"/>
      <c r="C265" s="247"/>
      <c r="D265" s="192" t="s">
        <v>610</v>
      </c>
      <c r="E265" s="248" t="s">
        <v>21</v>
      </c>
      <c r="F265" s="249" t="s">
        <v>807</v>
      </c>
      <c r="G265" s="247"/>
      <c r="H265" s="250">
        <v>147.86</v>
      </c>
      <c r="I265" s="251"/>
      <c r="J265" s="247"/>
      <c r="K265" s="247"/>
      <c r="L265" s="252"/>
      <c r="M265" s="253"/>
      <c r="N265" s="254"/>
      <c r="O265" s="254"/>
      <c r="P265" s="254"/>
      <c r="Q265" s="254"/>
      <c r="R265" s="254"/>
      <c r="S265" s="254"/>
      <c r="T265" s="255"/>
      <c r="AT265" s="256" t="s">
        <v>610</v>
      </c>
      <c r="AU265" s="256" t="s">
        <v>86</v>
      </c>
      <c r="AV265" s="15" t="s">
        <v>153</v>
      </c>
      <c r="AW265" s="15" t="s">
        <v>38</v>
      </c>
      <c r="AX265" s="15" t="s">
        <v>77</v>
      </c>
      <c r="AY265" s="256" t="s">
        <v>140</v>
      </c>
    </row>
    <row r="266" spans="2:51" s="12" customFormat="1" ht="11.25">
      <c r="B266" s="203"/>
      <c r="C266" s="204"/>
      <c r="D266" s="192" t="s">
        <v>610</v>
      </c>
      <c r="E266" s="205" t="s">
        <v>21</v>
      </c>
      <c r="F266" s="206" t="s">
        <v>808</v>
      </c>
      <c r="G266" s="204"/>
      <c r="H266" s="205" t="s">
        <v>21</v>
      </c>
      <c r="I266" s="207"/>
      <c r="J266" s="204"/>
      <c r="K266" s="204"/>
      <c r="L266" s="208"/>
      <c r="M266" s="209"/>
      <c r="N266" s="210"/>
      <c r="O266" s="210"/>
      <c r="P266" s="210"/>
      <c r="Q266" s="210"/>
      <c r="R266" s="210"/>
      <c r="S266" s="210"/>
      <c r="T266" s="211"/>
      <c r="AT266" s="212" t="s">
        <v>610</v>
      </c>
      <c r="AU266" s="212" t="s">
        <v>86</v>
      </c>
      <c r="AV266" s="12" t="s">
        <v>84</v>
      </c>
      <c r="AW266" s="12" t="s">
        <v>38</v>
      </c>
      <c r="AX266" s="12" t="s">
        <v>77</v>
      </c>
      <c r="AY266" s="212" t="s">
        <v>140</v>
      </c>
    </row>
    <row r="267" spans="2:51" s="13" customFormat="1" ht="11.25">
      <c r="B267" s="213"/>
      <c r="C267" s="214"/>
      <c r="D267" s="192" t="s">
        <v>610</v>
      </c>
      <c r="E267" s="215" t="s">
        <v>21</v>
      </c>
      <c r="F267" s="216" t="s">
        <v>809</v>
      </c>
      <c r="G267" s="214"/>
      <c r="H267" s="217">
        <v>6.16</v>
      </c>
      <c r="I267" s="218"/>
      <c r="J267" s="214"/>
      <c r="K267" s="214"/>
      <c r="L267" s="219"/>
      <c r="M267" s="220"/>
      <c r="N267" s="221"/>
      <c r="O267" s="221"/>
      <c r="P267" s="221"/>
      <c r="Q267" s="221"/>
      <c r="R267" s="221"/>
      <c r="S267" s="221"/>
      <c r="T267" s="222"/>
      <c r="AT267" s="223" t="s">
        <v>610</v>
      </c>
      <c r="AU267" s="223" t="s">
        <v>86</v>
      </c>
      <c r="AV267" s="13" t="s">
        <v>86</v>
      </c>
      <c r="AW267" s="13" t="s">
        <v>38</v>
      </c>
      <c r="AX267" s="13" t="s">
        <v>77</v>
      </c>
      <c r="AY267" s="223" t="s">
        <v>140</v>
      </c>
    </row>
    <row r="268" spans="2:51" s="15" customFormat="1" ht="11.25">
      <c r="B268" s="246"/>
      <c r="C268" s="247"/>
      <c r="D268" s="192" t="s">
        <v>610</v>
      </c>
      <c r="E268" s="248" t="s">
        <v>21</v>
      </c>
      <c r="F268" s="249" t="s">
        <v>807</v>
      </c>
      <c r="G268" s="247"/>
      <c r="H268" s="250">
        <v>6.16</v>
      </c>
      <c r="I268" s="251"/>
      <c r="J268" s="247"/>
      <c r="K268" s="247"/>
      <c r="L268" s="252"/>
      <c r="M268" s="253"/>
      <c r="N268" s="254"/>
      <c r="O268" s="254"/>
      <c r="P268" s="254"/>
      <c r="Q268" s="254"/>
      <c r="R268" s="254"/>
      <c r="S268" s="254"/>
      <c r="T268" s="255"/>
      <c r="AT268" s="256" t="s">
        <v>610</v>
      </c>
      <c r="AU268" s="256" t="s">
        <v>86</v>
      </c>
      <c r="AV268" s="15" t="s">
        <v>153</v>
      </c>
      <c r="AW268" s="15" t="s">
        <v>38</v>
      </c>
      <c r="AX268" s="15" t="s">
        <v>77</v>
      </c>
      <c r="AY268" s="256" t="s">
        <v>140</v>
      </c>
    </row>
    <row r="269" spans="2:51" s="12" customFormat="1" ht="11.25">
      <c r="B269" s="203"/>
      <c r="C269" s="204"/>
      <c r="D269" s="192" t="s">
        <v>610</v>
      </c>
      <c r="E269" s="205" t="s">
        <v>21</v>
      </c>
      <c r="F269" s="206" t="s">
        <v>810</v>
      </c>
      <c r="G269" s="204"/>
      <c r="H269" s="205" t="s">
        <v>21</v>
      </c>
      <c r="I269" s="207"/>
      <c r="J269" s="204"/>
      <c r="K269" s="204"/>
      <c r="L269" s="208"/>
      <c r="M269" s="209"/>
      <c r="N269" s="210"/>
      <c r="O269" s="210"/>
      <c r="P269" s="210"/>
      <c r="Q269" s="210"/>
      <c r="R269" s="210"/>
      <c r="S269" s="210"/>
      <c r="T269" s="211"/>
      <c r="AT269" s="212" t="s">
        <v>610</v>
      </c>
      <c r="AU269" s="212" t="s">
        <v>86</v>
      </c>
      <c r="AV269" s="12" t="s">
        <v>84</v>
      </c>
      <c r="AW269" s="12" t="s">
        <v>38</v>
      </c>
      <c r="AX269" s="12" t="s">
        <v>77</v>
      </c>
      <c r="AY269" s="212" t="s">
        <v>140</v>
      </c>
    </row>
    <row r="270" spans="2:51" s="13" customFormat="1" ht="11.25">
      <c r="B270" s="213"/>
      <c r="C270" s="214"/>
      <c r="D270" s="192" t="s">
        <v>610</v>
      </c>
      <c r="E270" s="215" t="s">
        <v>21</v>
      </c>
      <c r="F270" s="216" t="s">
        <v>811</v>
      </c>
      <c r="G270" s="214"/>
      <c r="H270" s="217">
        <v>12.8</v>
      </c>
      <c r="I270" s="218"/>
      <c r="J270" s="214"/>
      <c r="K270" s="214"/>
      <c r="L270" s="219"/>
      <c r="M270" s="220"/>
      <c r="N270" s="221"/>
      <c r="O270" s="221"/>
      <c r="P270" s="221"/>
      <c r="Q270" s="221"/>
      <c r="R270" s="221"/>
      <c r="S270" s="221"/>
      <c r="T270" s="222"/>
      <c r="AT270" s="223" t="s">
        <v>610</v>
      </c>
      <c r="AU270" s="223" t="s">
        <v>86</v>
      </c>
      <c r="AV270" s="13" t="s">
        <v>86</v>
      </c>
      <c r="AW270" s="13" t="s">
        <v>38</v>
      </c>
      <c r="AX270" s="13" t="s">
        <v>77</v>
      </c>
      <c r="AY270" s="223" t="s">
        <v>140</v>
      </c>
    </row>
    <row r="271" spans="2:51" s="13" customFormat="1" ht="11.25">
      <c r="B271" s="213"/>
      <c r="C271" s="214"/>
      <c r="D271" s="192" t="s">
        <v>610</v>
      </c>
      <c r="E271" s="215" t="s">
        <v>21</v>
      </c>
      <c r="F271" s="216" t="s">
        <v>812</v>
      </c>
      <c r="G271" s="214"/>
      <c r="H271" s="217">
        <v>20.28</v>
      </c>
      <c r="I271" s="218"/>
      <c r="J271" s="214"/>
      <c r="K271" s="214"/>
      <c r="L271" s="219"/>
      <c r="M271" s="220"/>
      <c r="N271" s="221"/>
      <c r="O271" s="221"/>
      <c r="P271" s="221"/>
      <c r="Q271" s="221"/>
      <c r="R271" s="221"/>
      <c r="S271" s="221"/>
      <c r="T271" s="222"/>
      <c r="AT271" s="223" t="s">
        <v>610</v>
      </c>
      <c r="AU271" s="223" t="s">
        <v>86</v>
      </c>
      <c r="AV271" s="13" t="s">
        <v>86</v>
      </c>
      <c r="AW271" s="13" t="s">
        <v>38</v>
      </c>
      <c r="AX271" s="13" t="s">
        <v>77</v>
      </c>
      <c r="AY271" s="223" t="s">
        <v>140</v>
      </c>
    </row>
    <row r="272" spans="2:51" s="13" customFormat="1" ht="11.25">
      <c r="B272" s="213"/>
      <c r="C272" s="214"/>
      <c r="D272" s="192" t="s">
        <v>610</v>
      </c>
      <c r="E272" s="215" t="s">
        <v>21</v>
      </c>
      <c r="F272" s="216" t="s">
        <v>813</v>
      </c>
      <c r="G272" s="214"/>
      <c r="H272" s="217">
        <v>0.4</v>
      </c>
      <c r="I272" s="218"/>
      <c r="J272" s="214"/>
      <c r="K272" s="214"/>
      <c r="L272" s="219"/>
      <c r="M272" s="220"/>
      <c r="N272" s="221"/>
      <c r="O272" s="221"/>
      <c r="P272" s="221"/>
      <c r="Q272" s="221"/>
      <c r="R272" s="221"/>
      <c r="S272" s="221"/>
      <c r="T272" s="222"/>
      <c r="AT272" s="223" t="s">
        <v>610</v>
      </c>
      <c r="AU272" s="223" t="s">
        <v>86</v>
      </c>
      <c r="AV272" s="13" t="s">
        <v>86</v>
      </c>
      <c r="AW272" s="13" t="s">
        <v>38</v>
      </c>
      <c r="AX272" s="13" t="s">
        <v>77</v>
      </c>
      <c r="AY272" s="223" t="s">
        <v>140</v>
      </c>
    </row>
    <row r="273" spans="2:51" s="15" customFormat="1" ht="11.25">
      <c r="B273" s="246"/>
      <c r="C273" s="247"/>
      <c r="D273" s="192" t="s">
        <v>610</v>
      </c>
      <c r="E273" s="248" t="s">
        <v>21</v>
      </c>
      <c r="F273" s="249" t="s">
        <v>807</v>
      </c>
      <c r="G273" s="247"/>
      <c r="H273" s="250">
        <v>33.48</v>
      </c>
      <c r="I273" s="251"/>
      <c r="J273" s="247"/>
      <c r="K273" s="247"/>
      <c r="L273" s="252"/>
      <c r="M273" s="253"/>
      <c r="N273" s="254"/>
      <c r="O273" s="254"/>
      <c r="P273" s="254"/>
      <c r="Q273" s="254"/>
      <c r="R273" s="254"/>
      <c r="S273" s="254"/>
      <c r="T273" s="255"/>
      <c r="AT273" s="256" t="s">
        <v>610</v>
      </c>
      <c r="AU273" s="256" t="s">
        <v>86</v>
      </c>
      <c r="AV273" s="15" t="s">
        <v>153</v>
      </c>
      <c r="AW273" s="15" t="s">
        <v>38</v>
      </c>
      <c r="AX273" s="15" t="s">
        <v>77</v>
      </c>
      <c r="AY273" s="256" t="s">
        <v>140</v>
      </c>
    </row>
    <row r="274" spans="2:51" s="14" customFormat="1" ht="11.25">
      <c r="B274" s="224"/>
      <c r="C274" s="225"/>
      <c r="D274" s="192" t="s">
        <v>610</v>
      </c>
      <c r="E274" s="226" t="s">
        <v>563</v>
      </c>
      <c r="F274" s="227" t="s">
        <v>620</v>
      </c>
      <c r="G274" s="225"/>
      <c r="H274" s="228">
        <v>187.5</v>
      </c>
      <c r="I274" s="229"/>
      <c r="J274" s="225"/>
      <c r="K274" s="225"/>
      <c r="L274" s="230"/>
      <c r="M274" s="257"/>
      <c r="N274" s="258"/>
      <c r="O274" s="258"/>
      <c r="P274" s="258"/>
      <c r="Q274" s="258"/>
      <c r="R274" s="258"/>
      <c r="S274" s="258"/>
      <c r="T274" s="259"/>
      <c r="AT274" s="234" t="s">
        <v>610</v>
      </c>
      <c r="AU274" s="234" t="s">
        <v>86</v>
      </c>
      <c r="AV274" s="14" t="s">
        <v>147</v>
      </c>
      <c r="AW274" s="14" t="s">
        <v>38</v>
      </c>
      <c r="AX274" s="14" t="s">
        <v>84</v>
      </c>
      <c r="AY274" s="234" t="s">
        <v>140</v>
      </c>
    </row>
    <row r="275" spans="1:31" s="1" customFormat="1" ht="6.75" customHeight="1">
      <c r="A275" s="35"/>
      <c r="B275" s="48"/>
      <c r="C275" s="49"/>
      <c r="D275" s="49"/>
      <c r="E275" s="49"/>
      <c r="F275" s="49"/>
      <c r="G275" s="49"/>
      <c r="H275" s="49"/>
      <c r="I275" s="49"/>
      <c r="J275" s="49"/>
      <c r="K275" s="49"/>
      <c r="L275" s="40"/>
      <c r="M275" s="35"/>
      <c r="O275" s="35"/>
      <c r="P275" s="35"/>
      <c r="Q275" s="35"/>
      <c r="R275" s="35"/>
      <c r="S275" s="35"/>
      <c r="T275" s="35"/>
      <c r="U275" s="35"/>
      <c r="V275" s="35"/>
      <c r="W275" s="35"/>
      <c r="X275" s="35"/>
      <c r="Y275" s="35"/>
      <c r="Z275" s="35"/>
      <c r="AA275" s="35"/>
      <c r="AB275" s="35"/>
      <c r="AC275" s="35"/>
      <c r="AD275" s="35"/>
      <c r="AE275" s="35"/>
    </row>
  </sheetData>
  <sheetProtection formatColumns="0" formatRows="0" autoFilter="0"/>
  <autoFilter ref="C85:K274"/>
  <mergeCells count="9">
    <mergeCell ref="E50:H50"/>
    <mergeCell ref="E76:H76"/>
    <mergeCell ref="E78:H78"/>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scale="84"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codeName="List6">
    <pageSetUpPr fitToPage="1"/>
  </sheetPr>
  <dimension ref="A2:BM91"/>
  <sheetViews>
    <sheetView showGridLines="0" zoomScalePageLayoutView="0" workbookViewId="0" topLeftCell="A65">
      <selection activeCell="F86" sqref="F86"/>
    </sheetView>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75" customHeight="1">
      <c r="L2" s="374"/>
      <c r="M2" s="374"/>
      <c r="N2" s="374"/>
      <c r="O2" s="374"/>
      <c r="P2" s="374"/>
      <c r="Q2" s="374"/>
      <c r="R2" s="374"/>
      <c r="S2" s="374"/>
      <c r="T2" s="374"/>
      <c r="U2" s="374"/>
      <c r="V2" s="374"/>
      <c r="AT2" s="18" t="s">
        <v>104</v>
      </c>
    </row>
    <row r="3" spans="2:46" ht="6.75" customHeight="1">
      <c r="B3" s="109"/>
      <c r="C3" s="110"/>
      <c r="D3" s="110"/>
      <c r="E3" s="110"/>
      <c r="F3" s="110"/>
      <c r="G3" s="110"/>
      <c r="H3" s="110"/>
      <c r="I3" s="110"/>
      <c r="J3" s="110"/>
      <c r="K3" s="110"/>
      <c r="L3" s="21"/>
      <c r="AT3" s="18" t="s">
        <v>86</v>
      </c>
    </row>
    <row r="4" spans="2:46" ht="24.75" customHeight="1">
      <c r="B4" s="21"/>
      <c r="D4" s="111" t="s">
        <v>105</v>
      </c>
      <c r="L4" s="21"/>
      <c r="M4" s="112" t="s">
        <v>10</v>
      </c>
      <c r="AT4" s="18" t="s">
        <v>4</v>
      </c>
    </row>
    <row r="5" spans="2:12" ht="6.75" customHeight="1">
      <c r="B5" s="21"/>
      <c r="L5" s="21"/>
    </row>
    <row r="6" spans="2:12" ht="12" customHeight="1">
      <c r="B6" s="21"/>
      <c r="D6" s="113" t="s">
        <v>16</v>
      </c>
      <c r="L6" s="21"/>
    </row>
    <row r="7" spans="2:12" ht="16.5" customHeight="1">
      <c r="B7" s="21"/>
      <c r="E7" s="406" t="str">
        <f>'Rekapitulace stavby'!K6</f>
        <v>004486 MVE Veselí nad Moravou - rekonstrukce</v>
      </c>
      <c r="F7" s="407"/>
      <c r="G7" s="407"/>
      <c r="H7" s="407"/>
      <c r="L7" s="21"/>
    </row>
    <row r="8" spans="1:31" s="1" customFormat="1" ht="12" customHeight="1">
      <c r="A8" s="35"/>
      <c r="B8" s="40"/>
      <c r="C8" s="35"/>
      <c r="D8" s="113" t="s">
        <v>106</v>
      </c>
      <c r="E8" s="35"/>
      <c r="F8" s="35"/>
      <c r="G8" s="35"/>
      <c r="H8" s="35"/>
      <c r="I8" s="35"/>
      <c r="J8" s="35"/>
      <c r="K8" s="35"/>
      <c r="L8" s="114"/>
      <c r="S8" s="35"/>
      <c r="T8" s="35"/>
      <c r="U8" s="35"/>
      <c r="V8" s="35"/>
      <c r="W8" s="35"/>
      <c r="X8" s="35"/>
      <c r="Y8" s="35"/>
      <c r="Z8" s="35"/>
      <c r="AA8" s="35"/>
      <c r="AB8" s="35"/>
      <c r="AC8" s="35"/>
      <c r="AD8" s="35"/>
      <c r="AE8" s="35"/>
    </row>
    <row r="9" spans="1:31" s="1" customFormat="1" ht="16.5" customHeight="1">
      <c r="A9" s="35"/>
      <c r="B9" s="40"/>
      <c r="C9" s="35"/>
      <c r="D9" s="35"/>
      <c r="E9" s="409" t="s">
        <v>814</v>
      </c>
      <c r="F9" s="408"/>
      <c r="G9" s="408"/>
      <c r="H9" s="408"/>
      <c r="I9" s="35"/>
      <c r="J9" s="35"/>
      <c r="K9" s="35"/>
      <c r="L9" s="114"/>
      <c r="S9" s="35"/>
      <c r="T9" s="35"/>
      <c r="U9" s="35"/>
      <c r="V9" s="35"/>
      <c r="W9" s="35"/>
      <c r="X9" s="35"/>
      <c r="Y9" s="35"/>
      <c r="Z9" s="35"/>
      <c r="AA9" s="35"/>
      <c r="AB9" s="35"/>
      <c r="AC9" s="35"/>
      <c r="AD9" s="35"/>
      <c r="AE9" s="35"/>
    </row>
    <row r="10" spans="1:31" s="1" customFormat="1" ht="11.25">
      <c r="A10" s="35"/>
      <c r="B10" s="40"/>
      <c r="C10" s="35"/>
      <c r="D10" s="35"/>
      <c r="E10" s="35"/>
      <c r="F10" s="35"/>
      <c r="G10" s="35"/>
      <c r="H10" s="35"/>
      <c r="I10" s="35"/>
      <c r="J10" s="35"/>
      <c r="K10" s="35"/>
      <c r="L10" s="114"/>
      <c r="S10" s="35"/>
      <c r="T10" s="35"/>
      <c r="U10" s="35"/>
      <c r="V10" s="35"/>
      <c r="W10" s="35"/>
      <c r="X10" s="35"/>
      <c r="Y10" s="35"/>
      <c r="Z10" s="35"/>
      <c r="AA10" s="35"/>
      <c r="AB10" s="35"/>
      <c r="AC10" s="35"/>
      <c r="AD10" s="35"/>
      <c r="AE10" s="35"/>
    </row>
    <row r="11" spans="1:31" s="1" customFormat="1" ht="12" customHeight="1">
      <c r="A11" s="35"/>
      <c r="B11" s="40"/>
      <c r="C11" s="35"/>
      <c r="D11" s="113" t="s">
        <v>18</v>
      </c>
      <c r="E11" s="35"/>
      <c r="F11" s="104" t="s">
        <v>21</v>
      </c>
      <c r="G11" s="35"/>
      <c r="H11" s="35"/>
      <c r="I11" s="113" t="s">
        <v>20</v>
      </c>
      <c r="J11" s="104" t="s">
        <v>21</v>
      </c>
      <c r="K11" s="35"/>
      <c r="L11" s="114"/>
      <c r="S11" s="35"/>
      <c r="T11" s="35"/>
      <c r="U11" s="35"/>
      <c r="V11" s="35"/>
      <c r="W11" s="35"/>
      <c r="X11" s="35"/>
      <c r="Y11" s="35"/>
      <c r="Z11" s="35"/>
      <c r="AA11" s="35"/>
      <c r="AB11" s="35"/>
      <c r="AC11" s="35"/>
      <c r="AD11" s="35"/>
      <c r="AE11" s="35"/>
    </row>
    <row r="12" spans="1:31" s="1" customFormat="1" ht="12" customHeight="1">
      <c r="A12" s="35"/>
      <c r="B12" s="40"/>
      <c r="C12" s="35"/>
      <c r="D12" s="113" t="s">
        <v>22</v>
      </c>
      <c r="E12" s="35"/>
      <c r="F12" s="104" t="s">
        <v>23</v>
      </c>
      <c r="G12" s="35"/>
      <c r="H12" s="35"/>
      <c r="I12" s="113" t="s">
        <v>24</v>
      </c>
      <c r="J12" s="115" t="str">
        <f>'Rekapitulace stavby'!AN8</f>
        <v>12. 4. 2021</v>
      </c>
      <c r="K12" s="35"/>
      <c r="L12" s="114"/>
      <c r="S12" s="35"/>
      <c r="T12" s="35"/>
      <c r="U12" s="35"/>
      <c r="V12" s="35"/>
      <c r="W12" s="35"/>
      <c r="X12" s="35"/>
      <c r="Y12" s="35"/>
      <c r="Z12" s="35"/>
      <c r="AA12" s="35"/>
      <c r="AB12" s="35"/>
      <c r="AC12" s="35"/>
      <c r="AD12" s="35"/>
      <c r="AE12" s="35"/>
    </row>
    <row r="13" spans="1:31" s="1" customFormat="1" ht="10.5" customHeight="1">
      <c r="A13" s="35"/>
      <c r="B13" s="40"/>
      <c r="C13" s="35"/>
      <c r="D13" s="35"/>
      <c r="E13" s="35"/>
      <c r="F13" s="35"/>
      <c r="G13" s="35"/>
      <c r="H13" s="35"/>
      <c r="I13" s="35"/>
      <c r="J13" s="35"/>
      <c r="K13" s="35"/>
      <c r="L13" s="114"/>
      <c r="S13" s="35"/>
      <c r="T13" s="35"/>
      <c r="U13" s="35"/>
      <c r="V13" s="35"/>
      <c r="W13" s="35"/>
      <c r="X13" s="35"/>
      <c r="Y13" s="35"/>
      <c r="Z13" s="35"/>
      <c r="AA13" s="35"/>
      <c r="AB13" s="35"/>
      <c r="AC13" s="35"/>
      <c r="AD13" s="35"/>
      <c r="AE13" s="35"/>
    </row>
    <row r="14" spans="1:31" s="1" customFormat="1" ht="12" customHeight="1">
      <c r="A14" s="35"/>
      <c r="B14" s="40"/>
      <c r="C14" s="35"/>
      <c r="D14" s="113" t="s">
        <v>26</v>
      </c>
      <c r="E14" s="35"/>
      <c r="F14" s="35"/>
      <c r="G14" s="35"/>
      <c r="H14" s="35"/>
      <c r="I14" s="113" t="s">
        <v>27</v>
      </c>
      <c r="J14" s="104" t="s">
        <v>28</v>
      </c>
      <c r="K14" s="35"/>
      <c r="L14" s="114"/>
      <c r="S14" s="35"/>
      <c r="T14" s="35"/>
      <c r="U14" s="35"/>
      <c r="V14" s="35"/>
      <c r="W14" s="35"/>
      <c r="X14" s="35"/>
      <c r="Y14" s="35"/>
      <c r="Z14" s="35"/>
      <c r="AA14" s="35"/>
      <c r="AB14" s="35"/>
      <c r="AC14" s="35"/>
      <c r="AD14" s="35"/>
      <c r="AE14" s="35"/>
    </row>
    <row r="15" spans="1:31" s="1" customFormat="1" ht="18" customHeight="1">
      <c r="A15" s="35"/>
      <c r="B15" s="40"/>
      <c r="C15" s="35"/>
      <c r="D15" s="35"/>
      <c r="E15" s="104" t="s">
        <v>29</v>
      </c>
      <c r="F15" s="35"/>
      <c r="G15" s="35"/>
      <c r="H15" s="35"/>
      <c r="I15" s="113" t="s">
        <v>30</v>
      </c>
      <c r="J15" s="104" t="s">
        <v>31</v>
      </c>
      <c r="K15" s="35"/>
      <c r="L15" s="114"/>
      <c r="S15" s="35"/>
      <c r="T15" s="35"/>
      <c r="U15" s="35"/>
      <c r="V15" s="35"/>
      <c r="W15" s="35"/>
      <c r="X15" s="35"/>
      <c r="Y15" s="35"/>
      <c r="Z15" s="35"/>
      <c r="AA15" s="35"/>
      <c r="AB15" s="35"/>
      <c r="AC15" s="35"/>
      <c r="AD15" s="35"/>
      <c r="AE15" s="35"/>
    </row>
    <row r="16" spans="1:31" s="1" customFormat="1" ht="6.75" customHeight="1">
      <c r="A16" s="35"/>
      <c r="B16" s="40"/>
      <c r="C16" s="35"/>
      <c r="D16" s="35"/>
      <c r="E16" s="35"/>
      <c r="F16" s="35"/>
      <c r="G16" s="35"/>
      <c r="H16" s="35"/>
      <c r="I16" s="35"/>
      <c r="J16" s="35"/>
      <c r="K16" s="35"/>
      <c r="L16" s="114"/>
      <c r="S16" s="35"/>
      <c r="T16" s="35"/>
      <c r="U16" s="35"/>
      <c r="V16" s="35"/>
      <c r="W16" s="35"/>
      <c r="X16" s="35"/>
      <c r="Y16" s="35"/>
      <c r="Z16" s="35"/>
      <c r="AA16" s="35"/>
      <c r="AB16" s="35"/>
      <c r="AC16" s="35"/>
      <c r="AD16" s="35"/>
      <c r="AE16" s="35"/>
    </row>
    <row r="17" spans="1:31" s="1" customFormat="1" ht="12" customHeight="1">
      <c r="A17" s="35"/>
      <c r="B17" s="40"/>
      <c r="C17" s="35"/>
      <c r="D17" s="113" t="s">
        <v>32</v>
      </c>
      <c r="E17" s="35"/>
      <c r="F17" s="35"/>
      <c r="G17" s="35"/>
      <c r="H17" s="35"/>
      <c r="I17" s="113" t="s">
        <v>27</v>
      </c>
      <c r="J17" s="31" t="str">
        <f>'Rekapitulace stavby'!AN13</f>
        <v>Vyplň údaj</v>
      </c>
      <c r="K17" s="35"/>
      <c r="L17" s="114"/>
      <c r="S17" s="35"/>
      <c r="T17" s="35"/>
      <c r="U17" s="35"/>
      <c r="V17" s="35"/>
      <c r="W17" s="35"/>
      <c r="X17" s="35"/>
      <c r="Y17" s="35"/>
      <c r="Z17" s="35"/>
      <c r="AA17" s="35"/>
      <c r="AB17" s="35"/>
      <c r="AC17" s="35"/>
      <c r="AD17" s="35"/>
      <c r="AE17" s="35"/>
    </row>
    <row r="18" spans="1:31" s="1" customFormat="1" ht="18" customHeight="1">
      <c r="A18" s="35"/>
      <c r="B18" s="40"/>
      <c r="C18" s="35"/>
      <c r="D18" s="35"/>
      <c r="E18" s="410" t="str">
        <f>'Rekapitulace stavby'!E14</f>
        <v>Vyplň údaj</v>
      </c>
      <c r="F18" s="411"/>
      <c r="G18" s="411"/>
      <c r="H18" s="411"/>
      <c r="I18" s="113" t="s">
        <v>30</v>
      </c>
      <c r="J18" s="31" t="str">
        <f>'Rekapitulace stavby'!AN14</f>
        <v>Vyplň údaj</v>
      </c>
      <c r="K18" s="35"/>
      <c r="L18" s="114"/>
      <c r="S18" s="35"/>
      <c r="T18" s="35"/>
      <c r="U18" s="35"/>
      <c r="V18" s="35"/>
      <c r="W18" s="35"/>
      <c r="X18" s="35"/>
      <c r="Y18" s="35"/>
      <c r="Z18" s="35"/>
      <c r="AA18" s="35"/>
      <c r="AB18" s="35"/>
      <c r="AC18" s="35"/>
      <c r="AD18" s="35"/>
      <c r="AE18" s="35"/>
    </row>
    <row r="19" spans="1:31" s="1" customFormat="1" ht="6.75" customHeight="1">
      <c r="A19" s="35"/>
      <c r="B19" s="40"/>
      <c r="C19" s="35"/>
      <c r="D19" s="35"/>
      <c r="E19" s="35"/>
      <c r="F19" s="35"/>
      <c r="G19" s="35"/>
      <c r="H19" s="35"/>
      <c r="I19" s="35"/>
      <c r="J19" s="35"/>
      <c r="K19" s="35"/>
      <c r="L19" s="114"/>
      <c r="S19" s="35"/>
      <c r="T19" s="35"/>
      <c r="U19" s="35"/>
      <c r="V19" s="35"/>
      <c r="W19" s="35"/>
      <c r="X19" s="35"/>
      <c r="Y19" s="35"/>
      <c r="Z19" s="35"/>
      <c r="AA19" s="35"/>
      <c r="AB19" s="35"/>
      <c r="AC19" s="35"/>
      <c r="AD19" s="35"/>
      <c r="AE19" s="35"/>
    </row>
    <row r="20" spans="1:31" s="1" customFormat="1" ht="12" customHeight="1">
      <c r="A20" s="35"/>
      <c r="B20" s="40"/>
      <c r="C20" s="35"/>
      <c r="D20" s="113" t="s">
        <v>34</v>
      </c>
      <c r="E20" s="35"/>
      <c r="F20" s="35"/>
      <c r="G20" s="35"/>
      <c r="H20" s="35"/>
      <c r="I20" s="113" t="s">
        <v>27</v>
      </c>
      <c r="J20" s="104" t="s">
        <v>35</v>
      </c>
      <c r="K20" s="35"/>
      <c r="L20" s="114"/>
      <c r="S20" s="35"/>
      <c r="T20" s="35"/>
      <c r="U20" s="35"/>
      <c r="V20" s="35"/>
      <c r="W20" s="35"/>
      <c r="X20" s="35"/>
      <c r="Y20" s="35"/>
      <c r="Z20" s="35"/>
      <c r="AA20" s="35"/>
      <c r="AB20" s="35"/>
      <c r="AC20" s="35"/>
      <c r="AD20" s="35"/>
      <c r="AE20" s="35"/>
    </row>
    <row r="21" spans="1:31" s="1" customFormat="1" ht="18" customHeight="1">
      <c r="A21" s="35"/>
      <c r="B21" s="40"/>
      <c r="C21" s="35"/>
      <c r="D21" s="35"/>
      <c r="E21" s="104" t="s">
        <v>36</v>
      </c>
      <c r="F21" s="35"/>
      <c r="G21" s="35"/>
      <c r="H21" s="35"/>
      <c r="I21" s="113" t="s">
        <v>30</v>
      </c>
      <c r="J21" s="104" t="s">
        <v>37</v>
      </c>
      <c r="K21" s="35"/>
      <c r="L21" s="114"/>
      <c r="S21" s="35"/>
      <c r="T21" s="35"/>
      <c r="U21" s="35"/>
      <c r="V21" s="35"/>
      <c r="W21" s="35"/>
      <c r="X21" s="35"/>
      <c r="Y21" s="35"/>
      <c r="Z21" s="35"/>
      <c r="AA21" s="35"/>
      <c r="AB21" s="35"/>
      <c r="AC21" s="35"/>
      <c r="AD21" s="35"/>
      <c r="AE21" s="35"/>
    </row>
    <row r="22" spans="1:31" s="1" customFormat="1" ht="6.75" customHeight="1">
      <c r="A22" s="35"/>
      <c r="B22" s="40"/>
      <c r="C22" s="35"/>
      <c r="D22" s="35"/>
      <c r="E22" s="35"/>
      <c r="F22" s="35"/>
      <c r="G22" s="35"/>
      <c r="H22" s="35"/>
      <c r="I22" s="35"/>
      <c r="J22" s="35"/>
      <c r="K22" s="35"/>
      <c r="L22" s="114"/>
      <c r="S22" s="35"/>
      <c r="T22" s="35"/>
      <c r="U22" s="35"/>
      <c r="V22" s="35"/>
      <c r="W22" s="35"/>
      <c r="X22" s="35"/>
      <c r="Y22" s="35"/>
      <c r="Z22" s="35"/>
      <c r="AA22" s="35"/>
      <c r="AB22" s="35"/>
      <c r="AC22" s="35"/>
      <c r="AD22" s="35"/>
      <c r="AE22" s="35"/>
    </row>
    <row r="23" spans="1:31" s="1" customFormat="1" ht="12" customHeight="1">
      <c r="A23" s="35"/>
      <c r="B23" s="40"/>
      <c r="C23" s="35"/>
      <c r="D23" s="113" t="s">
        <v>39</v>
      </c>
      <c r="E23" s="35"/>
      <c r="F23" s="35"/>
      <c r="G23" s="35"/>
      <c r="H23" s="35"/>
      <c r="I23" s="113" t="s">
        <v>27</v>
      </c>
      <c r="J23" s="104" t="s">
        <v>21</v>
      </c>
      <c r="K23" s="35"/>
      <c r="L23" s="114"/>
      <c r="S23" s="35"/>
      <c r="T23" s="35"/>
      <c r="U23" s="35"/>
      <c r="V23" s="35"/>
      <c r="W23" s="35"/>
      <c r="X23" s="35"/>
      <c r="Y23" s="35"/>
      <c r="Z23" s="35"/>
      <c r="AA23" s="35"/>
      <c r="AB23" s="35"/>
      <c r="AC23" s="35"/>
      <c r="AD23" s="35"/>
      <c r="AE23" s="35"/>
    </row>
    <row r="24" spans="1:31" s="1" customFormat="1" ht="18" customHeight="1">
      <c r="A24" s="35"/>
      <c r="B24" s="40"/>
      <c r="C24" s="35"/>
      <c r="D24" s="35"/>
      <c r="E24" s="104" t="s">
        <v>40</v>
      </c>
      <c r="F24" s="35"/>
      <c r="G24" s="35"/>
      <c r="H24" s="35"/>
      <c r="I24" s="113" t="s">
        <v>30</v>
      </c>
      <c r="J24" s="104" t="s">
        <v>21</v>
      </c>
      <c r="K24" s="35"/>
      <c r="L24" s="114"/>
      <c r="S24" s="35"/>
      <c r="T24" s="35"/>
      <c r="U24" s="35"/>
      <c r="V24" s="35"/>
      <c r="W24" s="35"/>
      <c r="X24" s="35"/>
      <c r="Y24" s="35"/>
      <c r="Z24" s="35"/>
      <c r="AA24" s="35"/>
      <c r="AB24" s="35"/>
      <c r="AC24" s="35"/>
      <c r="AD24" s="35"/>
      <c r="AE24" s="35"/>
    </row>
    <row r="25" spans="1:31" s="1" customFormat="1" ht="6.75" customHeight="1">
      <c r="A25" s="35"/>
      <c r="B25" s="40"/>
      <c r="C25" s="35"/>
      <c r="D25" s="35"/>
      <c r="E25" s="35"/>
      <c r="F25" s="35"/>
      <c r="G25" s="35"/>
      <c r="H25" s="35"/>
      <c r="I25" s="35"/>
      <c r="J25" s="35"/>
      <c r="K25" s="35"/>
      <c r="L25" s="114"/>
      <c r="S25" s="35"/>
      <c r="T25" s="35"/>
      <c r="U25" s="35"/>
      <c r="V25" s="35"/>
      <c r="W25" s="35"/>
      <c r="X25" s="35"/>
      <c r="Y25" s="35"/>
      <c r="Z25" s="35"/>
      <c r="AA25" s="35"/>
      <c r="AB25" s="35"/>
      <c r="AC25" s="35"/>
      <c r="AD25" s="35"/>
      <c r="AE25" s="35"/>
    </row>
    <row r="26" spans="1:31" s="1" customFormat="1" ht="12" customHeight="1">
      <c r="A26" s="35"/>
      <c r="B26" s="40"/>
      <c r="C26" s="35"/>
      <c r="D26" s="113" t="s">
        <v>41</v>
      </c>
      <c r="E26" s="35"/>
      <c r="F26" s="35"/>
      <c r="G26" s="35"/>
      <c r="H26" s="35"/>
      <c r="I26" s="35"/>
      <c r="J26" s="35"/>
      <c r="K26" s="35"/>
      <c r="L26" s="114"/>
      <c r="S26" s="35"/>
      <c r="T26" s="35"/>
      <c r="U26" s="35"/>
      <c r="V26" s="35"/>
      <c r="W26" s="35"/>
      <c r="X26" s="35"/>
      <c r="Y26" s="35"/>
      <c r="Z26" s="35"/>
      <c r="AA26" s="35"/>
      <c r="AB26" s="35"/>
      <c r="AC26" s="35"/>
      <c r="AD26" s="35"/>
      <c r="AE26" s="35"/>
    </row>
    <row r="27" spans="1:31" s="7" customFormat="1" ht="16.5" customHeight="1">
      <c r="A27" s="116"/>
      <c r="B27" s="117"/>
      <c r="C27" s="116"/>
      <c r="D27" s="116"/>
      <c r="E27" s="412" t="s">
        <v>21</v>
      </c>
      <c r="F27" s="412"/>
      <c r="G27" s="412"/>
      <c r="H27" s="412"/>
      <c r="I27" s="116"/>
      <c r="J27" s="116"/>
      <c r="K27" s="116"/>
      <c r="L27" s="118"/>
      <c r="S27" s="116"/>
      <c r="T27" s="116"/>
      <c r="U27" s="116"/>
      <c r="V27" s="116"/>
      <c r="W27" s="116"/>
      <c r="X27" s="116"/>
      <c r="Y27" s="116"/>
      <c r="Z27" s="116"/>
      <c r="AA27" s="116"/>
      <c r="AB27" s="116"/>
      <c r="AC27" s="116"/>
      <c r="AD27" s="116"/>
      <c r="AE27" s="116"/>
    </row>
    <row r="28" spans="1:31" s="1" customFormat="1" ht="6.75" customHeight="1">
      <c r="A28" s="35"/>
      <c r="B28" s="40"/>
      <c r="C28" s="35"/>
      <c r="D28" s="35"/>
      <c r="E28" s="35"/>
      <c r="F28" s="35"/>
      <c r="G28" s="35"/>
      <c r="H28" s="35"/>
      <c r="I28" s="35"/>
      <c r="J28" s="35"/>
      <c r="K28" s="35"/>
      <c r="L28" s="114"/>
      <c r="S28" s="35"/>
      <c r="T28" s="35"/>
      <c r="U28" s="35"/>
      <c r="V28" s="35"/>
      <c r="W28" s="35"/>
      <c r="X28" s="35"/>
      <c r="Y28" s="35"/>
      <c r="Z28" s="35"/>
      <c r="AA28" s="35"/>
      <c r="AB28" s="35"/>
      <c r="AC28" s="35"/>
      <c r="AD28" s="35"/>
      <c r="AE28" s="35"/>
    </row>
    <row r="29" spans="1:31" s="1" customFormat="1" ht="6.75" customHeight="1">
      <c r="A29" s="35"/>
      <c r="B29" s="40"/>
      <c r="C29" s="35"/>
      <c r="D29" s="119"/>
      <c r="E29" s="119"/>
      <c r="F29" s="119"/>
      <c r="G29" s="119"/>
      <c r="H29" s="119"/>
      <c r="I29" s="119"/>
      <c r="J29" s="119"/>
      <c r="K29" s="119"/>
      <c r="L29" s="114"/>
      <c r="S29" s="35"/>
      <c r="T29" s="35"/>
      <c r="U29" s="35"/>
      <c r="V29" s="35"/>
      <c r="W29" s="35"/>
      <c r="X29" s="35"/>
      <c r="Y29" s="35"/>
      <c r="Z29" s="35"/>
      <c r="AA29" s="35"/>
      <c r="AB29" s="35"/>
      <c r="AC29" s="35"/>
      <c r="AD29" s="35"/>
      <c r="AE29" s="35"/>
    </row>
    <row r="30" spans="1:31" s="1" customFormat="1" ht="24.75" customHeight="1">
      <c r="A30" s="35"/>
      <c r="B30" s="40"/>
      <c r="C30" s="35"/>
      <c r="D30" s="120" t="s">
        <v>43</v>
      </c>
      <c r="E30" s="35"/>
      <c r="F30" s="35"/>
      <c r="G30" s="35"/>
      <c r="H30" s="35"/>
      <c r="I30" s="35"/>
      <c r="J30" s="121">
        <f>ROUND(J80,2)</f>
        <v>0</v>
      </c>
      <c r="K30" s="35"/>
      <c r="L30" s="114"/>
      <c r="S30" s="35"/>
      <c r="T30" s="35"/>
      <c r="U30" s="35"/>
      <c r="V30" s="35"/>
      <c r="W30" s="35"/>
      <c r="X30" s="35"/>
      <c r="Y30" s="35"/>
      <c r="Z30" s="35"/>
      <c r="AA30" s="35"/>
      <c r="AB30" s="35"/>
      <c r="AC30" s="35"/>
      <c r="AD30" s="35"/>
      <c r="AE30" s="35"/>
    </row>
    <row r="31" spans="1:31" s="1" customFormat="1" ht="6.75" customHeight="1">
      <c r="A31" s="35"/>
      <c r="B31" s="40"/>
      <c r="C31" s="35"/>
      <c r="D31" s="119"/>
      <c r="E31" s="119"/>
      <c r="F31" s="119"/>
      <c r="G31" s="119"/>
      <c r="H31" s="119"/>
      <c r="I31" s="119"/>
      <c r="J31" s="119"/>
      <c r="K31" s="119"/>
      <c r="L31" s="114"/>
      <c r="S31" s="35"/>
      <c r="T31" s="35"/>
      <c r="U31" s="35"/>
      <c r="V31" s="35"/>
      <c r="W31" s="35"/>
      <c r="X31" s="35"/>
      <c r="Y31" s="35"/>
      <c r="Z31" s="35"/>
      <c r="AA31" s="35"/>
      <c r="AB31" s="35"/>
      <c r="AC31" s="35"/>
      <c r="AD31" s="35"/>
      <c r="AE31" s="35"/>
    </row>
    <row r="32" spans="1:31" s="1" customFormat="1" ht="14.25" customHeight="1">
      <c r="A32" s="35"/>
      <c r="B32" s="40"/>
      <c r="C32" s="35"/>
      <c r="D32" s="35"/>
      <c r="E32" s="35"/>
      <c r="F32" s="122" t="s">
        <v>45</v>
      </c>
      <c r="G32" s="35"/>
      <c r="H32" s="35"/>
      <c r="I32" s="122" t="s">
        <v>44</v>
      </c>
      <c r="J32" s="122" t="s">
        <v>46</v>
      </c>
      <c r="K32" s="35"/>
      <c r="L32" s="114"/>
      <c r="S32" s="35"/>
      <c r="T32" s="35"/>
      <c r="U32" s="35"/>
      <c r="V32" s="35"/>
      <c r="W32" s="35"/>
      <c r="X32" s="35"/>
      <c r="Y32" s="35"/>
      <c r="Z32" s="35"/>
      <c r="AA32" s="35"/>
      <c r="AB32" s="35"/>
      <c r="AC32" s="35"/>
      <c r="AD32" s="35"/>
      <c r="AE32" s="35"/>
    </row>
    <row r="33" spans="1:31" s="1" customFormat="1" ht="14.25" customHeight="1">
      <c r="A33" s="35"/>
      <c r="B33" s="40"/>
      <c r="C33" s="35"/>
      <c r="D33" s="123" t="s">
        <v>47</v>
      </c>
      <c r="E33" s="113" t="s">
        <v>48</v>
      </c>
      <c r="F33" s="124">
        <f>ROUND((SUM(BE80:BE90)),2)</f>
        <v>0</v>
      </c>
      <c r="G33" s="35"/>
      <c r="H33" s="35"/>
      <c r="I33" s="125">
        <v>0.21</v>
      </c>
      <c r="J33" s="124">
        <f>ROUND(((SUM(BE80:BE90))*I33),2)</f>
        <v>0</v>
      </c>
      <c r="K33" s="35"/>
      <c r="L33" s="114"/>
      <c r="S33" s="35"/>
      <c r="T33" s="35"/>
      <c r="U33" s="35"/>
      <c r="V33" s="35"/>
      <c r="W33" s="35"/>
      <c r="X33" s="35"/>
      <c r="Y33" s="35"/>
      <c r="Z33" s="35"/>
      <c r="AA33" s="35"/>
      <c r="AB33" s="35"/>
      <c r="AC33" s="35"/>
      <c r="AD33" s="35"/>
      <c r="AE33" s="35"/>
    </row>
    <row r="34" spans="1:31" s="1" customFormat="1" ht="14.25" customHeight="1">
      <c r="A34" s="35"/>
      <c r="B34" s="40"/>
      <c r="C34" s="35"/>
      <c r="D34" s="35"/>
      <c r="E34" s="113" t="s">
        <v>49</v>
      </c>
      <c r="F34" s="124">
        <f>ROUND((SUM(BF80:BF90)),2)</f>
        <v>0</v>
      </c>
      <c r="G34" s="35"/>
      <c r="H34" s="35"/>
      <c r="I34" s="125">
        <v>0.15</v>
      </c>
      <c r="J34" s="124">
        <f>ROUND(((SUM(BF80:BF90))*I34),2)</f>
        <v>0</v>
      </c>
      <c r="K34" s="35"/>
      <c r="L34" s="114"/>
      <c r="S34" s="35"/>
      <c r="T34" s="35"/>
      <c r="U34" s="35"/>
      <c r="V34" s="35"/>
      <c r="W34" s="35"/>
      <c r="X34" s="35"/>
      <c r="Y34" s="35"/>
      <c r="Z34" s="35"/>
      <c r="AA34" s="35"/>
      <c r="AB34" s="35"/>
      <c r="AC34" s="35"/>
      <c r="AD34" s="35"/>
      <c r="AE34" s="35"/>
    </row>
    <row r="35" spans="1:31" s="1" customFormat="1" ht="14.25" customHeight="1" hidden="1">
      <c r="A35" s="35"/>
      <c r="B35" s="40"/>
      <c r="C35" s="35"/>
      <c r="D35" s="35"/>
      <c r="E35" s="113" t="s">
        <v>50</v>
      </c>
      <c r="F35" s="124">
        <f>ROUND((SUM(BG80:BG90)),2)</f>
        <v>0</v>
      </c>
      <c r="G35" s="35"/>
      <c r="H35" s="35"/>
      <c r="I35" s="125">
        <v>0.21</v>
      </c>
      <c r="J35" s="124">
        <f>0</f>
        <v>0</v>
      </c>
      <c r="K35" s="35"/>
      <c r="L35" s="114"/>
      <c r="S35" s="35"/>
      <c r="T35" s="35"/>
      <c r="U35" s="35"/>
      <c r="V35" s="35"/>
      <c r="W35" s="35"/>
      <c r="X35" s="35"/>
      <c r="Y35" s="35"/>
      <c r="Z35" s="35"/>
      <c r="AA35" s="35"/>
      <c r="AB35" s="35"/>
      <c r="AC35" s="35"/>
      <c r="AD35" s="35"/>
      <c r="AE35" s="35"/>
    </row>
    <row r="36" spans="1:31" s="1" customFormat="1" ht="14.25" customHeight="1" hidden="1">
      <c r="A36" s="35"/>
      <c r="B36" s="40"/>
      <c r="C36" s="35"/>
      <c r="D36" s="35"/>
      <c r="E36" s="113" t="s">
        <v>51</v>
      </c>
      <c r="F36" s="124">
        <f>ROUND((SUM(BH80:BH90)),2)</f>
        <v>0</v>
      </c>
      <c r="G36" s="35"/>
      <c r="H36" s="35"/>
      <c r="I36" s="125">
        <v>0.15</v>
      </c>
      <c r="J36" s="124">
        <f>0</f>
        <v>0</v>
      </c>
      <c r="K36" s="35"/>
      <c r="L36" s="114"/>
      <c r="S36" s="35"/>
      <c r="T36" s="35"/>
      <c r="U36" s="35"/>
      <c r="V36" s="35"/>
      <c r="W36" s="35"/>
      <c r="X36" s="35"/>
      <c r="Y36" s="35"/>
      <c r="Z36" s="35"/>
      <c r="AA36" s="35"/>
      <c r="AB36" s="35"/>
      <c r="AC36" s="35"/>
      <c r="AD36" s="35"/>
      <c r="AE36" s="35"/>
    </row>
    <row r="37" spans="1:31" s="1" customFormat="1" ht="14.25" customHeight="1" hidden="1">
      <c r="A37" s="35"/>
      <c r="B37" s="40"/>
      <c r="C37" s="35"/>
      <c r="D37" s="35"/>
      <c r="E37" s="113" t="s">
        <v>52</v>
      </c>
      <c r="F37" s="124">
        <f>ROUND((SUM(BI80:BI90)),2)</f>
        <v>0</v>
      </c>
      <c r="G37" s="35"/>
      <c r="H37" s="35"/>
      <c r="I37" s="125">
        <v>0</v>
      </c>
      <c r="J37" s="124">
        <f>0</f>
        <v>0</v>
      </c>
      <c r="K37" s="35"/>
      <c r="L37" s="114"/>
      <c r="S37" s="35"/>
      <c r="T37" s="35"/>
      <c r="U37" s="35"/>
      <c r="V37" s="35"/>
      <c r="W37" s="35"/>
      <c r="X37" s="35"/>
      <c r="Y37" s="35"/>
      <c r="Z37" s="35"/>
      <c r="AA37" s="35"/>
      <c r="AB37" s="35"/>
      <c r="AC37" s="35"/>
      <c r="AD37" s="35"/>
      <c r="AE37" s="35"/>
    </row>
    <row r="38" spans="1:31" s="1" customFormat="1" ht="6.75" customHeight="1">
      <c r="A38" s="35"/>
      <c r="B38" s="40"/>
      <c r="C38" s="35"/>
      <c r="D38" s="35"/>
      <c r="E38" s="35"/>
      <c r="F38" s="35"/>
      <c r="G38" s="35"/>
      <c r="H38" s="35"/>
      <c r="I38" s="35"/>
      <c r="J38" s="35"/>
      <c r="K38" s="35"/>
      <c r="L38" s="114"/>
      <c r="S38" s="35"/>
      <c r="T38" s="35"/>
      <c r="U38" s="35"/>
      <c r="V38" s="35"/>
      <c r="W38" s="35"/>
      <c r="X38" s="35"/>
      <c r="Y38" s="35"/>
      <c r="Z38" s="35"/>
      <c r="AA38" s="35"/>
      <c r="AB38" s="35"/>
      <c r="AC38" s="35"/>
      <c r="AD38" s="35"/>
      <c r="AE38" s="35"/>
    </row>
    <row r="39" spans="1:31" s="1" customFormat="1" ht="24.75" customHeight="1">
      <c r="A39" s="35"/>
      <c r="B39" s="40"/>
      <c r="C39" s="126"/>
      <c r="D39" s="127" t="s">
        <v>53</v>
      </c>
      <c r="E39" s="128"/>
      <c r="F39" s="128"/>
      <c r="G39" s="129" t="s">
        <v>54</v>
      </c>
      <c r="H39" s="130" t="s">
        <v>55</v>
      </c>
      <c r="I39" s="128"/>
      <c r="J39" s="131">
        <f>SUM(J30:J37)</f>
        <v>0</v>
      </c>
      <c r="K39" s="132"/>
      <c r="L39" s="114"/>
      <c r="S39" s="35"/>
      <c r="T39" s="35"/>
      <c r="U39" s="35"/>
      <c r="V39" s="35"/>
      <c r="W39" s="35"/>
      <c r="X39" s="35"/>
      <c r="Y39" s="35"/>
      <c r="Z39" s="35"/>
      <c r="AA39" s="35"/>
      <c r="AB39" s="35"/>
      <c r="AC39" s="35"/>
      <c r="AD39" s="35"/>
      <c r="AE39" s="35"/>
    </row>
    <row r="40" spans="1:31" s="1" customFormat="1" ht="14.25" customHeight="1">
      <c r="A40" s="35"/>
      <c r="B40" s="133"/>
      <c r="C40" s="134"/>
      <c r="D40" s="134"/>
      <c r="E40" s="134"/>
      <c r="F40" s="134"/>
      <c r="G40" s="134"/>
      <c r="H40" s="134"/>
      <c r="I40" s="134"/>
      <c r="J40" s="134"/>
      <c r="K40" s="134"/>
      <c r="L40" s="114"/>
      <c r="S40" s="35"/>
      <c r="T40" s="35"/>
      <c r="U40" s="35"/>
      <c r="V40" s="35"/>
      <c r="W40" s="35"/>
      <c r="X40" s="35"/>
      <c r="Y40" s="35"/>
      <c r="Z40" s="35"/>
      <c r="AA40" s="35"/>
      <c r="AB40" s="35"/>
      <c r="AC40" s="35"/>
      <c r="AD40" s="35"/>
      <c r="AE40" s="35"/>
    </row>
    <row r="44" spans="1:31" s="1" customFormat="1" ht="6.75" customHeight="1">
      <c r="A44" s="35"/>
      <c r="B44" s="135"/>
      <c r="C44" s="136"/>
      <c r="D44" s="136"/>
      <c r="E44" s="136"/>
      <c r="F44" s="136"/>
      <c r="G44" s="136"/>
      <c r="H44" s="136"/>
      <c r="I44" s="136"/>
      <c r="J44" s="136"/>
      <c r="K44" s="136"/>
      <c r="L44" s="114"/>
      <c r="S44" s="35"/>
      <c r="T44" s="35"/>
      <c r="U44" s="35"/>
      <c r="V44" s="35"/>
      <c r="W44" s="35"/>
      <c r="X44" s="35"/>
      <c r="Y44" s="35"/>
      <c r="Z44" s="35"/>
      <c r="AA44" s="35"/>
      <c r="AB44" s="35"/>
      <c r="AC44" s="35"/>
      <c r="AD44" s="35"/>
      <c r="AE44" s="35"/>
    </row>
    <row r="45" spans="1:31" s="1" customFormat="1" ht="24.75" customHeight="1">
      <c r="A45" s="35"/>
      <c r="B45" s="36"/>
      <c r="C45" s="24" t="s">
        <v>110</v>
      </c>
      <c r="D45" s="37"/>
      <c r="E45" s="37"/>
      <c r="F45" s="37"/>
      <c r="G45" s="37"/>
      <c r="H45" s="37"/>
      <c r="I45" s="37"/>
      <c r="J45" s="37"/>
      <c r="K45" s="37"/>
      <c r="L45" s="114"/>
      <c r="S45" s="35"/>
      <c r="T45" s="35"/>
      <c r="U45" s="35"/>
      <c r="V45" s="35"/>
      <c r="W45" s="35"/>
      <c r="X45" s="35"/>
      <c r="Y45" s="35"/>
      <c r="Z45" s="35"/>
      <c r="AA45" s="35"/>
      <c r="AB45" s="35"/>
      <c r="AC45" s="35"/>
      <c r="AD45" s="35"/>
      <c r="AE45" s="35"/>
    </row>
    <row r="46" spans="1:31" s="1" customFormat="1" ht="6.75" customHeight="1">
      <c r="A46" s="35"/>
      <c r="B46" s="36"/>
      <c r="C46" s="37"/>
      <c r="D46" s="37"/>
      <c r="E46" s="37"/>
      <c r="F46" s="37"/>
      <c r="G46" s="37"/>
      <c r="H46" s="37"/>
      <c r="I46" s="37"/>
      <c r="J46" s="37"/>
      <c r="K46" s="37"/>
      <c r="L46" s="114"/>
      <c r="S46" s="35"/>
      <c r="T46" s="35"/>
      <c r="U46" s="35"/>
      <c r="V46" s="35"/>
      <c r="W46" s="35"/>
      <c r="X46" s="35"/>
      <c r="Y46" s="35"/>
      <c r="Z46" s="35"/>
      <c r="AA46" s="35"/>
      <c r="AB46" s="35"/>
      <c r="AC46" s="35"/>
      <c r="AD46" s="35"/>
      <c r="AE46" s="35"/>
    </row>
    <row r="47" spans="1:31" s="1" customFormat="1" ht="12" customHeight="1">
      <c r="A47" s="35"/>
      <c r="B47" s="36"/>
      <c r="C47" s="30" t="s">
        <v>16</v>
      </c>
      <c r="D47" s="37"/>
      <c r="E47" s="37"/>
      <c r="F47" s="37"/>
      <c r="G47" s="37"/>
      <c r="H47" s="37"/>
      <c r="I47" s="37"/>
      <c r="J47" s="37"/>
      <c r="K47" s="37"/>
      <c r="L47" s="114"/>
      <c r="S47" s="35"/>
      <c r="T47" s="35"/>
      <c r="U47" s="35"/>
      <c r="V47" s="35"/>
      <c r="W47" s="35"/>
      <c r="X47" s="35"/>
      <c r="Y47" s="35"/>
      <c r="Z47" s="35"/>
      <c r="AA47" s="35"/>
      <c r="AB47" s="35"/>
      <c r="AC47" s="35"/>
      <c r="AD47" s="35"/>
      <c r="AE47" s="35"/>
    </row>
    <row r="48" spans="1:31" s="1" customFormat="1" ht="16.5" customHeight="1">
      <c r="A48" s="35"/>
      <c r="B48" s="36"/>
      <c r="C48" s="37"/>
      <c r="D48" s="37"/>
      <c r="E48" s="404" t="str">
        <f>E7</f>
        <v>004486 MVE Veselí nad Moravou - rekonstrukce</v>
      </c>
      <c r="F48" s="413"/>
      <c r="G48" s="413"/>
      <c r="H48" s="413"/>
      <c r="I48" s="37"/>
      <c r="J48" s="37"/>
      <c r="K48" s="37"/>
      <c r="L48" s="114"/>
      <c r="S48" s="35"/>
      <c r="T48" s="35"/>
      <c r="U48" s="35"/>
      <c r="V48" s="35"/>
      <c r="W48" s="35"/>
      <c r="X48" s="35"/>
      <c r="Y48" s="35"/>
      <c r="Z48" s="35"/>
      <c r="AA48" s="35"/>
      <c r="AB48" s="35"/>
      <c r="AC48" s="35"/>
      <c r="AD48" s="35"/>
      <c r="AE48" s="35"/>
    </row>
    <row r="49" spans="1:31" s="1" customFormat="1" ht="12" customHeight="1">
      <c r="A49" s="35"/>
      <c r="B49" s="36"/>
      <c r="C49" s="30" t="s">
        <v>106</v>
      </c>
      <c r="D49" s="37"/>
      <c r="E49" s="37"/>
      <c r="F49" s="37"/>
      <c r="G49" s="37"/>
      <c r="H49" s="37"/>
      <c r="I49" s="37"/>
      <c r="J49" s="37"/>
      <c r="K49" s="37"/>
      <c r="L49" s="114"/>
      <c r="S49" s="35"/>
      <c r="T49" s="35"/>
      <c r="U49" s="35"/>
      <c r="V49" s="35"/>
      <c r="W49" s="35"/>
      <c r="X49" s="35"/>
      <c r="Y49" s="35"/>
      <c r="Z49" s="35"/>
      <c r="AA49" s="35"/>
      <c r="AB49" s="35"/>
      <c r="AC49" s="35"/>
      <c r="AD49" s="35"/>
      <c r="AE49" s="35"/>
    </row>
    <row r="50" spans="1:31" s="1" customFormat="1" ht="16.5" customHeight="1">
      <c r="A50" s="35"/>
      <c r="B50" s="36"/>
      <c r="C50" s="37"/>
      <c r="D50" s="37"/>
      <c r="E50" s="385" t="str">
        <f>E9</f>
        <v>VON - Vedlejší a ostatní náklady</v>
      </c>
      <c r="F50" s="405"/>
      <c r="G50" s="405"/>
      <c r="H50" s="405"/>
      <c r="I50" s="37"/>
      <c r="J50" s="37"/>
      <c r="K50" s="37"/>
      <c r="L50" s="114"/>
      <c r="S50" s="35"/>
      <c r="T50" s="35"/>
      <c r="U50" s="35"/>
      <c r="V50" s="35"/>
      <c r="W50" s="35"/>
      <c r="X50" s="35"/>
      <c r="Y50" s="35"/>
      <c r="Z50" s="35"/>
      <c r="AA50" s="35"/>
      <c r="AB50" s="35"/>
      <c r="AC50" s="35"/>
      <c r="AD50" s="35"/>
      <c r="AE50" s="35"/>
    </row>
    <row r="51" spans="1:31" s="1" customFormat="1" ht="6.75" customHeight="1">
      <c r="A51" s="35"/>
      <c r="B51" s="36"/>
      <c r="C51" s="37"/>
      <c r="D51" s="37"/>
      <c r="E51" s="37"/>
      <c r="F51" s="37"/>
      <c r="G51" s="37"/>
      <c r="H51" s="37"/>
      <c r="I51" s="37"/>
      <c r="J51" s="37"/>
      <c r="K51" s="37"/>
      <c r="L51" s="114"/>
      <c r="S51" s="35"/>
      <c r="T51" s="35"/>
      <c r="U51" s="35"/>
      <c r="V51" s="35"/>
      <c r="W51" s="35"/>
      <c r="X51" s="35"/>
      <c r="Y51" s="35"/>
      <c r="Z51" s="35"/>
      <c r="AA51" s="35"/>
      <c r="AB51" s="35"/>
      <c r="AC51" s="35"/>
      <c r="AD51" s="35"/>
      <c r="AE51" s="35"/>
    </row>
    <row r="52" spans="1:31" s="1" customFormat="1" ht="12" customHeight="1">
      <c r="A52" s="35"/>
      <c r="B52" s="36"/>
      <c r="C52" s="30" t="s">
        <v>22</v>
      </c>
      <c r="D52" s="37"/>
      <c r="E52" s="37"/>
      <c r="F52" s="28" t="str">
        <f>F12</f>
        <v>VD Veselí nad Moravou - na řece Morava </v>
      </c>
      <c r="G52" s="37"/>
      <c r="H52" s="37"/>
      <c r="I52" s="30" t="s">
        <v>24</v>
      </c>
      <c r="J52" s="60" t="str">
        <f>IF(J12="","",J12)</f>
        <v>12. 4. 2021</v>
      </c>
      <c r="K52" s="37"/>
      <c r="L52" s="114"/>
      <c r="S52" s="35"/>
      <c r="T52" s="35"/>
      <c r="U52" s="35"/>
      <c r="V52" s="35"/>
      <c r="W52" s="35"/>
      <c r="X52" s="35"/>
      <c r="Y52" s="35"/>
      <c r="Z52" s="35"/>
      <c r="AA52" s="35"/>
      <c r="AB52" s="35"/>
      <c r="AC52" s="35"/>
      <c r="AD52" s="35"/>
      <c r="AE52" s="35"/>
    </row>
    <row r="53" spans="1:31" s="1" customFormat="1" ht="6.75" customHeight="1">
      <c r="A53" s="35"/>
      <c r="B53" s="36"/>
      <c r="C53" s="37"/>
      <c r="D53" s="37"/>
      <c r="E53" s="37"/>
      <c r="F53" s="37"/>
      <c r="G53" s="37"/>
      <c r="H53" s="37"/>
      <c r="I53" s="37"/>
      <c r="J53" s="37"/>
      <c r="K53" s="37"/>
      <c r="L53" s="114"/>
      <c r="S53" s="35"/>
      <c r="T53" s="35"/>
      <c r="U53" s="35"/>
      <c r="V53" s="35"/>
      <c r="W53" s="35"/>
      <c r="X53" s="35"/>
      <c r="Y53" s="35"/>
      <c r="Z53" s="35"/>
      <c r="AA53" s="35"/>
      <c r="AB53" s="35"/>
      <c r="AC53" s="35"/>
      <c r="AD53" s="35"/>
      <c r="AE53" s="35"/>
    </row>
    <row r="54" spans="1:31" s="1" customFormat="1" ht="15" customHeight="1">
      <c r="A54" s="35"/>
      <c r="B54" s="36"/>
      <c r="C54" s="30" t="s">
        <v>26</v>
      </c>
      <c r="D54" s="37"/>
      <c r="E54" s="37"/>
      <c r="F54" s="28" t="str">
        <f>E15</f>
        <v>Povodí Moravy, státní podnik</v>
      </c>
      <c r="G54" s="37"/>
      <c r="H54" s="37"/>
      <c r="I54" s="30" t="s">
        <v>34</v>
      </c>
      <c r="J54" s="33" t="str">
        <f>E21</f>
        <v>AQUATIS a. s.</v>
      </c>
      <c r="K54" s="37"/>
      <c r="L54" s="114"/>
      <c r="S54" s="35"/>
      <c r="T54" s="35"/>
      <c r="U54" s="35"/>
      <c r="V54" s="35"/>
      <c r="W54" s="35"/>
      <c r="X54" s="35"/>
      <c r="Y54" s="35"/>
      <c r="Z54" s="35"/>
      <c r="AA54" s="35"/>
      <c r="AB54" s="35"/>
      <c r="AC54" s="35"/>
      <c r="AD54" s="35"/>
      <c r="AE54" s="35"/>
    </row>
    <row r="55" spans="1:31" s="1" customFormat="1" ht="15" customHeight="1">
      <c r="A55" s="35"/>
      <c r="B55" s="36"/>
      <c r="C55" s="30" t="s">
        <v>32</v>
      </c>
      <c r="D55" s="37"/>
      <c r="E55" s="37"/>
      <c r="F55" s="28" t="str">
        <f>IF(E18="","",E18)</f>
        <v>Vyplň údaj</v>
      </c>
      <c r="G55" s="37"/>
      <c r="H55" s="37"/>
      <c r="I55" s="30" t="s">
        <v>39</v>
      </c>
      <c r="J55" s="33" t="str">
        <f>E24</f>
        <v>Aneta Patková</v>
      </c>
      <c r="K55" s="37"/>
      <c r="L55" s="114"/>
      <c r="S55" s="35"/>
      <c r="T55" s="35"/>
      <c r="U55" s="35"/>
      <c r="V55" s="35"/>
      <c r="W55" s="35"/>
      <c r="X55" s="35"/>
      <c r="Y55" s="35"/>
      <c r="Z55" s="35"/>
      <c r="AA55" s="35"/>
      <c r="AB55" s="35"/>
      <c r="AC55" s="35"/>
      <c r="AD55" s="35"/>
      <c r="AE55" s="35"/>
    </row>
    <row r="56" spans="1:31" s="1" customFormat="1" ht="9.75" customHeight="1">
      <c r="A56" s="35"/>
      <c r="B56" s="36"/>
      <c r="C56" s="37"/>
      <c r="D56" s="37"/>
      <c r="E56" s="37"/>
      <c r="F56" s="37"/>
      <c r="G56" s="37"/>
      <c r="H56" s="37"/>
      <c r="I56" s="37"/>
      <c r="J56" s="37"/>
      <c r="K56" s="37"/>
      <c r="L56" s="114"/>
      <c r="S56" s="35"/>
      <c r="T56" s="35"/>
      <c r="U56" s="35"/>
      <c r="V56" s="35"/>
      <c r="W56" s="35"/>
      <c r="X56" s="35"/>
      <c r="Y56" s="35"/>
      <c r="Z56" s="35"/>
      <c r="AA56" s="35"/>
      <c r="AB56" s="35"/>
      <c r="AC56" s="35"/>
      <c r="AD56" s="35"/>
      <c r="AE56" s="35"/>
    </row>
    <row r="57" spans="1:31" s="1" customFormat="1" ht="29.25" customHeight="1">
      <c r="A57" s="35"/>
      <c r="B57" s="36"/>
      <c r="C57" s="137" t="s">
        <v>111</v>
      </c>
      <c r="D57" s="138"/>
      <c r="E57" s="138"/>
      <c r="F57" s="138"/>
      <c r="G57" s="138"/>
      <c r="H57" s="138"/>
      <c r="I57" s="138"/>
      <c r="J57" s="139" t="s">
        <v>112</v>
      </c>
      <c r="K57" s="138"/>
      <c r="L57" s="114"/>
      <c r="S57" s="35"/>
      <c r="T57" s="35"/>
      <c r="U57" s="35"/>
      <c r="V57" s="35"/>
      <c r="W57" s="35"/>
      <c r="X57" s="35"/>
      <c r="Y57" s="35"/>
      <c r="Z57" s="35"/>
      <c r="AA57" s="35"/>
      <c r="AB57" s="35"/>
      <c r="AC57" s="35"/>
      <c r="AD57" s="35"/>
      <c r="AE57" s="35"/>
    </row>
    <row r="58" spans="1:31" s="1" customFormat="1" ht="9.75" customHeight="1">
      <c r="A58" s="35"/>
      <c r="B58" s="36"/>
      <c r="C58" s="37"/>
      <c r="D58" s="37"/>
      <c r="E58" s="37"/>
      <c r="F58" s="37"/>
      <c r="G58" s="37"/>
      <c r="H58" s="37"/>
      <c r="I58" s="37"/>
      <c r="J58" s="37"/>
      <c r="K58" s="37"/>
      <c r="L58" s="114"/>
      <c r="S58" s="35"/>
      <c r="T58" s="35"/>
      <c r="U58" s="35"/>
      <c r="V58" s="35"/>
      <c r="W58" s="35"/>
      <c r="X58" s="35"/>
      <c r="Y58" s="35"/>
      <c r="Z58" s="35"/>
      <c r="AA58" s="35"/>
      <c r="AB58" s="35"/>
      <c r="AC58" s="35"/>
      <c r="AD58" s="35"/>
      <c r="AE58" s="35"/>
    </row>
    <row r="59" spans="1:47" s="1" customFormat="1" ht="22.5" customHeight="1">
      <c r="A59" s="35"/>
      <c r="B59" s="36"/>
      <c r="C59" s="140" t="s">
        <v>75</v>
      </c>
      <c r="D59" s="37"/>
      <c r="E59" s="37"/>
      <c r="F59" s="37"/>
      <c r="G59" s="37"/>
      <c r="H59" s="37"/>
      <c r="I59" s="37"/>
      <c r="J59" s="78">
        <f>J80</f>
        <v>0</v>
      </c>
      <c r="K59" s="37"/>
      <c r="L59" s="114"/>
      <c r="S59" s="35"/>
      <c r="T59" s="35"/>
      <c r="U59" s="35"/>
      <c r="V59" s="35"/>
      <c r="W59" s="35"/>
      <c r="X59" s="35"/>
      <c r="Y59" s="35"/>
      <c r="Z59" s="35"/>
      <c r="AA59" s="35"/>
      <c r="AB59" s="35"/>
      <c r="AC59" s="35"/>
      <c r="AD59" s="35"/>
      <c r="AE59" s="35"/>
      <c r="AU59" s="18" t="s">
        <v>113</v>
      </c>
    </row>
    <row r="60" spans="2:12" s="8" customFormat="1" ht="24.75" customHeight="1">
      <c r="B60" s="141"/>
      <c r="C60" s="142"/>
      <c r="D60" s="143" t="s">
        <v>815</v>
      </c>
      <c r="E60" s="144"/>
      <c r="F60" s="144"/>
      <c r="G60" s="144"/>
      <c r="H60" s="144"/>
      <c r="I60" s="144"/>
      <c r="J60" s="145">
        <f>J81</f>
        <v>0</v>
      </c>
      <c r="K60" s="142"/>
      <c r="L60" s="146"/>
    </row>
    <row r="61" spans="1:31" s="1" customFormat="1" ht="21.75" customHeight="1">
      <c r="A61" s="35"/>
      <c r="B61" s="36"/>
      <c r="C61" s="37"/>
      <c r="D61" s="37"/>
      <c r="E61" s="37"/>
      <c r="F61" s="37"/>
      <c r="G61" s="37"/>
      <c r="H61" s="37"/>
      <c r="I61" s="37"/>
      <c r="J61" s="37"/>
      <c r="K61" s="37"/>
      <c r="L61" s="114"/>
      <c r="S61" s="35"/>
      <c r="T61" s="35"/>
      <c r="U61" s="35"/>
      <c r="V61" s="35"/>
      <c r="W61" s="35"/>
      <c r="X61" s="35"/>
      <c r="Y61" s="35"/>
      <c r="Z61" s="35"/>
      <c r="AA61" s="35"/>
      <c r="AB61" s="35"/>
      <c r="AC61" s="35"/>
      <c r="AD61" s="35"/>
      <c r="AE61" s="35"/>
    </row>
    <row r="62" spans="1:31" s="1" customFormat="1" ht="6.75" customHeight="1">
      <c r="A62" s="35"/>
      <c r="B62" s="48"/>
      <c r="C62" s="49"/>
      <c r="D62" s="49"/>
      <c r="E62" s="49"/>
      <c r="F62" s="49"/>
      <c r="G62" s="49"/>
      <c r="H62" s="49"/>
      <c r="I62" s="49"/>
      <c r="J62" s="49"/>
      <c r="K62" s="49"/>
      <c r="L62" s="114"/>
      <c r="S62" s="35"/>
      <c r="T62" s="35"/>
      <c r="U62" s="35"/>
      <c r="V62" s="35"/>
      <c r="W62" s="35"/>
      <c r="X62" s="35"/>
      <c r="Y62" s="35"/>
      <c r="Z62" s="35"/>
      <c r="AA62" s="35"/>
      <c r="AB62" s="35"/>
      <c r="AC62" s="35"/>
      <c r="AD62" s="35"/>
      <c r="AE62" s="35"/>
    </row>
    <row r="66" spans="1:31" s="1" customFormat="1" ht="6.75" customHeight="1">
      <c r="A66" s="35"/>
      <c r="B66" s="50"/>
      <c r="C66" s="51"/>
      <c r="D66" s="51"/>
      <c r="E66" s="51"/>
      <c r="F66" s="51"/>
      <c r="G66" s="51"/>
      <c r="H66" s="51"/>
      <c r="I66" s="51"/>
      <c r="J66" s="51"/>
      <c r="K66" s="51"/>
      <c r="L66" s="114"/>
      <c r="S66" s="35"/>
      <c r="T66" s="35"/>
      <c r="U66" s="35"/>
      <c r="V66" s="35"/>
      <c r="W66" s="35"/>
      <c r="X66" s="35"/>
      <c r="Y66" s="35"/>
      <c r="Z66" s="35"/>
      <c r="AA66" s="35"/>
      <c r="AB66" s="35"/>
      <c r="AC66" s="35"/>
      <c r="AD66" s="35"/>
      <c r="AE66" s="35"/>
    </row>
    <row r="67" spans="1:31" s="1" customFormat="1" ht="24.75" customHeight="1">
      <c r="A67" s="35"/>
      <c r="B67" s="36"/>
      <c r="C67" s="24" t="s">
        <v>126</v>
      </c>
      <c r="D67" s="37"/>
      <c r="E67" s="37"/>
      <c r="F67" s="37"/>
      <c r="G67" s="37"/>
      <c r="H67" s="37"/>
      <c r="I67" s="37"/>
      <c r="J67" s="37"/>
      <c r="K67" s="37"/>
      <c r="L67" s="114"/>
      <c r="S67" s="35"/>
      <c r="T67" s="35"/>
      <c r="U67" s="35"/>
      <c r="V67" s="35"/>
      <c r="W67" s="35"/>
      <c r="X67" s="35"/>
      <c r="Y67" s="35"/>
      <c r="Z67" s="35"/>
      <c r="AA67" s="35"/>
      <c r="AB67" s="35"/>
      <c r="AC67" s="35"/>
      <c r="AD67" s="35"/>
      <c r="AE67" s="35"/>
    </row>
    <row r="68" spans="1:31" s="1" customFormat="1" ht="6.75" customHeight="1">
      <c r="A68" s="35"/>
      <c r="B68" s="36"/>
      <c r="C68" s="37"/>
      <c r="D68" s="37"/>
      <c r="E68" s="37"/>
      <c r="F68" s="37"/>
      <c r="G68" s="37"/>
      <c r="H68" s="37"/>
      <c r="I68" s="37"/>
      <c r="J68" s="37"/>
      <c r="K68" s="37"/>
      <c r="L68" s="114"/>
      <c r="S68" s="35"/>
      <c r="T68" s="35"/>
      <c r="U68" s="35"/>
      <c r="V68" s="35"/>
      <c r="W68" s="35"/>
      <c r="X68" s="35"/>
      <c r="Y68" s="35"/>
      <c r="Z68" s="35"/>
      <c r="AA68" s="35"/>
      <c r="AB68" s="35"/>
      <c r="AC68" s="35"/>
      <c r="AD68" s="35"/>
      <c r="AE68" s="35"/>
    </row>
    <row r="69" spans="1:31" s="1" customFormat="1" ht="12" customHeight="1">
      <c r="A69" s="35"/>
      <c r="B69" s="36"/>
      <c r="C69" s="30" t="s">
        <v>16</v>
      </c>
      <c r="D69" s="37"/>
      <c r="E69" s="37"/>
      <c r="F69" s="37"/>
      <c r="G69" s="37"/>
      <c r="H69" s="37"/>
      <c r="I69" s="37"/>
      <c r="J69" s="37"/>
      <c r="K69" s="37"/>
      <c r="L69" s="114"/>
      <c r="S69" s="35"/>
      <c r="T69" s="35"/>
      <c r="U69" s="35"/>
      <c r="V69" s="35"/>
      <c r="W69" s="35"/>
      <c r="X69" s="35"/>
      <c r="Y69" s="35"/>
      <c r="Z69" s="35"/>
      <c r="AA69" s="35"/>
      <c r="AB69" s="35"/>
      <c r="AC69" s="35"/>
      <c r="AD69" s="35"/>
      <c r="AE69" s="35"/>
    </row>
    <row r="70" spans="1:31" s="1" customFormat="1" ht="16.5" customHeight="1">
      <c r="A70" s="35"/>
      <c r="B70" s="36"/>
      <c r="C70" s="37"/>
      <c r="D70" s="37"/>
      <c r="E70" s="404" t="str">
        <f>E7</f>
        <v>004486 MVE Veselí nad Moravou - rekonstrukce</v>
      </c>
      <c r="F70" s="413"/>
      <c r="G70" s="413"/>
      <c r="H70" s="413"/>
      <c r="I70" s="37"/>
      <c r="J70" s="37"/>
      <c r="K70" s="37"/>
      <c r="L70" s="114"/>
      <c r="S70" s="35"/>
      <c r="T70" s="35"/>
      <c r="U70" s="35"/>
      <c r="V70" s="35"/>
      <c r="W70" s="35"/>
      <c r="X70" s="35"/>
      <c r="Y70" s="35"/>
      <c r="Z70" s="35"/>
      <c r="AA70" s="35"/>
      <c r="AB70" s="35"/>
      <c r="AC70" s="35"/>
      <c r="AD70" s="35"/>
      <c r="AE70" s="35"/>
    </row>
    <row r="71" spans="1:31" s="1" customFormat="1" ht="12" customHeight="1">
      <c r="A71" s="35"/>
      <c r="B71" s="36"/>
      <c r="C71" s="30" t="s">
        <v>106</v>
      </c>
      <c r="D71" s="37"/>
      <c r="E71" s="37"/>
      <c r="F71" s="37"/>
      <c r="G71" s="37"/>
      <c r="H71" s="37"/>
      <c r="I71" s="37"/>
      <c r="J71" s="37"/>
      <c r="K71" s="37"/>
      <c r="L71" s="114"/>
      <c r="S71" s="35"/>
      <c r="T71" s="35"/>
      <c r="U71" s="35"/>
      <c r="V71" s="35"/>
      <c r="W71" s="35"/>
      <c r="X71" s="35"/>
      <c r="Y71" s="35"/>
      <c r="Z71" s="35"/>
      <c r="AA71" s="35"/>
      <c r="AB71" s="35"/>
      <c r="AC71" s="35"/>
      <c r="AD71" s="35"/>
      <c r="AE71" s="35"/>
    </row>
    <row r="72" spans="1:31" s="1" customFormat="1" ht="16.5" customHeight="1">
      <c r="A72" s="35"/>
      <c r="B72" s="36"/>
      <c r="C72" s="37"/>
      <c r="D72" s="37"/>
      <c r="E72" s="385" t="str">
        <f>E9</f>
        <v>VON - Vedlejší a ostatní náklady</v>
      </c>
      <c r="F72" s="405"/>
      <c r="G72" s="405"/>
      <c r="H72" s="405"/>
      <c r="I72" s="37"/>
      <c r="J72" s="37"/>
      <c r="K72" s="37"/>
      <c r="L72" s="114"/>
      <c r="S72" s="35"/>
      <c r="T72" s="35"/>
      <c r="U72" s="35"/>
      <c r="V72" s="35"/>
      <c r="W72" s="35"/>
      <c r="X72" s="35"/>
      <c r="Y72" s="35"/>
      <c r="Z72" s="35"/>
      <c r="AA72" s="35"/>
      <c r="AB72" s="35"/>
      <c r="AC72" s="35"/>
      <c r="AD72" s="35"/>
      <c r="AE72" s="35"/>
    </row>
    <row r="73" spans="1:31" s="1" customFormat="1" ht="6.75" customHeight="1">
      <c r="A73" s="35"/>
      <c r="B73" s="36"/>
      <c r="C73" s="37"/>
      <c r="D73" s="37"/>
      <c r="E73" s="37"/>
      <c r="F73" s="37"/>
      <c r="G73" s="37"/>
      <c r="H73" s="37"/>
      <c r="I73" s="37"/>
      <c r="J73" s="37"/>
      <c r="K73" s="37"/>
      <c r="L73" s="114"/>
      <c r="S73" s="35"/>
      <c r="T73" s="35"/>
      <c r="U73" s="35"/>
      <c r="V73" s="35"/>
      <c r="W73" s="35"/>
      <c r="X73" s="35"/>
      <c r="Y73" s="35"/>
      <c r="Z73" s="35"/>
      <c r="AA73" s="35"/>
      <c r="AB73" s="35"/>
      <c r="AC73" s="35"/>
      <c r="AD73" s="35"/>
      <c r="AE73" s="35"/>
    </row>
    <row r="74" spans="1:31" s="1" customFormat="1" ht="12" customHeight="1">
      <c r="A74" s="35"/>
      <c r="B74" s="36"/>
      <c r="C74" s="30" t="s">
        <v>22</v>
      </c>
      <c r="D74" s="37"/>
      <c r="E74" s="37"/>
      <c r="F74" s="28" t="str">
        <f>F12</f>
        <v>VD Veselí nad Moravou - na řece Morava </v>
      </c>
      <c r="G74" s="37"/>
      <c r="H74" s="37"/>
      <c r="I74" s="30" t="s">
        <v>24</v>
      </c>
      <c r="J74" s="60" t="str">
        <f>IF(J12="","",J12)</f>
        <v>12. 4. 2021</v>
      </c>
      <c r="K74" s="37"/>
      <c r="L74" s="114"/>
      <c r="S74" s="35"/>
      <c r="T74" s="35"/>
      <c r="U74" s="35"/>
      <c r="V74" s="35"/>
      <c r="W74" s="35"/>
      <c r="X74" s="35"/>
      <c r="Y74" s="35"/>
      <c r="Z74" s="35"/>
      <c r="AA74" s="35"/>
      <c r="AB74" s="35"/>
      <c r="AC74" s="35"/>
      <c r="AD74" s="35"/>
      <c r="AE74" s="35"/>
    </row>
    <row r="75" spans="1:31" s="1" customFormat="1" ht="6.75" customHeight="1">
      <c r="A75" s="35"/>
      <c r="B75" s="36"/>
      <c r="C75" s="37"/>
      <c r="D75" s="37"/>
      <c r="E75" s="37"/>
      <c r="F75" s="37"/>
      <c r="G75" s="37"/>
      <c r="H75" s="37"/>
      <c r="I75" s="37"/>
      <c r="J75" s="37"/>
      <c r="K75" s="37"/>
      <c r="L75" s="114"/>
      <c r="S75" s="35"/>
      <c r="T75" s="35"/>
      <c r="U75" s="35"/>
      <c r="V75" s="35"/>
      <c r="W75" s="35"/>
      <c r="X75" s="35"/>
      <c r="Y75" s="35"/>
      <c r="Z75" s="35"/>
      <c r="AA75" s="35"/>
      <c r="AB75" s="35"/>
      <c r="AC75" s="35"/>
      <c r="AD75" s="35"/>
      <c r="AE75" s="35"/>
    </row>
    <row r="76" spans="1:31" s="1" customFormat="1" ht="15" customHeight="1">
      <c r="A76" s="35"/>
      <c r="B76" s="36"/>
      <c r="C76" s="30" t="s">
        <v>26</v>
      </c>
      <c r="D76" s="37"/>
      <c r="E76" s="37"/>
      <c r="F76" s="28" t="str">
        <f>E15</f>
        <v>Povodí Moravy, státní podnik</v>
      </c>
      <c r="G76" s="37"/>
      <c r="H76" s="37"/>
      <c r="I76" s="30" t="s">
        <v>34</v>
      </c>
      <c r="J76" s="33" t="str">
        <f>E21</f>
        <v>AQUATIS a. s.</v>
      </c>
      <c r="K76" s="37"/>
      <c r="L76" s="114"/>
      <c r="S76" s="35"/>
      <c r="T76" s="35"/>
      <c r="U76" s="35"/>
      <c r="V76" s="35"/>
      <c r="W76" s="35"/>
      <c r="X76" s="35"/>
      <c r="Y76" s="35"/>
      <c r="Z76" s="35"/>
      <c r="AA76" s="35"/>
      <c r="AB76" s="35"/>
      <c r="AC76" s="35"/>
      <c r="AD76" s="35"/>
      <c r="AE76" s="35"/>
    </row>
    <row r="77" spans="1:31" s="1" customFormat="1" ht="15" customHeight="1">
      <c r="A77" s="35"/>
      <c r="B77" s="36"/>
      <c r="C77" s="30" t="s">
        <v>32</v>
      </c>
      <c r="D77" s="37"/>
      <c r="E77" s="37"/>
      <c r="F77" s="28" t="str">
        <f>IF(E18="","",E18)</f>
        <v>Vyplň údaj</v>
      </c>
      <c r="G77" s="37"/>
      <c r="H77" s="37"/>
      <c r="I77" s="30" t="s">
        <v>39</v>
      </c>
      <c r="J77" s="33" t="str">
        <f>E24</f>
        <v>Aneta Patková</v>
      </c>
      <c r="K77" s="37"/>
      <c r="L77" s="114"/>
      <c r="S77" s="35"/>
      <c r="T77" s="35"/>
      <c r="U77" s="35"/>
      <c r="V77" s="35"/>
      <c r="W77" s="35"/>
      <c r="X77" s="35"/>
      <c r="Y77" s="35"/>
      <c r="Z77" s="35"/>
      <c r="AA77" s="35"/>
      <c r="AB77" s="35"/>
      <c r="AC77" s="35"/>
      <c r="AD77" s="35"/>
      <c r="AE77" s="35"/>
    </row>
    <row r="78" spans="1:31" s="1" customFormat="1" ht="9.75" customHeight="1">
      <c r="A78" s="35"/>
      <c r="B78" s="36"/>
      <c r="C78" s="37"/>
      <c r="D78" s="37"/>
      <c r="E78" s="37"/>
      <c r="F78" s="37"/>
      <c r="G78" s="37"/>
      <c r="H78" s="37"/>
      <c r="I78" s="37"/>
      <c r="J78" s="37"/>
      <c r="K78" s="37"/>
      <c r="L78" s="114"/>
      <c r="S78" s="35"/>
      <c r="T78" s="35"/>
      <c r="U78" s="35"/>
      <c r="V78" s="35"/>
      <c r="W78" s="35"/>
      <c r="X78" s="35"/>
      <c r="Y78" s="35"/>
      <c r="Z78" s="35"/>
      <c r="AA78" s="35"/>
      <c r="AB78" s="35"/>
      <c r="AC78" s="35"/>
      <c r="AD78" s="35"/>
      <c r="AE78" s="35"/>
    </row>
    <row r="79" spans="1:31" s="10" customFormat="1" ht="29.25" customHeight="1">
      <c r="A79" s="152"/>
      <c r="B79" s="153"/>
      <c r="C79" s="154" t="s">
        <v>127</v>
      </c>
      <c r="D79" s="155" t="s">
        <v>62</v>
      </c>
      <c r="E79" s="155" t="s">
        <v>58</v>
      </c>
      <c r="F79" s="155" t="s">
        <v>59</v>
      </c>
      <c r="G79" s="155" t="s">
        <v>128</v>
      </c>
      <c r="H79" s="155" t="s">
        <v>129</v>
      </c>
      <c r="I79" s="155" t="s">
        <v>130</v>
      </c>
      <c r="J79" s="155" t="s">
        <v>112</v>
      </c>
      <c r="K79" s="156" t="s">
        <v>131</v>
      </c>
      <c r="L79" s="157"/>
      <c r="M79" s="69" t="s">
        <v>21</v>
      </c>
      <c r="N79" s="70" t="s">
        <v>47</v>
      </c>
      <c r="O79" s="70" t="s">
        <v>132</v>
      </c>
      <c r="P79" s="70" t="s">
        <v>133</v>
      </c>
      <c r="Q79" s="70" t="s">
        <v>134</v>
      </c>
      <c r="R79" s="70" t="s">
        <v>135</v>
      </c>
      <c r="S79" s="70" t="s">
        <v>136</v>
      </c>
      <c r="T79" s="71" t="s">
        <v>137</v>
      </c>
      <c r="U79" s="152"/>
      <c r="V79" s="152"/>
      <c r="W79" s="152"/>
      <c r="X79" s="152"/>
      <c r="Y79" s="152"/>
      <c r="Z79" s="152"/>
      <c r="AA79" s="152"/>
      <c r="AB79" s="152"/>
      <c r="AC79" s="152"/>
      <c r="AD79" s="152"/>
      <c r="AE79" s="152"/>
    </row>
    <row r="80" spans="1:63" s="1" customFormat="1" ht="22.5" customHeight="1">
      <c r="A80" s="35"/>
      <c r="B80" s="36"/>
      <c r="C80" s="76" t="s">
        <v>138</v>
      </c>
      <c r="D80" s="37"/>
      <c r="E80" s="37"/>
      <c r="F80" s="37"/>
      <c r="G80" s="37"/>
      <c r="H80" s="37"/>
      <c r="I80" s="37"/>
      <c r="J80" s="158">
        <f>BK80</f>
        <v>0</v>
      </c>
      <c r="K80" s="37"/>
      <c r="L80" s="40"/>
      <c r="M80" s="72"/>
      <c r="N80" s="159"/>
      <c r="O80" s="73"/>
      <c r="P80" s="160">
        <f>P81</f>
        <v>0</v>
      </c>
      <c r="Q80" s="73"/>
      <c r="R80" s="160">
        <f>R81</f>
        <v>0</v>
      </c>
      <c r="S80" s="73"/>
      <c r="T80" s="161">
        <f>T81</f>
        <v>0</v>
      </c>
      <c r="U80" s="35"/>
      <c r="V80" s="35"/>
      <c r="W80" s="35"/>
      <c r="X80" s="35"/>
      <c r="Y80" s="35"/>
      <c r="Z80" s="35"/>
      <c r="AA80" s="35"/>
      <c r="AB80" s="35"/>
      <c r="AC80" s="35"/>
      <c r="AD80" s="35"/>
      <c r="AE80" s="35"/>
      <c r="AT80" s="18" t="s">
        <v>76</v>
      </c>
      <c r="AU80" s="18" t="s">
        <v>113</v>
      </c>
      <c r="BK80" s="162">
        <f>BK81</f>
        <v>0</v>
      </c>
    </row>
    <row r="81" spans="2:63" s="11" customFormat="1" ht="25.5" customHeight="1">
      <c r="B81" s="163"/>
      <c r="C81" s="164"/>
      <c r="D81" s="165" t="s">
        <v>76</v>
      </c>
      <c r="E81" s="166" t="s">
        <v>102</v>
      </c>
      <c r="F81" s="166" t="s">
        <v>816</v>
      </c>
      <c r="G81" s="164"/>
      <c r="H81" s="164"/>
      <c r="I81" s="167"/>
      <c r="J81" s="168">
        <f>BK81</f>
        <v>0</v>
      </c>
      <c r="K81" s="164"/>
      <c r="L81" s="169"/>
      <c r="M81" s="170"/>
      <c r="N81" s="171"/>
      <c r="O81" s="171"/>
      <c r="P81" s="172">
        <f>SUM(P82:P90)</f>
        <v>0</v>
      </c>
      <c r="Q81" s="171"/>
      <c r="R81" s="172">
        <f>SUM(R82:R90)</f>
        <v>0</v>
      </c>
      <c r="S81" s="171"/>
      <c r="T81" s="173">
        <f>SUM(T82:T90)</f>
        <v>0</v>
      </c>
      <c r="AR81" s="174" t="s">
        <v>165</v>
      </c>
      <c r="AT81" s="175" t="s">
        <v>76</v>
      </c>
      <c r="AU81" s="175" t="s">
        <v>77</v>
      </c>
      <c r="AY81" s="174" t="s">
        <v>140</v>
      </c>
      <c r="BK81" s="176">
        <f>SUM(BK82:BK90)</f>
        <v>0</v>
      </c>
    </row>
    <row r="82" spans="1:65" s="1" customFormat="1" ht="16.5" customHeight="1">
      <c r="A82" s="35"/>
      <c r="B82" s="36"/>
      <c r="C82" s="179" t="s">
        <v>84</v>
      </c>
      <c r="D82" s="179" t="s">
        <v>143</v>
      </c>
      <c r="E82" s="180" t="s">
        <v>817</v>
      </c>
      <c r="F82" s="181" t="s">
        <v>818</v>
      </c>
      <c r="G82" s="182" t="s">
        <v>665</v>
      </c>
      <c r="H82" s="183">
        <v>1</v>
      </c>
      <c r="I82" s="184"/>
      <c r="J82" s="185">
        <f>ROUND(I82*H82,2)</f>
        <v>0</v>
      </c>
      <c r="K82" s="181" t="s">
        <v>21</v>
      </c>
      <c r="L82" s="40"/>
      <c r="M82" s="186" t="s">
        <v>21</v>
      </c>
      <c r="N82" s="187" t="s">
        <v>48</v>
      </c>
      <c r="O82" s="65"/>
      <c r="P82" s="188">
        <f>O82*H82</f>
        <v>0</v>
      </c>
      <c r="Q82" s="188">
        <v>0</v>
      </c>
      <c r="R82" s="188">
        <f>Q82*H82</f>
        <v>0</v>
      </c>
      <c r="S82" s="188">
        <v>0</v>
      </c>
      <c r="T82" s="189">
        <f>S82*H82</f>
        <v>0</v>
      </c>
      <c r="U82" s="35"/>
      <c r="V82" s="35"/>
      <c r="W82" s="35"/>
      <c r="X82" s="35"/>
      <c r="Y82" s="35"/>
      <c r="Z82" s="35"/>
      <c r="AA82" s="35"/>
      <c r="AB82" s="35"/>
      <c r="AC82" s="35"/>
      <c r="AD82" s="35"/>
      <c r="AE82" s="35"/>
      <c r="AR82" s="190" t="s">
        <v>819</v>
      </c>
      <c r="AT82" s="190" t="s">
        <v>143</v>
      </c>
      <c r="AU82" s="190" t="s">
        <v>84</v>
      </c>
      <c r="AY82" s="18" t="s">
        <v>140</v>
      </c>
      <c r="BE82" s="191">
        <f>IF(N82="základní",J82,0)</f>
        <v>0</v>
      </c>
      <c r="BF82" s="191">
        <f>IF(N82="snížená",J82,0)</f>
        <v>0</v>
      </c>
      <c r="BG82" s="191">
        <f>IF(N82="zákl. přenesená",J82,0)</f>
        <v>0</v>
      </c>
      <c r="BH82" s="191">
        <f>IF(N82="sníž. přenesená",J82,0)</f>
        <v>0</v>
      </c>
      <c r="BI82" s="191">
        <f>IF(N82="nulová",J82,0)</f>
        <v>0</v>
      </c>
      <c r="BJ82" s="18" t="s">
        <v>84</v>
      </c>
      <c r="BK82" s="191">
        <f>ROUND(I82*H82,2)</f>
        <v>0</v>
      </c>
      <c r="BL82" s="18" t="s">
        <v>819</v>
      </c>
      <c r="BM82" s="190" t="s">
        <v>820</v>
      </c>
    </row>
    <row r="83" spans="1:47" s="1" customFormat="1" ht="11.25">
      <c r="A83" s="35"/>
      <c r="B83" s="36"/>
      <c r="C83" s="37"/>
      <c r="D83" s="192" t="s">
        <v>149</v>
      </c>
      <c r="E83" s="37"/>
      <c r="F83" s="193" t="s">
        <v>821</v>
      </c>
      <c r="G83" s="37"/>
      <c r="H83" s="37"/>
      <c r="I83" s="194"/>
      <c r="J83" s="37"/>
      <c r="K83" s="37"/>
      <c r="L83" s="40"/>
      <c r="M83" s="195"/>
      <c r="N83" s="196"/>
      <c r="O83" s="65"/>
      <c r="P83" s="65"/>
      <c r="Q83" s="65"/>
      <c r="R83" s="65"/>
      <c r="S83" s="65"/>
      <c r="T83" s="66"/>
      <c r="U83" s="35"/>
      <c r="V83" s="35"/>
      <c r="W83" s="35"/>
      <c r="X83" s="35"/>
      <c r="Y83" s="35"/>
      <c r="Z83" s="35"/>
      <c r="AA83" s="35"/>
      <c r="AB83" s="35"/>
      <c r="AC83" s="35"/>
      <c r="AD83" s="35"/>
      <c r="AE83" s="35"/>
      <c r="AT83" s="18" t="s">
        <v>149</v>
      </c>
      <c r="AU83" s="18" t="s">
        <v>84</v>
      </c>
    </row>
    <row r="84" spans="1:65" s="1" customFormat="1" ht="16.5" customHeight="1">
      <c r="A84" s="35"/>
      <c r="B84" s="36"/>
      <c r="C84" s="179" t="s">
        <v>86</v>
      </c>
      <c r="D84" s="179" t="s">
        <v>143</v>
      </c>
      <c r="E84" s="180" t="s">
        <v>822</v>
      </c>
      <c r="F84" s="181" t="s">
        <v>823</v>
      </c>
      <c r="G84" s="182" t="s">
        <v>665</v>
      </c>
      <c r="H84" s="183">
        <v>1</v>
      </c>
      <c r="I84" s="184"/>
      <c r="J84" s="185">
        <f aca="true" t="shared" si="0" ref="J84:J90">ROUND(I84*H84,2)</f>
        <v>0</v>
      </c>
      <c r="K84" s="181" t="s">
        <v>21</v>
      </c>
      <c r="L84" s="40"/>
      <c r="M84" s="186" t="s">
        <v>21</v>
      </c>
      <c r="N84" s="187" t="s">
        <v>48</v>
      </c>
      <c r="O84" s="65"/>
      <c r="P84" s="188">
        <f aca="true" t="shared" si="1" ref="P84:P90">O84*H84</f>
        <v>0</v>
      </c>
      <c r="Q84" s="188">
        <v>0</v>
      </c>
      <c r="R84" s="188">
        <f aca="true" t="shared" si="2" ref="R84:R90">Q84*H84</f>
        <v>0</v>
      </c>
      <c r="S84" s="188">
        <v>0</v>
      </c>
      <c r="T84" s="189">
        <f aca="true" t="shared" si="3" ref="T84:T90">S84*H84</f>
        <v>0</v>
      </c>
      <c r="U84" s="35"/>
      <c r="V84" s="35"/>
      <c r="W84" s="35"/>
      <c r="X84" s="35"/>
      <c r="Y84" s="35"/>
      <c r="Z84" s="35"/>
      <c r="AA84" s="35"/>
      <c r="AB84" s="35"/>
      <c r="AC84" s="35"/>
      <c r="AD84" s="35"/>
      <c r="AE84" s="35"/>
      <c r="AR84" s="190" t="s">
        <v>819</v>
      </c>
      <c r="AT84" s="190" t="s">
        <v>143</v>
      </c>
      <c r="AU84" s="190" t="s">
        <v>84</v>
      </c>
      <c r="AY84" s="18" t="s">
        <v>140</v>
      </c>
      <c r="BE84" s="191">
        <f aca="true" t="shared" si="4" ref="BE84:BE90">IF(N84="základní",J84,0)</f>
        <v>0</v>
      </c>
      <c r="BF84" s="191">
        <f aca="true" t="shared" si="5" ref="BF84:BF90">IF(N84="snížená",J84,0)</f>
        <v>0</v>
      </c>
      <c r="BG84" s="191">
        <f aca="true" t="shared" si="6" ref="BG84:BG90">IF(N84="zákl. přenesená",J84,0)</f>
        <v>0</v>
      </c>
      <c r="BH84" s="191">
        <f aca="true" t="shared" si="7" ref="BH84:BH90">IF(N84="sníž. přenesená",J84,0)</f>
        <v>0</v>
      </c>
      <c r="BI84" s="191">
        <f aca="true" t="shared" si="8" ref="BI84:BI90">IF(N84="nulová",J84,0)</f>
        <v>0</v>
      </c>
      <c r="BJ84" s="18" t="s">
        <v>84</v>
      </c>
      <c r="BK84" s="191">
        <f aca="true" t="shared" si="9" ref="BK84:BK90">ROUND(I84*H84,2)</f>
        <v>0</v>
      </c>
      <c r="BL84" s="18" t="s">
        <v>819</v>
      </c>
      <c r="BM84" s="190" t="s">
        <v>824</v>
      </c>
    </row>
    <row r="85" spans="1:65" s="1" customFormat="1" ht="16.5" customHeight="1">
      <c r="A85" s="35"/>
      <c r="B85" s="36"/>
      <c r="C85" s="179" t="s">
        <v>153</v>
      </c>
      <c r="D85" s="179" t="s">
        <v>143</v>
      </c>
      <c r="E85" s="180" t="s">
        <v>825</v>
      </c>
      <c r="F85" s="181" t="s">
        <v>826</v>
      </c>
      <c r="G85" s="182" t="s">
        <v>665</v>
      </c>
      <c r="H85" s="183">
        <v>1</v>
      </c>
      <c r="I85" s="184"/>
      <c r="J85" s="185">
        <f t="shared" si="0"/>
        <v>0</v>
      </c>
      <c r="K85" s="181" t="s">
        <v>21</v>
      </c>
      <c r="L85" s="40"/>
      <c r="M85" s="186" t="s">
        <v>21</v>
      </c>
      <c r="N85" s="187" t="s">
        <v>48</v>
      </c>
      <c r="O85" s="65"/>
      <c r="P85" s="188">
        <f t="shared" si="1"/>
        <v>0</v>
      </c>
      <c r="Q85" s="188">
        <v>0</v>
      </c>
      <c r="R85" s="188">
        <f t="shared" si="2"/>
        <v>0</v>
      </c>
      <c r="S85" s="188">
        <v>0</v>
      </c>
      <c r="T85" s="189">
        <f t="shared" si="3"/>
        <v>0</v>
      </c>
      <c r="U85" s="35"/>
      <c r="V85" s="35"/>
      <c r="W85" s="35"/>
      <c r="X85" s="35"/>
      <c r="Y85" s="35"/>
      <c r="Z85" s="35"/>
      <c r="AA85" s="35"/>
      <c r="AB85" s="35"/>
      <c r="AC85" s="35"/>
      <c r="AD85" s="35"/>
      <c r="AE85" s="35"/>
      <c r="AR85" s="190" t="s">
        <v>819</v>
      </c>
      <c r="AT85" s="190" t="s">
        <v>143</v>
      </c>
      <c r="AU85" s="190" t="s">
        <v>84</v>
      </c>
      <c r="AY85" s="18" t="s">
        <v>140</v>
      </c>
      <c r="BE85" s="191">
        <f t="shared" si="4"/>
        <v>0</v>
      </c>
      <c r="BF85" s="191">
        <f t="shared" si="5"/>
        <v>0</v>
      </c>
      <c r="BG85" s="191">
        <f t="shared" si="6"/>
        <v>0</v>
      </c>
      <c r="BH85" s="191">
        <f t="shared" si="7"/>
        <v>0</v>
      </c>
      <c r="BI85" s="191">
        <f t="shared" si="8"/>
        <v>0</v>
      </c>
      <c r="BJ85" s="18" t="s">
        <v>84</v>
      </c>
      <c r="BK85" s="191">
        <f t="shared" si="9"/>
        <v>0</v>
      </c>
      <c r="BL85" s="18" t="s">
        <v>819</v>
      </c>
      <c r="BM85" s="190" t="s">
        <v>827</v>
      </c>
    </row>
    <row r="86" spans="1:65" s="1" customFormat="1" ht="16.5" customHeight="1">
      <c r="A86" s="35"/>
      <c r="B86" s="36"/>
      <c r="C86" s="179" t="s">
        <v>147</v>
      </c>
      <c r="D86" s="179" t="s">
        <v>143</v>
      </c>
      <c r="E86" s="180" t="s">
        <v>828</v>
      </c>
      <c r="F86" s="181" t="s">
        <v>829</v>
      </c>
      <c r="G86" s="182" t="s">
        <v>665</v>
      </c>
      <c r="H86" s="183">
        <v>1</v>
      </c>
      <c r="I86" s="184"/>
      <c r="J86" s="185">
        <f t="shared" si="0"/>
        <v>0</v>
      </c>
      <c r="K86" s="181" t="s">
        <v>21</v>
      </c>
      <c r="L86" s="40"/>
      <c r="M86" s="186" t="s">
        <v>21</v>
      </c>
      <c r="N86" s="187" t="s">
        <v>48</v>
      </c>
      <c r="O86" s="65"/>
      <c r="P86" s="188">
        <f t="shared" si="1"/>
        <v>0</v>
      </c>
      <c r="Q86" s="188">
        <v>0</v>
      </c>
      <c r="R86" s="188">
        <f t="shared" si="2"/>
        <v>0</v>
      </c>
      <c r="S86" s="188">
        <v>0</v>
      </c>
      <c r="T86" s="189">
        <f t="shared" si="3"/>
        <v>0</v>
      </c>
      <c r="U86" s="35"/>
      <c r="V86" s="35"/>
      <c r="W86" s="35"/>
      <c r="X86" s="35"/>
      <c r="Y86" s="35"/>
      <c r="Z86" s="35"/>
      <c r="AA86" s="35"/>
      <c r="AB86" s="35"/>
      <c r="AC86" s="35"/>
      <c r="AD86" s="35"/>
      <c r="AE86" s="35"/>
      <c r="AR86" s="190" t="s">
        <v>819</v>
      </c>
      <c r="AT86" s="190" t="s">
        <v>143</v>
      </c>
      <c r="AU86" s="190" t="s">
        <v>84</v>
      </c>
      <c r="AY86" s="18" t="s">
        <v>140</v>
      </c>
      <c r="BE86" s="191">
        <f t="shared" si="4"/>
        <v>0</v>
      </c>
      <c r="BF86" s="191">
        <f t="shared" si="5"/>
        <v>0</v>
      </c>
      <c r="BG86" s="191">
        <f t="shared" si="6"/>
        <v>0</v>
      </c>
      <c r="BH86" s="191">
        <f t="shared" si="7"/>
        <v>0</v>
      </c>
      <c r="BI86" s="191">
        <f t="shared" si="8"/>
        <v>0</v>
      </c>
      <c r="BJ86" s="18" t="s">
        <v>84</v>
      </c>
      <c r="BK86" s="191">
        <f t="shared" si="9"/>
        <v>0</v>
      </c>
      <c r="BL86" s="18" t="s">
        <v>819</v>
      </c>
      <c r="BM86" s="190" t="s">
        <v>830</v>
      </c>
    </row>
    <row r="87" spans="1:65" s="1" customFormat="1" ht="16.5" customHeight="1">
      <c r="A87" s="35"/>
      <c r="B87" s="36"/>
      <c r="C87" s="179" t="s">
        <v>165</v>
      </c>
      <c r="D87" s="179" t="s">
        <v>143</v>
      </c>
      <c r="E87" s="180" t="s">
        <v>831</v>
      </c>
      <c r="F87" s="181" t="s">
        <v>832</v>
      </c>
      <c r="G87" s="182" t="s">
        <v>665</v>
      </c>
      <c r="H87" s="183">
        <v>1</v>
      </c>
      <c r="I87" s="184"/>
      <c r="J87" s="185">
        <f t="shared" si="0"/>
        <v>0</v>
      </c>
      <c r="K87" s="181" t="s">
        <v>21</v>
      </c>
      <c r="L87" s="40"/>
      <c r="M87" s="186" t="s">
        <v>21</v>
      </c>
      <c r="N87" s="187" t="s">
        <v>48</v>
      </c>
      <c r="O87" s="65"/>
      <c r="P87" s="188">
        <f t="shared" si="1"/>
        <v>0</v>
      </c>
      <c r="Q87" s="188">
        <v>0</v>
      </c>
      <c r="R87" s="188">
        <f t="shared" si="2"/>
        <v>0</v>
      </c>
      <c r="S87" s="188">
        <v>0</v>
      </c>
      <c r="T87" s="189">
        <f t="shared" si="3"/>
        <v>0</v>
      </c>
      <c r="U87" s="35"/>
      <c r="V87" s="35"/>
      <c r="W87" s="35"/>
      <c r="X87" s="35"/>
      <c r="Y87" s="35"/>
      <c r="Z87" s="35"/>
      <c r="AA87" s="35"/>
      <c r="AB87" s="35"/>
      <c r="AC87" s="35"/>
      <c r="AD87" s="35"/>
      <c r="AE87" s="35"/>
      <c r="AR87" s="190" t="s">
        <v>819</v>
      </c>
      <c r="AT87" s="190" t="s">
        <v>143</v>
      </c>
      <c r="AU87" s="190" t="s">
        <v>84</v>
      </c>
      <c r="AY87" s="18" t="s">
        <v>140</v>
      </c>
      <c r="BE87" s="191">
        <f t="shared" si="4"/>
        <v>0</v>
      </c>
      <c r="BF87" s="191">
        <f t="shared" si="5"/>
        <v>0</v>
      </c>
      <c r="BG87" s="191">
        <f t="shared" si="6"/>
        <v>0</v>
      </c>
      <c r="BH87" s="191">
        <f t="shared" si="7"/>
        <v>0</v>
      </c>
      <c r="BI87" s="191">
        <f t="shared" si="8"/>
        <v>0</v>
      </c>
      <c r="BJ87" s="18" t="s">
        <v>84</v>
      </c>
      <c r="BK87" s="191">
        <f t="shared" si="9"/>
        <v>0</v>
      </c>
      <c r="BL87" s="18" t="s">
        <v>819</v>
      </c>
      <c r="BM87" s="190" t="s">
        <v>833</v>
      </c>
    </row>
    <row r="88" spans="1:65" s="1" customFormat="1" ht="16.5" customHeight="1">
      <c r="A88" s="35"/>
      <c r="B88" s="36"/>
      <c r="C88" s="179" t="s">
        <v>169</v>
      </c>
      <c r="D88" s="179" t="s">
        <v>143</v>
      </c>
      <c r="E88" s="180" t="s">
        <v>834</v>
      </c>
      <c r="F88" s="181" t="s">
        <v>835</v>
      </c>
      <c r="G88" s="182" t="s">
        <v>665</v>
      </c>
      <c r="H88" s="183">
        <v>1</v>
      </c>
      <c r="I88" s="184"/>
      <c r="J88" s="185">
        <f t="shared" si="0"/>
        <v>0</v>
      </c>
      <c r="K88" s="181" t="s">
        <v>21</v>
      </c>
      <c r="L88" s="40"/>
      <c r="M88" s="186" t="s">
        <v>21</v>
      </c>
      <c r="N88" s="187" t="s">
        <v>48</v>
      </c>
      <c r="O88" s="65"/>
      <c r="P88" s="188">
        <f t="shared" si="1"/>
        <v>0</v>
      </c>
      <c r="Q88" s="188">
        <v>0</v>
      </c>
      <c r="R88" s="188">
        <f t="shared" si="2"/>
        <v>0</v>
      </c>
      <c r="S88" s="188">
        <v>0</v>
      </c>
      <c r="T88" s="189">
        <f t="shared" si="3"/>
        <v>0</v>
      </c>
      <c r="U88" s="35"/>
      <c r="V88" s="35"/>
      <c r="W88" s="35"/>
      <c r="X88" s="35"/>
      <c r="Y88" s="35"/>
      <c r="Z88" s="35"/>
      <c r="AA88" s="35"/>
      <c r="AB88" s="35"/>
      <c r="AC88" s="35"/>
      <c r="AD88" s="35"/>
      <c r="AE88" s="35"/>
      <c r="AR88" s="190" t="s">
        <v>819</v>
      </c>
      <c r="AT88" s="190" t="s">
        <v>143</v>
      </c>
      <c r="AU88" s="190" t="s">
        <v>84</v>
      </c>
      <c r="AY88" s="18" t="s">
        <v>140</v>
      </c>
      <c r="BE88" s="191">
        <f t="shared" si="4"/>
        <v>0</v>
      </c>
      <c r="BF88" s="191">
        <f t="shared" si="5"/>
        <v>0</v>
      </c>
      <c r="BG88" s="191">
        <f t="shared" si="6"/>
        <v>0</v>
      </c>
      <c r="BH88" s="191">
        <f t="shared" si="7"/>
        <v>0</v>
      </c>
      <c r="BI88" s="191">
        <f t="shared" si="8"/>
        <v>0</v>
      </c>
      <c r="BJ88" s="18" t="s">
        <v>84</v>
      </c>
      <c r="BK88" s="191">
        <f t="shared" si="9"/>
        <v>0</v>
      </c>
      <c r="BL88" s="18" t="s">
        <v>819</v>
      </c>
      <c r="BM88" s="190" t="s">
        <v>836</v>
      </c>
    </row>
    <row r="89" spans="1:65" s="1" customFormat="1" ht="16.5" customHeight="1">
      <c r="A89" s="35"/>
      <c r="B89" s="36"/>
      <c r="C89" s="179" t="s">
        <v>174</v>
      </c>
      <c r="D89" s="179" t="s">
        <v>143</v>
      </c>
      <c r="E89" s="180" t="s">
        <v>837</v>
      </c>
      <c r="F89" s="181" t="s">
        <v>838</v>
      </c>
      <c r="G89" s="182" t="s">
        <v>665</v>
      </c>
      <c r="H89" s="183">
        <v>1</v>
      </c>
      <c r="I89" s="184"/>
      <c r="J89" s="185">
        <f t="shared" si="0"/>
        <v>0</v>
      </c>
      <c r="K89" s="181" t="s">
        <v>21</v>
      </c>
      <c r="L89" s="40"/>
      <c r="M89" s="186" t="s">
        <v>21</v>
      </c>
      <c r="N89" s="187" t="s">
        <v>48</v>
      </c>
      <c r="O89" s="65"/>
      <c r="P89" s="188">
        <f t="shared" si="1"/>
        <v>0</v>
      </c>
      <c r="Q89" s="188">
        <v>0</v>
      </c>
      <c r="R89" s="188">
        <f t="shared" si="2"/>
        <v>0</v>
      </c>
      <c r="S89" s="188">
        <v>0</v>
      </c>
      <c r="T89" s="189">
        <f t="shared" si="3"/>
        <v>0</v>
      </c>
      <c r="U89" s="35"/>
      <c r="V89" s="35"/>
      <c r="W89" s="35"/>
      <c r="X89" s="35"/>
      <c r="Y89" s="35"/>
      <c r="Z89" s="35"/>
      <c r="AA89" s="35"/>
      <c r="AB89" s="35"/>
      <c r="AC89" s="35"/>
      <c r="AD89" s="35"/>
      <c r="AE89" s="35"/>
      <c r="AR89" s="190" t="s">
        <v>819</v>
      </c>
      <c r="AT89" s="190" t="s">
        <v>143</v>
      </c>
      <c r="AU89" s="190" t="s">
        <v>84</v>
      </c>
      <c r="AY89" s="18" t="s">
        <v>140</v>
      </c>
      <c r="BE89" s="191">
        <f t="shared" si="4"/>
        <v>0</v>
      </c>
      <c r="BF89" s="191">
        <f t="shared" si="5"/>
        <v>0</v>
      </c>
      <c r="BG89" s="191">
        <f t="shared" si="6"/>
        <v>0</v>
      </c>
      <c r="BH89" s="191">
        <f t="shared" si="7"/>
        <v>0</v>
      </c>
      <c r="BI89" s="191">
        <f t="shared" si="8"/>
        <v>0</v>
      </c>
      <c r="BJ89" s="18" t="s">
        <v>84</v>
      </c>
      <c r="BK89" s="191">
        <f t="shared" si="9"/>
        <v>0</v>
      </c>
      <c r="BL89" s="18" t="s">
        <v>819</v>
      </c>
      <c r="BM89" s="190" t="s">
        <v>839</v>
      </c>
    </row>
    <row r="90" spans="1:65" s="1" customFormat="1" ht="16.5" customHeight="1">
      <c r="A90" s="35"/>
      <c r="B90" s="36"/>
      <c r="C90" s="179" t="s">
        <v>178</v>
      </c>
      <c r="D90" s="179" t="s">
        <v>143</v>
      </c>
      <c r="E90" s="180" t="s">
        <v>840</v>
      </c>
      <c r="F90" s="181" t="s">
        <v>841</v>
      </c>
      <c r="G90" s="182" t="s">
        <v>665</v>
      </c>
      <c r="H90" s="183">
        <v>1</v>
      </c>
      <c r="I90" s="184"/>
      <c r="J90" s="185">
        <f t="shared" si="0"/>
        <v>0</v>
      </c>
      <c r="K90" s="181" t="s">
        <v>21</v>
      </c>
      <c r="L90" s="40"/>
      <c r="M90" s="260" t="s">
        <v>21</v>
      </c>
      <c r="N90" s="261" t="s">
        <v>48</v>
      </c>
      <c r="O90" s="199"/>
      <c r="P90" s="262">
        <f t="shared" si="1"/>
        <v>0</v>
      </c>
      <c r="Q90" s="262">
        <v>0</v>
      </c>
      <c r="R90" s="262">
        <f t="shared" si="2"/>
        <v>0</v>
      </c>
      <c r="S90" s="262">
        <v>0</v>
      </c>
      <c r="T90" s="263">
        <f t="shared" si="3"/>
        <v>0</v>
      </c>
      <c r="U90" s="35"/>
      <c r="V90" s="35"/>
      <c r="W90" s="35"/>
      <c r="X90" s="35"/>
      <c r="Y90" s="35"/>
      <c r="Z90" s="35"/>
      <c r="AA90" s="35"/>
      <c r="AB90" s="35"/>
      <c r="AC90" s="35"/>
      <c r="AD90" s="35"/>
      <c r="AE90" s="35"/>
      <c r="AR90" s="190" t="s">
        <v>819</v>
      </c>
      <c r="AT90" s="190" t="s">
        <v>143</v>
      </c>
      <c r="AU90" s="190" t="s">
        <v>84</v>
      </c>
      <c r="AY90" s="18" t="s">
        <v>140</v>
      </c>
      <c r="BE90" s="191">
        <f t="shared" si="4"/>
        <v>0</v>
      </c>
      <c r="BF90" s="191">
        <f t="shared" si="5"/>
        <v>0</v>
      </c>
      <c r="BG90" s="191">
        <f t="shared" si="6"/>
        <v>0</v>
      </c>
      <c r="BH90" s="191">
        <f t="shared" si="7"/>
        <v>0</v>
      </c>
      <c r="BI90" s="191">
        <f t="shared" si="8"/>
        <v>0</v>
      </c>
      <c r="BJ90" s="18" t="s">
        <v>84</v>
      </c>
      <c r="BK90" s="191">
        <f t="shared" si="9"/>
        <v>0</v>
      </c>
      <c r="BL90" s="18" t="s">
        <v>819</v>
      </c>
      <c r="BM90" s="190" t="s">
        <v>842</v>
      </c>
    </row>
    <row r="91" spans="1:31" s="1" customFormat="1" ht="6.75" customHeight="1">
      <c r="A91" s="35"/>
      <c r="B91" s="48"/>
      <c r="C91" s="49"/>
      <c r="D91" s="49"/>
      <c r="E91" s="49"/>
      <c r="F91" s="49"/>
      <c r="G91" s="49"/>
      <c r="H91" s="49"/>
      <c r="I91" s="49"/>
      <c r="J91" s="49"/>
      <c r="K91" s="49"/>
      <c r="L91" s="40"/>
      <c r="M91" s="35"/>
      <c r="O91" s="35"/>
      <c r="P91" s="35"/>
      <c r="Q91" s="35"/>
      <c r="R91" s="35"/>
      <c r="S91" s="35"/>
      <c r="T91" s="35"/>
      <c r="U91" s="35"/>
      <c r="V91" s="35"/>
      <c r="W91" s="35"/>
      <c r="X91" s="35"/>
      <c r="Y91" s="35"/>
      <c r="Z91" s="35"/>
      <c r="AA91" s="35"/>
      <c r="AB91" s="35"/>
      <c r="AC91" s="35"/>
      <c r="AD91" s="35"/>
      <c r="AE91" s="35"/>
    </row>
  </sheetData>
  <sheetProtection formatColumns="0" formatRows="0" autoFilter="0"/>
  <autoFilter ref="C79:K90"/>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scale="84"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codeName="List7">
    <pageSetUpPr fitToPage="1"/>
  </sheetPr>
  <dimension ref="A3:H134"/>
  <sheetViews>
    <sheetView showGridLines="0" zoomScalePageLayoutView="0" workbookViewId="0" topLeftCell="A133">
      <selection activeCell="A1" sqref="A1"/>
    </sheetView>
  </sheetViews>
  <sheetFormatPr defaultColWidth="9.140625" defaultRowHeight="12"/>
  <cols>
    <col min="1" max="1" width="8.28125" style="0" customWidth="1"/>
    <col min="2" max="2" width="1.7109375" style="0" customWidth="1"/>
    <col min="3" max="3" width="25.00390625" style="0" customWidth="1"/>
    <col min="4" max="4" width="130.8515625" style="0" customWidth="1"/>
    <col min="5" max="5" width="13.28125" style="0" customWidth="1"/>
    <col min="6" max="6" width="20.00390625" style="0" customWidth="1"/>
    <col min="7" max="7" width="1.7109375" style="0" customWidth="1"/>
    <col min="8" max="8" width="8.28125" style="0" customWidth="1"/>
  </cols>
  <sheetData>
    <row r="1" ht="11.25" customHeight="1"/>
    <row r="2" ht="36.75" customHeight="1"/>
    <row r="3" spans="2:8" ht="6.75" customHeight="1">
      <c r="B3" s="109"/>
      <c r="C3" s="110"/>
      <c r="D3" s="110"/>
      <c r="E3" s="110"/>
      <c r="F3" s="110"/>
      <c r="G3" s="110"/>
      <c r="H3" s="21"/>
    </row>
    <row r="4" spans="2:8" ht="24.75" customHeight="1">
      <c r="B4" s="21"/>
      <c r="C4" s="111" t="s">
        <v>843</v>
      </c>
      <c r="H4" s="21"/>
    </row>
    <row r="5" spans="2:8" ht="12" customHeight="1">
      <c r="B5" s="21"/>
      <c r="C5" s="264" t="s">
        <v>13</v>
      </c>
      <c r="D5" s="412" t="s">
        <v>14</v>
      </c>
      <c r="E5" s="374"/>
      <c r="F5" s="374"/>
      <c r="H5" s="21"/>
    </row>
    <row r="6" spans="2:8" ht="36.75" customHeight="1">
      <c r="B6" s="21"/>
      <c r="C6" s="265" t="s">
        <v>16</v>
      </c>
      <c r="D6" s="414" t="s">
        <v>17</v>
      </c>
      <c r="E6" s="374"/>
      <c r="F6" s="374"/>
      <c r="H6" s="21"/>
    </row>
    <row r="7" spans="2:8" ht="16.5" customHeight="1">
      <c r="B7" s="21"/>
      <c r="C7" s="113" t="s">
        <v>24</v>
      </c>
      <c r="D7" s="115" t="str">
        <f>'Rekapitulace stavby'!AN8</f>
        <v>12. 4. 2021</v>
      </c>
      <c r="H7" s="21"/>
    </row>
    <row r="8" spans="1:8" s="1" customFormat="1" ht="10.5" customHeight="1">
      <c r="A8" s="35"/>
      <c r="B8" s="40"/>
      <c r="C8" s="35"/>
      <c r="D8" s="35"/>
      <c r="E8" s="35"/>
      <c r="F8" s="35"/>
      <c r="G8" s="35"/>
      <c r="H8" s="40"/>
    </row>
    <row r="9" spans="1:8" s="10" customFormat="1" ht="29.25" customHeight="1">
      <c r="A9" s="152"/>
      <c r="B9" s="266"/>
      <c r="C9" s="267" t="s">
        <v>58</v>
      </c>
      <c r="D9" s="268" t="s">
        <v>59</v>
      </c>
      <c r="E9" s="268" t="s">
        <v>128</v>
      </c>
      <c r="F9" s="269" t="s">
        <v>844</v>
      </c>
      <c r="G9" s="152"/>
      <c r="H9" s="266"/>
    </row>
    <row r="10" spans="1:8" s="1" customFormat="1" ht="26.25" customHeight="1">
      <c r="A10" s="35"/>
      <c r="B10" s="40"/>
      <c r="C10" s="270" t="s">
        <v>845</v>
      </c>
      <c r="D10" s="270" t="s">
        <v>99</v>
      </c>
      <c r="E10" s="35"/>
      <c r="F10" s="35"/>
      <c r="G10" s="35"/>
      <c r="H10" s="40"/>
    </row>
    <row r="11" spans="1:8" s="1" customFormat="1" ht="16.5" customHeight="1">
      <c r="A11" s="35"/>
      <c r="B11" s="40"/>
      <c r="C11" s="271" t="s">
        <v>580</v>
      </c>
      <c r="D11" s="272" t="s">
        <v>581</v>
      </c>
      <c r="E11" s="273" t="s">
        <v>582</v>
      </c>
      <c r="F11" s="274">
        <v>0.005</v>
      </c>
      <c r="G11" s="35"/>
      <c r="H11" s="40"/>
    </row>
    <row r="12" spans="1:8" s="1" customFormat="1" ht="16.5" customHeight="1">
      <c r="A12" s="35"/>
      <c r="B12" s="40"/>
      <c r="C12" s="275" t="s">
        <v>21</v>
      </c>
      <c r="D12" s="275" t="s">
        <v>611</v>
      </c>
      <c r="E12" s="18" t="s">
        <v>21</v>
      </c>
      <c r="F12" s="276">
        <v>0</v>
      </c>
      <c r="G12" s="35"/>
      <c r="H12" s="40"/>
    </row>
    <row r="13" spans="1:8" s="1" customFormat="1" ht="16.5" customHeight="1">
      <c r="A13" s="35"/>
      <c r="B13" s="40"/>
      <c r="C13" s="275" t="s">
        <v>21</v>
      </c>
      <c r="D13" s="275" t="s">
        <v>618</v>
      </c>
      <c r="E13" s="18" t="s">
        <v>21</v>
      </c>
      <c r="F13" s="276">
        <v>0</v>
      </c>
      <c r="G13" s="35"/>
      <c r="H13" s="40"/>
    </row>
    <row r="14" spans="1:8" s="1" customFormat="1" ht="16.5" customHeight="1">
      <c r="A14" s="35"/>
      <c r="B14" s="40"/>
      <c r="C14" s="275" t="s">
        <v>21</v>
      </c>
      <c r="D14" s="275" t="s">
        <v>619</v>
      </c>
      <c r="E14" s="18" t="s">
        <v>21</v>
      </c>
      <c r="F14" s="276">
        <v>0.005</v>
      </c>
      <c r="G14" s="35"/>
      <c r="H14" s="40"/>
    </row>
    <row r="15" spans="1:8" s="1" customFormat="1" ht="16.5" customHeight="1">
      <c r="A15" s="35"/>
      <c r="B15" s="40"/>
      <c r="C15" s="275" t="s">
        <v>580</v>
      </c>
      <c r="D15" s="275" t="s">
        <v>620</v>
      </c>
      <c r="E15" s="18" t="s">
        <v>21</v>
      </c>
      <c r="F15" s="276">
        <v>0.005</v>
      </c>
      <c r="G15" s="35"/>
      <c r="H15" s="40"/>
    </row>
    <row r="16" spans="1:8" s="1" customFormat="1" ht="16.5" customHeight="1">
      <c r="A16" s="35"/>
      <c r="B16" s="40"/>
      <c r="C16" s="277" t="s">
        <v>846</v>
      </c>
      <c r="D16" s="35"/>
      <c r="E16" s="35"/>
      <c r="F16" s="35"/>
      <c r="G16" s="35"/>
      <c r="H16" s="40"/>
    </row>
    <row r="17" spans="1:8" s="1" customFormat="1" ht="16.5" customHeight="1">
      <c r="A17" s="35"/>
      <c r="B17" s="40"/>
      <c r="C17" s="275" t="s">
        <v>613</v>
      </c>
      <c r="D17" s="275" t="s">
        <v>614</v>
      </c>
      <c r="E17" s="18" t="s">
        <v>582</v>
      </c>
      <c r="F17" s="276">
        <v>0.005</v>
      </c>
      <c r="G17" s="35"/>
      <c r="H17" s="40"/>
    </row>
    <row r="18" spans="1:8" s="1" customFormat="1" ht="16.5" customHeight="1">
      <c r="A18" s="35"/>
      <c r="B18" s="40"/>
      <c r="C18" s="275" t="s">
        <v>686</v>
      </c>
      <c r="D18" s="275" t="s">
        <v>687</v>
      </c>
      <c r="E18" s="18" t="s">
        <v>589</v>
      </c>
      <c r="F18" s="276">
        <v>1.295</v>
      </c>
      <c r="G18" s="35"/>
      <c r="H18" s="40"/>
    </row>
    <row r="19" spans="1:8" s="1" customFormat="1" ht="16.5" customHeight="1">
      <c r="A19" s="35"/>
      <c r="B19" s="40"/>
      <c r="C19" s="275" t="s">
        <v>696</v>
      </c>
      <c r="D19" s="275" t="s">
        <v>697</v>
      </c>
      <c r="E19" s="18" t="s">
        <v>589</v>
      </c>
      <c r="F19" s="276">
        <v>1.502</v>
      </c>
      <c r="G19" s="35"/>
      <c r="H19" s="40"/>
    </row>
    <row r="20" spans="1:8" s="1" customFormat="1" ht="16.5" customHeight="1">
      <c r="A20" s="35"/>
      <c r="B20" s="40"/>
      <c r="C20" s="275" t="s">
        <v>716</v>
      </c>
      <c r="D20" s="275" t="s">
        <v>717</v>
      </c>
      <c r="E20" s="18" t="s">
        <v>589</v>
      </c>
      <c r="F20" s="276">
        <v>0.356</v>
      </c>
      <c r="G20" s="35"/>
      <c r="H20" s="40"/>
    </row>
    <row r="21" spans="1:8" s="1" customFormat="1" ht="16.5" customHeight="1">
      <c r="A21" s="35"/>
      <c r="B21" s="40"/>
      <c r="C21" s="271" t="s">
        <v>584</v>
      </c>
      <c r="D21" s="272" t="s">
        <v>585</v>
      </c>
      <c r="E21" s="273" t="s">
        <v>172</v>
      </c>
      <c r="F21" s="274">
        <v>12.2</v>
      </c>
      <c r="G21" s="35"/>
      <c r="H21" s="40"/>
    </row>
    <row r="22" spans="1:8" s="1" customFormat="1" ht="16.5" customHeight="1">
      <c r="A22" s="35"/>
      <c r="B22" s="40"/>
      <c r="C22" s="275" t="s">
        <v>21</v>
      </c>
      <c r="D22" s="275" t="s">
        <v>611</v>
      </c>
      <c r="E22" s="18" t="s">
        <v>21</v>
      </c>
      <c r="F22" s="276">
        <v>0</v>
      </c>
      <c r="G22" s="35"/>
      <c r="H22" s="40"/>
    </row>
    <row r="23" spans="1:8" s="1" customFormat="1" ht="16.5" customHeight="1">
      <c r="A23" s="35"/>
      <c r="B23" s="40"/>
      <c r="C23" s="275" t="s">
        <v>21</v>
      </c>
      <c r="D23" s="275" t="s">
        <v>654</v>
      </c>
      <c r="E23" s="18" t="s">
        <v>21</v>
      </c>
      <c r="F23" s="276">
        <v>10.4</v>
      </c>
      <c r="G23" s="35"/>
      <c r="H23" s="40"/>
    </row>
    <row r="24" spans="1:8" s="1" customFormat="1" ht="16.5" customHeight="1">
      <c r="A24" s="35"/>
      <c r="B24" s="40"/>
      <c r="C24" s="275" t="s">
        <v>21</v>
      </c>
      <c r="D24" s="275" t="s">
        <v>655</v>
      </c>
      <c r="E24" s="18" t="s">
        <v>21</v>
      </c>
      <c r="F24" s="276">
        <v>1.8</v>
      </c>
      <c r="G24" s="35"/>
      <c r="H24" s="40"/>
    </row>
    <row r="25" spans="1:8" s="1" customFormat="1" ht="16.5" customHeight="1">
      <c r="A25" s="35"/>
      <c r="B25" s="40"/>
      <c r="C25" s="275" t="s">
        <v>584</v>
      </c>
      <c r="D25" s="275" t="s">
        <v>620</v>
      </c>
      <c r="E25" s="18" t="s">
        <v>21</v>
      </c>
      <c r="F25" s="276">
        <v>12.2</v>
      </c>
      <c r="G25" s="35"/>
      <c r="H25" s="40"/>
    </row>
    <row r="26" spans="1:8" s="1" customFormat="1" ht="16.5" customHeight="1">
      <c r="A26" s="35"/>
      <c r="B26" s="40"/>
      <c r="C26" s="277" t="s">
        <v>846</v>
      </c>
      <c r="D26" s="35"/>
      <c r="E26" s="35"/>
      <c r="F26" s="35"/>
      <c r="G26" s="35"/>
      <c r="H26" s="40"/>
    </row>
    <row r="27" spans="1:8" s="1" customFormat="1" ht="16.5" customHeight="1">
      <c r="A27" s="35"/>
      <c r="B27" s="40"/>
      <c r="C27" s="275" t="s">
        <v>660</v>
      </c>
      <c r="D27" s="275" t="s">
        <v>661</v>
      </c>
      <c r="E27" s="18" t="s">
        <v>172</v>
      </c>
      <c r="F27" s="276">
        <v>12.2</v>
      </c>
      <c r="G27" s="35"/>
      <c r="H27" s="40"/>
    </row>
    <row r="28" spans="1:8" s="1" customFormat="1" ht="16.5" customHeight="1">
      <c r="A28" s="35"/>
      <c r="B28" s="40"/>
      <c r="C28" s="275" t="s">
        <v>696</v>
      </c>
      <c r="D28" s="275" t="s">
        <v>697</v>
      </c>
      <c r="E28" s="18" t="s">
        <v>589</v>
      </c>
      <c r="F28" s="276">
        <v>1.502</v>
      </c>
      <c r="G28" s="35"/>
      <c r="H28" s="40"/>
    </row>
    <row r="29" spans="1:8" s="1" customFormat="1" ht="16.5" customHeight="1">
      <c r="A29" s="35"/>
      <c r="B29" s="40"/>
      <c r="C29" s="275" t="s">
        <v>712</v>
      </c>
      <c r="D29" s="275" t="s">
        <v>713</v>
      </c>
      <c r="E29" s="18" t="s">
        <v>589</v>
      </c>
      <c r="F29" s="276">
        <v>0.207</v>
      </c>
      <c r="G29" s="35"/>
      <c r="H29" s="40"/>
    </row>
    <row r="30" spans="1:8" s="1" customFormat="1" ht="16.5" customHeight="1">
      <c r="A30" s="35"/>
      <c r="B30" s="40"/>
      <c r="C30" s="271" t="s">
        <v>566</v>
      </c>
      <c r="D30" s="272" t="s">
        <v>566</v>
      </c>
      <c r="E30" s="273" t="s">
        <v>172</v>
      </c>
      <c r="F30" s="274">
        <v>26.6</v>
      </c>
      <c r="G30" s="35"/>
      <c r="H30" s="40"/>
    </row>
    <row r="31" spans="1:8" s="1" customFormat="1" ht="16.5" customHeight="1">
      <c r="A31" s="35"/>
      <c r="B31" s="40"/>
      <c r="C31" s="275" t="s">
        <v>21</v>
      </c>
      <c r="D31" s="275" t="s">
        <v>630</v>
      </c>
      <c r="E31" s="18" t="s">
        <v>21</v>
      </c>
      <c r="F31" s="276">
        <v>0</v>
      </c>
      <c r="G31" s="35"/>
      <c r="H31" s="40"/>
    </row>
    <row r="32" spans="1:8" s="1" customFormat="1" ht="16.5" customHeight="1">
      <c r="A32" s="35"/>
      <c r="B32" s="40"/>
      <c r="C32" s="275" t="s">
        <v>566</v>
      </c>
      <c r="D32" s="275" t="s">
        <v>574</v>
      </c>
      <c r="E32" s="18" t="s">
        <v>21</v>
      </c>
      <c r="F32" s="276">
        <v>26.6</v>
      </c>
      <c r="G32" s="35"/>
      <c r="H32" s="40"/>
    </row>
    <row r="33" spans="1:8" s="1" customFormat="1" ht="16.5" customHeight="1">
      <c r="A33" s="35"/>
      <c r="B33" s="40"/>
      <c r="C33" s="277" t="s">
        <v>846</v>
      </c>
      <c r="D33" s="35"/>
      <c r="E33" s="35"/>
      <c r="F33" s="35"/>
      <c r="G33" s="35"/>
      <c r="H33" s="40"/>
    </row>
    <row r="34" spans="1:8" s="1" customFormat="1" ht="16.5" customHeight="1">
      <c r="A34" s="35"/>
      <c r="B34" s="40"/>
      <c r="C34" s="275" t="s">
        <v>746</v>
      </c>
      <c r="D34" s="275" t="s">
        <v>747</v>
      </c>
      <c r="E34" s="18" t="s">
        <v>172</v>
      </c>
      <c r="F34" s="276">
        <v>26.6</v>
      </c>
      <c r="G34" s="35"/>
      <c r="H34" s="40"/>
    </row>
    <row r="35" spans="1:8" s="1" customFormat="1" ht="16.5" customHeight="1">
      <c r="A35" s="35"/>
      <c r="B35" s="40"/>
      <c r="C35" s="275" t="s">
        <v>732</v>
      </c>
      <c r="D35" s="275" t="s">
        <v>733</v>
      </c>
      <c r="E35" s="18" t="s">
        <v>172</v>
      </c>
      <c r="F35" s="276">
        <v>26.6</v>
      </c>
      <c r="G35" s="35"/>
      <c r="H35" s="40"/>
    </row>
    <row r="36" spans="1:8" s="1" customFormat="1" ht="16.5" customHeight="1">
      <c r="A36" s="35"/>
      <c r="B36" s="40"/>
      <c r="C36" s="275" t="s">
        <v>737</v>
      </c>
      <c r="D36" s="275" t="s">
        <v>738</v>
      </c>
      <c r="E36" s="18" t="s">
        <v>172</v>
      </c>
      <c r="F36" s="276">
        <v>26.6</v>
      </c>
      <c r="G36" s="35"/>
      <c r="H36" s="40"/>
    </row>
    <row r="37" spans="1:8" s="1" customFormat="1" ht="16.5" customHeight="1">
      <c r="A37" s="35"/>
      <c r="B37" s="40"/>
      <c r="C37" s="275" t="s">
        <v>756</v>
      </c>
      <c r="D37" s="275" t="s">
        <v>757</v>
      </c>
      <c r="E37" s="18" t="s">
        <v>172</v>
      </c>
      <c r="F37" s="276">
        <v>26.6</v>
      </c>
      <c r="G37" s="35"/>
      <c r="H37" s="40"/>
    </row>
    <row r="38" spans="1:8" s="1" customFormat="1" ht="16.5" customHeight="1">
      <c r="A38" s="35"/>
      <c r="B38" s="40"/>
      <c r="C38" s="275" t="s">
        <v>794</v>
      </c>
      <c r="D38" s="275" t="s">
        <v>795</v>
      </c>
      <c r="E38" s="18" t="s">
        <v>172</v>
      </c>
      <c r="F38" s="276">
        <v>26.6</v>
      </c>
      <c r="G38" s="35"/>
      <c r="H38" s="40"/>
    </row>
    <row r="39" spans="1:8" s="1" customFormat="1" ht="16.5" customHeight="1">
      <c r="A39" s="35"/>
      <c r="B39" s="40"/>
      <c r="C39" s="275" t="s">
        <v>752</v>
      </c>
      <c r="D39" s="275" t="s">
        <v>753</v>
      </c>
      <c r="E39" s="18" t="s">
        <v>172</v>
      </c>
      <c r="F39" s="276">
        <v>29.26</v>
      </c>
      <c r="G39" s="35"/>
      <c r="H39" s="40"/>
    </row>
    <row r="40" spans="1:8" s="1" customFormat="1" ht="16.5" customHeight="1">
      <c r="A40" s="35"/>
      <c r="B40" s="40"/>
      <c r="C40" s="271" t="s">
        <v>574</v>
      </c>
      <c r="D40" s="272" t="s">
        <v>575</v>
      </c>
      <c r="E40" s="273" t="s">
        <v>172</v>
      </c>
      <c r="F40" s="274">
        <v>26.6</v>
      </c>
      <c r="G40" s="35"/>
      <c r="H40" s="40"/>
    </row>
    <row r="41" spans="1:8" s="1" customFormat="1" ht="16.5" customHeight="1">
      <c r="A41" s="35"/>
      <c r="B41" s="40"/>
      <c r="C41" s="275" t="s">
        <v>21</v>
      </c>
      <c r="D41" s="275" t="s">
        <v>630</v>
      </c>
      <c r="E41" s="18" t="s">
        <v>21</v>
      </c>
      <c r="F41" s="276">
        <v>0</v>
      </c>
      <c r="G41" s="35"/>
      <c r="H41" s="40"/>
    </row>
    <row r="42" spans="1:8" s="1" customFormat="1" ht="16.5" customHeight="1">
      <c r="A42" s="35"/>
      <c r="B42" s="40"/>
      <c r="C42" s="275" t="s">
        <v>21</v>
      </c>
      <c r="D42" s="275" t="s">
        <v>744</v>
      </c>
      <c r="E42" s="18" t="s">
        <v>21</v>
      </c>
      <c r="F42" s="276">
        <v>12.4</v>
      </c>
      <c r="G42" s="35"/>
      <c r="H42" s="40"/>
    </row>
    <row r="43" spans="1:8" s="1" customFormat="1" ht="16.5" customHeight="1">
      <c r="A43" s="35"/>
      <c r="B43" s="40"/>
      <c r="C43" s="275" t="s">
        <v>21</v>
      </c>
      <c r="D43" s="275" t="s">
        <v>745</v>
      </c>
      <c r="E43" s="18" t="s">
        <v>21</v>
      </c>
      <c r="F43" s="276">
        <v>14.2</v>
      </c>
      <c r="G43" s="35"/>
      <c r="H43" s="40"/>
    </row>
    <row r="44" spans="1:8" s="1" customFormat="1" ht="16.5" customHeight="1">
      <c r="A44" s="35"/>
      <c r="B44" s="40"/>
      <c r="C44" s="275" t="s">
        <v>574</v>
      </c>
      <c r="D44" s="275" t="s">
        <v>620</v>
      </c>
      <c r="E44" s="18" t="s">
        <v>21</v>
      </c>
      <c r="F44" s="276">
        <v>26.6</v>
      </c>
      <c r="G44" s="35"/>
      <c r="H44" s="40"/>
    </row>
    <row r="45" spans="1:8" s="1" customFormat="1" ht="16.5" customHeight="1">
      <c r="A45" s="35"/>
      <c r="B45" s="40"/>
      <c r="C45" s="277" t="s">
        <v>846</v>
      </c>
      <c r="D45" s="35"/>
      <c r="E45" s="35"/>
      <c r="F45" s="35"/>
      <c r="G45" s="35"/>
      <c r="H45" s="40"/>
    </row>
    <row r="46" spans="1:8" s="1" customFormat="1" ht="16.5" customHeight="1">
      <c r="A46" s="35"/>
      <c r="B46" s="40"/>
      <c r="C46" s="275" t="s">
        <v>741</v>
      </c>
      <c r="D46" s="275" t="s">
        <v>742</v>
      </c>
      <c r="E46" s="18" t="s">
        <v>172</v>
      </c>
      <c r="F46" s="276">
        <v>26.6</v>
      </c>
      <c r="G46" s="35"/>
      <c r="H46" s="40"/>
    </row>
    <row r="47" spans="1:8" s="1" customFormat="1" ht="16.5" customHeight="1">
      <c r="A47" s="35"/>
      <c r="B47" s="40"/>
      <c r="C47" s="275" t="s">
        <v>746</v>
      </c>
      <c r="D47" s="275" t="s">
        <v>747</v>
      </c>
      <c r="E47" s="18" t="s">
        <v>172</v>
      </c>
      <c r="F47" s="276">
        <v>26.6</v>
      </c>
      <c r="G47" s="35"/>
      <c r="H47" s="40"/>
    </row>
    <row r="48" spans="1:8" s="1" customFormat="1" ht="16.5" customHeight="1">
      <c r="A48" s="35"/>
      <c r="B48" s="40"/>
      <c r="C48" s="275" t="s">
        <v>621</v>
      </c>
      <c r="D48" s="275" t="s">
        <v>622</v>
      </c>
      <c r="E48" s="18" t="s">
        <v>172</v>
      </c>
      <c r="F48" s="276">
        <v>26.6</v>
      </c>
      <c r="G48" s="35"/>
      <c r="H48" s="40"/>
    </row>
    <row r="49" spans="1:8" s="1" customFormat="1" ht="16.5" customHeight="1">
      <c r="A49" s="35"/>
      <c r="B49" s="40"/>
      <c r="C49" s="275" t="s">
        <v>686</v>
      </c>
      <c r="D49" s="275" t="s">
        <v>687</v>
      </c>
      <c r="E49" s="18" t="s">
        <v>589</v>
      </c>
      <c r="F49" s="276">
        <v>1.295</v>
      </c>
      <c r="G49" s="35"/>
      <c r="H49" s="40"/>
    </row>
    <row r="50" spans="1:8" s="1" customFormat="1" ht="16.5" customHeight="1">
      <c r="A50" s="35"/>
      <c r="B50" s="40"/>
      <c r="C50" s="275" t="s">
        <v>696</v>
      </c>
      <c r="D50" s="275" t="s">
        <v>697</v>
      </c>
      <c r="E50" s="18" t="s">
        <v>589</v>
      </c>
      <c r="F50" s="276">
        <v>1.502</v>
      </c>
      <c r="G50" s="35"/>
      <c r="H50" s="40"/>
    </row>
    <row r="51" spans="1:8" s="1" customFormat="1" ht="16.5" customHeight="1">
      <c r="A51" s="35"/>
      <c r="B51" s="40"/>
      <c r="C51" s="275" t="s">
        <v>707</v>
      </c>
      <c r="D51" s="275" t="s">
        <v>708</v>
      </c>
      <c r="E51" s="18" t="s">
        <v>589</v>
      </c>
      <c r="F51" s="276">
        <v>0.939</v>
      </c>
      <c r="G51" s="35"/>
      <c r="H51" s="40"/>
    </row>
    <row r="52" spans="1:8" s="1" customFormat="1" ht="16.5" customHeight="1">
      <c r="A52" s="35"/>
      <c r="B52" s="40"/>
      <c r="C52" s="271" t="s">
        <v>847</v>
      </c>
      <c r="D52" s="272" t="s">
        <v>848</v>
      </c>
      <c r="E52" s="273" t="s">
        <v>562</v>
      </c>
      <c r="F52" s="274">
        <v>1.6</v>
      </c>
      <c r="G52" s="35"/>
      <c r="H52" s="40"/>
    </row>
    <row r="53" spans="1:8" s="1" customFormat="1" ht="16.5" customHeight="1">
      <c r="A53" s="35"/>
      <c r="B53" s="40"/>
      <c r="C53" s="275" t="s">
        <v>21</v>
      </c>
      <c r="D53" s="275" t="s">
        <v>849</v>
      </c>
      <c r="E53" s="18" t="s">
        <v>21</v>
      </c>
      <c r="F53" s="276">
        <v>0</v>
      </c>
      <c r="G53" s="35"/>
      <c r="H53" s="40"/>
    </row>
    <row r="54" spans="1:8" s="1" customFormat="1" ht="16.5" customHeight="1">
      <c r="A54" s="35"/>
      <c r="B54" s="40"/>
      <c r="C54" s="275" t="s">
        <v>21</v>
      </c>
      <c r="D54" s="275" t="s">
        <v>850</v>
      </c>
      <c r="E54" s="18" t="s">
        <v>21</v>
      </c>
      <c r="F54" s="276">
        <v>1.6</v>
      </c>
      <c r="G54" s="35"/>
      <c r="H54" s="40"/>
    </row>
    <row r="55" spans="1:8" s="1" customFormat="1" ht="16.5" customHeight="1">
      <c r="A55" s="35"/>
      <c r="B55" s="40"/>
      <c r="C55" s="275" t="s">
        <v>847</v>
      </c>
      <c r="D55" s="275" t="s">
        <v>620</v>
      </c>
      <c r="E55" s="18" t="s">
        <v>21</v>
      </c>
      <c r="F55" s="276">
        <v>1.6</v>
      </c>
      <c r="G55" s="35"/>
      <c r="H55" s="40"/>
    </row>
    <row r="56" spans="1:8" s="1" customFormat="1" ht="16.5" customHeight="1">
      <c r="A56" s="35"/>
      <c r="B56" s="40"/>
      <c r="C56" s="271" t="s">
        <v>851</v>
      </c>
      <c r="D56" s="272" t="s">
        <v>852</v>
      </c>
      <c r="E56" s="273" t="s">
        <v>172</v>
      </c>
      <c r="F56" s="274">
        <v>8.1</v>
      </c>
      <c r="G56" s="35"/>
      <c r="H56" s="40"/>
    </row>
    <row r="57" spans="1:8" s="1" customFormat="1" ht="16.5" customHeight="1">
      <c r="A57" s="35"/>
      <c r="B57" s="40"/>
      <c r="C57" s="275" t="s">
        <v>21</v>
      </c>
      <c r="D57" s="275" t="s">
        <v>853</v>
      </c>
      <c r="E57" s="18" t="s">
        <v>21</v>
      </c>
      <c r="F57" s="276">
        <v>2</v>
      </c>
      <c r="G57" s="35"/>
      <c r="H57" s="40"/>
    </row>
    <row r="58" spans="1:8" s="1" customFormat="1" ht="16.5" customHeight="1">
      <c r="A58" s="35"/>
      <c r="B58" s="40"/>
      <c r="C58" s="275" t="s">
        <v>21</v>
      </c>
      <c r="D58" s="275" t="s">
        <v>854</v>
      </c>
      <c r="E58" s="18" t="s">
        <v>21</v>
      </c>
      <c r="F58" s="276">
        <v>6.1</v>
      </c>
      <c r="G58" s="35"/>
      <c r="H58" s="40"/>
    </row>
    <row r="59" spans="1:8" s="1" customFormat="1" ht="16.5" customHeight="1">
      <c r="A59" s="35"/>
      <c r="B59" s="40"/>
      <c r="C59" s="275" t="s">
        <v>851</v>
      </c>
      <c r="D59" s="275" t="s">
        <v>620</v>
      </c>
      <c r="E59" s="18" t="s">
        <v>21</v>
      </c>
      <c r="F59" s="276">
        <v>8.1</v>
      </c>
      <c r="G59" s="35"/>
      <c r="H59" s="40"/>
    </row>
    <row r="60" spans="1:8" s="1" customFormat="1" ht="16.5" customHeight="1">
      <c r="A60" s="35"/>
      <c r="B60" s="40"/>
      <c r="C60" s="271" t="s">
        <v>587</v>
      </c>
      <c r="D60" s="272" t="s">
        <v>588</v>
      </c>
      <c r="E60" s="273" t="s">
        <v>589</v>
      </c>
      <c r="F60" s="274">
        <v>1.502</v>
      </c>
      <c r="G60" s="35"/>
      <c r="H60" s="40"/>
    </row>
    <row r="61" spans="1:8" s="1" customFormat="1" ht="16.5" customHeight="1">
      <c r="A61" s="35"/>
      <c r="B61" s="40"/>
      <c r="C61" s="275" t="s">
        <v>21</v>
      </c>
      <c r="D61" s="275" t="s">
        <v>691</v>
      </c>
      <c r="E61" s="18" t="s">
        <v>21</v>
      </c>
      <c r="F61" s="276">
        <v>0.014</v>
      </c>
      <c r="G61" s="35"/>
      <c r="H61" s="40"/>
    </row>
    <row r="62" spans="1:8" s="1" customFormat="1" ht="16.5" customHeight="1">
      <c r="A62" s="35"/>
      <c r="B62" s="40"/>
      <c r="C62" s="275" t="s">
        <v>21</v>
      </c>
      <c r="D62" s="275" t="s">
        <v>692</v>
      </c>
      <c r="E62" s="18" t="s">
        <v>21</v>
      </c>
      <c r="F62" s="276">
        <v>0.015</v>
      </c>
      <c r="G62" s="35"/>
      <c r="H62" s="40"/>
    </row>
    <row r="63" spans="1:8" s="1" customFormat="1" ht="16.5" customHeight="1">
      <c r="A63" s="35"/>
      <c r="B63" s="40"/>
      <c r="C63" s="275" t="s">
        <v>21</v>
      </c>
      <c r="D63" s="275" t="s">
        <v>693</v>
      </c>
      <c r="E63" s="18" t="s">
        <v>21</v>
      </c>
      <c r="F63" s="276">
        <v>0.076</v>
      </c>
      <c r="G63" s="35"/>
      <c r="H63" s="40"/>
    </row>
    <row r="64" spans="1:8" s="1" customFormat="1" ht="16.5" customHeight="1">
      <c r="A64" s="35"/>
      <c r="B64" s="40"/>
      <c r="C64" s="275" t="s">
        <v>21</v>
      </c>
      <c r="D64" s="275" t="s">
        <v>694</v>
      </c>
      <c r="E64" s="18" t="s">
        <v>21</v>
      </c>
      <c r="F64" s="276">
        <v>0.251</v>
      </c>
      <c r="G64" s="35"/>
      <c r="H64" s="40"/>
    </row>
    <row r="65" spans="1:8" s="1" customFormat="1" ht="16.5" customHeight="1">
      <c r="A65" s="35"/>
      <c r="B65" s="40"/>
      <c r="C65" s="275" t="s">
        <v>21</v>
      </c>
      <c r="D65" s="275" t="s">
        <v>695</v>
      </c>
      <c r="E65" s="18" t="s">
        <v>21</v>
      </c>
      <c r="F65" s="276">
        <v>0.939</v>
      </c>
      <c r="G65" s="35"/>
      <c r="H65" s="40"/>
    </row>
    <row r="66" spans="1:8" s="1" customFormat="1" ht="16.5" customHeight="1">
      <c r="A66" s="35"/>
      <c r="B66" s="40"/>
      <c r="C66" s="275" t="s">
        <v>21</v>
      </c>
      <c r="D66" s="275" t="s">
        <v>701</v>
      </c>
      <c r="E66" s="18" t="s">
        <v>21</v>
      </c>
      <c r="F66" s="276">
        <v>0.207</v>
      </c>
      <c r="G66" s="35"/>
      <c r="H66" s="40"/>
    </row>
    <row r="67" spans="1:8" s="1" customFormat="1" ht="16.5" customHeight="1">
      <c r="A67" s="35"/>
      <c r="B67" s="40"/>
      <c r="C67" s="275" t="s">
        <v>587</v>
      </c>
      <c r="D67" s="275" t="s">
        <v>620</v>
      </c>
      <c r="E67" s="18" t="s">
        <v>21</v>
      </c>
      <c r="F67" s="276">
        <v>1.502</v>
      </c>
      <c r="G67" s="35"/>
      <c r="H67" s="40"/>
    </row>
    <row r="68" spans="1:8" s="1" customFormat="1" ht="16.5" customHeight="1">
      <c r="A68" s="35"/>
      <c r="B68" s="40"/>
      <c r="C68" s="277" t="s">
        <v>846</v>
      </c>
      <c r="D68" s="35"/>
      <c r="E68" s="35"/>
      <c r="F68" s="35"/>
      <c r="G68" s="35"/>
      <c r="H68" s="40"/>
    </row>
    <row r="69" spans="1:8" s="1" customFormat="1" ht="16.5" customHeight="1">
      <c r="A69" s="35"/>
      <c r="B69" s="40"/>
      <c r="C69" s="275" t="s">
        <v>696</v>
      </c>
      <c r="D69" s="275" t="s">
        <v>697</v>
      </c>
      <c r="E69" s="18" t="s">
        <v>589</v>
      </c>
      <c r="F69" s="276">
        <v>1.502</v>
      </c>
      <c r="G69" s="35"/>
      <c r="H69" s="40"/>
    </row>
    <row r="70" spans="1:8" s="1" customFormat="1" ht="16.5" customHeight="1">
      <c r="A70" s="35"/>
      <c r="B70" s="40"/>
      <c r="C70" s="275" t="s">
        <v>702</v>
      </c>
      <c r="D70" s="275" t="s">
        <v>703</v>
      </c>
      <c r="E70" s="18" t="s">
        <v>589</v>
      </c>
      <c r="F70" s="276">
        <v>34.546</v>
      </c>
      <c r="G70" s="35"/>
      <c r="H70" s="40"/>
    </row>
    <row r="71" spans="1:8" s="1" customFormat="1" ht="16.5" customHeight="1">
      <c r="A71" s="35"/>
      <c r="B71" s="40"/>
      <c r="C71" s="271" t="s">
        <v>855</v>
      </c>
      <c r="D71" s="272" t="s">
        <v>855</v>
      </c>
      <c r="E71" s="273" t="s">
        <v>172</v>
      </c>
      <c r="F71" s="274">
        <v>187.198</v>
      </c>
      <c r="G71" s="35"/>
      <c r="H71" s="40"/>
    </row>
    <row r="72" spans="1:8" s="1" customFormat="1" ht="16.5" customHeight="1">
      <c r="A72" s="35"/>
      <c r="B72" s="40"/>
      <c r="C72" s="271" t="s">
        <v>856</v>
      </c>
      <c r="D72" s="272" t="s">
        <v>857</v>
      </c>
      <c r="E72" s="273" t="s">
        <v>562</v>
      </c>
      <c r="F72" s="274">
        <v>2</v>
      </c>
      <c r="G72" s="35"/>
      <c r="H72" s="40"/>
    </row>
    <row r="73" spans="1:8" s="1" customFormat="1" ht="16.5" customHeight="1">
      <c r="A73" s="35"/>
      <c r="B73" s="40"/>
      <c r="C73" s="275" t="s">
        <v>21</v>
      </c>
      <c r="D73" s="275" t="s">
        <v>630</v>
      </c>
      <c r="E73" s="18" t="s">
        <v>21</v>
      </c>
      <c r="F73" s="276">
        <v>0</v>
      </c>
      <c r="G73" s="35"/>
      <c r="H73" s="40"/>
    </row>
    <row r="74" spans="1:8" s="1" customFormat="1" ht="16.5" customHeight="1">
      <c r="A74" s="35"/>
      <c r="B74" s="40"/>
      <c r="C74" s="275" t="s">
        <v>21</v>
      </c>
      <c r="D74" s="275" t="s">
        <v>858</v>
      </c>
      <c r="E74" s="18" t="s">
        <v>21</v>
      </c>
      <c r="F74" s="276">
        <v>0</v>
      </c>
      <c r="G74" s="35"/>
      <c r="H74" s="40"/>
    </row>
    <row r="75" spans="1:8" s="1" customFormat="1" ht="16.5" customHeight="1">
      <c r="A75" s="35"/>
      <c r="B75" s="40"/>
      <c r="C75" s="275" t="s">
        <v>21</v>
      </c>
      <c r="D75" s="275" t="s">
        <v>859</v>
      </c>
      <c r="E75" s="18" t="s">
        <v>21</v>
      </c>
      <c r="F75" s="276">
        <v>2</v>
      </c>
      <c r="G75" s="35"/>
      <c r="H75" s="40"/>
    </row>
    <row r="76" spans="1:8" s="1" customFormat="1" ht="16.5" customHeight="1">
      <c r="A76" s="35"/>
      <c r="B76" s="40"/>
      <c r="C76" s="275" t="s">
        <v>856</v>
      </c>
      <c r="D76" s="275" t="s">
        <v>620</v>
      </c>
      <c r="E76" s="18" t="s">
        <v>21</v>
      </c>
      <c r="F76" s="276">
        <v>2</v>
      </c>
      <c r="G76" s="35"/>
      <c r="H76" s="40"/>
    </row>
    <row r="77" spans="1:8" s="1" customFormat="1" ht="16.5" customHeight="1">
      <c r="A77" s="35"/>
      <c r="B77" s="40"/>
      <c r="C77" s="271" t="s">
        <v>860</v>
      </c>
      <c r="D77" s="272" t="s">
        <v>860</v>
      </c>
      <c r="E77" s="273" t="s">
        <v>562</v>
      </c>
      <c r="F77" s="274">
        <v>10.15</v>
      </c>
      <c r="G77" s="35"/>
      <c r="H77" s="40"/>
    </row>
    <row r="78" spans="1:8" s="1" customFormat="1" ht="16.5" customHeight="1">
      <c r="A78" s="35"/>
      <c r="B78" s="40"/>
      <c r="C78" s="275" t="s">
        <v>21</v>
      </c>
      <c r="D78" s="275" t="s">
        <v>861</v>
      </c>
      <c r="E78" s="18" t="s">
        <v>21</v>
      </c>
      <c r="F78" s="276">
        <v>0</v>
      </c>
      <c r="G78" s="35"/>
      <c r="H78" s="40"/>
    </row>
    <row r="79" spans="1:8" s="1" customFormat="1" ht="16.5" customHeight="1">
      <c r="A79" s="35"/>
      <c r="B79" s="40"/>
      <c r="C79" s="275" t="s">
        <v>860</v>
      </c>
      <c r="D79" s="275" t="s">
        <v>862</v>
      </c>
      <c r="E79" s="18" t="s">
        <v>21</v>
      </c>
      <c r="F79" s="276">
        <v>10.15</v>
      </c>
      <c r="G79" s="35"/>
      <c r="H79" s="40"/>
    </row>
    <row r="80" spans="1:8" s="1" customFormat="1" ht="16.5" customHeight="1">
      <c r="A80" s="35"/>
      <c r="B80" s="40"/>
      <c r="C80" s="271" t="s">
        <v>568</v>
      </c>
      <c r="D80" s="272" t="s">
        <v>569</v>
      </c>
      <c r="E80" s="273" t="s">
        <v>562</v>
      </c>
      <c r="F80" s="274">
        <v>0.75</v>
      </c>
      <c r="G80" s="35"/>
      <c r="H80" s="40"/>
    </row>
    <row r="81" spans="1:8" s="1" customFormat="1" ht="16.5" customHeight="1">
      <c r="A81" s="35"/>
      <c r="B81" s="40"/>
      <c r="C81" s="275" t="s">
        <v>21</v>
      </c>
      <c r="D81" s="275" t="s">
        <v>630</v>
      </c>
      <c r="E81" s="18" t="s">
        <v>21</v>
      </c>
      <c r="F81" s="276">
        <v>0</v>
      </c>
      <c r="G81" s="35"/>
      <c r="H81" s="40"/>
    </row>
    <row r="82" spans="1:8" s="1" customFormat="1" ht="16.5" customHeight="1">
      <c r="A82" s="35"/>
      <c r="B82" s="40"/>
      <c r="C82" s="275" t="s">
        <v>21</v>
      </c>
      <c r="D82" s="275" t="s">
        <v>631</v>
      </c>
      <c r="E82" s="18" t="s">
        <v>21</v>
      </c>
      <c r="F82" s="276">
        <v>0</v>
      </c>
      <c r="G82" s="35"/>
      <c r="H82" s="40"/>
    </row>
    <row r="83" spans="1:8" s="1" customFormat="1" ht="16.5" customHeight="1">
      <c r="A83" s="35"/>
      <c r="B83" s="40"/>
      <c r="C83" s="275" t="s">
        <v>568</v>
      </c>
      <c r="D83" s="275" t="s">
        <v>637</v>
      </c>
      <c r="E83" s="18" t="s">
        <v>21</v>
      </c>
      <c r="F83" s="276">
        <v>0.75</v>
      </c>
      <c r="G83" s="35"/>
      <c r="H83" s="40"/>
    </row>
    <row r="84" spans="1:8" s="1" customFormat="1" ht="16.5" customHeight="1">
      <c r="A84" s="35"/>
      <c r="B84" s="40"/>
      <c r="C84" s="277" t="s">
        <v>846</v>
      </c>
      <c r="D84" s="35"/>
      <c r="E84" s="35"/>
      <c r="F84" s="35"/>
      <c r="G84" s="35"/>
      <c r="H84" s="40"/>
    </row>
    <row r="85" spans="1:8" s="1" customFormat="1" ht="16.5" customHeight="1">
      <c r="A85" s="35"/>
      <c r="B85" s="40"/>
      <c r="C85" s="275" t="s">
        <v>633</v>
      </c>
      <c r="D85" s="275" t="s">
        <v>634</v>
      </c>
      <c r="E85" s="18" t="s">
        <v>562</v>
      </c>
      <c r="F85" s="276">
        <v>0.75</v>
      </c>
      <c r="G85" s="35"/>
      <c r="H85" s="40"/>
    </row>
    <row r="86" spans="1:8" s="1" customFormat="1" ht="16.5" customHeight="1">
      <c r="A86" s="35"/>
      <c r="B86" s="40"/>
      <c r="C86" s="275" t="s">
        <v>686</v>
      </c>
      <c r="D86" s="275" t="s">
        <v>687</v>
      </c>
      <c r="E86" s="18" t="s">
        <v>589</v>
      </c>
      <c r="F86" s="276">
        <v>1.295</v>
      </c>
      <c r="G86" s="35"/>
      <c r="H86" s="40"/>
    </row>
    <row r="87" spans="1:8" s="1" customFormat="1" ht="16.5" customHeight="1">
      <c r="A87" s="35"/>
      <c r="B87" s="40"/>
      <c r="C87" s="275" t="s">
        <v>696</v>
      </c>
      <c r="D87" s="275" t="s">
        <v>697</v>
      </c>
      <c r="E87" s="18" t="s">
        <v>589</v>
      </c>
      <c r="F87" s="276">
        <v>1.502</v>
      </c>
      <c r="G87" s="35"/>
      <c r="H87" s="40"/>
    </row>
    <row r="88" spans="1:8" s="1" customFormat="1" ht="16.5" customHeight="1">
      <c r="A88" s="35"/>
      <c r="B88" s="40"/>
      <c r="C88" s="275" t="s">
        <v>716</v>
      </c>
      <c r="D88" s="275" t="s">
        <v>717</v>
      </c>
      <c r="E88" s="18" t="s">
        <v>589</v>
      </c>
      <c r="F88" s="276">
        <v>0.356</v>
      </c>
      <c r="G88" s="35"/>
      <c r="H88" s="40"/>
    </row>
    <row r="89" spans="1:8" s="1" customFormat="1" ht="16.5" customHeight="1">
      <c r="A89" s="35"/>
      <c r="B89" s="40"/>
      <c r="C89" s="271" t="s">
        <v>571</v>
      </c>
      <c r="D89" s="272" t="s">
        <v>572</v>
      </c>
      <c r="E89" s="273" t="s">
        <v>562</v>
      </c>
      <c r="F89" s="274">
        <v>0.5</v>
      </c>
      <c r="G89" s="35"/>
      <c r="H89" s="40"/>
    </row>
    <row r="90" spans="1:8" s="1" customFormat="1" ht="16.5" customHeight="1">
      <c r="A90" s="35"/>
      <c r="B90" s="40"/>
      <c r="C90" s="275" t="s">
        <v>21</v>
      </c>
      <c r="D90" s="275" t="s">
        <v>642</v>
      </c>
      <c r="E90" s="18" t="s">
        <v>21</v>
      </c>
      <c r="F90" s="276">
        <v>0</v>
      </c>
      <c r="G90" s="35"/>
      <c r="H90" s="40"/>
    </row>
    <row r="91" spans="1:8" s="1" customFormat="1" ht="16.5" customHeight="1">
      <c r="A91" s="35"/>
      <c r="B91" s="40"/>
      <c r="C91" s="275" t="s">
        <v>571</v>
      </c>
      <c r="D91" s="275" t="s">
        <v>643</v>
      </c>
      <c r="E91" s="18" t="s">
        <v>21</v>
      </c>
      <c r="F91" s="276">
        <v>0.5</v>
      </c>
      <c r="G91" s="35"/>
      <c r="H91" s="40"/>
    </row>
    <row r="92" spans="1:8" s="1" customFormat="1" ht="16.5" customHeight="1">
      <c r="A92" s="35"/>
      <c r="B92" s="40"/>
      <c r="C92" s="277" t="s">
        <v>846</v>
      </c>
      <c r="D92" s="35"/>
      <c r="E92" s="35"/>
      <c r="F92" s="35"/>
      <c r="G92" s="35"/>
      <c r="H92" s="40"/>
    </row>
    <row r="93" spans="1:8" s="1" customFormat="1" ht="16.5" customHeight="1">
      <c r="A93" s="35"/>
      <c r="B93" s="40"/>
      <c r="C93" s="275" t="s">
        <v>638</v>
      </c>
      <c r="D93" s="275" t="s">
        <v>639</v>
      </c>
      <c r="E93" s="18" t="s">
        <v>562</v>
      </c>
      <c r="F93" s="276">
        <v>0.5</v>
      </c>
      <c r="G93" s="35"/>
      <c r="H93" s="40"/>
    </row>
    <row r="94" spans="1:8" s="1" customFormat="1" ht="16.5" customHeight="1">
      <c r="A94" s="35"/>
      <c r="B94" s="40"/>
      <c r="C94" s="275" t="s">
        <v>686</v>
      </c>
      <c r="D94" s="275" t="s">
        <v>687</v>
      </c>
      <c r="E94" s="18" t="s">
        <v>589</v>
      </c>
      <c r="F94" s="276">
        <v>1.295</v>
      </c>
      <c r="G94" s="35"/>
      <c r="H94" s="40"/>
    </row>
    <row r="95" spans="1:8" s="1" customFormat="1" ht="16.5" customHeight="1">
      <c r="A95" s="35"/>
      <c r="B95" s="40"/>
      <c r="C95" s="275" t="s">
        <v>696</v>
      </c>
      <c r="D95" s="275" t="s">
        <v>697</v>
      </c>
      <c r="E95" s="18" t="s">
        <v>589</v>
      </c>
      <c r="F95" s="276">
        <v>1.502</v>
      </c>
      <c r="G95" s="35"/>
      <c r="H95" s="40"/>
    </row>
    <row r="96" spans="1:8" s="1" customFormat="1" ht="16.5" customHeight="1">
      <c r="A96" s="35"/>
      <c r="B96" s="40"/>
      <c r="C96" s="275" t="s">
        <v>716</v>
      </c>
      <c r="D96" s="275" t="s">
        <v>717</v>
      </c>
      <c r="E96" s="18" t="s">
        <v>589</v>
      </c>
      <c r="F96" s="276">
        <v>0.356</v>
      </c>
      <c r="G96" s="35"/>
      <c r="H96" s="40"/>
    </row>
    <row r="97" spans="1:8" s="1" customFormat="1" ht="16.5" customHeight="1">
      <c r="A97" s="35"/>
      <c r="B97" s="40"/>
      <c r="C97" s="271" t="s">
        <v>560</v>
      </c>
      <c r="D97" s="272" t="s">
        <v>561</v>
      </c>
      <c r="E97" s="273" t="s">
        <v>562</v>
      </c>
      <c r="F97" s="274">
        <v>1</v>
      </c>
      <c r="G97" s="35"/>
      <c r="H97" s="40"/>
    </row>
    <row r="98" spans="1:8" s="1" customFormat="1" ht="16.5" customHeight="1">
      <c r="A98" s="35"/>
      <c r="B98" s="40"/>
      <c r="C98" s="275" t="s">
        <v>21</v>
      </c>
      <c r="D98" s="275" t="s">
        <v>630</v>
      </c>
      <c r="E98" s="18" t="s">
        <v>21</v>
      </c>
      <c r="F98" s="276">
        <v>0</v>
      </c>
      <c r="G98" s="35"/>
      <c r="H98" s="40"/>
    </row>
    <row r="99" spans="1:8" s="1" customFormat="1" ht="16.5" customHeight="1">
      <c r="A99" s="35"/>
      <c r="B99" s="40"/>
      <c r="C99" s="275" t="s">
        <v>21</v>
      </c>
      <c r="D99" s="275" t="s">
        <v>631</v>
      </c>
      <c r="E99" s="18" t="s">
        <v>21</v>
      </c>
      <c r="F99" s="276">
        <v>0</v>
      </c>
      <c r="G99" s="35"/>
      <c r="H99" s="40"/>
    </row>
    <row r="100" spans="1:8" s="1" customFormat="1" ht="16.5" customHeight="1">
      <c r="A100" s="35"/>
      <c r="B100" s="40"/>
      <c r="C100" s="275" t="s">
        <v>21</v>
      </c>
      <c r="D100" s="275" t="s">
        <v>632</v>
      </c>
      <c r="E100" s="18" t="s">
        <v>21</v>
      </c>
      <c r="F100" s="276">
        <v>1</v>
      </c>
      <c r="G100" s="35"/>
      <c r="H100" s="40"/>
    </row>
    <row r="101" spans="1:8" s="1" customFormat="1" ht="16.5" customHeight="1">
      <c r="A101" s="35"/>
      <c r="B101" s="40"/>
      <c r="C101" s="275" t="s">
        <v>560</v>
      </c>
      <c r="D101" s="275" t="s">
        <v>620</v>
      </c>
      <c r="E101" s="18" t="s">
        <v>21</v>
      </c>
      <c r="F101" s="276">
        <v>1</v>
      </c>
      <c r="G101" s="35"/>
      <c r="H101" s="40"/>
    </row>
    <row r="102" spans="1:8" s="1" customFormat="1" ht="16.5" customHeight="1">
      <c r="A102" s="35"/>
      <c r="B102" s="40"/>
      <c r="C102" s="277" t="s">
        <v>846</v>
      </c>
      <c r="D102" s="35"/>
      <c r="E102" s="35"/>
      <c r="F102" s="35"/>
      <c r="G102" s="35"/>
      <c r="H102" s="40"/>
    </row>
    <row r="103" spans="1:8" s="1" customFormat="1" ht="16.5" customHeight="1">
      <c r="A103" s="35"/>
      <c r="B103" s="40"/>
      <c r="C103" s="275" t="s">
        <v>625</v>
      </c>
      <c r="D103" s="275" t="s">
        <v>626</v>
      </c>
      <c r="E103" s="18" t="s">
        <v>562</v>
      </c>
      <c r="F103" s="276">
        <v>1</v>
      </c>
      <c r="G103" s="35"/>
      <c r="H103" s="40"/>
    </row>
    <row r="104" spans="1:8" s="1" customFormat="1" ht="16.5" customHeight="1">
      <c r="A104" s="35"/>
      <c r="B104" s="40"/>
      <c r="C104" s="275" t="s">
        <v>686</v>
      </c>
      <c r="D104" s="275" t="s">
        <v>687</v>
      </c>
      <c r="E104" s="18" t="s">
        <v>589</v>
      </c>
      <c r="F104" s="276">
        <v>1.295</v>
      </c>
      <c r="G104" s="35"/>
      <c r="H104" s="40"/>
    </row>
    <row r="105" spans="1:8" s="1" customFormat="1" ht="16.5" customHeight="1">
      <c r="A105" s="35"/>
      <c r="B105" s="40"/>
      <c r="C105" s="275" t="s">
        <v>696</v>
      </c>
      <c r="D105" s="275" t="s">
        <v>697</v>
      </c>
      <c r="E105" s="18" t="s">
        <v>589</v>
      </c>
      <c r="F105" s="276">
        <v>1.502</v>
      </c>
      <c r="G105" s="35"/>
      <c r="H105" s="40"/>
    </row>
    <row r="106" spans="1:8" s="1" customFormat="1" ht="16.5" customHeight="1">
      <c r="A106" s="35"/>
      <c r="B106" s="40"/>
      <c r="C106" s="275" t="s">
        <v>716</v>
      </c>
      <c r="D106" s="275" t="s">
        <v>717</v>
      </c>
      <c r="E106" s="18" t="s">
        <v>589</v>
      </c>
      <c r="F106" s="276">
        <v>0.356</v>
      </c>
      <c r="G106" s="35"/>
      <c r="H106" s="40"/>
    </row>
    <row r="107" spans="1:8" s="1" customFormat="1" ht="16.5" customHeight="1">
      <c r="A107" s="35"/>
      <c r="B107" s="40"/>
      <c r="C107" s="271" t="s">
        <v>563</v>
      </c>
      <c r="D107" s="272" t="s">
        <v>564</v>
      </c>
      <c r="E107" s="273" t="s">
        <v>172</v>
      </c>
      <c r="F107" s="274">
        <v>187.5</v>
      </c>
      <c r="G107" s="35"/>
      <c r="H107" s="40"/>
    </row>
    <row r="108" spans="1:8" s="1" customFormat="1" ht="16.5" customHeight="1">
      <c r="A108" s="35"/>
      <c r="B108" s="40"/>
      <c r="C108" s="275" t="s">
        <v>21</v>
      </c>
      <c r="D108" s="275" t="s">
        <v>611</v>
      </c>
      <c r="E108" s="18" t="s">
        <v>21</v>
      </c>
      <c r="F108" s="276">
        <v>0</v>
      </c>
      <c r="G108" s="35"/>
      <c r="H108" s="40"/>
    </row>
    <row r="109" spans="1:8" s="1" customFormat="1" ht="16.5" customHeight="1">
      <c r="A109" s="35"/>
      <c r="B109" s="40"/>
      <c r="C109" s="275" t="s">
        <v>21</v>
      </c>
      <c r="D109" s="275" t="s">
        <v>802</v>
      </c>
      <c r="E109" s="18" t="s">
        <v>21</v>
      </c>
      <c r="F109" s="276">
        <v>0</v>
      </c>
      <c r="G109" s="35"/>
      <c r="H109" s="40"/>
    </row>
    <row r="110" spans="1:8" s="1" customFormat="1" ht="16.5" customHeight="1">
      <c r="A110" s="35"/>
      <c r="B110" s="40"/>
      <c r="C110" s="275" t="s">
        <v>21</v>
      </c>
      <c r="D110" s="275" t="s">
        <v>803</v>
      </c>
      <c r="E110" s="18" t="s">
        <v>21</v>
      </c>
      <c r="F110" s="276">
        <v>102.98</v>
      </c>
      <c r="G110" s="35"/>
      <c r="H110" s="40"/>
    </row>
    <row r="111" spans="1:8" s="1" customFormat="1" ht="16.5" customHeight="1">
      <c r="A111" s="35"/>
      <c r="B111" s="40"/>
      <c r="C111" s="275" t="s">
        <v>21</v>
      </c>
      <c r="D111" s="275" t="s">
        <v>804</v>
      </c>
      <c r="E111" s="18" t="s">
        <v>21</v>
      </c>
      <c r="F111" s="276">
        <v>18.43</v>
      </c>
      <c r="G111" s="35"/>
      <c r="H111" s="40"/>
    </row>
    <row r="112" spans="1:8" s="1" customFormat="1" ht="16.5" customHeight="1">
      <c r="A112" s="35"/>
      <c r="B112" s="40"/>
      <c r="C112" s="275" t="s">
        <v>21</v>
      </c>
      <c r="D112" s="275" t="s">
        <v>805</v>
      </c>
      <c r="E112" s="18" t="s">
        <v>21</v>
      </c>
      <c r="F112" s="276">
        <v>18.5</v>
      </c>
      <c r="G112" s="35"/>
      <c r="H112" s="40"/>
    </row>
    <row r="113" spans="1:8" s="1" customFormat="1" ht="16.5" customHeight="1">
      <c r="A113" s="35"/>
      <c r="B113" s="40"/>
      <c r="C113" s="275" t="s">
        <v>21</v>
      </c>
      <c r="D113" s="275" t="s">
        <v>806</v>
      </c>
      <c r="E113" s="18" t="s">
        <v>21</v>
      </c>
      <c r="F113" s="276">
        <v>7.95</v>
      </c>
      <c r="G113" s="35"/>
      <c r="H113" s="40"/>
    </row>
    <row r="114" spans="1:8" s="1" customFormat="1" ht="16.5" customHeight="1">
      <c r="A114" s="35"/>
      <c r="B114" s="40"/>
      <c r="C114" s="275" t="s">
        <v>21</v>
      </c>
      <c r="D114" s="275" t="s">
        <v>808</v>
      </c>
      <c r="E114" s="18" t="s">
        <v>21</v>
      </c>
      <c r="F114" s="276">
        <v>0</v>
      </c>
      <c r="G114" s="35"/>
      <c r="H114" s="40"/>
    </row>
    <row r="115" spans="1:8" s="1" customFormat="1" ht="16.5" customHeight="1">
      <c r="A115" s="35"/>
      <c r="B115" s="40"/>
      <c r="C115" s="275" t="s">
        <v>21</v>
      </c>
      <c r="D115" s="275" t="s">
        <v>809</v>
      </c>
      <c r="E115" s="18" t="s">
        <v>21</v>
      </c>
      <c r="F115" s="276">
        <v>6.16</v>
      </c>
      <c r="G115" s="35"/>
      <c r="H115" s="40"/>
    </row>
    <row r="116" spans="1:8" s="1" customFormat="1" ht="16.5" customHeight="1">
      <c r="A116" s="35"/>
      <c r="B116" s="40"/>
      <c r="C116" s="275" t="s">
        <v>21</v>
      </c>
      <c r="D116" s="275" t="s">
        <v>810</v>
      </c>
      <c r="E116" s="18" t="s">
        <v>21</v>
      </c>
      <c r="F116" s="276">
        <v>0</v>
      </c>
      <c r="G116" s="35"/>
      <c r="H116" s="40"/>
    </row>
    <row r="117" spans="1:8" s="1" customFormat="1" ht="16.5" customHeight="1">
      <c r="A117" s="35"/>
      <c r="B117" s="40"/>
      <c r="C117" s="275" t="s">
        <v>21</v>
      </c>
      <c r="D117" s="275" t="s">
        <v>811</v>
      </c>
      <c r="E117" s="18" t="s">
        <v>21</v>
      </c>
      <c r="F117" s="276">
        <v>12.8</v>
      </c>
      <c r="G117" s="35"/>
      <c r="H117" s="40"/>
    </row>
    <row r="118" spans="1:8" s="1" customFormat="1" ht="16.5" customHeight="1">
      <c r="A118" s="35"/>
      <c r="B118" s="40"/>
      <c r="C118" s="275" t="s">
        <v>21</v>
      </c>
      <c r="D118" s="275" t="s">
        <v>812</v>
      </c>
      <c r="E118" s="18" t="s">
        <v>21</v>
      </c>
      <c r="F118" s="276">
        <v>20.28</v>
      </c>
      <c r="G118" s="35"/>
      <c r="H118" s="40"/>
    </row>
    <row r="119" spans="1:8" s="1" customFormat="1" ht="16.5" customHeight="1">
      <c r="A119" s="35"/>
      <c r="B119" s="40"/>
      <c r="C119" s="275" t="s">
        <v>21</v>
      </c>
      <c r="D119" s="275" t="s">
        <v>813</v>
      </c>
      <c r="E119" s="18" t="s">
        <v>21</v>
      </c>
      <c r="F119" s="276">
        <v>0.4</v>
      </c>
      <c r="G119" s="35"/>
      <c r="H119" s="40"/>
    </row>
    <row r="120" spans="1:8" s="1" customFormat="1" ht="16.5" customHeight="1">
      <c r="A120" s="35"/>
      <c r="B120" s="40"/>
      <c r="C120" s="275" t="s">
        <v>563</v>
      </c>
      <c r="D120" s="275" t="s">
        <v>620</v>
      </c>
      <c r="E120" s="18" t="s">
        <v>21</v>
      </c>
      <c r="F120" s="276">
        <v>187.5</v>
      </c>
      <c r="G120" s="35"/>
      <c r="H120" s="40"/>
    </row>
    <row r="121" spans="1:8" s="1" customFormat="1" ht="16.5" customHeight="1">
      <c r="A121" s="35"/>
      <c r="B121" s="40"/>
      <c r="C121" s="277" t="s">
        <v>846</v>
      </c>
      <c r="D121" s="35"/>
      <c r="E121" s="35"/>
      <c r="F121" s="35"/>
      <c r="G121" s="35"/>
      <c r="H121" s="40"/>
    </row>
    <row r="122" spans="1:8" s="1" customFormat="1" ht="16.5" customHeight="1">
      <c r="A122" s="35"/>
      <c r="B122" s="40"/>
      <c r="C122" s="275" t="s">
        <v>798</v>
      </c>
      <c r="D122" s="275" t="s">
        <v>799</v>
      </c>
      <c r="E122" s="18" t="s">
        <v>172</v>
      </c>
      <c r="F122" s="276">
        <v>187.5</v>
      </c>
      <c r="G122" s="35"/>
      <c r="H122" s="40"/>
    </row>
    <row r="123" spans="1:8" s="1" customFormat="1" ht="16.5" customHeight="1">
      <c r="A123" s="35"/>
      <c r="B123" s="40"/>
      <c r="C123" s="275" t="s">
        <v>772</v>
      </c>
      <c r="D123" s="275" t="s">
        <v>773</v>
      </c>
      <c r="E123" s="18" t="s">
        <v>172</v>
      </c>
      <c r="F123" s="276">
        <v>187.5</v>
      </c>
      <c r="G123" s="35"/>
      <c r="H123" s="40"/>
    </row>
    <row r="124" spans="1:8" s="1" customFormat="1" ht="16.5" customHeight="1">
      <c r="A124" s="35"/>
      <c r="B124" s="40"/>
      <c r="C124" s="275" t="s">
        <v>776</v>
      </c>
      <c r="D124" s="275" t="s">
        <v>777</v>
      </c>
      <c r="E124" s="18" t="s">
        <v>172</v>
      </c>
      <c r="F124" s="276">
        <v>187.5</v>
      </c>
      <c r="G124" s="35"/>
      <c r="H124" s="40"/>
    </row>
    <row r="125" spans="1:8" s="1" customFormat="1" ht="16.5" customHeight="1">
      <c r="A125" s="35"/>
      <c r="B125" s="40"/>
      <c r="C125" s="275" t="s">
        <v>790</v>
      </c>
      <c r="D125" s="275" t="s">
        <v>791</v>
      </c>
      <c r="E125" s="18" t="s">
        <v>172</v>
      </c>
      <c r="F125" s="276">
        <v>187.5</v>
      </c>
      <c r="G125" s="35"/>
      <c r="H125" s="40"/>
    </row>
    <row r="126" spans="1:8" s="1" customFormat="1" ht="16.5" customHeight="1">
      <c r="A126" s="35"/>
      <c r="B126" s="40"/>
      <c r="C126" s="271" t="s">
        <v>863</v>
      </c>
      <c r="D126" s="272" t="s">
        <v>864</v>
      </c>
      <c r="E126" s="273" t="s">
        <v>172</v>
      </c>
      <c r="F126" s="274">
        <v>388.9</v>
      </c>
      <c r="G126" s="35"/>
      <c r="H126" s="40"/>
    </row>
    <row r="127" spans="1:8" s="1" customFormat="1" ht="16.5" customHeight="1">
      <c r="A127" s="35"/>
      <c r="B127" s="40"/>
      <c r="C127" s="271" t="s">
        <v>576</v>
      </c>
      <c r="D127" s="272" t="s">
        <v>577</v>
      </c>
      <c r="E127" s="273" t="s">
        <v>172</v>
      </c>
      <c r="F127" s="274">
        <v>37.4</v>
      </c>
      <c r="G127" s="35"/>
      <c r="H127" s="40"/>
    </row>
    <row r="128" spans="1:8" s="1" customFormat="1" ht="16.5" customHeight="1">
      <c r="A128" s="35"/>
      <c r="B128" s="40"/>
      <c r="C128" s="275" t="s">
        <v>21</v>
      </c>
      <c r="D128" s="275" t="s">
        <v>611</v>
      </c>
      <c r="E128" s="18" t="s">
        <v>21</v>
      </c>
      <c r="F128" s="276">
        <v>0</v>
      </c>
      <c r="G128" s="35"/>
      <c r="H128" s="40"/>
    </row>
    <row r="129" spans="1:8" s="1" customFormat="1" ht="16.5" customHeight="1">
      <c r="A129" s="35"/>
      <c r="B129" s="40"/>
      <c r="C129" s="275" t="s">
        <v>576</v>
      </c>
      <c r="D129" s="275" t="s">
        <v>785</v>
      </c>
      <c r="E129" s="18" t="s">
        <v>21</v>
      </c>
      <c r="F129" s="276">
        <v>37.4</v>
      </c>
      <c r="G129" s="35"/>
      <c r="H129" s="40"/>
    </row>
    <row r="130" spans="1:8" s="1" customFormat="1" ht="16.5" customHeight="1">
      <c r="A130" s="35"/>
      <c r="B130" s="40"/>
      <c r="C130" s="277" t="s">
        <v>846</v>
      </c>
      <c r="D130" s="35"/>
      <c r="E130" s="35"/>
      <c r="F130" s="35"/>
      <c r="G130" s="35"/>
      <c r="H130" s="40"/>
    </row>
    <row r="131" spans="1:8" s="1" customFormat="1" ht="16.5" customHeight="1">
      <c r="A131" s="35"/>
      <c r="B131" s="40"/>
      <c r="C131" s="275" t="s">
        <v>780</v>
      </c>
      <c r="D131" s="275" t="s">
        <v>781</v>
      </c>
      <c r="E131" s="18" t="s">
        <v>172</v>
      </c>
      <c r="F131" s="276">
        <v>37.4</v>
      </c>
      <c r="G131" s="35"/>
      <c r="H131" s="40"/>
    </row>
    <row r="132" spans="1:8" s="1" customFormat="1" ht="16.5" customHeight="1">
      <c r="A132" s="35"/>
      <c r="B132" s="40"/>
      <c r="C132" s="275" t="s">
        <v>786</v>
      </c>
      <c r="D132" s="275" t="s">
        <v>787</v>
      </c>
      <c r="E132" s="18" t="s">
        <v>172</v>
      </c>
      <c r="F132" s="276">
        <v>39.27</v>
      </c>
      <c r="G132" s="35"/>
      <c r="H132" s="40"/>
    </row>
    <row r="133" spans="1:8" s="1" customFormat="1" ht="6.75" customHeight="1">
      <c r="A133" s="35"/>
      <c r="B133" s="133"/>
      <c r="C133" s="134"/>
      <c r="D133" s="134"/>
      <c r="E133" s="134"/>
      <c r="F133" s="134"/>
      <c r="G133" s="134"/>
      <c r="H133" s="40"/>
    </row>
    <row r="134" spans="1:8" s="1" customFormat="1" ht="11.25">
      <c r="A134" s="35"/>
      <c r="B134" s="35"/>
      <c r="C134" s="35"/>
      <c r="D134" s="35"/>
      <c r="E134" s="35"/>
      <c r="F134" s="35"/>
      <c r="G134" s="35"/>
      <c r="H134" s="35"/>
    </row>
  </sheetData>
  <sheetProtection formatColumns="0" formatRows="0"/>
  <mergeCells count="2">
    <mergeCell ref="D5:F5"/>
    <mergeCell ref="D6:F6"/>
  </mergeCells>
  <printOptions/>
  <pageMargins left="0.7" right="0.7" top="0.787401575" bottom="0.787401575" header="0.3" footer="0.3"/>
  <pageSetup blackAndWhite="1" fitToHeight="100" fitToWidth="1" horizontalDpi="600" verticalDpi="600" orientation="landscape" paperSize="9" scale="87"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codeName="List8">
    <pageSetUpPr fitToPage="1"/>
  </sheetPr>
  <dimension ref="B2:K218"/>
  <sheetViews>
    <sheetView showGridLines="0" zoomScale="110" zoomScaleNormal="110" zoomScalePageLayoutView="0" workbookViewId="0" topLeftCell="A1">
      <selection activeCell="A1" sqref="A1"/>
    </sheetView>
  </sheetViews>
  <sheetFormatPr defaultColWidth="9.140625" defaultRowHeight="12"/>
  <cols>
    <col min="1" max="1" width="8.28125" style="278" customWidth="1"/>
    <col min="2" max="2" width="1.7109375" style="278" customWidth="1"/>
    <col min="3" max="4" width="5.00390625" style="278" customWidth="1"/>
    <col min="5" max="5" width="11.7109375" style="278" customWidth="1"/>
    <col min="6" max="6" width="9.140625" style="278" customWidth="1"/>
    <col min="7" max="7" width="5.00390625" style="278" customWidth="1"/>
    <col min="8" max="8" width="77.8515625" style="278" customWidth="1"/>
    <col min="9" max="10" width="20.00390625" style="278" customWidth="1"/>
    <col min="11" max="11" width="1.7109375" style="278" customWidth="1"/>
  </cols>
  <sheetData>
    <row r="1" ht="37.5" customHeight="1"/>
    <row r="2" spans="2:11" ht="7.5" customHeight="1">
      <c r="B2" s="279"/>
      <c r="C2" s="280"/>
      <c r="D2" s="280"/>
      <c r="E2" s="280"/>
      <c r="F2" s="280"/>
      <c r="G2" s="280"/>
      <c r="H2" s="280"/>
      <c r="I2" s="280"/>
      <c r="J2" s="280"/>
      <c r="K2" s="281"/>
    </row>
    <row r="3" spans="2:11" s="16" customFormat="1" ht="45" customHeight="1">
      <c r="B3" s="282"/>
      <c r="C3" s="416" t="s">
        <v>865</v>
      </c>
      <c r="D3" s="416"/>
      <c r="E3" s="416"/>
      <c r="F3" s="416"/>
      <c r="G3" s="416"/>
      <c r="H3" s="416"/>
      <c r="I3" s="416"/>
      <c r="J3" s="416"/>
      <c r="K3" s="283"/>
    </row>
    <row r="4" spans="2:11" ht="25.5" customHeight="1">
      <c r="B4" s="284"/>
      <c r="C4" s="417" t="s">
        <v>866</v>
      </c>
      <c r="D4" s="417"/>
      <c r="E4" s="417"/>
      <c r="F4" s="417"/>
      <c r="G4" s="417"/>
      <c r="H4" s="417"/>
      <c r="I4" s="417"/>
      <c r="J4" s="417"/>
      <c r="K4" s="285"/>
    </row>
    <row r="5" spans="2:11" ht="5.25" customHeight="1">
      <c r="B5" s="284"/>
      <c r="C5" s="286"/>
      <c r="D5" s="286"/>
      <c r="E5" s="286"/>
      <c r="F5" s="286"/>
      <c r="G5" s="286"/>
      <c r="H5" s="286"/>
      <c r="I5" s="286"/>
      <c r="J5" s="286"/>
      <c r="K5" s="285"/>
    </row>
    <row r="6" spans="2:11" ht="15" customHeight="1">
      <c r="B6" s="284"/>
      <c r="C6" s="415" t="s">
        <v>867</v>
      </c>
      <c r="D6" s="415"/>
      <c r="E6" s="415"/>
      <c r="F6" s="415"/>
      <c r="G6" s="415"/>
      <c r="H6" s="415"/>
      <c r="I6" s="415"/>
      <c r="J6" s="415"/>
      <c r="K6" s="285"/>
    </row>
    <row r="7" spans="2:11" ht="15" customHeight="1">
      <c r="B7" s="288"/>
      <c r="C7" s="415" t="s">
        <v>868</v>
      </c>
      <c r="D7" s="415"/>
      <c r="E7" s="415"/>
      <c r="F7" s="415"/>
      <c r="G7" s="415"/>
      <c r="H7" s="415"/>
      <c r="I7" s="415"/>
      <c r="J7" s="415"/>
      <c r="K7" s="285"/>
    </row>
    <row r="8" spans="2:11" ht="12.75" customHeight="1">
      <c r="B8" s="288"/>
      <c r="C8" s="287"/>
      <c r="D8" s="287"/>
      <c r="E8" s="287"/>
      <c r="F8" s="287"/>
      <c r="G8" s="287"/>
      <c r="H8" s="287"/>
      <c r="I8" s="287"/>
      <c r="J8" s="287"/>
      <c r="K8" s="285"/>
    </row>
    <row r="9" spans="2:11" ht="15" customHeight="1">
      <c r="B9" s="288"/>
      <c r="C9" s="415" t="s">
        <v>869</v>
      </c>
      <c r="D9" s="415"/>
      <c r="E9" s="415"/>
      <c r="F9" s="415"/>
      <c r="G9" s="415"/>
      <c r="H9" s="415"/>
      <c r="I9" s="415"/>
      <c r="J9" s="415"/>
      <c r="K9" s="285"/>
    </row>
    <row r="10" spans="2:11" ht="15" customHeight="1">
      <c r="B10" s="288"/>
      <c r="C10" s="287"/>
      <c r="D10" s="415" t="s">
        <v>870</v>
      </c>
      <c r="E10" s="415"/>
      <c r="F10" s="415"/>
      <c r="G10" s="415"/>
      <c r="H10" s="415"/>
      <c r="I10" s="415"/>
      <c r="J10" s="415"/>
      <c r="K10" s="285"/>
    </row>
    <row r="11" spans="2:11" ht="15" customHeight="1">
      <c r="B11" s="288"/>
      <c r="C11" s="289"/>
      <c r="D11" s="415" t="s">
        <v>871</v>
      </c>
      <c r="E11" s="415"/>
      <c r="F11" s="415"/>
      <c r="G11" s="415"/>
      <c r="H11" s="415"/>
      <c r="I11" s="415"/>
      <c r="J11" s="415"/>
      <c r="K11" s="285"/>
    </row>
    <row r="12" spans="2:11" ht="15" customHeight="1">
      <c r="B12" s="288"/>
      <c r="C12" s="289"/>
      <c r="D12" s="287"/>
      <c r="E12" s="287"/>
      <c r="F12" s="287"/>
      <c r="G12" s="287"/>
      <c r="H12" s="287"/>
      <c r="I12" s="287"/>
      <c r="J12" s="287"/>
      <c r="K12" s="285"/>
    </row>
    <row r="13" spans="2:11" ht="15" customHeight="1">
      <c r="B13" s="288"/>
      <c r="C13" s="289"/>
      <c r="D13" s="290" t="s">
        <v>872</v>
      </c>
      <c r="E13" s="287"/>
      <c r="F13" s="287"/>
      <c r="G13" s="287"/>
      <c r="H13" s="287"/>
      <c r="I13" s="287"/>
      <c r="J13" s="287"/>
      <c r="K13" s="285"/>
    </row>
    <row r="14" spans="2:11" ht="12.75" customHeight="1">
      <c r="B14" s="288"/>
      <c r="C14" s="289"/>
      <c r="D14" s="289"/>
      <c r="E14" s="289"/>
      <c r="F14" s="289"/>
      <c r="G14" s="289"/>
      <c r="H14" s="289"/>
      <c r="I14" s="289"/>
      <c r="J14" s="289"/>
      <c r="K14" s="285"/>
    </row>
    <row r="15" spans="2:11" ht="15" customHeight="1">
      <c r="B15" s="288"/>
      <c r="C15" s="289"/>
      <c r="D15" s="415" t="s">
        <v>873</v>
      </c>
      <c r="E15" s="415"/>
      <c r="F15" s="415"/>
      <c r="G15" s="415"/>
      <c r="H15" s="415"/>
      <c r="I15" s="415"/>
      <c r="J15" s="415"/>
      <c r="K15" s="285"/>
    </row>
    <row r="16" spans="2:11" ht="15" customHeight="1">
      <c r="B16" s="288"/>
      <c r="C16" s="289"/>
      <c r="D16" s="415" t="s">
        <v>874</v>
      </c>
      <c r="E16" s="415"/>
      <c r="F16" s="415"/>
      <c r="G16" s="415"/>
      <c r="H16" s="415"/>
      <c r="I16" s="415"/>
      <c r="J16" s="415"/>
      <c r="K16" s="285"/>
    </row>
    <row r="17" spans="2:11" ht="15" customHeight="1">
      <c r="B17" s="288"/>
      <c r="C17" s="289"/>
      <c r="D17" s="415" t="s">
        <v>875</v>
      </c>
      <c r="E17" s="415"/>
      <c r="F17" s="415"/>
      <c r="G17" s="415"/>
      <c r="H17" s="415"/>
      <c r="I17" s="415"/>
      <c r="J17" s="415"/>
      <c r="K17" s="285"/>
    </row>
    <row r="18" spans="2:11" ht="15" customHeight="1">
      <c r="B18" s="288"/>
      <c r="C18" s="289"/>
      <c r="D18" s="289"/>
      <c r="E18" s="291" t="s">
        <v>100</v>
      </c>
      <c r="F18" s="415" t="s">
        <v>876</v>
      </c>
      <c r="G18" s="415"/>
      <c r="H18" s="415"/>
      <c r="I18" s="415"/>
      <c r="J18" s="415"/>
      <c r="K18" s="285"/>
    </row>
    <row r="19" spans="2:11" ht="15" customHeight="1">
      <c r="B19" s="288"/>
      <c r="C19" s="289"/>
      <c r="D19" s="289"/>
      <c r="E19" s="291" t="s">
        <v>877</v>
      </c>
      <c r="F19" s="415" t="s">
        <v>878</v>
      </c>
      <c r="G19" s="415"/>
      <c r="H19" s="415"/>
      <c r="I19" s="415"/>
      <c r="J19" s="415"/>
      <c r="K19" s="285"/>
    </row>
    <row r="20" spans="2:11" ht="15" customHeight="1">
      <c r="B20" s="288"/>
      <c r="C20" s="289"/>
      <c r="D20" s="289"/>
      <c r="E20" s="291" t="s">
        <v>83</v>
      </c>
      <c r="F20" s="415" t="s">
        <v>879</v>
      </c>
      <c r="G20" s="415"/>
      <c r="H20" s="415"/>
      <c r="I20" s="415"/>
      <c r="J20" s="415"/>
      <c r="K20" s="285"/>
    </row>
    <row r="21" spans="2:11" ht="15" customHeight="1">
      <c r="B21" s="288"/>
      <c r="C21" s="289"/>
      <c r="D21" s="289"/>
      <c r="E21" s="291" t="s">
        <v>102</v>
      </c>
      <c r="F21" s="415" t="s">
        <v>103</v>
      </c>
      <c r="G21" s="415"/>
      <c r="H21" s="415"/>
      <c r="I21" s="415"/>
      <c r="J21" s="415"/>
      <c r="K21" s="285"/>
    </row>
    <row r="22" spans="2:11" ht="15" customHeight="1">
      <c r="B22" s="288"/>
      <c r="C22" s="289"/>
      <c r="D22" s="289"/>
      <c r="E22" s="291" t="s">
        <v>502</v>
      </c>
      <c r="F22" s="415" t="s">
        <v>503</v>
      </c>
      <c r="G22" s="415"/>
      <c r="H22" s="415"/>
      <c r="I22" s="415"/>
      <c r="J22" s="415"/>
      <c r="K22" s="285"/>
    </row>
    <row r="23" spans="2:11" ht="15" customHeight="1">
      <c r="B23" s="288"/>
      <c r="C23" s="289"/>
      <c r="D23" s="289"/>
      <c r="E23" s="291" t="s">
        <v>90</v>
      </c>
      <c r="F23" s="415" t="s">
        <v>880</v>
      </c>
      <c r="G23" s="415"/>
      <c r="H23" s="415"/>
      <c r="I23" s="415"/>
      <c r="J23" s="415"/>
      <c r="K23" s="285"/>
    </row>
    <row r="24" spans="2:11" ht="12.75" customHeight="1">
      <c r="B24" s="288"/>
      <c r="C24" s="289"/>
      <c r="D24" s="289"/>
      <c r="E24" s="289"/>
      <c r="F24" s="289"/>
      <c r="G24" s="289"/>
      <c r="H24" s="289"/>
      <c r="I24" s="289"/>
      <c r="J24" s="289"/>
      <c r="K24" s="285"/>
    </row>
    <row r="25" spans="2:11" ht="15" customHeight="1">
      <c r="B25" s="288"/>
      <c r="C25" s="415" t="s">
        <v>881</v>
      </c>
      <c r="D25" s="415"/>
      <c r="E25" s="415"/>
      <c r="F25" s="415"/>
      <c r="G25" s="415"/>
      <c r="H25" s="415"/>
      <c r="I25" s="415"/>
      <c r="J25" s="415"/>
      <c r="K25" s="285"/>
    </row>
    <row r="26" spans="2:11" ht="15" customHeight="1">
      <c r="B26" s="288"/>
      <c r="C26" s="415" t="s">
        <v>882</v>
      </c>
      <c r="D26" s="415"/>
      <c r="E26" s="415"/>
      <c r="F26" s="415"/>
      <c r="G26" s="415"/>
      <c r="H26" s="415"/>
      <c r="I26" s="415"/>
      <c r="J26" s="415"/>
      <c r="K26" s="285"/>
    </row>
    <row r="27" spans="2:11" ht="15" customHeight="1">
      <c r="B27" s="288"/>
      <c r="C27" s="287"/>
      <c r="D27" s="415" t="s">
        <v>883</v>
      </c>
      <c r="E27" s="415"/>
      <c r="F27" s="415"/>
      <c r="G27" s="415"/>
      <c r="H27" s="415"/>
      <c r="I27" s="415"/>
      <c r="J27" s="415"/>
      <c r="K27" s="285"/>
    </row>
    <row r="28" spans="2:11" ht="15" customHeight="1">
      <c r="B28" s="288"/>
      <c r="C28" s="289"/>
      <c r="D28" s="415" t="s">
        <v>884</v>
      </c>
      <c r="E28" s="415"/>
      <c r="F28" s="415"/>
      <c r="G28" s="415"/>
      <c r="H28" s="415"/>
      <c r="I28" s="415"/>
      <c r="J28" s="415"/>
      <c r="K28" s="285"/>
    </row>
    <row r="29" spans="2:11" ht="12.75" customHeight="1">
      <c r="B29" s="288"/>
      <c r="C29" s="289"/>
      <c r="D29" s="289"/>
      <c r="E29" s="289"/>
      <c r="F29" s="289"/>
      <c r="G29" s="289"/>
      <c r="H29" s="289"/>
      <c r="I29" s="289"/>
      <c r="J29" s="289"/>
      <c r="K29" s="285"/>
    </row>
    <row r="30" spans="2:11" ht="15" customHeight="1">
      <c r="B30" s="288"/>
      <c r="C30" s="289"/>
      <c r="D30" s="415" t="s">
        <v>885</v>
      </c>
      <c r="E30" s="415"/>
      <c r="F30" s="415"/>
      <c r="G30" s="415"/>
      <c r="H30" s="415"/>
      <c r="I30" s="415"/>
      <c r="J30" s="415"/>
      <c r="K30" s="285"/>
    </row>
    <row r="31" spans="2:11" ht="15" customHeight="1">
      <c r="B31" s="288"/>
      <c r="C31" s="289"/>
      <c r="D31" s="415" t="s">
        <v>886</v>
      </c>
      <c r="E31" s="415"/>
      <c r="F31" s="415"/>
      <c r="G31" s="415"/>
      <c r="H31" s="415"/>
      <c r="I31" s="415"/>
      <c r="J31" s="415"/>
      <c r="K31" s="285"/>
    </row>
    <row r="32" spans="2:11" ht="12.75" customHeight="1">
      <c r="B32" s="288"/>
      <c r="C32" s="289"/>
      <c r="D32" s="289"/>
      <c r="E32" s="289"/>
      <c r="F32" s="289"/>
      <c r="G32" s="289"/>
      <c r="H32" s="289"/>
      <c r="I32" s="289"/>
      <c r="J32" s="289"/>
      <c r="K32" s="285"/>
    </row>
    <row r="33" spans="2:11" ht="15" customHeight="1">
      <c r="B33" s="288"/>
      <c r="C33" s="289"/>
      <c r="D33" s="415" t="s">
        <v>887</v>
      </c>
      <c r="E33" s="415"/>
      <c r="F33" s="415"/>
      <c r="G33" s="415"/>
      <c r="H33" s="415"/>
      <c r="I33" s="415"/>
      <c r="J33" s="415"/>
      <c r="K33" s="285"/>
    </row>
    <row r="34" spans="2:11" ht="15" customHeight="1">
      <c r="B34" s="288"/>
      <c r="C34" s="289"/>
      <c r="D34" s="415" t="s">
        <v>888</v>
      </c>
      <c r="E34" s="415"/>
      <c r="F34" s="415"/>
      <c r="G34" s="415"/>
      <c r="H34" s="415"/>
      <c r="I34" s="415"/>
      <c r="J34" s="415"/>
      <c r="K34" s="285"/>
    </row>
    <row r="35" spans="2:11" ht="15" customHeight="1">
      <c r="B35" s="288"/>
      <c r="C35" s="289"/>
      <c r="D35" s="415" t="s">
        <v>889</v>
      </c>
      <c r="E35" s="415"/>
      <c r="F35" s="415"/>
      <c r="G35" s="415"/>
      <c r="H35" s="415"/>
      <c r="I35" s="415"/>
      <c r="J35" s="415"/>
      <c r="K35" s="285"/>
    </row>
    <row r="36" spans="2:11" ht="15" customHeight="1">
      <c r="B36" s="288"/>
      <c r="C36" s="289"/>
      <c r="D36" s="287"/>
      <c r="E36" s="290" t="s">
        <v>127</v>
      </c>
      <c r="F36" s="287"/>
      <c r="G36" s="415" t="s">
        <v>890</v>
      </c>
      <c r="H36" s="415"/>
      <c r="I36" s="415"/>
      <c r="J36" s="415"/>
      <c r="K36" s="285"/>
    </row>
    <row r="37" spans="2:11" ht="30.75" customHeight="1">
      <c r="B37" s="288"/>
      <c r="C37" s="289"/>
      <c r="D37" s="287"/>
      <c r="E37" s="290" t="s">
        <v>891</v>
      </c>
      <c r="F37" s="287"/>
      <c r="G37" s="415" t="s">
        <v>892</v>
      </c>
      <c r="H37" s="415"/>
      <c r="I37" s="415"/>
      <c r="J37" s="415"/>
      <c r="K37" s="285"/>
    </row>
    <row r="38" spans="2:11" ht="15" customHeight="1">
      <c r="B38" s="288"/>
      <c r="C38" s="289"/>
      <c r="D38" s="287"/>
      <c r="E38" s="290" t="s">
        <v>58</v>
      </c>
      <c r="F38" s="287"/>
      <c r="G38" s="415" t="s">
        <v>893</v>
      </c>
      <c r="H38" s="415"/>
      <c r="I38" s="415"/>
      <c r="J38" s="415"/>
      <c r="K38" s="285"/>
    </row>
    <row r="39" spans="2:11" ht="15" customHeight="1">
      <c r="B39" s="288"/>
      <c r="C39" s="289"/>
      <c r="D39" s="287"/>
      <c r="E39" s="290" t="s">
        <v>59</v>
      </c>
      <c r="F39" s="287"/>
      <c r="G39" s="415" t="s">
        <v>894</v>
      </c>
      <c r="H39" s="415"/>
      <c r="I39" s="415"/>
      <c r="J39" s="415"/>
      <c r="K39" s="285"/>
    </row>
    <row r="40" spans="2:11" ht="15" customHeight="1">
      <c r="B40" s="288"/>
      <c r="C40" s="289"/>
      <c r="D40" s="287"/>
      <c r="E40" s="290" t="s">
        <v>128</v>
      </c>
      <c r="F40" s="287"/>
      <c r="G40" s="415" t="s">
        <v>895</v>
      </c>
      <c r="H40" s="415"/>
      <c r="I40" s="415"/>
      <c r="J40" s="415"/>
      <c r="K40" s="285"/>
    </row>
    <row r="41" spans="2:11" ht="15" customHeight="1">
      <c r="B41" s="288"/>
      <c r="C41" s="289"/>
      <c r="D41" s="287"/>
      <c r="E41" s="290" t="s">
        <v>129</v>
      </c>
      <c r="F41" s="287"/>
      <c r="G41" s="415" t="s">
        <v>896</v>
      </c>
      <c r="H41" s="415"/>
      <c r="I41" s="415"/>
      <c r="J41" s="415"/>
      <c r="K41" s="285"/>
    </row>
    <row r="42" spans="2:11" ht="15" customHeight="1">
      <c r="B42" s="288"/>
      <c r="C42" s="289"/>
      <c r="D42" s="287"/>
      <c r="E42" s="290" t="s">
        <v>897</v>
      </c>
      <c r="F42" s="287"/>
      <c r="G42" s="415" t="s">
        <v>898</v>
      </c>
      <c r="H42" s="415"/>
      <c r="I42" s="415"/>
      <c r="J42" s="415"/>
      <c r="K42" s="285"/>
    </row>
    <row r="43" spans="2:11" ht="15" customHeight="1">
      <c r="B43" s="288"/>
      <c r="C43" s="289"/>
      <c r="D43" s="287"/>
      <c r="E43" s="290"/>
      <c r="F43" s="287"/>
      <c r="G43" s="415" t="s">
        <v>899</v>
      </c>
      <c r="H43" s="415"/>
      <c r="I43" s="415"/>
      <c r="J43" s="415"/>
      <c r="K43" s="285"/>
    </row>
    <row r="44" spans="2:11" ht="15" customHeight="1">
      <c r="B44" s="288"/>
      <c r="C44" s="289"/>
      <c r="D44" s="287"/>
      <c r="E44" s="290" t="s">
        <v>900</v>
      </c>
      <c r="F44" s="287"/>
      <c r="G44" s="415" t="s">
        <v>901</v>
      </c>
      <c r="H44" s="415"/>
      <c r="I44" s="415"/>
      <c r="J44" s="415"/>
      <c r="K44" s="285"/>
    </row>
    <row r="45" spans="2:11" ht="15" customHeight="1">
      <c r="B45" s="288"/>
      <c r="C45" s="289"/>
      <c r="D45" s="287"/>
      <c r="E45" s="290" t="s">
        <v>131</v>
      </c>
      <c r="F45" s="287"/>
      <c r="G45" s="415" t="s">
        <v>902</v>
      </c>
      <c r="H45" s="415"/>
      <c r="I45" s="415"/>
      <c r="J45" s="415"/>
      <c r="K45" s="285"/>
    </row>
    <row r="46" spans="2:11" ht="12.75" customHeight="1">
      <c r="B46" s="288"/>
      <c r="C46" s="289"/>
      <c r="D46" s="287"/>
      <c r="E46" s="287"/>
      <c r="F46" s="287"/>
      <c r="G46" s="287"/>
      <c r="H46" s="287"/>
      <c r="I46" s="287"/>
      <c r="J46" s="287"/>
      <c r="K46" s="285"/>
    </row>
    <row r="47" spans="2:11" ht="15" customHeight="1">
      <c r="B47" s="288"/>
      <c r="C47" s="289"/>
      <c r="D47" s="415" t="s">
        <v>903</v>
      </c>
      <c r="E47" s="415"/>
      <c r="F47" s="415"/>
      <c r="G47" s="415"/>
      <c r="H47" s="415"/>
      <c r="I47" s="415"/>
      <c r="J47" s="415"/>
      <c r="K47" s="285"/>
    </row>
    <row r="48" spans="2:11" ht="15" customHeight="1">
      <c r="B48" s="288"/>
      <c r="C48" s="289"/>
      <c r="D48" s="289"/>
      <c r="E48" s="415" t="s">
        <v>904</v>
      </c>
      <c r="F48" s="415"/>
      <c r="G48" s="415"/>
      <c r="H48" s="415"/>
      <c r="I48" s="415"/>
      <c r="J48" s="415"/>
      <c r="K48" s="285"/>
    </row>
    <row r="49" spans="2:11" ht="15" customHeight="1">
      <c r="B49" s="288"/>
      <c r="C49" s="289"/>
      <c r="D49" s="289"/>
      <c r="E49" s="415" t="s">
        <v>905</v>
      </c>
      <c r="F49" s="415"/>
      <c r="G49" s="415"/>
      <c r="H49" s="415"/>
      <c r="I49" s="415"/>
      <c r="J49" s="415"/>
      <c r="K49" s="285"/>
    </row>
    <row r="50" spans="2:11" ht="15" customHeight="1">
      <c r="B50" s="288"/>
      <c r="C50" s="289"/>
      <c r="D50" s="289"/>
      <c r="E50" s="415" t="s">
        <v>906</v>
      </c>
      <c r="F50" s="415"/>
      <c r="G50" s="415"/>
      <c r="H50" s="415"/>
      <c r="I50" s="415"/>
      <c r="J50" s="415"/>
      <c r="K50" s="285"/>
    </row>
    <row r="51" spans="2:11" ht="15" customHeight="1">
      <c r="B51" s="288"/>
      <c r="C51" s="289"/>
      <c r="D51" s="415" t="s">
        <v>907</v>
      </c>
      <c r="E51" s="415"/>
      <c r="F51" s="415"/>
      <c r="G51" s="415"/>
      <c r="H51" s="415"/>
      <c r="I51" s="415"/>
      <c r="J51" s="415"/>
      <c r="K51" s="285"/>
    </row>
    <row r="52" spans="2:11" ht="25.5" customHeight="1">
      <c r="B52" s="284"/>
      <c r="C52" s="417" t="s">
        <v>908</v>
      </c>
      <c r="D52" s="417"/>
      <c r="E52" s="417"/>
      <c r="F52" s="417"/>
      <c r="G52" s="417"/>
      <c r="H52" s="417"/>
      <c r="I52" s="417"/>
      <c r="J52" s="417"/>
      <c r="K52" s="285"/>
    </row>
    <row r="53" spans="2:11" ht="5.25" customHeight="1">
      <c r="B53" s="284"/>
      <c r="C53" s="286"/>
      <c r="D53" s="286"/>
      <c r="E53" s="286"/>
      <c r="F53" s="286"/>
      <c r="G53" s="286"/>
      <c r="H53" s="286"/>
      <c r="I53" s="286"/>
      <c r="J53" s="286"/>
      <c r="K53" s="285"/>
    </row>
    <row r="54" spans="2:11" ht="15" customHeight="1">
      <c r="B54" s="284"/>
      <c r="C54" s="415" t="s">
        <v>909</v>
      </c>
      <c r="D54" s="415"/>
      <c r="E54" s="415"/>
      <c r="F54" s="415"/>
      <c r="G54" s="415"/>
      <c r="H54" s="415"/>
      <c r="I54" s="415"/>
      <c r="J54" s="415"/>
      <c r="K54" s="285"/>
    </row>
    <row r="55" spans="2:11" ht="15" customHeight="1">
      <c r="B55" s="284"/>
      <c r="C55" s="415" t="s">
        <v>910</v>
      </c>
      <c r="D55" s="415"/>
      <c r="E55" s="415"/>
      <c r="F55" s="415"/>
      <c r="G55" s="415"/>
      <c r="H55" s="415"/>
      <c r="I55" s="415"/>
      <c r="J55" s="415"/>
      <c r="K55" s="285"/>
    </row>
    <row r="56" spans="2:11" ht="12.75" customHeight="1">
      <c r="B56" s="284"/>
      <c r="C56" s="287"/>
      <c r="D56" s="287"/>
      <c r="E56" s="287"/>
      <c r="F56" s="287"/>
      <c r="G56" s="287"/>
      <c r="H56" s="287"/>
      <c r="I56" s="287"/>
      <c r="J56" s="287"/>
      <c r="K56" s="285"/>
    </row>
    <row r="57" spans="2:11" ht="15" customHeight="1">
      <c r="B57" s="284"/>
      <c r="C57" s="415" t="s">
        <v>911</v>
      </c>
      <c r="D57" s="415"/>
      <c r="E57" s="415"/>
      <c r="F57" s="415"/>
      <c r="G57" s="415"/>
      <c r="H57" s="415"/>
      <c r="I57" s="415"/>
      <c r="J57" s="415"/>
      <c r="K57" s="285"/>
    </row>
    <row r="58" spans="2:11" ht="15" customHeight="1">
      <c r="B58" s="284"/>
      <c r="C58" s="289"/>
      <c r="D58" s="415" t="s">
        <v>912</v>
      </c>
      <c r="E58" s="415"/>
      <c r="F58" s="415"/>
      <c r="G58" s="415"/>
      <c r="H58" s="415"/>
      <c r="I58" s="415"/>
      <c r="J58" s="415"/>
      <c r="K58" s="285"/>
    </row>
    <row r="59" spans="2:11" ht="15" customHeight="1">
      <c r="B59" s="284"/>
      <c r="C59" s="289"/>
      <c r="D59" s="415" t="s">
        <v>913</v>
      </c>
      <c r="E59" s="415"/>
      <c r="F59" s="415"/>
      <c r="G59" s="415"/>
      <c r="H59" s="415"/>
      <c r="I59" s="415"/>
      <c r="J59" s="415"/>
      <c r="K59" s="285"/>
    </row>
    <row r="60" spans="2:11" ht="15" customHeight="1">
      <c r="B60" s="284"/>
      <c r="C60" s="289"/>
      <c r="D60" s="415" t="s">
        <v>914</v>
      </c>
      <c r="E60" s="415"/>
      <c r="F60" s="415"/>
      <c r="G60" s="415"/>
      <c r="H60" s="415"/>
      <c r="I60" s="415"/>
      <c r="J60" s="415"/>
      <c r="K60" s="285"/>
    </row>
    <row r="61" spans="2:11" ht="15" customHeight="1">
      <c r="B61" s="284"/>
      <c r="C61" s="289"/>
      <c r="D61" s="415" t="s">
        <v>915</v>
      </c>
      <c r="E61" s="415"/>
      <c r="F61" s="415"/>
      <c r="G61" s="415"/>
      <c r="H61" s="415"/>
      <c r="I61" s="415"/>
      <c r="J61" s="415"/>
      <c r="K61" s="285"/>
    </row>
    <row r="62" spans="2:11" ht="15" customHeight="1">
      <c r="B62" s="284"/>
      <c r="C62" s="289"/>
      <c r="D62" s="419" t="s">
        <v>916</v>
      </c>
      <c r="E62" s="419"/>
      <c r="F62" s="419"/>
      <c r="G62" s="419"/>
      <c r="H62" s="419"/>
      <c r="I62" s="419"/>
      <c r="J62" s="419"/>
      <c r="K62" s="285"/>
    </row>
    <row r="63" spans="2:11" ht="15" customHeight="1">
      <c r="B63" s="284"/>
      <c r="C63" s="289"/>
      <c r="D63" s="415" t="s">
        <v>917</v>
      </c>
      <c r="E63" s="415"/>
      <c r="F63" s="415"/>
      <c r="G63" s="415"/>
      <c r="H63" s="415"/>
      <c r="I63" s="415"/>
      <c r="J63" s="415"/>
      <c r="K63" s="285"/>
    </row>
    <row r="64" spans="2:11" ht="12.75" customHeight="1">
      <c r="B64" s="284"/>
      <c r="C64" s="289"/>
      <c r="D64" s="289"/>
      <c r="E64" s="292"/>
      <c r="F64" s="289"/>
      <c r="G64" s="289"/>
      <c r="H64" s="289"/>
      <c r="I64" s="289"/>
      <c r="J64" s="289"/>
      <c r="K64" s="285"/>
    </row>
    <row r="65" spans="2:11" ht="15" customHeight="1">
      <c r="B65" s="284"/>
      <c r="C65" s="289"/>
      <c r="D65" s="415" t="s">
        <v>918</v>
      </c>
      <c r="E65" s="415"/>
      <c r="F65" s="415"/>
      <c r="G65" s="415"/>
      <c r="H65" s="415"/>
      <c r="I65" s="415"/>
      <c r="J65" s="415"/>
      <c r="K65" s="285"/>
    </row>
    <row r="66" spans="2:11" ht="15" customHeight="1">
      <c r="B66" s="284"/>
      <c r="C66" s="289"/>
      <c r="D66" s="419" t="s">
        <v>919</v>
      </c>
      <c r="E66" s="419"/>
      <c r="F66" s="419"/>
      <c r="G66" s="419"/>
      <c r="H66" s="419"/>
      <c r="I66" s="419"/>
      <c r="J66" s="419"/>
      <c r="K66" s="285"/>
    </row>
    <row r="67" spans="2:11" ht="15" customHeight="1">
      <c r="B67" s="284"/>
      <c r="C67" s="289"/>
      <c r="D67" s="415" t="s">
        <v>920</v>
      </c>
      <c r="E67" s="415"/>
      <c r="F67" s="415"/>
      <c r="G67" s="415"/>
      <c r="H67" s="415"/>
      <c r="I67" s="415"/>
      <c r="J67" s="415"/>
      <c r="K67" s="285"/>
    </row>
    <row r="68" spans="2:11" ht="15" customHeight="1">
      <c r="B68" s="284"/>
      <c r="C68" s="289"/>
      <c r="D68" s="415" t="s">
        <v>921</v>
      </c>
      <c r="E68" s="415"/>
      <c r="F68" s="415"/>
      <c r="G68" s="415"/>
      <c r="H68" s="415"/>
      <c r="I68" s="415"/>
      <c r="J68" s="415"/>
      <c r="K68" s="285"/>
    </row>
    <row r="69" spans="2:11" ht="15" customHeight="1">
      <c r="B69" s="284"/>
      <c r="C69" s="289"/>
      <c r="D69" s="415" t="s">
        <v>922</v>
      </c>
      <c r="E69" s="415"/>
      <c r="F69" s="415"/>
      <c r="G69" s="415"/>
      <c r="H69" s="415"/>
      <c r="I69" s="415"/>
      <c r="J69" s="415"/>
      <c r="K69" s="285"/>
    </row>
    <row r="70" spans="2:11" ht="15" customHeight="1">
      <c r="B70" s="284"/>
      <c r="C70" s="289"/>
      <c r="D70" s="415" t="s">
        <v>923</v>
      </c>
      <c r="E70" s="415"/>
      <c r="F70" s="415"/>
      <c r="G70" s="415"/>
      <c r="H70" s="415"/>
      <c r="I70" s="415"/>
      <c r="J70" s="415"/>
      <c r="K70" s="285"/>
    </row>
    <row r="71" spans="2:11" ht="12.75" customHeight="1">
      <c r="B71" s="293"/>
      <c r="C71" s="294"/>
      <c r="D71" s="294"/>
      <c r="E71" s="294"/>
      <c r="F71" s="294"/>
      <c r="G71" s="294"/>
      <c r="H71" s="294"/>
      <c r="I71" s="294"/>
      <c r="J71" s="294"/>
      <c r="K71" s="295"/>
    </row>
    <row r="72" spans="2:11" ht="18.75" customHeight="1">
      <c r="B72" s="296"/>
      <c r="C72" s="296"/>
      <c r="D72" s="296"/>
      <c r="E72" s="296"/>
      <c r="F72" s="296"/>
      <c r="G72" s="296"/>
      <c r="H72" s="296"/>
      <c r="I72" s="296"/>
      <c r="J72" s="296"/>
      <c r="K72" s="297"/>
    </row>
    <row r="73" spans="2:11" ht="18.75" customHeight="1">
      <c r="B73" s="297"/>
      <c r="C73" s="297"/>
      <c r="D73" s="297"/>
      <c r="E73" s="297"/>
      <c r="F73" s="297"/>
      <c r="G73" s="297"/>
      <c r="H73" s="297"/>
      <c r="I73" s="297"/>
      <c r="J73" s="297"/>
      <c r="K73" s="297"/>
    </row>
    <row r="74" spans="2:11" ht="7.5" customHeight="1">
      <c r="B74" s="298"/>
      <c r="C74" s="299"/>
      <c r="D74" s="299"/>
      <c r="E74" s="299"/>
      <c r="F74" s="299"/>
      <c r="G74" s="299"/>
      <c r="H74" s="299"/>
      <c r="I74" s="299"/>
      <c r="J74" s="299"/>
      <c r="K74" s="300"/>
    </row>
    <row r="75" spans="2:11" ht="45" customHeight="1">
      <c r="B75" s="301"/>
      <c r="C75" s="418" t="s">
        <v>924</v>
      </c>
      <c r="D75" s="418"/>
      <c r="E75" s="418"/>
      <c r="F75" s="418"/>
      <c r="G75" s="418"/>
      <c r="H75" s="418"/>
      <c r="I75" s="418"/>
      <c r="J75" s="418"/>
      <c r="K75" s="302"/>
    </row>
    <row r="76" spans="2:11" ht="17.25" customHeight="1">
      <c r="B76" s="301"/>
      <c r="C76" s="303" t="s">
        <v>925</v>
      </c>
      <c r="D76" s="303"/>
      <c r="E76" s="303"/>
      <c r="F76" s="303" t="s">
        <v>926</v>
      </c>
      <c r="G76" s="304"/>
      <c r="H76" s="303" t="s">
        <v>59</v>
      </c>
      <c r="I76" s="303" t="s">
        <v>62</v>
      </c>
      <c r="J76" s="303" t="s">
        <v>927</v>
      </c>
      <c r="K76" s="302"/>
    </row>
    <row r="77" spans="2:11" ht="17.25" customHeight="1">
      <c r="B77" s="301"/>
      <c r="C77" s="305" t="s">
        <v>928</v>
      </c>
      <c r="D77" s="305"/>
      <c r="E77" s="305"/>
      <c r="F77" s="306" t="s">
        <v>929</v>
      </c>
      <c r="G77" s="307"/>
      <c r="H77" s="305"/>
      <c r="I77" s="305"/>
      <c r="J77" s="305" t="s">
        <v>930</v>
      </c>
      <c r="K77" s="302"/>
    </row>
    <row r="78" spans="2:11" ht="5.25" customHeight="1">
      <c r="B78" s="301"/>
      <c r="C78" s="308"/>
      <c r="D78" s="308"/>
      <c r="E78" s="308"/>
      <c r="F78" s="308"/>
      <c r="G78" s="309"/>
      <c r="H78" s="308"/>
      <c r="I78" s="308"/>
      <c r="J78" s="308"/>
      <c r="K78" s="302"/>
    </row>
    <row r="79" spans="2:11" ht="15" customHeight="1">
      <c r="B79" s="301"/>
      <c r="C79" s="290" t="s">
        <v>58</v>
      </c>
      <c r="D79" s="310"/>
      <c r="E79" s="310"/>
      <c r="F79" s="311" t="s">
        <v>931</v>
      </c>
      <c r="G79" s="312"/>
      <c r="H79" s="290" t="s">
        <v>932</v>
      </c>
      <c r="I79" s="290" t="s">
        <v>933</v>
      </c>
      <c r="J79" s="290">
        <v>20</v>
      </c>
      <c r="K79" s="302"/>
    </row>
    <row r="80" spans="2:11" ht="15" customHeight="1">
      <c r="B80" s="301"/>
      <c r="C80" s="290" t="s">
        <v>934</v>
      </c>
      <c r="D80" s="290"/>
      <c r="E80" s="290"/>
      <c r="F80" s="311" t="s">
        <v>931</v>
      </c>
      <c r="G80" s="312"/>
      <c r="H80" s="290" t="s">
        <v>935</v>
      </c>
      <c r="I80" s="290" t="s">
        <v>933</v>
      </c>
      <c r="J80" s="290">
        <v>120</v>
      </c>
      <c r="K80" s="302"/>
    </row>
    <row r="81" spans="2:11" ht="15" customHeight="1">
      <c r="B81" s="313"/>
      <c r="C81" s="290" t="s">
        <v>936</v>
      </c>
      <c r="D81" s="290"/>
      <c r="E81" s="290"/>
      <c r="F81" s="311" t="s">
        <v>937</v>
      </c>
      <c r="G81" s="312"/>
      <c r="H81" s="290" t="s">
        <v>938</v>
      </c>
      <c r="I81" s="290" t="s">
        <v>933</v>
      </c>
      <c r="J81" s="290">
        <v>50</v>
      </c>
      <c r="K81" s="302"/>
    </row>
    <row r="82" spans="2:11" ht="15" customHeight="1">
      <c r="B82" s="313"/>
      <c r="C82" s="290" t="s">
        <v>939</v>
      </c>
      <c r="D82" s="290"/>
      <c r="E82" s="290"/>
      <c r="F82" s="311" t="s">
        <v>931</v>
      </c>
      <c r="G82" s="312"/>
      <c r="H82" s="290" t="s">
        <v>940</v>
      </c>
      <c r="I82" s="290" t="s">
        <v>941</v>
      </c>
      <c r="J82" s="290"/>
      <c r="K82" s="302"/>
    </row>
    <row r="83" spans="2:11" ht="15" customHeight="1">
      <c r="B83" s="313"/>
      <c r="C83" s="314" t="s">
        <v>942</v>
      </c>
      <c r="D83" s="314"/>
      <c r="E83" s="314"/>
      <c r="F83" s="315" t="s">
        <v>937</v>
      </c>
      <c r="G83" s="314"/>
      <c r="H83" s="314" t="s">
        <v>943</v>
      </c>
      <c r="I83" s="314" t="s">
        <v>933</v>
      </c>
      <c r="J83" s="314">
        <v>15</v>
      </c>
      <c r="K83" s="302"/>
    </row>
    <row r="84" spans="2:11" ht="15" customHeight="1">
      <c r="B84" s="313"/>
      <c r="C84" s="314" t="s">
        <v>944</v>
      </c>
      <c r="D84" s="314"/>
      <c r="E84" s="314"/>
      <c r="F84" s="315" t="s">
        <v>937</v>
      </c>
      <c r="G84" s="314"/>
      <c r="H84" s="314" t="s">
        <v>945</v>
      </c>
      <c r="I84" s="314" t="s">
        <v>933</v>
      </c>
      <c r="J84" s="314">
        <v>15</v>
      </c>
      <c r="K84" s="302"/>
    </row>
    <row r="85" spans="2:11" ht="15" customHeight="1">
      <c r="B85" s="313"/>
      <c r="C85" s="314" t="s">
        <v>946</v>
      </c>
      <c r="D85" s="314"/>
      <c r="E85" s="314"/>
      <c r="F85" s="315" t="s">
        <v>937</v>
      </c>
      <c r="G85" s="314"/>
      <c r="H85" s="314" t="s">
        <v>947</v>
      </c>
      <c r="I85" s="314" t="s">
        <v>933</v>
      </c>
      <c r="J85" s="314">
        <v>20</v>
      </c>
      <c r="K85" s="302"/>
    </row>
    <row r="86" spans="2:11" ht="15" customHeight="1">
      <c r="B86" s="313"/>
      <c r="C86" s="314" t="s">
        <v>948</v>
      </c>
      <c r="D86" s="314"/>
      <c r="E86" s="314"/>
      <c r="F86" s="315" t="s">
        <v>937</v>
      </c>
      <c r="G86" s="314"/>
      <c r="H86" s="314" t="s">
        <v>949</v>
      </c>
      <c r="I86" s="314" t="s">
        <v>933</v>
      </c>
      <c r="J86" s="314">
        <v>20</v>
      </c>
      <c r="K86" s="302"/>
    </row>
    <row r="87" spans="2:11" ht="15" customHeight="1">
      <c r="B87" s="313"/>
      <c r="C87" s="290" t="s">
        <v>950</v>
      </c>
      <c r="D87" s="290"/>
      <c r="E87" s="290"/>
      <c r="F87" s="311" t="s">
        <v>937</v>
      </c>
      <c r="G87" s="312"/>
      <c r="H87" s="290" t="s">
        <v>951</v>
      </c>
      <c r="I87" s="290" t="s">
        <v>933</v>
      </c>
      <c r="J87" s="290">
        <v>50</v>
      </c>
      <c r="K87" s="302"/>
    </row>
    <row r="88" spans="2:11" ht="15" customHeight="1">
      <c r="B88" s="313"/>
      <c r="C88" s="290" t="s">
        <v>952</v>
      </c>
      <c r="D88" s="290"/>
      <c r="E88" s="290"/>
      <c r="F88" s="311" t="s">
        <v>937</v>
      </c>
      <c r="G88" s="312"/>
      <c r="H88" s="290" t="s">
        <v>953</v>
      </c>
      <c r="I88" s="290" t="s">
        <v>933</v>
      </c>
      <c r="J88" s="290">
        <v>20</v>
      </c>
      <c r="K88" s="302"/>
    </row>
    <row r="89" spans="2:11" ht="15" customHeight="1">
      <c r="B89" s="313"/>
      <c r="C89" s="290" t="s">
        <v>954</v>
      </c>
      <c r="D89" s="290"/>
      <c r="E89" s="290"/>
      <c r="F89" s="311" t="s">
        <v>937</v>
      </c>
      <c r="G89" s="312"/>
      <c r="H89" s="290" t="s">
        <v>955</v>
      </c>
      <c r="I89" s="290" t="s">
        <v>933</v>
      </c>
      <c r="J89" s="290">
        <v>20</v>
      </c>
      <c r="K89" s="302"/>
    </row>
    <row r="90" spans="2:11" ht="15" customHeight="1">
      <c r="B90" s="313"/>
      <c r="C90" s="290" t="s">
        <v>956</v>
      </c>
      <c r="D90" s="290"/>
      <c r="E90" s="290"/>
      <c r="F90" s="311" t="s">
        <v>937</v>
      </c>
      <c r="G90" s="312"/>
      <c r="H90" s="290" t="s">
        <v>957</v>
      </c>
      <c r="I90" s="290" t="s">
        <v>933</v>
      </c>
      <c r="J90" s="290">
        <v>50</v>
      </c>
      <c r="K90" s="302"/>
    </row>
    <row r="91" spans="2:11" ht="15" customHeight="1">
      <c r="B91" s="313"/>
      <c r="C91" s="290" t="s">
        <v>958</v>
      </c>
      <c r="D91" s="290"/>
      <c r="E91" s="290"/>
      <c r="F91" s="311" t="s">
        <v>937</v>
      </c>
      <c r="G91" s="312"/>
      <c r="H91" s="290" t="s">
        <v>958</v>
      </c>
      <c r="I91" s="290" t="s">
        <v>933</v>
      </c>
      <c r="J91" s="290">
        <v>50</v>
      </c>
      <c r="K91" s="302"/>
    </row>
    <row r="92" spans="2:11" ht="15" customHeight="1">
      <c r="B92" s="313"/>
      <c r="C92" s="290" t="s">
        <v>959</v>
      </c>
      <c r="D92" s="290"/>
      <c r="E92" s="290"/>
      <c r="F92" s="311" t="s">
        <v>937</v>
      </c>
      <c r="G92" s="312"/>
      <c r="H92" s="290" t="s">
        <v>960</v>
      </c>
      <c r="I92" s="290" t="s">
        <v>933</v>
      </c>
      <c r="J92" s="290">
        <v>255</v>
      </c>
      <c r="K92" s="302"/>
    </row>
    <row r="93" spans="2:11" ht="15" customHeight="1">
      <c r="B93" s="313"/>
      <c r="C93" s="290" t="s">
        <v>961</v>
      </c>
      <c r="D93" s="290"/>
      <c r="E93" s="290"/>
      <c r="F93" s="311" t="s">
        <v>931</v>
      </c>
      <c r="G93" s="312"/>
      <c r="H93" s="290" t="s">
        <v>962</v>
      </c>
      <c r="I93" s="290" t="s">
        <v>963</v>
      </c>
      <c r="J93" s="290"/>
      <c r="K93" s="302"/>
    </row>
    <row r="94" spans="2:11" ht="15" customHeight="1">
      <c r="B94" s="313"/>
      <c r="C94" s="290" t="s">
        <v>964</v>
      </c>
      <c r="D94" s="290"/>
      <c r="E94" s="290"/>
      <c r="F94" s="311" t="s">
        <v>931</v>
      </c>
      <c r="G94" s="312"/>
      <c r="H94" s="290" t="s">
        <v>965</v>
      </c>
      <c r="I94" s="290" t="s">
        <v>966</v>
      </c>
      <c r="J94" s="290"/>
      <c r="K94" s="302"/>
    </row>
    <row r="95" spans="2:11" ht="15" customHeight="1">
      <c r="B95" s="313"/>
      <c r="C95" s="290" t="s">
        <v>967</v>
      </c>
      <c r="D95" s="290"/>
      <c r="E95" s="290"/>
      <c r="F95" s="311" t="s">
        <v>931</v>
      </c>
      <c r="G95" s="312"/>
      <c r="H95" s="290" t="s">
        <v>967</v>
      </c>
      <c r="I95" s="290" t="s">
        <v>966</v>
      </c>
      <c r="J95" s="290"/>
      <c r="K95" s="302"/>
    </row>
    <row r="96" spans="2:11" ht="15" customHeight="1">
      <c r="B96" s="313"/>
      <c r="C96" s="290" t="s">
        <v>43</v>
      </c>
      <c r="D96" s="290"/>
      <c r="E96" s="290"/>
      <c r="F96" s="311" t="s">
        <v>931</v>
      </c>
      <c r="G96" s="312"/>
      <c r="H96" s="290" t="s">
        <v>968</v>
      </c>
      <c r="I96" s="290" t="s">
        <v>966</v>
      </c>
      <c r="J96" s="290"/>
      <c r="K96" s="302"/>
    </row>
    <row r="97" spans="2:11" ht="15" customHeight="1">
      <c r="B97" s="313"/>
      <c r="C97" s="290" t="s">
        <v>53</v>
      </c>
      <c r="D97" s="290"/>
      <c r="E97" s="290"/>
      <c r="F97" s="311" t="s">
        <v>931</v>
      </c>
      <c r="G97" s="312"/>
      <c r="H97" s="290" t="s">
        <v>969</v>
      </c>
      <c r="I97" s="290" t="s">
        <v>966</v>
      </c>
      <c r="J97" s="290"/>
      <c r="K97" s="302"/>
    </row>
    <row r="98" spans="2:11" ht="15" customHeight="1">
      <c r="B98" s="316"/>
      <c r="C98" s="317"/>
      <c r="D98" s="317"/>
      <c r="E98" s="317"/>
      <c r="F98" s="317"/>
      <c r="G98" s="317"/>
      <c r="H98" s="317"/>
      <c r="I98" s="317"/>
      <c r="J98" s="317"/>
      <c r="K98" s="318"/>
    </row>
    <row r="99" spans="2:11" ht="18.75" customHeight="1">
      <c r="B99" s="319"/>
      <c r="C99" s="320"/>
      <c r="D99" s="320"/>
      <c r="E99" s="320"/>
      <c r="F99" s="320"/>
      <c r="G99" s="320"/>
      <c r="H99" s="320"/>
      <c r="I99" s="320"/>
      <c r="J99" s="320"/>
      <c r="K99" s="319"/>
    </row>
    <row r="100" spans="2:11" ht="18.75" customHeight="1">
      <c r="B100" s="297"/>
      <c r="C100" s="297"/>
      <c r="D100" s="297"/>
      <c r="E100" s="297"/>
      <c r="F100" s="297"/>
      <c r="G100" s="297"/>
      <c r="H100" s="297"/>
      <c r="I100" s="297"/>
      <c r="J100" s="297"/>
      <c r="K100" s="297"/>
    </row>
    <row r="101" spans="2:11" ht="7.5" customHeight="1">
      <c r="B101" s="298"/>
      <c r="C101" s="299"/>
      <c r="D101" s="299"/>
      <c r="E101" s="299"/>
      <c r="F101" s="299"/>
      <c r="G101" s="299"/>
      <c r="H101" s="299"/>
      <c r="I101" s="299"/>
      <c r="J101" s="299"/>
      <c r="K101" s="300"/>
    </row>
    <row r="102" spans="2:11" ht="45" customHeight="1">
      <c r="B102" s="301"/>
      <c r="C102" s="418" t="s">
        <v>970</v>
      </c>
      <c r="D102" s="418"/>
      <c r="E102" s="418"/>
      <c r="F102" s="418"/>
      <c r="G102" s="418"/>
      <c r="H102" s="418"/>
      <c r="I102" s="418"/>
      <c r="J102" s="418"/>
      <c r="K102" s="302"/>
    </row>
    <row r="103" spans="2:11" ht="17.25" customHeight="1">
      <c r="B103" s="301"/>
      <c r="C103" s="303" t="s">
        <v>925</v>
      </c>
      <c r="D103" s="303"/>
      <c r="E103" s="303"/>
      <c r="F103" s="303" t="s">
        <v>926</v>
      </c>
      <c r="G103" s="304"/>
      <c r="H103" s="303" t="s">
        <v>59</v>
      </c>
      <c r="I103" s="303" t="s">
        <v>62</v>
      </c>
      <c r="J103" s="303" t="s">
        <v>927</v>
      </c>
      <c r="K103" s="302"/>
    </row>
    <row r="104" spans="2:11" ht="17.25" customHeight="1">
      <c r="B104" s="301"/>
      <c r="C104" s="305" t="s">
        <v>928</v>
      </c>
      <c r="D104" s="305"/>
      <c r="E104" s="305"/>
      <c r="F104" s="306" t="s">
        <v>929</v>
      </c>
      <c r="G104" s="307"/>
      <c r="H104" s="305"/>
      <c r="I104" s="305"/>
      <c r="J104" s="305" t="s">
        <v>930</v>
      </c>
      <c r="K104" s="302"/>
    </row>
    <row r="105" spans="2:11" ht="5.25" customHeight="1">
      <c r="B105" s="301"/>
      <c r="C105" s="303"/>
      <c r="D105" s="303"/>
      <c r="E105" s="303"/>
      <c r="F105" s="303"/>
      <c r="G105" s="321"/>
      <c r="H105" s="303"/>
      <c r="I105" s="303"/>
      <c r="J105" s="303"/>
      <c r="K105" s="302"/>
    </row>
    <row r="106" spans="2:11" ht="15" customHeight="1">
      <c r="B106" s="301"/>
      <c r="C106" s="290" t="s">
        <v>58</v>
      </c>
      <c r="D106" s="310"/>
      <c r="E106" s="310"/>
      <c r="F106" s="311" t="s">
        <v>931</v>
      </c>
      <c r="G106" s="290"/>
      <c r="H106" s="290" t="s">
        <v>971</v>
      </c>
      <c r="I106" s="290" t="s">
        <v>933</v>
      </c>
      <c r="J106" s="290">
        <v>20</v>
      </c>
      <c r="K106" s="302"/>
    </row>
    <row r="107" spans="2:11" ht="15" customHeight="1">
      <c r="B107" s="301"/>
      <c r="C107" s="290" t="s">
        <v>934</v>
      </c>
      <c r="D107" s="290"/>
      <c r="E107" s="290"/>
      <c r="F107" s="311" t="s">
        <v>931</v>
      </c>
      <c r="G107" s="290"/>
      <c r="H107" s="290" t="s">
        <v>971</v>
      </c>
      <c r="I107" s="290" t="s">
        <v>933</v>
      </c>
      <c r="J107" s="290">
        <v>120</v>
      </c>
      <c r="K107" s="302"/>
    </row>
    <row r="108" spans="2:11" ht="15" customHeight="1">
      <c r="B108" s="313"/>
      <c r="C108" s="290" t="s">
        <v>936</v>
      </c>
      <c r="D108" s="290"/>
      <c r="E108" s="290"/>
      <c r="F108" s="311" t="s">
        <v>937</v>
      </c>
      <c r="G108" s="290"/>
      <c r="H108" s="290" t="s">
        <v>971</v>
      </c>
      <c r="I108" s="290" t="s">
        <v>933</v>
      </c>
      <c r="J108" s="290">
        <v>50</v>
      </c>
      <c r="K108" s="302"/>
    </row>
    <row r="109" spans="2:11" ht="15" customHeight="1">
      <c r="B109" s="313"/>
      <c r="C109" s="290" t="s">
        <v>939</v>
      </c>
      <c r="D109" s="290"/>
      <c r="E109" s="290"/>
      <c r="F109" s="311" t="s">
        <v>931</v>
      </c>
      <c r="G109" s="290"/>
      <c r="H109" s="290" t="s">
        <v>971</v>
      </c>
      <c r="I109" s="290" t="s">
        <v>941</v>
      </c>
      <c r="J109" s="290"/>
      <c r="K109" s="302"/>
    </row>
    <row r="110" spans="2:11" ht="15" customHeight="1">
      <c r="B110" s="313"/>
      <c r="C110" s="290" t="s">
        <v>950</v>
      </c>
      <c r="D110" s="290"/>
      <c r="E110" s="290"/>
      <c r="F110" s="311" t="s">
        <v>937</v>
      </c>
      <c r="G110" s="290"/>
      <c r="H110" s="290" t="s">
        <v>971</v>
      </c>
      <c r="I110" s="290" t="s">
        <v>933</v>
      </c>
      <c r="J110" s="290">
        <v>50</v>
      </c>
      <c r="K110" s="302"/>
    </row>
    <row r="111" spans="2:11" ht="15" customHeight="1">
      <c r="B111" s="313"/>
      <c r="C111" s="290" t="s">
        <v>958</v>
      </c>
      <c r="D111" s="290"/>
      <c r="E111" s="290"/>
      <c r="F111" s="311" t="s">
        <v>937</v>
      </c>
      <c r="G111" s="290"/>
      <c r="H111" s="290" t="s">
        <v>971</v>
      </c>
      <c r="I111" s="290" t="s">
        <v>933</v>
      </c>
      <c r="J111" s="290">
        <v>50</v>
      </c>
      <c r="K111" s="302"/>
    </row>
    <row r="112" spans="2:11" ht="15" customHeight="1">
      <c r="B112" s="313"/>
      <c r="C112" s="290" t="s">
        <v>956</v>
      </c>
      <c r="D112" s="290"/>
      <c r="E112" s="290"/>
      <c r="F112" s="311" t="s">
        <v>937</v>
      </c>
      <c r="G112" s="290"/>
      <c r="H112" s="290" t="s">
        <v>971</v>
      </c>
      <c r="I112" s="290" t="s">
        <v>933</v>
      </c>
      <c r="J112" s="290">
        <v>50</v>
      </c>
      <c r="K112" s="302"/>
    </row>
    <row r="113" spans="2:11" ht="15" customHeight="1">
      <c r="B113" s="313"/>
      <c r="C113" s="290" t="s">
        <v>58</v>
      </c>
      <c r="D113" s="290"/>
      <c r="E113" s="290"/>
      <c r="F113" s="311" t="s">
        <v>931</v>
      </c>
      <c r="G113" s="290"/>
      <c r="H113" s="290" t="s">
        <v>972</v>
      </c>
      <c r="I113" s="290" t="s">
        <v>933</v>
      </c>
      <c r="J113" s="290">
        <v>20</v>
      </c>
      <c r="K113" s="302"/>
    </row>
    <row r="114" spans="2:11" ht="15" customHeight="1">
      <c r="B114" s="313"/>
      <c r="C114" s="290" t="s">
        <v>973</v>
      </c>
      <c r="D114" s="290"/>
      <c r="E114" s="290"/>
      <c r="F114" s="311" t="s">
        <v>931</v>
      </c>
      <c r="G114" s="290"/>
      <c r="H114" s="290" t="s">
        <v>974</v>
      </c>
      <c r="I114" s="290" t="s">
        <v>933</v>
      </c>
      <c r="J114" s="290">
        <v>120</v>
      </c>
      <c r="K114" s="302"/>
    </row>
    <row r="115" spans="2:11" ht="15" customHeight="1">
      <c r="B115" s="313"/>
      <c r="C115" s="290" t="s">
        <v>43</v>
      </c>
      <c r="D115" s="290"/>
      <c r="E115" s="290"/>
      <c r="F115" s="311" t="s">
        <v>931</v>
      </c>
      <c r="G115" s="290"/>
      <c r="H115" s="290" t="s">
        <v>975</v>
      </c>
      <c r="I115" s="290" t="s">
        <v>966</v>
      </c>
      <c r="J115" s="290"/>
      <c r="K115" s="302"/>
    </row>
    <row r="116" spans="2:11" ht="15" customHeight="1">
      <c r="B116" s="313"/>
      <c r="C116" s="290" t="s">
        <v>53</v>
      </c>
      <c r="D116" s="290"/>
      <c r="E116" s="290"/>
      <c r="F116" s="311" t="s">
        <v>931</v>
      </c>
      <c r="G116" s="290"/>
      <c r="H116" s="290" t="s">
        <v>976</v>
      </c>
      <c r="I116" s="290" t="s">
        <v>966</v>
      </c>
      <c r="J116" s="290"/>
      <c r="K116" s="302"/>
    </row>
    <row r="117" spans="2:11" ht="15" customHeight="1">
      <c r="B117" s="313"/>
      <c r="C117" s="290" t="s">
        <v>62</v>
      </c>
      <c r="D117" s="290"/>
      <c r="E117" s="290"/>
      <c r="F117" s="311" t="s">
        <v>931</v>
      </c>
      <c r="G117" s="290"/>
      <c r="H117" s="290" t="s">
        <v>977</v>
      </c>
      <c r="I117" s="290" t="s">
        <v>978</v>
      </c>
      <c r="J117" s="290"/>
      <c r="K117" s="302"/>
    </row>
    <row r="118" spans="2:11" ht="15" customHeight="1">
      <c r="B118" s="316"/>
      <c r="C118" s="322"/>
      <c r="D118" s="322"/>
      <c r="E118" s="322"/>
      <c r="F118" s="322"/>
      <c r="G118" s="322"/>
      <c r="H118" s="322"/>
      <c r="I118" s="322"/>
      <c r="J118" s="322"/>
      <c r="K118" s="318"/>
    </row>
    <row r="119" spans="2:11" ht="18.75" customHeight="1">
      <c r="B119" s="323"/>
      <c r="C119" s="324"/>
      <c r="D119" s="324"/>
      <c r="E119" s="324"/>
      <c r="F119" s="325"/>
      <c r="G119" s="324"/>
      <c r="H119" s="324"/>
      <c r="I119" s="324"/>
      <c r="J119" s="324"/>
      <c r="K119" s="323"/>
    </row>
    <row r="120" spans="2:11" ht="18.75" customHeight="1">
      <c r="B120" s="297"/>
      <c r="C120" s="297"/>
      <c r="D120" s="297"/>
      <c r="E120" s="297"/>
      <c r="F120" s="297"/>
      <c r="G120" s="297"/>
      <c r="H120" s="297"/>
      <c r="I120" s="297"/>
      <c r="J120" s="297"/>
      <c r="K120" s="297"/>
    </row>
    <row r="121" spans="2:11" ht="7.5" customHeight="1">
      <c r="B121" s="326"/>
      <c r="C121" s="327"/>
      <c r="D121" s="327"/>
      <c r="E121" s="327"/>
      <c r="F121" s="327"/>
      <c r="G121" s="327"/>
      <c r="H121" s="327"/>
      <c r="I121" s="327"/>
      <c r="J121" s="327"/>
      <c r="K121" s="328"/>
    </row>
    <row r="122" spans="2:11" ht="45" customHeight="1">
      <c r="B122" s="329"/>
      <c r="C122" s="416" t="s">
        <v>979</v>
      </c>
      <c r="D122" s="416"/>
      <c r="E122" s="416"/>
      <c r="F122" s="416"/>
      <c r="G122" s="416"/>
      <c r="H122" s="416"/>
      <c r="I122" s="416"/>
      <c r="J122" s="416"/>
      <c r="K122" s="330"/>
    </row>
    <row r="123" spans="2:11" ht="17.25" customHeight="1">
      <c r="B123" s="331"/>
      <c r="C123" s="303" t="s">
        <v>925</v>
      </c>
      <c r="D123" s="303"/>
      <c r="E123" s="303"/>
      <c r="F123" s="303" t="s">
        <v>926</v>
      </c>
      <c r="G123" s="304"/>
      <c r="H123" s="303" t="s">
        <v>59</v>
      </c>
      <c r="I123" s="303" t="s">
        <v>62</v>
      </c>
      <c r="J123" s="303" t="s">
        <v>927</v>
      </c>
      <c r="K123" s="332"/>
    </row>
    <row r="124" spans="2:11" ht="17.25" customHeight="1">
      <c r="B124" s="331"/>
      <c r="C124" s="305" t="s">
        <v>928</v>
      </c>
      <c r="D124" s="305"/>
      <c r="E124" s="305"/>
      <c r="F124" s="306" t="s">
        <v>929</v>
      </c>
      <c r="G124" s="307"/>
      <c r="H124" s="305"/>
      <c r="I124" s="305"/>
      <c r="J124" s="305" t="s">
        <v>930</v>
      </c>
      <c r="K124" s="332"/>
    </row>
    <row r="125" spans="2:11" ht="5.25" customHeight="1">
      <c r="B125" s="333"/>
      <c r="C125" s="308"/>
      <c r="D125" s="308"/>
      <c r="E125" s="308"/>
      <c r="F125" s="308"/>
      <c r="G125" s="334"/>
      <c r="H125" s="308"/>
      <c r="I125" s="308"/>
      <c r="J125" s="308"/>
      <c r="K125" s="335"/>
    </row>
    <row r="126" spans="2:11" ht="15" customHeight="1">
      <c r="B126" s="333"/>
      <c r="C126" s="290" t="s">
        <v>934</v>
      </c>
      <c r="D126" s="310"/>
      <c r="E126" s="310"/>
      <c r="F126" s="311" t="s">
        <v>931</v>
      </c>
      <c r="G126" s="290"/>
      <c r="H126" s="290" t="s">
        <v>971</v>
      </c>
      <c r="I126" s="290" t="s">
        <v>933</v>
      </c>
      <c r="J126" s="290">
        <v>120</v>
      </c>
      <c r="K126" s="336"/>
    </row>
    <row r="127" spans="2:11" ht="15" customHeight="1">
      <c r="B127" s="333"/>
      <c r="C127" s="290" t="s">
        <v>980</v>
      </c>
      <c r="D127" s="290"/>
      <c r="E127" s="290"/>
      <c r="F127" s="311" t="s">
        <v>931</v>
      </c>
      <c r="G127" s="290"/>
      <c r="H127" s="290" t="s">
        <v>981</v>
      </c>
      <c r="I127" s="290" t="s">
        <v>933</v>
      </c>
      <c r="J127" s="290" t="s">
        <v>982</v>
      </c>
      <c r="K127" s="336"/>
    </row>
    <row r="128" spans="2:11" ht="15" customHeight="1">
      <c r="B128" s="333"/>
      <c r="C128" s="290" t="s">
        <v>90</v>
      </c>
      <c r="D128" s="290"/>
      <c r="E128" s="290"/>
      <c r="F128" s="311" t="s">
        <v>931</v>
      </c>
      <c r="G128" s="290"/>
      <c r="H128" s="290" t="s">
        <v>983</v>
      </c>
      <c r="I128" s="290" t="s">
        <v>933</v>
      </c>
      <c r="J128" s="290" t="s">
        <v>982</v>
      </c>
      <c r="K128" s="336"/>
    </row>
    <row r="129" spans="2:11" ht="15" customHeight="1">
      <c r="B129" s="333"/>
      <c r="C129" s="290" t="s">
        <v>942</v>
      </c>
      <c r="D129" s="290"/>
      <c r="E129" s="290"/>
      <c r="F129" s="311" t="s">
        <v>937</v>
      </c>
      <c r="G129" s="290"/>
      <c r="H129" s="290" t="s">
        <v>943</v>
      </c>
      <c r="I129" s="290" t="s">
        <v>933</v>
      </c>
      <c r="J129" s="290">
        <v>15</v>
      </c>
      <c r="K129" s="336"/>
    </row>
    <row r="130" spans="2:11" ht="15" customHeight="1">
      <c r="B130" s="333"/>
      <c r="C130" s="314" t="s">
        <v>944</v>
      </c>
      <c r="D130" s="314"/>
      <c r="E130" s="314"/>
      <c r="F130" s="315" t="s">
        <v>937</v>
      </c>
      <c r="G130" s="314"/>
      <c r="H130" s="314" t="s">
        <v>945</v>
      </c>
      <c r="I130" s="314" t="s">
        <v>933</v>
      </c>
      <c r="J130" s="314">
        <v>15</v>
      </c>
      <c r="K130" s="336"/>
    </row>
    <row r="131" spans="2:11" ht="15" customHeight="1">
      <c r="B131" s="333"/>
      <c r="C131" s="314" t="s">
        <v>946</v>
      </c>
      <c r="D131" s="314"/>
      <c r="E131" s="314"/>
      <c r="F131" s="315" t="s">
        <v>937</v>
      </c>
      <c r="G131" s="314"/>
      <c r="H131" s="314" t="s">
        <v>947</v>
      </c>
      <c r="I131" s="314" t="s">
        <v>933</v>
      </c>
      <c r="J131" s="314">
        <v>20</v>
      </c>
      <c r="K131" s="336"/>
    </row>
    <row r="132" spans="2:11" ht="15" customHeight="1">
      <c r="B132" s="333"/>
      <c r="C132" s="314" t="s">
        <v>948</v>
      </c>
      <c r="D132" s="314"/>
      <c r="E132" s="314"/>
      <c r="F132" s="315" t="s">
        <v>937</v>
      </c>
      <c r="G132" s="314"/>
      <c r="H132" s="314" t="s">
        <v>949</v>
      </c>
      <c r="I132" s="314" t="s">
        <v>933</v>
      </c>
      <c r="J132" s="314">
        <v>20</v>
      </c>
      <c r="K132" s="336"/>
    </row>
    <row r="133" spans="2:11" ht="15" customHeight="1">
      <c r="B133" s="333"/>
      <c r="C133" s="290" t="s">
        <v>936</v>
      </c>
      <c r="D133" s="290"/>
      <c r="E133" s="290"/>
      <c r="F133" s="311" t="s">
        <v>937</v>
      </c>
      <c r="G133" s="290"/>
      <c r="H133" s="290" t="s">
        <v>971</v>
      </c>
      <c r="I133" s="290" t="s">
        <v>933</v>
      </c>
      <c r="J133" s="290">
        <v>50</v>
      </c>
      <c r="K133" s="336"/>
    </row>
    <row r="134" spans="2:11" ht="15" customHeight="1">
      <c r="B134" s="333"/>
      <c r="C134" s="290" t="s">
        <v>950</v>
      </c>
      <c r="D134" s="290"/>
      <c r="E134" s="290"/>
      <c r="F134" s="311" t="s">
        <v>937</v>
      </c>
      <c r="G134" s="290"/>
      <c r="H134" s="290" t="s">
        <v>971</v>
      </c>
      <c r="I134" s="290" t="s">
        <v>933</v>
      </c>
      <c r="J134" s="290">
        <v>50</v>
      </c>
      <c r="K134" s="336"/>
    </row>
    <row r="135" spans="2:11" ht="15" customHeight="1">
      <c r="B135" s="333"/>
      <c r="C135" s="290" t="s">
        <v>956</v>
      </c>
      <c r="D135" s="290"/>
      <c r="E135" s="290"/>
      <c r="F135" s="311" t="s">
        <v>937</v>
      </c>
      <c r="G135" s="290"/>
      <c r="H135" s="290" t="s">
        <v>971</v>
      </c>
      <c r="I135" s="290" t="s">
        <v>933</v>
      </c>
      <c r="J135" s="290">
        <v>50</v>
      </c>
      <c r="K135" s="336"/>
    </row>
    <row r="136" spans="2:11" ht="15" customHeight="1">
      <c r="B136" s="333"/>
      <c r="C136" s="290" t="s">
        <v>958</v>
      </c>
      <c r="D136" s="290"/>
      <c r="E136" s="290"/>
      <c r="F136" s="311" t="s">
        <v>937</v>
      </c>
      <c r="G136" s="290"/>
      <c r="H136" s="290" t="s">
        <v>971</v>
      </c>
      <c r="I136" s="290" t="s">
        <v>933</v>
      </c>
      <c r="J136" s="290">
        <v>50</v>
      </c>
      <c r="K136" s="336"/>
    </row>
    <row r="137" spans="2:11" ht="15" customHeight="1">
      <c r="B137" s="333"/>
      <c r="C137" s="290" t="s">
        <v>959</v>
      </c>
      <c r="D137" s="290"/>
      <c r="E137" s="290"/>
      <c r="F137" s="311" t="s">
        <v>937</v>
      </c>
      <c r="G137" s="290"/>
      <c r="H137" s="290" t="s">
        <v>984</v>
      </c>
      <c r="I137" s="290" t="s">
        <v>933</v>
      </c>
      <c r="J137" s="290">
        <v>255</v>
      </c>
      <c r="K137" s="336"/>
    </row>
    <row r="138" spans="2:11" ht="15" customHeight="1">
      <c r="B138" s="333"/>
      <c r="C138" s="290" t="s">
        <v>961</v>
      </c>
      <c r="D138" s="290"/>
      <c r="E138" s="290"/>
      <c r="F138" s="311" t="s">
        <v>931</v>
      </c>
      <c r="G138" s="290"/>
      <c r="H138" s="290" t="s">
        <v>985</v>
      </c>
      <c r="I138" s="290" t="s">
        <v>963</v>
      </c>
      <c r="J138" s="290"/>
      <c r="K138" s="336"/>
    </row>
    <row r="139" spans="2:11" ht="15" customHeight="1">
      <c r="B139" s="333"/>
      <c r="C139" s="290" t="s">
        <v>964</v>
      </c>
      <c r="D139" s="290"/>
      <c r="E139" s="290"/>
      <c r="F139" s="311" t="s">
        <v>931</v>
      </c>
      <c r="G139" s="290"/>
      <c r="H139" s="290" t="s">
        <v>986</v>
      </c>
      <c r="I139" s="290" t="s">
        <v>966</v>
      </c>
      <c r="J139" s="290"/>
      <c r="K139" s="336"/>
    </row>
    <row r="140" spans="2:11" ht="15" customHeight="1">
      <c r="B140" s="333"/>
      <c r="C140" s="290" t="s">
        <v>967</v>
      </c>
      <c r="D140" s="290"/>
      <c r="E140" s="290"/>
      <c r="F140" s="311" t="s">
        <v>931</v>
      </c>
      <c r="G140" s="290"/>
      <c r="H140" s="290" t="s">
        <v>967</v>
      </c>
      <c r="I140" s="290" t="s">
        <v>966</v>
      </c>
      <c r="J140" s="290"/>
      <c r="K140" s="336"/>
    </row>
    <row r="141" spans="2:11" ht="15" customHeight="1">
      <c r="B141" s="333"/>
      <c r="C141" s="290" t="s">
        <v>43</v>
      </c>
      <c r="D141" s="290"/>
      <c r="E141" s="290"/>
      <c r="F141" s="311" t="s">
        <v>931</v>
      </c>
      <c r="G141" s="290"/>
      <c r="H141" s="290" t="s">
        <v>987</v>
      </c>
      <c r="I141" s="290" t="s">
        <v>966</v>
      </c>
      <c r="J141" s="290"/>
      <c r="K141" s="336"/>
    </row>
    <row r="142" spans="2:11" ht="15" customHeight="1">
      <c r="B142" s="333"/>
      <c r="C142" s="290" t="s">
        <v>988</v>
      </c>
      <c r="D142" s="290"/>
      <c r="E142" s="290"/>
      <c r="F142" s="311" t="s">
        <v>931</v>
      </c>
      <c r="G142" s="290"/>
      <c r="H142" s="290" t="s">
        <v>989</v>
      </c>
      <c r="I142" s="290" t="s">
        <v>966</v>
      </c>
      <c r="J142" s="290"/>
      <c r="K142" s="336"/>
    </row>
    <row r="143" spans="2:11" ht="15" customHeight="1">
      <c r="B143" s="337"/>
      <c r="C143" s="338"/>
      <c r="D143" s="338"/>
      <c r="E143" s="338"/>
      <c r="F143" s="338"/>
      <c r="G143" s="338"/>
      <c r="H143" s="338"/>
      <c r="I143" s="338"/>
      <c r="J143" s="338"/>
      <c r="K143" s="339"/>
    </row>
    <row r="144" spans="2:11" ht="18.75" customHeight="1">
      <c r="B144" s="324"/>
      <c r="C144" s="324"/>
      <c r="D144" s="324"/>
      <c r="E144" s="324"/>
      <c r="F144" s="325"/>
      <c r="G144" s="324"/>
      <c r="H144" s="324"/>
      <c r="I144" s="324"/>
      <c r="J144" s="324"/>
      <c r="K144" s="324"/>
    </row>
    <row r="145" spans="2:11" ht="18.75" customHeight="1">
      <c r="B145" s="297"/>
      <c r="C145" s="297"/>
      <c r="D145" s="297"/>
      <c r="E145" s="297"/>
      <c r="F145" s="297"/>
      <c r="G145" s="297"/>
      <c r="H145" s="297"/>
      <c r="I145" s="297"/>
      <c r="J145" s="297"/>
      <c r="K145" s="297"/>
    </row>
    <row r="146" spans="2:11" ht="7.5" customHeight="1">
      <c r="B146" s="298"/>
      <c r="C146" s="299"/>
      <c r="D146" s="299"/>
      <c r="E146" s="299"/>
      <c r="F146" s="299"/>
      <c r="G146" s="299"/>
      <c r="H146" s="299"/>
      <c r="I146" s="299"/>
      <c r="J146" s="299"/>
      <c r="K146" s="300"/>
    </row>
    <row r="147" spans="2:11" ht="45" customHeight="1">
      <c r="B147" s="301"/>
      <c r="C147" s="418" t="s">
        <v>990</v>
      </c>
      <c r="D147" s="418"/>
      <c r="E147" s="418"/>
      <c r="F147" s="418"/>
      <c r="G147" s="418"/>
      <c r="H147" s="418"/>
      <c r="I147" s="418"/>
      <c r="J147" s="418"/>
      <c r="K147" s="302"/>
    </row>
    <row r="148" spans="2:11" ht="17.25" customHeight="1">
      <c r="B148" s="301"/>
      <c r="C148" s="303" t="s">
        <v>925</v>
      </c>
      <c r="D148" s="303"/>
      <c r="E148" s="303"/>
      <c r="F148" s="303" t="s">
        <v>926</v>
      </c>
      <c r="G148" s="304"/>
      <c r="H148" s="303" t="s">
        <v>59</v>
      </c>
      <c r="I148" s="303" t="s">
        <v>62</v>
      </c>
      <c r="J148" s="303" t="s">
        <v>927</v>
      </c>
      <c r="K148" s="302"/>
    </row>
    <row r="149" spans="2:11" ht="17.25" customHeight="1">
      <c r="B149" s="301"/>
      <c r="C149" s="305" t="s">
        <v>928</v>
      </c>
      <c r="D149" s="305"/>
      <c r="E149" s="305"/>
      <c r="F149" s="306" t="s">
        <v>929</v>
      </c>
      <c r="G149" s="307"/>
      <c r="H149" s="305"/>
      <c r="I149" s="305"/>
      <c r="J149" s="305" t="s">
        <v>930</v>
      </c>
      <c r="K149" s="302"/>
    </row>
    <row r="150" spans="2:11" ht="5.25" customHeight="1">
      <c r="B150" s="313"/>
      <c r="C150" s="308"/>
      <c r="D150" s="308"/>
      <c r="E150" s="308"/>
      <c r="F150" s="308"/>
      <c r="G150" s="309"/>
      <c r="H150" s="308"/>
      <c r="I150" s="308"/>
      <c r="J150" s="308"/>
      <c r="K150" s="336"/>
    </row>
    <row r="151" spans="2:11" ht="15" customHeight="1">
      <c r="B151" s="313"/>
      <c r="C151" s="340" t="s">
        <v>934</v>
      </c>
      <c r="D151" s="290"/>
      <c r="E151" s="290"/>
      <c r="F151" s="341" t="s">
        <v>931</v>
      </c>
      <c r="G151" s="290"/>
      <c r="H151" s="340" t="s">
        <v>971</v>
      </c>
      <c r="I151" s="340" t="s">
        <v>933</v>
      </c>
      <c r="J151" s="340">
        <v>120</v>
      </c>
      <c r="K151" s="336"/>
    </row>
    <row r="152" spans="2:11" ht="15" customHeight="1">
      <c r="B152" s="313"/>
      <c r="C152" s="340" t="s">
        <v>980</v>
      </c>
      <c r="D152" s="290"/>
      <c r="E152" s="290"/>
      <c r="F152" s="341" t="s">
        <v>931</v>
      </c>
      <c r="G152" s="290"/>
      <c r="H152" s="340" t="s">
        <v>991</v>
      </c>
      <c r="I152" s="340" t="s">
        <v>933</v>
      </c>
      <c r="J152" s="340" t="s">
        <v>982</v>
      </c>
      <c r="K152" s="336"/>
    </row>
    <row r="153" spans="2:11" ht="15" customHeight="1">
      <c r="B153" s="313"/>
      <c r="C153" s="340" t="s">
        <v>90</v>
      </c>
      <c r="D153" s="290"/>
      <c r="E153" s="290"/>
      <c r="F153" s="341" t="s">
        <v>931</v>
      </c>
      <c r="G153" s="290"/>
      <c r="H153" s="340" t="s">
        <v>992</v>
      </c>
      <c r="I153" s="340" t="s">
        <v>933</v>
      </c>
      <c r="J153" s="340" t="s">
        <v>982</v>
      </c>
      <c r="K153" s="336"/>
    </row>
    <row r="154" spans="2:11" ht="15" customHeight="1">
      <c r="B154" s="313"/>
      <c r="C154" s="340" t="s">
        <v>936</v>
      </c>
      <c r="D154" s="290"/>
      <c r="E154" s="290"/>
      <c r="F154" s="341" t="s">
        <v>937</v>
      </c>
      <c r="G154" s="290"/>
      <c r="H154" s="340" t="s">
        <v>971</v>
      </c>
      <c r="I154" s="340" t="s">
        <v>933</v>
      </c>
      <c r="J154" s="340">
        <v>50</v>
      </c>
      <c r="K154" s="336"/>
    </row>
    <row r="155" spans="2:11" ht="15" customHeight="1">
      <c r="B155" s="313"/>
      <c r="C155" s="340" t="s">
        <v>939</v>
      </c>
      <c r="D155" s="290"/>
      <c r="E155" s="290"/>
      <c r="F155" s="341" t="s">
        <v>931</v>
      </c>
      <c r="G155" s="290"/>
      <c r="H155" s="340" t="s">
        <v>971</v>
      </c>
      <c r="I155" s="340" t="s">
        <v>941</v>
      </c>
      <c r="J155" s="340"/>
      <c r="K155" s="336"/>
    </row>
    <row r="156" spans="2:11" ht="15" customHeight="1">
      <c r="B156" s="313"/>
      <c r="C156" s="340" t="s">
        <v>950</v>
      </c>
      <c r="D156" s="290"/>
      <c r="E156" s="290"/>
      <c r="F156" s="341" t="s">
        <v>937</v>
      </c>
      <c r="G156" s="290"/>
      <c r="H156" s="340" t="s">
        <v>971</v>
      </c>
      <c r="I156" s="340" t="s">
        <v>933</v>
      </c>
      <c r="J156" s="340">
        <v>50</v>
      </c>
      <c r="K156" s="336"/>
    </row>
    <row r="157" spans="2:11" ht="15" customHeight="1">
      <c r="B157" s="313"/>
      <c r="C157" s="340" t="s">
        <v>958</v>
      </c>
      <c r="D157" s="290"/>
      <c r="E157" s="290"/>
      <c r="F157" s="341" t="s">
        <v>937</v>
      </c>
      <c r="G157" s="290"/>
      <c r="H157" s="340" t="s">
        <v>971</v>
      </c>
      <c r="I157" s="340" t="s">
        <v>933</v>
      </c>
      <c r="J157" s="340">
        <v>50</v>
      </c>
      <c r="K157" s="336"/>
    </row>
    <row r="158" spans="2:11" ht="15" customHeight="1">
      <c r="B158" s="313"/>
      <c r="C158" s="340" t="s">
        <v>956</v>
      </c>
      <c r="D158" s="290"/>
      <c r="E158" s="290"/>
      <c r="F158" s="341" t="s">
        <v>937</v>
      </c>
      <c r="G158" s="290"/>
      <c r="H158" s="340" t="s">
        <v>971</v>
      </c>
      <c r="I158" s="340" t="s">
        <v>933</v>
      </c>
      <c r="J158" s="340">
        <v>50</v>
      </c>
      <c r="K158" s="336"/>
    </row>
    <row r="159" spans="2:11" ht="15" customHeight="1">
      <c r="B159" s="313"/>
      <c r="C159" s="340" t="s">
        <v>111</v>
      </c>
      <c r="D159" s="290"/>
      <c r="E159" s="290"/>
      <c r="F159" s="341" t="s">
        <v>931</v>
      </c>
      <c r="G159" s="290"/>
      <c r="H159" s="340" t="s">
        <v>993</v>
      </c>
      <c r="I159" s="340" t="s">
        <v>933</v>
      </c>
      <c r="J159" s="340" t="s">
        <v>994</v>
      </c>
      <c r="K159" s="336"/>
    </row>
    <row r="160" spans="2:11" ht="15" customHeight="1">
      <c r="B160" s="313"/>
      <c r="C160" s="340" t="s">
        <v>995</v>
      </c>
      <c r="D160" s="290"/>
      <c r="E160" s="290"/>
      <c r="F160" s="341" t="s">
        <v>931</v>
      </c>
      <c r="G160" s="290"/>
      <c r="H160" s="340" t="s">
        <v>996</v>
      </c>
      <c r="I160" s="340" t="s">
        <v>966</v>
      </c>
      <c r="J160" s="340"/>
      <c r="K160" s="336"/>
    </row>
    <row r="161" spans="2:11" ht="15" customHeight="1">
      <c r="B161" s="342"/>
      <c r="C161" s="322"/>
      <c r="D161" s="322"/>
      <c r="E161" s="322"/>
      <c r="F161" s="322"/>
      <c r="G161" s="322"/>
      <c r="H161" s="322"/>
      <c r="I161" s="322"/>
      <c r="J161" s="322"/>
      <c r="K161" s="343"/>
    </row>
    <row r="162" spans="2:11" ht="18.75" customHeight="1">
      <c r="B162" s="324"/>
      <c r="C162" s="334"/>
      <c r="D162" s="334"/>
      <c r="E162" s="334"/>
      <c r="F162" s="344"/>
      <c r="G162" s="334"/>
      <c r="H162" s="334"/>
      <c r="I162" s="334"/>
      <c r="J162" s="334"/>
      <c r="K162" s="324"/>
    </row>
    <row r="163" spans="2:11" ht="18.75" customHeight="1">
      <c r="B163" s="297"/>
      <c r="C163" s="297"/>
      <c r="D163" s="297"/>
      <c r="E163" s="297"/>
      <c r="F163" s="297"/>
      <c r="G163" s="297"/>
      <c r="H163" s="297"/>
      <c r="I163" s="297"/>
      <c r="J163" s="297"/>
      <c r="K163" s="297"/>
    </row>
    <row r="164" spans="2:11" ht="7.5" customHeight="1">
      <c r="B164" s="279"/>
      <c r="C164" s="280"/>
      <c r="D164" s="280"/>
      <c r="E164" s="280"/>
      <c r="F164" s="280"/>
      <c r="G164" s="280"/>
      <c r="H164" s="280"/>
      <c r="I164" s="280"/>
      <c r="J164" s="280"/>
      <c r="K164" s="281"/>
    </row>
    <row r="165" spans="2:11" ht="45" customHeight="1">
      <c r="B165" s="282"/>
      <c r="C165" s="416" t="s">
        <v>997</v>
      </c>
      <c r="D165" s="416"/>
      <c r="E165" s="416"/>
      <c r="F165" s="416"/>
      <c r="G165" s="416"/>
      <c r="H165" s="416"/>
      <c r="I165" s="416"/>
      <c r="J165" s="416"/>
      <c r="K165" s="283"/>
    </row>
    <row r="166" spans="2:11" ht="17.25" customHeight="1">
      <c r="B166" s="282"/>
      <c r="C166" s="303" t="s">
        <v>925</v>
      </c>
      <c r="D166" s="303"/>
      <c r="E166" s="303"/>
      <c r="F166" s="303" t="s">
        <v>926</v>
      </c>
      <c r="G166" s="345"/>
      <c r="H166" s="346" t="s">
        <v>59</v>
      </c>
      <c r="I166" s="346" t="s">
        <v>62</v>
      </c>
      <c r="J166" s="303" t="s">
        <v>927</v>
      </c>
      <c r="K166" s="283"/>
    </row>
    <row r="167" spans="2:11" ht="17.25" customHeight="1">
      <c r="B167" s="284"/>
      <c r="C167" s="305" t="s">
        <v>928</v>
      </c>
      <c r="D167" s="305"/>
      <c r="E167" s="305"/>
      <c r="F167" s="306" t="s">
        <v>929</v>
      </c>
      <c r="G167" s="347"/>
      <c r="H167" s="348"/>
      <c r="I167" s="348"/>
      <c r="J167" s="305" t="s">
        <v>930</v>
      </c>
      <c r="K167" s="285"/>
    </row>
    <row r="168" spans="2:11" ht="5.25" customHeight="1">
      <c r="B168" s="313"/>
      <c r="C168" s="308"/>
      <c r="D168" s="308"/>
      <c r="E168" s="308"/>
      <c r="F168" s="308"/>
      <c r="G168" s="309"/>
      <c r="H168" s="308"/>
      <c r="I168" s="308"/>
      <c r="J168" s="308"/>
      <c r="K168" s="336"/>
    </row>
    <row r="169" spans="2:11" ht="15" customHeight="1">
      <c r="B169" s="313"/>
      <c r="C169" s="290" t="s">
        <v>934</v>
      </c>
      <c r="D169" s="290"/>
      <c r="E169" s="290"/>
      <c r="F169" s="311" t="s">
        <v>931</v>
      </c>
      <c r="G169" s="290"/>
      <c r="H169" s="290" t="s">
        <v>971</v>
      </c>
      <c r="I169" s="290" t="s">
        <v>933</v>
      </c>
      <c r="J169" s="290">
        <v>120</v>
      </c>
      <c r="K169" s="336"/>
    </row>
    <row r="170" spans="2:11" ht="15" customHeight="1">
      <c r="B170" s="313"/>
      <c r="C170" s="290" t="s">
        <v>980</v>
      </c>
      <c r="D170" s="290"/>
      <c r="E170" s="290"/>
      <c r="F170" s="311" t="s">
        <v>931</v>
      </c>
      <c r="G170" s="290"/>
      <c r="H170" s="290" t="s">
        <v>981</v>
      </c>
      <c r="I170" s="290" t="s">
        <v>933</v>
      </c>
      <c r="J170" s="290" t="s">
        <v>982</v>
      </c>
      <c r="K170" s="336"/>
    </row>
    <row r="171" spans="2:11" ht="15" customHeight="1">
      <c r="B171" s="313"/>
      <c r="C171" s="290" t="s">
        <v>90</v>
      </c>
      <c r="D171" s="290"/>
      <c r="E171" s="290"/>
      <c r="F171" s="311" t="s">
        <v>931</v>
      </c>
      <c r="G171" s="290"/>
      <c r="H171" s="290" t="s">
        <v>998</v>
      </c>
      <c r="I171" s="290" t="s">
        <v>933</v>
      </c>
      <c r="J171" s="290" t="s">
        <v>982</v>
      </c>
      <c r="K171" s="336"/>
    </row>
    <row r="172" spans="2:11" ht="15" customHeight="1">
      <c r="B172" s="313"/>
      <c r="C172" s="290" t="s">
        <v>936</v>
      </c>
      <c r="D172" s="290"/>
      <c r="E172" s="290"/>
      <c r="F172" s="311" t="s">
        <v>937</v>
      </c>
      <c r="G172" s="290"/>
      <c r="H172" s="290" t="s">
        <v>998</v>
      </c>
      <c r="I172" s="290" t="s">
        <v>933</v>
      </c>
      <c r="J172" s="290">
        <v>50</v>
      </c>
      <c r="K172" s="336"/>
    </row>
    <row r="173" spans="2:11" ht="15" customHeight="1">
      <c r="B173" s="313"/>
      <c r="C173" s="290" t="s">
        <v>939</v>
      </c>
      <c r="D173" s="290"/>
      <c r="E173" s="290"/>
      <c r="F173" s="311" t="s">
        <v>931</v>
      </c>
      <c r="G173" s="290"/>
      <c r="H173" s="290" t="s">
        <v>998</v>
      </c>
      <c r="I173" s="290" t="s">
        <v>941</v>
      </c>
      <c r="J173" s="290"/>
      <c r="K173" s="336"/>
    </row>
    <row r="174" spans="2:11" ht="15" customHeight="1">
      <c r="B174" s="313"/>
      <c r="C174" s="290" t="s">
        <v>950</v>
      </c>
      <c r="D174" s="290"/>
      <c r="E174" s="290"/>
      <c r="F174" s="311" t="s">
        <v>937</v>
      </c>
      <c r="G174" s="290"/>
      <c r="H174" s="290" t="s">
        <v>998</v>
      </c>
      <c r="I174" s="290" t="s">
        <v>933</v>
      </c>
      <c r="J174" s="290">
        <v>50</v>
      </c>
      <c r="K174" s="336"/>
    </row>
    <row r="175" spans="2:11" ht="15" customHeight="1">
      <c r="B175" s="313"/>
      <c r="C175" s="290" t="s">
        <v>958</v>
      </c>
      <c r="D175" s="290"/>
      <c r="E175" s="290"/>
      <c r="F175" s="311" t="s">
        <v>937</v>
      </c>
      <c r="G175" s="290"/>
      <c r="H175" s="290" t="s">
        <v>998</v>
      </c>
      <c r="I175" s="290" t="s">
        <v>933</v>
      </c>
      <c r="J175" s="290">
        <v>50</v>
      </c>
      <c r="K175" s="336"/>
    </row>
    <row r="176" spans="2:11" ht="15" customHeight="1">
      <c r="B176" s="313"/>
      <c r="C176" s="290" t="s">
        <v>956</v>
      </c>
      <c r="D176" s="290"/>
      <c r="E176" s="290"/>
      <c r="F176" s="311" t="s">
        <v>937</v>
      </c>
      <c r="G176" s="290"/>
      <c r="H176" s="290" t="s">
        <v>998</v>
      </c>
      <c r="I176" s="290" t="s">
        <v>933</v>
      </c>
      <c r="J176" s="290">
        <v>50</v>
      </c>
      <c r="K176" s="336"/>
    </row>
    <row r="177" spans="2:11" ht="15" customHeight="1">
      <c r="B177" s="313"/>
      <c r="C177" s="290" t="s">
        <v>127</v>
      </c>
      <c r="D177" s="290"/>
      <c r="E177" s="290"/>
      <c r="F177" s="311" t="s">
        <v>931</v>
      </c>
      <c r="G177" s="290"/>
      <c r="H177" s="290" t="s">
        <v>999</v>
      </c>
      <c r="I177" s="290" t="s">
        <v>1000</v>
      </c>
      <c r="J177" s="290"/>
      <c r="K177" s="336"/>
    </row>
    <row r="178" spans="2:11" ht="15" customHeight="1">
      <c r="B178" s="313"/>
      <c r="C178" s="290" t="s">
        <v>62</v>
      </c>
      <c r="D178" s="290"/>
      <c r="E178" s="290"/>
      <c r="F178" s="311" t="s">
        <v>931</v>
      </c>
      <c r="G178" s="290"/>
      <c r="H178" s="290" t="s">
        <v>1001</v>
      </c>
      <c r="I178" s="290" t="s">
        <v>1002</v>
      </c>
      <c r="J178" s="290">
        <v>1</v>
      </c>
      <c r="K178" s="336"/>
    </row>
    <row r="179" spans="2:11" ht="15" customHeight="1">
      <c r="B179" s="313"/>
      <c r="C179" s="290" t="s">
        <v>58</v>
      </c>
      <c r="D179" s="290"/>
      <c r="E179" s="290"/>
      <c r="F179" s="311" t="s">
        <v>931</v>
      </c>
      <c r="G179" s="290"/>
      <c r="H179" s="290" t="s">
        <v>1003</v>
      </c>
      <c r="I179" s="290" t="s">
        <v>933</v>
      </c>
      <c r="J179" s="290">
        <v>20</v>
      </c>
      <c r="K179" s="336"/>
    </row>
    <row r="180" spans="2:11" ht="15" customHeight="1">
      <c r="B180" s="313"/>
      <c r="C180" s="290" t="s">
        <v>59</v>
      </c>
      <c r="D180" s="290"/>
      <c r="E180" s="290"/>
      <c r="F180" s="311" t="s">
        <v>931</v>
      </c>
      <c r="G180" s="290"/>
      <c r="H180" s="290" t="s">
        <v>1004</v>
      </c>
      <c r="I180" s="290" t="s">
        <v>933</v>
      </c>
      <c r="J180" s="290">
        <v>255</v>
      </c>
      <c r="K180" s="336"/>
    </row>
    <row r="181" spans="2:11" ht="15" customHeight="1">
      <c r="B181" s="313"/>
      <c r="C181" s="290" t="s">
        <v>128</v>
      </c>
      <c r="D181" s="290"/>
      <c r="E181" s="290"/>
      <c r="F181" s="311" t="s">
        <v>931</v>
      </c>
      <c r="G181" s="290"/>
      <c r="H181" s="290" t="s">
        <v>895</v>
      </c>
      <c r="I181" s="290" t="s">
        <v>933</v>
      </c>
      <c r="J181" s="290">
        <v>10</v>
      </c>
      <c r="K181" s="336"/>
    </row>
    <row r="182" spans="2:11" ht="15" customHeight="1">
      <c r="B182" s="313"/>
      <c r="C182" s="290" t="s">
        <v>129</v>
      </c>
      <c r="D182" s="290"/>
      <c r="E182" s="290"/>
      <c r="F182" s="311" t="s">
        <v>931</v>
      </c>
      <c r="G182" s="290"/>
      <c r="H182" s="290" t="s">
        <v>1005</v>
      </c>
      <c r="I182" s="290" t="s">
        <v>966</v>
      </c>
      <c r="J182" s="290"/>
      <c r="K182" s="336"/>
    </row>
    <row r="183" spans="2:11" ht="15" customHeight="1">
      <c r="B183" s="313"/>
      <c r="C183" s="290" t="s">
        <v>1006</v>
      </c>
      <c r="D183" s="290"/>
      <c r="E183" s="290"/>
      <c r="F183" s="311" t="s">
        <v>931</v>
      </c>
      <c r="G183" s="290"/>
      <c r="H183" s="290" t="s">
        <v>1007</v>
      </c>
      <c r="I183" s="290" t="s">
        <v>966</v>
      </c>
      <c r="J183" s="290"/>
      <c r="K183" s="336"/>
    </row>
    <row r="184" spans="2:11" ht="15" customHeight="1">
      <c r="B184" s="313"/>
      <c r="C184" s="290" t="s">
        <v>995</v>
      </c>
      <c r="D184" s="290"/>
      <c r="E184" s="290"/>
      <c r="F184" s="311" t="s">
        <v>931</v>
      </c>
      <c r="G184" s="290"/>
      <c r="H184" s="290" t="s">
        <v>1008</v>
      </c>
      <c r="I184" s="290" t="s">
        <v>966</v>
      </c>
      <c r="J184" s="290"/>
      <c r="K184" s="336"/>
    </row>
    <row r="185" spans="2:11" ht="15" customHeight="1">
      <c r="B185" s="313"/>
      <c r="C185" s="290" t="s">
        <v>131</v>
      </c>
      <c r="D185" s="290"/>
      <c r="E185" s="290"/>
      <c r="F185" s="311" t="s">
        <v>937</v>
      </c>
      <c r="G185" s="290"/>
      <c r="H185" s="290" t="s">
        <v>1009</v>
      </c>
      <c r="I185" s="290" t="s">
        <v>933</v>
      </c>
      <c r="J185" s="290">
        <v>50</v>
      </c>
      <c r="K185" s="336"/>
    </row>
    <row r="186" spans="2:11" ht="15" customHeight="1">
      <c r="B186" s="313"/>
      <c r="C186" s="290" t="s">
        <v>1010</v>
      </c>
      <c r="D186" s="290"/>
      <c r="E186" s="290"/>
      <c r="F186" s="311" t="s">
        <v>937</v>
      </c>
      <c r="G186" s="290"/>
      <c r="H186" s="290" t="s">
        <v>1011</v>
      </c>
      <c r="I186" s="290" t="s">
        <v>1012</v>
      </c>
      <c r="J186" s="290"/>
      <c r="K186" s="336"/>
    </row>
    <row r="187" spans="2:11" ht="15" customHeight="1">
      <c r="B187" s="313"/>
      <c r="C187" s="290" t="s">
        <v>1013</v>
      </c>
      <c r="D187" s="290"/>
      <c r="E187" s="290"/>
      <c r="F187" s="311" t="s">
        <v>937</v>
      </c>
      <c r="G187" s="290"/>
      <c r="H187" s="290" t="s">
        <v>1014</v>
      </c>
      <c r="I187" s="290" t="s">
        <v>1012</v>
      </c>
      <c r="J187" s="290"/>
      <c r="K187" s="336"/>
    </row>
    <row r="188" spans="2:11" ht="15" customHeight="1">
      <c r="B188" s="313"/>
      <c r="C188" s="290" t="s">
        <v>1015</v>
      </c>
      <c r="D188" s="290"/>
      <c r="E188" s="290"/>
      <c r="F188" s="311" t="s">
        <v>937</v>
      </c>
      <c r="G188" s="290"/>
      <c r="H188" s="290" t="s">
        <v>1016</v>
      </c>
      <c r="I188" s="290" t="s">
        <v>1012</v>
      </c>
      <c r="J188" s="290"/>
      <c r="K188" s="336"/>
    </row>
    <row r="189" spans="2:11" ht="15" customHeight="1">
      <c r="B189" s="313"/>
      <c r="C189" s="349" t="s">
        <v>1017</v>
      </c>
      <c r="D189" s="290"/>
      <c r="E189" s="290"/>
      <c r="F189" s="311" t="s">
        <v>937</v>
      </c>
      <c r="G189" s="290"/>
      <c r="H189" s="290" t="s">
        <v>1018</v>
      </c>
      <c r="I189" s="290" t="s">
        <v>1019</v>
      </c>
      <c r="J189" s="350" t="s">
        <v>1020</v>
      </c>
      <c r="K189" s="336"/>
    </row>
    <row r="190" spans="2:11" ht="15" customHeight="1">
      <c r="B190" s="313"/>
      <c r="C190" s="349" t="s">
        <v>47</v>
      </c>
      <c r="D190" s="290"/>
      <c r="E190" s="290"/>
      <c r="F190" s="311" t="s">
        <v>931</v>
      </c>
      <c r="G190" s="290"/>
      <c r="H190" s="287" t="s">
        <v>1021</v>
      </c>
      <c r="I190" s="290" t="s">
        <v>1022</v>
      </c>
      <c r="J190" s="290"/>
      <c r="K190" s="336"/>
    </row>
    <row r="191" spans="2:11" ht="15" customHeight="1">
      <c r="B191" s="313"/>
      <c r="C191" s="349" t="s">
        <v>1023</v>
      </c>
      <c r="D191" s="290"/>
      <c r="E191" s="290"/>
      <c r="F191" s="311" t="s">
        <v>931</v>
      </c>
      <c r="G191" s="290"/>
      <c r="H191" s="290" t="s">
        <v>1024</v>
      </c>
      <c r="I191" s="290" t="s">
        <v>966</v>
      </c>
      <c r="J191" s="290"/>
      <c r="K191" s="336"/>
    </row>
    <row r="192" spans="2:11" ht="15" customHeight="1">
      <c r="B192" s="313"/>
      <c r="C192" s="349" t="s">
        <v>1025</v>
      </c>
      <c r="D192" s="290"/>
      <c r="E192" s="290"/>
      <c r="F192" s="311" t="s">
        <v>931</v>
      </c>
      <c r="G192" s="290"/>
      <c r="H192" s="290" t="s">
        <v>1026</v>
      </c>
      <c r="I192" s="290" t="s">
        <v>966</v>
      </c>
      <c r="J192" s="290"/>
      <c r="K192" s="336"/>
    </row>
    <row r="193" spans="2:11" ht="15" customHeight="1">
      <c r="B193" s="313"/>
      <c r="C193" s="349" t="s">
        <v>1027</v>
      </c>
      <c r="D193" s="290"/>
      <c r="E193" s="290"/>
      <c r="F193" s="311" t="s">
        <v>937</v>
      </c>
      <c r="G193" s="290"/>
      <c r="H193" s="290" t="s">
        <v>1028</v>
      </c>
      <c r="I193" s="290" t="s">
        <v>966</v>
      </c>
      <c r="J193" s="290"/>
      <c r="K193" s="336"/>
    </row>
    <row r="194" spans="2:11" ht="15" customHeight="1">
      <c r="B194" s="342"/>
      <c r="C194" s="351"/>
      <c r="D194" s="322"/>
      <c r="E194" s="322"/>
      <c r="F194" s="322"/>
      <c r="G194" s="322"/>
      <c r="H194" s="322"/>
      <c r="I194" s="322"/>
      <c r="J194" s="322"/>
      <c r="K194" s="343"/>
    </row>
    <row r="195" spans="2:11" ht="18.75" customHeight="1">
      <c r="B195" s="324"/>
      <c r="C195" s="334"/>
      <c r="D195" s="334"/>
      <c r="E195" s="334"/>
      <c r="F195" s="344"/>
      <c r="G195" s="334"/>
      <c r="H195" s="334"/>
      <c r="I195" s="334"/>
      <c r="J195" s="334"/>
      <c r="K195" s="324"/>
    </row>
    <row r="196" spans="2:11" ht="18.75" customHeight="1">
      <c r="B196" s="324"/>
      <c r="C196" s="334"/>
      <c r="D196" s="334"/>
      <c r="E196" s="334"/>
      <c r="F196" s="344"/>
      <c r="G196" s="334"/>
      <c r="H196" s="334"/>
      <c r="I196" s="334"/>
      <c r="J196" s="334"/>
      <c r="K196" s="324"/>
    </row>
    <row r="197" spans="2:11" ht="18.75" customHeight="1">
      <c r="B197" s="297"/>
      <c r="C197" s="297"/>
      <c r="D197" s="297"/>
      <c r="E197" s="297"/>
      <c r="F197" s="297"/>
      <c r="G197" s="297"/>
      <c r="H197" s="297"/>
      <c r="I197" s="297"/>
      <c r="J197" s="297"/>
      <c r="K197" s="297"/>
    </row>
    <row r="198" spans="2:11" ht="13.5">
      <c r="B198" s="279"/>
      <c r="C198" s="280"/>
      <c r="D198" s="280"/>
      <c r="E198" s="280"/>
      <c r="F198" s="280"/>
      <c r="G198" s="280"/>
      <c r="H198" s="280"/>
      <c r="I198" s="280"/>
      <c r="J198" s="280"/>
      <c r="K198" s="281"/>
    </row>
    <row r="199" spans="2:11" ht="21">
      <c r="B199" s="282"/>
      <c r="C199" s="416" t="s">
        <v>1029</v>
      </c>
      <c r="D199" s="416"/>
      <c r="E199" s="416"/>
      <c r="F199" s="416"/>
      <c r="G199" s="416"/>
      <c r="H199" s="416"/>
      <c r="I199" s="416"/>
      <c r="J199" s="416"/>
      <c r="K199" s="283"/>
    </row>
    <row r="200" spans="2:11" ht="25.5" customHeight="1">
      <c r="B200" s="282"/>
      <c r="C200" s="352" t="s">
        <v>1030</v>
      </c>
      <c r="D200" s="352"/>
      <c r="E200" s="352"/>
      <c r="F200" s="352" t="s">
        <v>1031</v>
      </c>
      <c r="G200" s="353"/>
      <c r="H200" s="422" t="s">
        <v>1032</v>
      </c>
      <c r="I200" s="422"/>
      <c r="J200" s="422"/>
      <c r="K200" s="283"/>
    </row>
    <row r="201" spans="2:11" ht="5.25" customHeight="1">
      <c r="B201" s="313"/>
      <c r="C201" s="308"/>
      <c r="D201" s="308"/>
      <c r="E201" s="308"/>
      <c r="F201" s="308"/>
      <c r="G201" s="334"/>
      <c r="H201" s="308"/>
      <c r="I201" s="308"/>
      <c r="J201" s="308"/>
      <c r="K201" s="336"/>
    </row>
    <row r="202" spans="2:11" ht="15" customHeight="1">
      <c r="B202" s="313"/>
      <c r="C202" s="290" t="s">
        <v>1022</v>
      </c>
      <c r="D202" s="290"/>
      <c r="E202" s="290"/>
      <c r="F202" s="311" t="s">
        <v>48</v>
      </c>
      <c r="G202" s="290"/>
      <c r="H202" s="421" t="s">
        <v>1033</v>
      </c>
      <c r="I202" s="421"/>
      <c r="J202" s="421"/>
      <c r="K202" s="336"/>
    </row>
    <row r="203" spans="2:11" ht="15" customHeight="1">
      <c r="B203" s="313"/>
      <c r="C203" s="290"/>
      <c r="D203" s="290"/>
      <c r="E203" s="290"/>
      <c r="F203" s="311" t="s">
        <v>49</v>
      </c>
      <c r="G203" s="290"/>
      <c r="H203" s="421" t="s">
        <v>1034</v>
      </c>
      <c r="I203" s="421"/>
      <c r="J203" s="421"/>
      <c r="K203" s="336"/>
    </row>
    <row r="204" spans="2:11" ht="15" customHeight="1">
      <c r="B204" s="313"/>
      <c r="C204" s="290"/>
      <c r="D204" s="290"/>
      <c r="E204" s="290"/>
      <c r="F204" s="311" t="s">
        <v>52</v>
      </c>
      <c r="G204" s="290"/>
      <c r="H204" s="421" t="s">
        <v>1035</v>
      </c>
      <c r="I204" s="421"/>
      <c r="J204" s="421"/>
      <c r="K204" s="336"/>
    </row>
    <row r="205" spans="2:11" ht="15" customHeight="1">
      <c r="B205" s="313"/>
      <c r="C205" s="290"/>
      <c r="D205" s="290"/>
      <c r="E205" s="290"/>
      <c r="F205" s="311" t="s">
        <v>50</v>
      </c>
      <c r="G205" s="290"/>
      <c r="H205" s="421" t="s">
        <v>1036</v>
      </c>
      <c r="I205" s="421"/>
      <c r="J205" s="421"/>
      <c r="K205" s="336"/>
    </row>
    <row r="206" spans="2:11" ht="15" customHeight="1">
      <c r="B206" s="313"/>
      <c r="C206" s="290"/>
      <c r="D206" s="290"/>
      <c r="E206" s="290"/>
      <c r="F206" s="311" t="s">
        <v>51</v>
      </c>
      <c r="G206" s="290"/>
      <c r="H206" s="421" t="s">
        <v>1037</v>
      </c>
      <c r="I206" s="421"/>
      <c r="J206" s="421"/>
      <c r="K206" s="336"/>
    </row>
    <row r="207" spans="2:11" ht="15" customHeight="1">
      <c r="B207" s="313"/>
      <c r="C207" s="290"/>
      <c r="D207" s="290"/>
      <c r="E207" s="290"/>
      <c r="F207" s="311"/>
      <c r="G207" s="290"/>
      <c r="H207" s="290"/>
      <c r="I207" s="290"/>
      <c r="J207" s="290"/>
      <c r="K207" s="336"/>
    </row>
    <row r="208" spans="2:11" ht="15" customHeight="1">
      <c r="B208" s="313"/>
      <c r="C208" s="290" t="s">
        <v>978</v>
      </c>
      <c r="D208" s="290"/>
      <c r="E208" s="290"/>
      <c r="F208" s="311" t="s">
        <v>100</v>
      </c>
      <c r="G208" s="290"/>
      <c r="H208" s="421" t="s">
        <v>1038</v>
      </c>
      <c r="I208" s="421"/>
      <c r="J208" s="421"/>
      <c r="K208" s="336"/>
    </row>
    <row r="209" spans="2:11" ht="15" customHeight="1">
      <c r="B209" s="313"/>
      <c r="C209" s="290"/>
      <c r="D209" s="290"/>
      <c r="E209" s="290"/>
      <c r="F209" s="311" t="s">
        <v>83</v>
      </c>
      <c r="G209" s="290"/>
      <c r="H209" s="421" t="s">
        <v>879</v>
      </c>
      <c r="I209" s="421"/>
      <c r="J209" s="421"/>
      <c r="K209" s="336"/>
    </row>
    <row r="210" spans="2:11" ht="15" customHeight="1">
      <c r="B210" s="313"/>
      <c r="C210" s="290"/>
      <c r="D210" s="290"/>
      <c r="E210" s="290"/>
      <c r="F210" s="311" t="s">
        <v>877</v>
      </c>
      <c r="G210" s="290"/>
      <c r="H210" s="421" t="s">
        <v>1039</v>
      </c>
      <c r="I210" s="421"/>
      <c r="J210" s="421"/>
      <c r="K210" s="336"/>
    </row>
    <row r="211" spans="2:11" ht="15" customHeight="1">
      <c r="B211" s="354"/>
      <c r="C211" s="290"/>
      <c r="D211" s="290"/>
      <c r="E211" s="290"/>
      <c r="F211" s="311" t="s">
        <v>102</v>
      </c>
      <c r="G211" s="349"/>
      <c r="H211" s="420" t="s">
        <v>103</v>
      </c>
      <c r="I211" s="420"/>
      <c r="J211" s="420"/>
      <c r="K211" s="355"/>
    </row>
    <row r="212" spans="2:11" ht="15" customHeight="1">
      <c r="B212" s="354"/>
      <c r="C212" s="290"/>
      <c r="D212" s="290"/>
      <c r="E212" s="290"/>
      <c r="F212" s="311" t="s">
        <v>502</v>
      </c>
      <c r="G212" s="349"/>
      <c r="H212" s="420" t="s">
        <v>1040</v>
      </c>
      <c r="I212" s="420"/>
      <c r="J212" s="420"/>
      <c r="K212" s="355"/>
    </row>
    <row r="213" spans="2:11" ht="15" customHeight="1">
      <c r="B213" s="354"/>
      <c r="C213" s="290"/>
      <c r="D213" s="290"/>
      <c r="E213" s="290"/>
      <c r="F213" s="311"/>
      <c r="G213" s="349"/>
      <c r="H213" s="340"/>
      <c r="I213" s="340"/>
      <c r="J213" s="340"/>
      <c r="K213" s="355"/>
    </row>
    <row r="214" spans="2:11" ht="15" customHeight="1">
      <c r="B214" s="354"/>
      <c r="C214" s="290" t="s">
        <v>1002</v>
      </c>
      <c r="D214" s="290"/>
      <c r="E214" s="290"/>
      <c r="F214" s="311">
        <v>1</v>
      </c>
      <c r="G214" s="349"/>
      <c r="H214" s="420" t="s">
        <v>1041</v>
      </c>
      <c r="I214" s="420"/>
      <c r="J214" s="420"/>
      <c r="K214" s="355"/>
    </row>
    <row r="215" spans="2:11" ht="15" customHeight="1">
      <c r="B215" s="354"/>
      <c r="C215" s="290"/>
      <c r="D215" s="290"/>
      <c r="E215" s="290"/>
      <c r="F215" s="311">
        <v>2</v>
      </c>
      <c r="G215" s="349"/>
      <c r="H215" s="420" t="s">
        <v>1042</v>
      </c>
      <c r="I215" s="420"/>
      <c r="J215" s="420"/>
      <c r="K215" s="355"/>
    </row>
    <row r="216" spans="2:11" ht="15" customHeight="1">
      <c r="B216" s="354"/>
      <c r="C216" s="290"/>
      <c r="D216" s="290"/>
      <c r="E216" s="290"/>
      <c r="F216" s="311">
        <v>3</v>
      </c>
      <c r="G216" s="349"/>
      <c r="H216" s="420" t="s">
        <v>1043</v>
      </c>
      <c r="I216" s="420"/>
      <c r="J216" s="420"/>
      <c r="K216" s="355"/>
    </row>
    <row r="217" spans="2:11" ht="15" customHeight="1">
      <c r="B217" s="354"/>
      <c r="C217" s="290"/>
      <c r="D217" s="290"/>
      <c r="E217" s="290"/>
      <c r="F217" s="311">
        <v>4</v>
      </c>
      <c r="G217" s="349"/>
      <c r="H217" s="420" t="s">
        <v>1044</v>
      </c>
      <c r="I217" s="420"/>
      <c r="J217" s="420"/>
      <c r="K217" s="355"/>
    </row>
    <row r="218" spans="2:11" ht="12.75" customHeight="1">
      <c r="B218" s="356"/>
      <c r="C218" s="357"/>
      <c r="D218" s="357"/>
      <c r="E218" s="357"/>
      <c r="F218" s="357"/>
      <c r="G218" s="357"/>
      <c r="H218" s="357"/>
      <c r="I218" s="357"/>
      <c r="J218" s="357"/>
      <c r="K218" s="358"/>
    </row>
  </sheetData>
  <sheetProtection formatCells="0" formatColumns="0" formatRows="0" insertColumns="0" insertRows="0" insertHyperlinks="0" deleteColumns="0" deleteRows="0" sort="0" autoFilter="0" pivotTables="0"/>
  <mergeCells count="77">
    <mergeCell ref="C199:J199"/>
    <mergeCell ref="H200:J200"/>
    <mergeCell ref="H214:J214"/>
    <mergeCell ref="H215:J215"/>
    <mergeCell ref="H202:J202"/>
    <mergeCell ref="H203:J203"/>
    <mergeCell ref="H204:J204"/>
    <mergeCell ref="H205:J205"/>
    <mergeCell ref="H206:J206"/>
    <mergeCell ref="H208:J208"/>
    <mergeCell ref="C54:J54"/>
    <mergeCell ref="C55:J55"/>
    <mergeCell ref="H209:J209"/>
    <mergeCell ref="H210:J210"/>
    <mergeCell ref="H211:J211"/>
    <mergeCell ref="H212:J212"/>
    <mergeCell ref="C102:J102"/>
    <mergeCell ref="C122:J122"/>
    <mergeCell ref="C147:J147"/>
    <mergeCell ref="C165:J165"/>
    <mergeCell ref="D61:J61"/>
    <mergeCell ref="D62:J62"/>
    <mergeCell ref="H216:J216"/>
    <mergeCell ref="H217:J217"/>
    <mergeCell ref="D47:J47"/>
    <mergeCell ref="E48:J48"/>
    <mergeCell ref="E49:J49"/>
    <mergeCell ref="E50:J50"/>
    <mergeCell ref="D51:J51"/>
    <mergeCell ref="C52:J52"/>
    <mergeCell ref="D68:J68"/>
    <mergeCell ref="C26:J26"/>
    <mergeCell ref="D34:J34"/>
    <mergeCell ref="D35:J35"/>
    <mergeCell ref="G36:J36"/>
    <mergeCell ref="D69:J69"/>
    <mergeCell ref="C57:J57"/>
    <mergeCell ref="D58:J58"/>
    <mergeCell ref="D59:J59"/>
    <mergeCell ref="D60:J60"/>
    <mergeCell ref="C75:J75"/>
    <mergeCell ref="C9:J9"/>
    <mergeCell ref="D10:J10"/>
    <mergeCell ref="D11:J11"/>
    <mergeCell ref="D15:J15"/>
    <mergeCell ref="D16:J16"/>
    <mergeCell ref="D17:J17"/>
    <mergeCell ref="F18:J18"/>
    <mergeCell ref="G44:J44"/>
    <mergeCell ref="F19:J19"/>
    <mergeCell ref="F20:J20"/>
    <mergeCell ref="F21:J21"/>
    <mergeCell ref="F22:J22"/>
    <mergeCell ref="F23:J23"/>
    <mergeCell ref="C25:J25"/>
    <mergeCell ref="D70:J70"/>
    <mergeCell ref="D63:J63"/>
    <mergeCell ref="D65:J65"/>
    <mergeCell ref="D66:J66"/>
    <mergeCell ref="D67:J67"/>
    <mergeCell ref="D27:J27"/>
    <mergeCell ref="D28:J28"/>
    <mergeCell ref="D30:J30"/>
    <mergeCell ref="D31:J31"/>
    <mergeCell ref="D33:J33"/>
    <mergeCell ref="G38:J38"/>
    <mergeCell ref="G37:J37"/>
    <mergeCell ref="G45:J45"/>
    <mergeCell ref="C3:J3"/>
    <mergeCell ref="C4:J4"/>
    <mergeCell ref="C6:J6"/>
    <mergeCell ref="C7:J7"/>
    <mergeCell ref="G39:J39"/>
    <mergeCell ref="G40:J40"/>
    <mergeCell ref="G41:J41"/>
    <mergeCell ref="G42:J42"/>
    <mergeCell ref="G43:J43"/>
  </mergeCells>
  <printOptions/>
  <pageMargins left="0.5902778" right="0.5902778" top="0.5902778" bottom="0.5902778" header="0" footer="0"/>
  <pageSetup fitToHeight="0"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Patkova, Aneta</dc:creator>
  <cp:keywords/>
  <dc:description/>
  <cp:lastModifiedBy>Holán Libor</cp:lastModifiedBy>
  <cp:lastPrinted>2021-05-10T08:18:06Z</cp:lastPrinted>
  <dcterms:created xsi:type="dcterms:W3CDTF">2021-05-10T08:16:48Z</dcterms:created>
  <dcterms:modified xsi:type="dcterms:W3CDTF">2021-08-20T11:52:40Z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