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000" activeTab="0"/>
  </bookViews>
  <sheets>
    <sheet name="Rekapitulace stavby" sheetId="1" r:id="rId1"/>
    <sheet name="1 - SO 01 Lukovna, ř.km 0..." sheetId="2" r:id="rId2"/>
    <sheet name="1.1 - SO 01.1 Odstranění ..." sheetId="3" r:id="rId3"/>
    <sheet name="2 - SO 02 Choteč - Dolní ..." sheetId="4" r:id="rId4"/>
    <sheet name="2.1 - SO 02.1 Odstranění ..." sheetId="5" r:id="rId5"/>
    <sheet name="3 - SO 03 Dolní Ředice - ..." sheetId="6" r:id="rId6"/>
    <sheet name="3.1 - SO 03.1 Odstranění ..." sheetId="7" r:id="rId7"/>
    <sheet name="4 - VON Vedlejší a ostatn..." sheetId="8" r:id="rId8"/>
  </sheets>
  <definedNames>
    <definedName name="_xlnm._FilterDatabase" localSheetId="1" hidden="1">'1 - SO 01 Lukovna, ř.km 0...'!$C$122:$K$240</definedName>
    <definedName name="_xlnm._FilterDatabase" localSheetId="2" hidden="1">'1.1 - SO 01.1 Odstranění ...'!$C$121:$K$187</definedName>
    <definedName name="_xlnm._FilterDatabase" localSheetId="3" hidden="1">'2 - SO 02 Choteč - Dolní ...'!$C$119:$K$223</definedName>
    <definedName name="_xlnm._FilterDatabase" localSheetId="4" hidden="1">'2.1 - SO 02.1 Odstranění ...'!$C$121:$K$130</definedName>
    <definedName name="_xlnm._FilterDatabase" localSheetId="5" hidden="1">'3 - SO 03 Dolní Ředice - ...'!$C$123:$K$295</definedName>
    <definedName name="_xlnm._FilterDatabase" localSheetId="6" hidden="1">'3.1 - SO 03.1 Odstranění ...'!$C$121:$K$155</definedName>
    <definedName name="_xlnm._FilterDatabase" localSheetId="7" hidden="1">'4 - VON Vedlejší a ostatn...'!$C$122:$K$219</definedName>
    <definedName name="_xlnm.Print_Area" localSheetId="1">'1 - SO 01 Lukovna, ř.km 0...'!$C$4:$J$76,'1 - SO 01 Lukovna, ř.km 0...'!$C$82:$J$104,'1 - SO 01 Lukovna, ř.km 0...'!$C$110:$K$240</definedName>
    <definedName name="_xlnm.Print_Area" localSheetId="2">'1.1 - SO 01.1 Odstranění ...'!$C$4:$J$76,'1.1 - SO 01.1 Odstranění ...'!$C$82:$J$101,'1.1 - SO 01.1 Odstranění ...'!$C$107:$K$187</definedName>
    <definedName name="_xlnm.Print_Area" localSheetId="3">'2 - SO 02 Choteč - Dolní ...'!$C$4:$J$76,'2 - SO 02 Choteč - Dolní ...'!$C$82:$J$101,'2 - SO 02 Choteč - Dolní ...'!$C$107:$K$223</definedName>
    <definedName name="_xlnm.Print_Area" localSheetId="4">'2.1 - SO 02.1 Odstranění ...'!$C$4:$J$76,'2.1 - SO 02.1 Odstranění ...'!$C$82:$J$101,'2.1 - SO 02.1 Odstranění ...'!$C$107:$K$130</definedName>
    <definedName name="_xlnm.Print_Area" localSheetId="5">'3 - SO 03 Dolní Ředice - ...'!$C$4:$J$76,'3 - SO 03 Dolní Ředice - ...'!$C$82:$J$105,'3 - SO 03 Dolní Ředice - ...'!$C$111:$K$295</definedName>
    <definedName name="_xlnm.Print_Area" localSheetId="6">'3.1 - SO 03.1 Odstranění ...'!$C$4:$J$76,'3.1 - SO 03.1 Odstranění ...'!$C$82:$J$101,'3.1 - SO 03.1 Odstranění ...'!$C$107:$K$155</definedName>
    <definedName name="_xlnm.Print_Area" localSheetId="7">'4 - VON Vedlejší a ostatn...'!$C$4:$J$76,'4 - VON Vedlejší a ostatn...'!$C$82:$J$104,'4 - VON Vedlejší a ostatn...'!$C$110:$K$219</definedName>
    <definedName name="_xlnm.Print_Area" localSheetId="0">'Rekapitulace stavby'!$D$4:$AO$76,'Rekapitulace stavby'!$C$82:$AQ$105</definedName>
    <definedName name="_xlnm.Print_Titles" localSheetId="0">'Rekapitulace stavby'!$92:$92</definedName>
    <definedName name="_xlnm.Print_Titles" localSheetId="2">'1.1 - SO 01.1 Odstranění ...'!$121:$121</definedName>
    <definedName name="_xlnm.Print_Titles" localSheetId="3">'2 - SO 02 Choteč - Dolní ...'!$119:$119</definedName>
    <definedName name="_xlnm.Print_Titles" localSheetId="4">'2.1 - SO 02.1 Odstranění ...'!$121:$121</definedName>
    <definedName name="_xlnm.Print_Titles" localSheetId="5">'3 - SO 03 Dolní Ředice - ...'!$123:$123</definedName>
    <definedName name="_xlnm.Print_Titles" localSheetId="6">'3.1 - SO 03.1 Odstranění ...'!$121:$121</definedName>
    <definedName name="_xlnm.Print_Titles" localSheetId="7">'4 - VON Vedlejší a ostatn...'!$122:$122</definedName>
  </definedNames>
  <calcPr calcId="162913"/>
</workbook>
</file>

<file path=xl/sharedStrings.xml><?xml version="1.0" encoding="utf-8"?>
<sst xmlns="http://schemas.openxmlformats.org/spreadsheetml/2006/main" count="7531" uniqueCount="936">
  <si>
    <t>Export Komplet</t>
  </si>
  <si>
    <t/>
  </si>
  <si>
    <t>2.0</t>
  </si>
  <si>
    <t>ZAMOK</t>
  </si>
  <si>
    <t>False</t>
  </si>
  <si>
    <t>{1eed58d5-f8d6-4cda-abe2-cf9e4212b0ac}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</si>
  <si>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</si>
  <si>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</si>
  <si>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</si>
  <si>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</si>
  <si>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</si>
  <si>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</si>
  <si>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</si>
  <si>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</si>
  <si>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M20/015_2021_Z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</si>
  <si>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</si>
  <si>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</si>
  <si>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Ředický potok, Lukovna - Horní Ředice, rekonstrukce koryta, ř.km 0,0 - 11,7</t>
  </si>
  <si>
    <t>0,1</t>
  </si>
  <si>
    <t>KSO:</t>
  </si>
  <si>
    <t>833 21 29</t>
  </si>
  <si>
    <t>CC-CZ:</t>
  </si>
  <si>
    <t>24208</t>
  </si>
  <si>
    <t>1</t>
  </si>
  <si>
    <t>Místo:</t>
  </si>
  <si>
    <t>k.ú. Lukovna, Choteč u Holic, D. a H. Ředice</t>
  </si>
  <si>
    <t>Datum:</t>
  </si>
  <si>
    <t>9. 7. 2021</t>
  </si>
  <si>
    <t>10</t>
  </si>
  <si>
    <t>100</t>
  </si>
  <si>
    <t>Zadavatel:</t>
  </si>
  <si>
    <t>IČ:</t>
  </si>
  <si>
    <t>Povodí Labe, státní podnik</t>
  </si>
  <si>
    <t>DIČ:</t>
  </si>
  <si>
    <t>Uchazeč:</t>
  </si>
  <si>
    <t>Vyplň údaj</t>
  </si>
  <si>
    <t>Projektant:</t>
  </si>
  <si>
    <t>601 13 111</t>
  </si>
  <si>
    <t>Multiaqua s.r.o.,Veverkova 1343,500 02 Hradec Král</t>
  </si>
  <si>
    <t>CZ 601 13 111</t>
  </si>
  <si>
    <t>True</t>
  </si>
  <si>
    <t>Zpracovatel:</t>
  </si>
  <si>
    <t>Ing. Ladislav Malý</t>
  </si>
  <si>
    <t>Poznámka:</t>
  </si>
  <si>
    <t>Předpokládaná cena projektovaného objektu stavby byla stanovena pomocí položkového rozpočtu z aktuální databáze cenové soustavy od firmy ÚRS Praha, a.s., pomocí programu KROS 4 CÚ 2020 I.
Neomezený dálkový přístup k Katalogům ÚRS Praha a.s. naleznete na adrese: http:/www.cs-urs.cz.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</si>
  <si>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</si>
  <si>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</si>
  <si>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</si>
  <si>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</si>
  <si>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</si>
  <si>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</si>
  <si>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</si>
  <si>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</si>
  <si>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</si>
  <si>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</si>
  <si>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</si>
  <si>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</si>
  <si>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</si>
  <si>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</si>
  <si>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</si>
  <si>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</si>
  <si>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</si>
  <si>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</si>
  <si>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</si>
  <si>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</si>
  <si>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</si>
  <si>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</si>
  <si>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</si>
  <si>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</si>
  <si>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</si>
  <si>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</si>
  <si>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</si>
  <si>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</si>
  <si>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</si>
  <si>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</si>
  <si>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</si>
  <si>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</si>
  <si>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</si>
  <si>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</si>
  <si>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</si>
  <si>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</si>
  <si>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</si>
  <si>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</si>
  <si>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</si>
  <si>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</si>
  <si>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</si>
  <si>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</si>
  <si>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</si>
  <si>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</si>
  <si>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SO 01 Lukovna, ř.km 0,0 - 0,278</t>
  </si>
  <si>
    <t>STA</t>
  </si>
  <si>
    <t>{60a40926-171b-4a2b-8060-c4f3d21e7351}</t>
  </si>
  <si>
    <t>2</t>
  </si>
  <si>
    <t>/</t>
  </si>
  <si>
    <t>Soupis</t>
  </si>
  <si>
    <t>###NOINSERT###</t>
  </si>
  <si>
    <t>1.1</t>
  </si>
  <si>
    <t>SO 01.1 Odstranění dřevin a břehových porostů</t>
  </si>
  <si>
    <t>{83a497aa-4e78-4474-beab-9574d60dd2a1}</t>
  </si>
  <si>
    <t>SO 02 Choteč - Dolní Ředice, ř.km 5,148 - 5, 775</t>
  </si>
  <si>
    <t>{d235bd20-b19b-4f36-8c84-41a6e09b66aa}</t>
  </si>
  <si>
    <t>2.1</t>
  </si>
  <si>
    <t>SO 02.1 Odstranění dřevin a břehových porostů</t>
  </si>
  <si>
    <t>{0f9b7cee-577d-4b60-ab83-4386dd23b1cb}</t>
  </si>
  <si>
    <t>3</t>
  </si>
  <si>
    <t>SO 03 Dolní Ředice - Horní Ředice, ř. km 5,775 - 11,700</t>
  </si>
  <si>
    <t>{9fed5d55-8068-4afa-b02a-a1c751c5cdf9}</t>
  </si>
  <si>
    <t>3.1</t>
  </si>
  <si>
    <t>SO 03.1 Odstranění dřevin a břehových porostů</t>
  </si>
  <si>
    <t>{0475069d-2e01-4c18-b386-6176df871d03}</t>
  </si>
  <si>
    <t>4</t>
  </si>
  <si>
    <t>VON Vedlejší a ostatní náklady</t>
  </si>
  <si>
    <t>{9f0f7db7-811d-46b9-874e-c048c57a4f2f}</t>
  </si>
  <si>
    <t>KRYCÍ LIST SOUPISU PRACÍ</t>
  </si>
  <si>
    <t>Objekt:</t>
  </si>
  <si>
    <t>1 - SO 01 Lukovna, ř.km 0,0 - 0,278</t>
  </si>
  <si>
    <t>k.ú. Lukovna</t>
  </si>
  <si>
    <t>Předpokládaná cena projektovaného objektu stavby byla stanovena pomocí položkového rozpočtu z aktuální databáze cenové soustavy od firmy ÚRS Praha, a.s., pomocí programu KROS 4 CÚ 2020 I. Neomezený dálkový přístup k Katalogům ÚRS Praha a.s. naleznete na adrese: http:/www.cs-urs.cz.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</si>
  <si>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</si>
  <si>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</si>
  <si>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</si>
  <si>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</si>
  <si>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</si>
  <si>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</si>
  <si>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</si>
  <si>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</si>
  <si>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4 - Vodorovné konstrukce</t>
  </si>
  <si>
    <t xml:space="preserve">    9 - Ostatní konstrukce a práce, bourání</t>
  </si>
  <si>
    <t xml:space="preserve">    997 - Přesun sutě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</si>
  <si>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</si>
  <si>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</si>
  <si>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</si>
  <si>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</si>
  <si>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</si>
  <si>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</si>
  <si>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</si>
  <si>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</si>
  <si>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</si>
  <si>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</si>
  <si>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</si>
  <si>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</si>
  <si>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</si>
  <si>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</si>
  <si>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</si>
  <si>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</si>
  <si>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</si>
  <si>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</si>
  <si>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</si>
  <si>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114203101</t>
  </si>
  <si>
    <t>Rozebrání dlažeb nebo záhozů s naložením na dopravní prostředek dlažeb z lomového kamene nebo betonových tvárnic na sucho nebo se spárami vyplněnými pískem nebo drnem</t>
  </si>
  <si>
    <t>m3</t>
  </si>
  <si>
    <t>CS ÚRS 2021 01</t>
  </si>
  <si>
    <t>2007589478</t>
  </si>
  <si>
    <t>VV</t>
  </si>
  <si>
    <t>63,0 "stávající opevnění svahů, dle souhrnné TZ</t>
  </si>
  <si>
    <t>114203103</t>
  </si>
  <si>
    <t>Rozebrání dlažeb nebo záhozů s naložením na dopravní prostředek dlažeb z lomového kamene nebo betonových tvárnic do cementové malty se spárami zalitými cementovou maltou</t>
  </si>
  <si>
    <t>396722522</t>
  </si>
  <si>
    <t>41,0*0,35 "dlažba stávajícího stupně, ř. km 0,06656</t>
  </si>
  <si>
    <t>115001106</t>
  </si>
  <si>
    <t>Převedení vody potrubím průměru DN přes 600 do 900</t>
  </si>
  <si>
    <t>m</t>
  </si>
  <si>
    <t>170225982</t>
  </si>
  <si>
    <t>115101202</t>
  </si>
  <si>
    <t>Čerpání vody na dopravní výšku do 10 m s uvažovaným průměrným přítokem přes 500 do 1 000 l/min</t>
  </si>
  <si>
    <t>hod</t>
  </si>
  <si>
    <t>1469518292</t>
  </si>
  <si>
    <t>10*24</t>
  </si>
  <si>
    <t>5</t>
  </si>
  <si>
    <t>122251105</t>
  </si>
  <si>
    <t>Odkopávky a prokopávky nezapažené strojně v hornině třídy těžitelnosti I skupiny 3 přes 500 do 1 000 m3</t>
  </si>
  <si>
    <t>-1865718206</t>
  </si>
  <si>
    <t>1*13,0 "provizorní sjezdy do koryta - zřízení</t>
  </si>
  <si>
    <t>1*13,0 "provizorní sjezdy do koryta - odstranění</t>
  </si>
  <si>
    <t>Součet</t>
  </si>
  <si>
    <t>6</t>
  </si>
  <si>
    <t>124253102</t>
  </si>
  <si>
    <t>Vykopávky pro koryta vodotečí strojně v hornině třídy těžitelnosti I skupiny 3 přes 1 000 do 5 000 m3</t>
  </si>
  <si>
    <t>1484337280</t>
  </si>
  <si>
    <t>333,52"příl. D.01.5</t>
  </si>
  <si>
    <t>-35,55-63,26 "odečet vykopávky rýh pro patky</t>
  </si>
  <si>
    <t>-63,0 "odečet rozebrané dlažby na sucho</t>
  </si>
  <si>
    <t>7</t>
  </si>
  <si>
    <t>132251104</t>
  </si>
  <si>
    <t>Hloubení nezapažených rýh šířky do 800 mm strojně s urovnáním dna do předepsaného profilu a spádu v hornině třídy těžitelnosti I skupiny 3 přes 100 m3</t>
  </si>
  <si>
    <t>-1281814939</t>
  </si>
  <si>
    <t>vykopávky rýh pro patky a prahy</t>
  </si>
  <si>
    <t xml:space="preserve">5,23+3,16 "příl.D .01.8, pro 2 příčné zajišťovací prahy </t>
  </si>
  <si>
    <t>(68,37*0,52)+((100-68,37)*2*0,6*0,5)  "příl.D .01.6, hloubka patek 0,5 m</t>
  </si>
  <si>
    <t>(1,8+7,5+7,3+3,0)*2*0,3*0,6  "příl.D .01.7, prohloubení patek o 0,3 m</t>
  </si>
  <si>
    <t>-2*100,0*0,3*0,3 "odečet rozebraných stávajících patek</t>
  </si>
  <si>
    <t>8</t>
  </si>
  <si>
    <t>134702101</t>
  </si>
  <si>
    <t>Vykopávky pro vodárenskou studnu nespouštěnou pro jakýkoliv tvar studny, se svislým přemístěním výkopku na terén a s vodorovným přemístěním výkopku do 20 m od kraje výkopu půdorysné plochy výkopu do 4 m2 v horninách třídy těžitelnosti I a II, skupiny 1 až 4 kromě hornin kašovité konsistence a tekoucích s pažením příložným nebo zátažným, v hloubce do 2 m</t>
  </si>
  <si>
    <t>-1366260730</t>
  </si>
  <si>
    <t>5*0,6*0,6*1,5 "hloubení čerpacích šachet u prahů</t>
  </si>
  <si>
    <t>9</t>
  </si>
  <si>
    <t>162700000R</t>
  </si>
  <si>
    <t>Likvidace přebytečné zeminy podle platné legislativy, položka obsahuje přemístění, složení a veškeré poplatky spojené s likvidací a uložením</t>
  </si>
  <si>
    <t>-1013336269</t>
  </si>
  <si>
    <t>přebytečná zemina na skládku</t>
  </si>
  <si>
    <t>171,71+51,976" zemina z vykopávek</t>
  </si>
  <si>
    <t>-57,37 "odečet zeminy pro pohumusování svahů, příl. D.01.5</t>
  </si>
  <si>
    <t>-78,29 "odečet zeminy pro násyp, příl. D.01.5</t>
  </si>
  <si>
    <t>-(18*0,2+3*0,5+5*1,0+7*1,8+6*2,7)"odečet zeminy pro zasypání jam po pařezech</t>
  </si>
  <si>
    <t>11</t>
  </si>
  <si>
    <t>162000000R</t>
  </si>
  <si>
    <t>Likvidace materiálu z rozebraného opevnění podle platné legislativy, položka obsahuje přemístění, složení a veškeré poplatky spojené s likvidací a uložením</t>
  </si>
  <si>
    <t>-1778301711</t>
  </si>
  <si>
    <t>63,0+14,35 "rozebrané opevnění</t>
  </si>
  <si>
    <t>13</t>
  </si>
  <si>
    <t>171151131</t>
  </si>
  <si>
    <t>Uložení sypanin do násypů strojně s rozprostřením sypaniny ve vrstvách a s hrubým urovnáním zhutněných z hornin nesoudržných a soudržných střídavě ukládaných</t>
  </si>
  <si>
    <t>2002081434</t>
  </si>
  <si>
    <t>70,29 "příl. D.01.5, sanace nátrží</t>
  </si>
  <si>
    <t>14</t>
  </si>
  <si>
    <t>604547448</t>
  </si>
  <si>
    <t>16</t>
  </si>
  <si>
    <t>174101101</t>
  </si>
  <si>
    <t>Zásyp sypaninou z jakékoliv horniny strojně s uložením výkopku ve vrstvách se zhutněním jam, šachet, rýh nebo kolem objektů v těchto vykopávkách</t>
  </si>
  <si>
    <t>1969186373</t>
  </si>
  <si>
    <t>2,7 "zasypání čerpacích šachet</t>
  </si>
  <si>
    <t>17</t>
  </si>
  <si>
    <t>181111111</t>
  </si>
  <si>
    <t>Plošná úprava terénu v zemině skupiny 1 až 4 s urovnáním povrchu bez doplnění ornice souvislé plochy do 500 m2 při nerovnostech terénu přes 50 do 100 mm v rovině nebo na svahu do 1:5</t>
  </si>
  <si>
    <t>m2</t>
  </si>
  <si>
    <t>-1033243451</t>
  </si>
  <si>
    <t>urovnání manipulačních ploch, podle  TZ</t>
  </si>
  <si>
    <t>250,0*4,0 "urovnání cesty z TZ, pro SO 01</t>
  </si>
  <si>
    <t>60,0*4,0 "urovnání manipulačního pruhu z TZ, pro SO 01</t>
  </si>
  <si>
    <t>18</t>
  </si>
  <si>
    <t>181411121</t>
  </si>
  <si>
    <t>Založení trávníku na půdě předem připravené plochy do 1000 m2 výsevem včetně utažení lučního v rovině nebo na svahu do 1:5</t>
  </si>
  <si>
    <t>-855466273</t>
  </si>
  <si>
    <t>60,0*4,0 " manipulační pruh podle TZ, pro SO 01</t>
  </si>
  <si>
    <t>19</t>
  </si>
  <si>
    <t>M</t>
  </si>
  <si>
    <t>00572470</t>
  </si>
  <si>
    <t>osivo směs travní univerzál</t>
  </si>
  <si>
    <t>kg</t>
  </si>
  <si>
    <t>1945521208</t>
  </si>
  <si>
    <t>240*0,015 'Přepočtené koeficientem množství</t>
  </si>
  <si>
    <t>20</t>
  </si>
  <si>
    <t>181411122</t>
  </si>
  <si>
    <t>Založení trávníku na půdě předem připravené plochy do 1000 m2 výsevem včetně utažení lučního na svahu přes 1:5 do 1:2</t>
  </si>
  <si>
    <t>34632309</t>
  </si>
  <si>
    <t>573,67"příl. D.01.5</t>
  </si>
  <si>
    <t>-497838700</t>
  </si>
  <si>
    <t>573,67*0,015 'Přepočtené koeficientem množství</t>
  </si>
  <si>
    <t>22</t>
  </si>
  <si>
    <t>182151111</t>
  </si>
  <si>
    <t>Svahování trvalých svahů do projektovaných profilů strojně s potřebným přemístěním výkopku při svahování v zářezech v hornině třídy těžitelnosti I, skupiny 1 až 3</t>
  </si>
  <si>
    <t>781644608</t>
  </si>
  <si>
    <t>407,67  "příl. D.01.5</t>
  </si>
  <si>
    <t>23</t>
  </si>
  <si>
    <t>182251101</t>
  </si>
  <si>
    <t>Svahování trvalých svahů do projektovaných profilů strojně s potřebným přemístěním výkopku při svahování násypů v jakékoliv hornině</t>
  </si>
  <si>
    <t>-456988992</t>
  </si>
  <si>
    <t>311,13  "příl. D.01.5</t>
  </si>
  <si>
    <t>24</t>
  </si>
  <si>
    <t>182301131</t>
  </si>
  <si>
    <t>Rozprostření a urovnání ornice ve svahu sklonu přes 1:5 strojně při souvislé ploše přes 500 m2, tl. vrstvy do 200 mm</t>
  </si>
  <si>
    <t>-2061835274</t>
  </si>
  <si>
    <t>573,67  "příl. D.01.5</t>
  </si>
  <si>
    <t>25</t>
  </si>
  <si>
    <t>184102311R</t>
  </si>
  <si>
    <t>Náhradní výsadba náletových dřevin z podrostu se zapěstováním.
Součástí položky je i jamka pro výsadbu velikosti 0,4 – 1,0 m3 s přimícháním půdního kondicionéru o hmotnosti 0,5 kg. Zálivka každého stromu bude provedena ve dvou dávkách 2x 40 l. Ke stromu bude nasypána mulčovací štěpka, příp. kůra o ploše 0,8 m2 a tloušťce 150 mm v neslehnutém stavu. Kotvení každého stromu bude provedeno pomocí jednoho kůlu o průměru 60 mm.</t>
  </si>
  <si>
    <t>kus</t>
  </si>
  <si>
    <t>-768502951</t>
  </si>
  <si>
    <t>Svislé a kompletní konstrukce</t>
  </si>
  <si>
    <t>26</t>
  </si>
  <si>
    <t>321366111</t>
  </si>
  <si>
    <t>Výztuž železobetonových konstrukcí vodních staveb  přehrad, jezů a plavebních komor, spodní stavby vodních elektráren, jader přehrad, odběrných věží a výpustných zařízení, opěrných zdí, šachet, šachtic a ostatních konstrukcí jednotlivé pruty průměru do 12 mm, z oceli 10 505 (R) nebo BSt 500</t>
  </si>
  <si>
    <t>t</t>
  </si>
  <si>
    <t>-2128350585</t>
  </si>
  <si>
    <t>0,17712 "výztuž betonového zajišťovacího prahu</t>
  </si>
  <si>
    <t>0,43229 "výztuž příčných prahů stupně ve dně</t>
  </si>
  <si>
    <t>Vodorovné konstrukce</t>
  </si>
  <si>
    <t>27</t>
  </si>
  <si>
    <t>451311521</t>
  </si>
  <si>
    <t>Podklad pod dlažbu z betonu prostého  pro prostředí s mrazovými cykly tř. C 25/30 tl. přes 100 do 150 mm</t>
  </si>
  <si>
    <t>1480866593</t>
  </si>
  <si>
    <t>49,2*2*2,0 "příl. D.01.5</t>
  </si>
  <si>
    <t>28</t>
  </si>
  <si>
    <t>451311531</t>
  </si>
  <si>
    <t>Podklad pod dlažbu z betonu prostého  pro prostředí s mrazovými cykly tř. C 25/30 tl. přes 150 do 200 mm</t>
  </si>
  <si>
    <t>-1565777871</t>
  </si>
  <si>
    <t>pod dlažbu stupně</t>
  </si>
  <si>
    <t>(1,8+7,5+7,3+3,0)*2*2,0 "svahy, svahová délka 2,0 m</t>
  </si>
  <si>
    <t>(1,8+7,5)*2*1,26 "větší svahová délka  u vývaru</t>
  </si>
  <si>
    <t>41,0 "dno, příl. D.01.7</t>
  </si>
  <si>
    <t>29</t>
  </si>
  <si>
    <t>451571111</t>
  </si>
  <si>
    <t>Lože pod dlažby  ze štěrkopísků, tl. vrstvy do 100 mm</t>
  </si>
  <si>
    <t>-2019739269</t>
  </si>
  <si>
    <t>30</t>
  </si>
  <si>
    <t>451571112</t>
  </si>
  <si>
    <t>Lože pod dlažby  ze štěrkopísků, tl. vrstvy přes 100 do 150 mm</t>
  </si>
  <si>
    <t>905496852</t>
  </si>
  <si>
    <t>31</t>
  </si>
  <si>
    <t>452318510</t>
  </si>
  <si>
    <t>Zajišťovací práh z betonu prostého se zvýšenými nároky na prostředí na dně a ve svahu melioračních kanálů s patkami nebo bez patek</t>
  </si>
  <si>
    <t>1149474874</t>
  </si>
  <si>
    <t>24,5 "příl. D.01.7, příčné prahy ve stupni</t>
  </si>
  <si>
    <t>32</t>
  </si>
  <si>
    <t>-1841165942</t>
  </si>
  <si>
    <t>5,23 "příl. D.01.8</t>
  </si>
  <si>
    <t>33</t>
  </si>
  <si>
    <t>461211111</t>
  </si>
  <si>
    <t>Patka z lomového kamene upraveného  na cementovou maltu, s vyspárováním, s dlažbovitou úpravou povrchu a s vypracováním horní hrany, plocha průřezu patky do 0,40 m2</t>
  </si>
  <si>
    <t>-714450319</t>
  </si>
  <si>
    <t>(100-68,37)*2*0,6*0,5 "patka pro zához na svazích</t>
  </si>
  <si>
    <t>34</t>
  </si>
  <si>
    <t>461310212</t>
  </si>
  <si>
    <t>Patka z betonu prostého do rýhy nebo do bednění  s provedením dilatačních spár v osové vzdálenosti 2 m a jejich zalitím živičnou zálivkou z betonu se zvýšenými nároky na prostředí tř. C 25/30</t>
  </si>
  <si>
    <t>335225967</t>
  </si>
  <si>
    <t>68,37*0,52  "příl.D .01.6, hloubka patek 0,5 m</t>
  </si>
  <si>
    <t>35</t>
  </si>
  <si>
    <t>462511270</t>
  </si>
  <si>
    <t>Zához z lomového kamene neupraveného záhozového  bez proštěrkování z terénu, hmotnosti jednotlivých kamenů do 200 kg</t>
  </si>
  <si>
    <t>-1568470375</t>
  </si>
  <si>
    <t>(100-68,37)*2*2,0*0,4 "zához na svazích</t>
  </si>
  <si>
    <t>36</t>
  </si>
  <si>
    <t>462511370</t>
  </si>
  <si>
    <t>Zához z lomového kamene neupraveného záhozového  bez proštěrkování z terénu, hmotnosti jednotlivých kamenů přes 200 do 500 kg</t>
  </si>
  <si>
    <t>1911088114</t>
  </si>
  <si>
    <t xml:space="preserve">49,5*0,5 "příl. D.01.7, vývar stupně </t>
  </si>
  <si>
    <t>37</t>
  </si>
  <si>
    <t>465513127</t>
  </si>
  <si>
    <t>Dlažba z lomového kamene lomařsky upraveného  na cementovou maltu, s vyspárováním cementovou maltou, tl. kamene 200 mm</t>
  </si>
  <si>
    <t>-681893228</t>
  </si>
  <si>
    <t>38</t>
  </si>
  <si>
    <t>465513327</t>
  </si>
  <si>
    <t>Dlažba z lomového kamene lomařsky upraveného  na cementovou maltu, s vyspárováním cementovou maltou, tl. kamene 300 mm</t>
  </si>
  <si>
    <t>-617920204</t>
  </si>
  <si>
    <t>dlažba stupně</t>
  </si>
  <si>
    <t>39</t>
  </si>
  <si>
    <t>465921115</t>
  </si>
  <si>
    <t>Kladení dlažby  z betonových nebo železobetonových desek a tvárnic na sucho na plochách vodorovných nebo ve sklonu hmotnosti do 60 kg s vyplněním spár pískem tl. do 100 mm</t>
  </si>
  <si>
    <t>462808198</t>
  </si>
  <si>
    <t>80,0 "přeskládání dlažby u patek, dle souhrnné TZ</t>
  </si>
  <si>
    <t>Ostatní konstrukce a práce, bourání</t>
  </si>
  <si>
    <t>40</t>
  </si>
  <si>
    <t>961041211</t>
  </si>
  <si>
    <t>Bourání mostních konstrukcí základů z prostého betonu</t>
  </si>
  <si>
    <t>692994051</t>
  </si>
  <si>
    <t>24,50" stávající betonové prahy stupně</t>
  </si>
  <si>
    <t>997</t>
  </si>
  <si>
    <t>Přesun sutě</t>
  </si>
  <si>
    <t>41</t>
  </si>
  <si>
    <t>997200000R</t>
  </si>
  <si>
    <t>Likvidace vybouraného betonu podle platné legislativy, položka obsahuje přemístění, složení a veškeré poplatky spojené s likvidací a uložením</t>
  </si>
  <si>
    <t>-741391698</t>
  </si>
  <si>
    <t>998</t>
  </si>
  <si>
    <t>Přesun hmot</t>
  </si>
  <si>
    <t>44</t>
  </si>
  <si>
    <t>998332011</t>
  </si>
  <si>
    <t>Přesun hmot pro úpravy vodních toků a kanály, hráze rybníků apod.  dopravní vzdálenost do 500 m</t>
  </si>
  <si>
    <t>-737244408</t>
  </si>
  <si>
    <t>Soupis:</t>
  </si>
  <si>
    <t>1.1 - SO 01.1 Odstranění dřevin a břehových porostů</t>
  </si>
  <si>
    <t>111103312</t>
  </si>
  <si>
    <t>Kosení travin a vodních rostlin po vegetačním období divokého porostu středně hustého</t>
  </si>
  <si>
    <t>ha</t>
  </si>
  <si>
    <t>1713604724</t>
  </si>
  <si>
    <t>700,0*0,0001 " z Technické zprávy pro SO 01</t>
  </si>
  <si>
    <t>111251201</t>
  </si>
  <si>
    <t>Odstranění křovin a stromů s odstraněním kořenů strojně průměru kmene do 100 mm v rovině nebo ve svahu sklonu terénu přes 1:5, při celkové ploše do 100 m2</t>
  </si>
  <si>
    <t>349321051</t>
  </si>
  <si>
    <t>35,0 "podle Souhrnné technické zprávy</t>
  </si>
  <si>
    <t>112101101</t>
  </si>
  <si>
    <t>Odstranění stromů s odřezáním kmene a s odvětvením listnatých, průměru kmene přes 100 do 300 mm</t>
  </si>
  <si>
    <t>567162978</t>
  </si>
  <si>
    <t>podle tab.  Souhrnné technické zprávy</t>
  </si>
  <si>
    <t>1 "bříza, p.p.č. 444/3, k.ú. Lukovna</t>
  </si>
  <si>
    <t>10+4+3+1+4+4 " výmladky vrby, p.p.č. 444/3, k.ú. Lukovna</t>
  </si>
  <si>
    <t>4 "černý bez, p.p.č. 444/3, k.ú. Lukovna</t>
  </si>
  <si>
    <t>2 " jasan, p.p.č. 444/3, k.ú. Lukovna</t>
  </si>
  <si>
    <t>3" bříza , p.p.č. 444/3, k.ú. Lukovna</t>
  </si>
  <si>
    <t>112101102</t>
  </si>
  <si>
    <t>Odstranění stromů s odřezáním kmene a s odvětvením listnatých, průměru kmene přes 300 do 500 mm</t>
  </si>
  <si>
    <t>336857452</t>
  </si>
  <si>
    <t>podle tab. v Souhrnné technické zprávy</t>
  </si>
  <si>
    <t>1 "topol p.p.č. 444/3, k.ú. Lukovna</t>
  </si>
  <si>
    <t>1 "výmladek vrby, p.p.č. 444/3, k.ú. Lukovna</t>
  </si>
  <si>
    <t>1 "bříza p.p.č. 444/3, k.ú. Lukovna</t>
  </si>
  <si>
    <t>112101103</t>
  </si>
  <si>
    <t>Odstranění stromů s odřezáním kmene a s odvětvením listnatých, průměru kmene přes 500 do 700 mm</t>
  </si>
  <si>
    <t>-1404316025</t>
  </si>
  <si>
    <t>1 "vrba, p.p.č. 444/3 , k.ú. Lukovna</t>
  </si>
  <si>
    <t>112101104</t>
  </si>
  <si>
    <t>Odstranění stromů s odřezáním kmene a s odvětvením listnatých, průměru kmene přes 700 do 900 mm</t>
  </si>
  <si>
    <t>912975894</t>
  </si>
  <si>
    <t>podle tab. Souhrnné technické zprávy</t>
  </si>
  <si>
    <t>5 "topol, p.p.č. 444/3, k.ú. Lukovna</t>
  </si>
  <si>
    <t>112101105</t>
  </si>
  <si>
    <t>Odstranění stromů s odřezáním kmene a s odvětvením listnatých, průměru kmene přes 900 do 1100 mm</t>
  </si>
  <si>
    <t>-1728164975</t>
  </si>
  <si>
    <t>2 "topol, p.p.č. 444/3, k.ú. Lukovna</t>
  </si>
  <si>
    <t>112101121</t>
  </si>
  <si>
    <t>Odstranění stromů s odřezáním kmene a s odvětvením jehličnatých bez odkornění, průměru kmene přes 100 do 300 mm</t>
  </si>
  <si>
    <t>1921955031</t>
  </si>
  <si>
    <t>7 "borovice, p.p.č. 450/2, k.ú. Lukovna</t>
  </si>
  <si>
    <t>112155115</t>
  </si>
  <si>
    <t>Štěpkování s naložením na dopravní prostředek a odvozem do 20 km stromků a větví v zapojeném porostu, průměru kmene do 300 mm</t>
  </si>
  <si>
    <t>-447932373</t>
  </si>
  <si>
    <t>36+7</t>
  </si>
  <si>
    <t>112155121</t>
  </si>
  <si>
    <t>Štěpkování s naložením na dopravní prostředek a odvozem do 20 km stromků a větví v zapojeném porostu, průměru kmene přes 300 do 500 mm</t>
  </si>
  <si>
    <t>468549558</t>
  </si>
  <si>
    <t>112155125</t>
  </si>
  <si>
    <t>Štěpkování s naložením na dopravní prostředek a odvozem do 20 km stromků a větví v zapojeném porostu, průměru kmene přes 500 do 700 mm</t>
  </si>
  <si>
    <t>1331634009</t>
  </si>
  <si>
    <t>12</t>
  </si>
  <si>
    <t>112155125R</t>
  </si>
  <si>
    <t>Štěpkování s naložením na dopravní prostředek a odvozem do 20 km stromků a větví v zapojeném porostu, průměru kmene přes 700 do 900 mm</t>
  </si>
  <si>
    <t>-1861290843</t>
  </si>
  <si>
    <t>112155125R2</t>
  </si>
  <si>
    <t>Štěpkování s naložením na dopravní prostředek a odvozem do 20 km stromků a větví v zapojeném porostu, průměru kmene přes 900 do 1100 mm</t>
  </si>
  <si>
    <t>1467820713</t>
  </si>
  <si>
    <t>112155315</t>
  </si>
  <si>
    <t>Štěpkování s naložením na dopravní prostředek a odvozem do 20 km keřového porostu hustého</t>
  </si>
  <si>
    <t>-1332341233</t>
  </si>
  <si>
    <t>112201101</t>
  </si>
  <si>
    <t>Odstranění pařezů strojně s jejich vykopáním, vytrháním nebo odstřelením průměru přes 100 do 300 mm</t>
  </si>
  <si>
    <t>-1895226857</t>
  </si>
  <si>
    <t>1+3+4+2 "p.p.č. 444/3, k.ú. Lukovna</t>
  </si>
  <si>
    <t>7 "p.p.č. 450/2, k.ú. Lukovna</t>
  </si>
  <si>
    <t>112201102</t>
  </si>
  <si>
    <t>Odstranění pařezů strojně s jejich vykopáním, vytrháním nebo odstřelením průměru přes 300 do 500 mm</t>
  </si>
  <si>
    <t>1444606959</t>
  </si>
  <si>
    <t>1+1 "p.p.č. 444/3, k.ú. Lukovna</t>
  </si>
  <si>
    <t>112201103</t>
  </si>
  <si>
    <t>Odstranění pařezů strojně s jejich vykopáním, vytrháním nebo odstřelením průměru přes 500 do 700 mm</t>
  </si>
  <si>
    <t>260297222</t>
  </si>
  <si>
    <t>2 "stávající pařezy, podle textu v Souhrnné TZ</t>
  </si>
  <si>
    <t>112201104</t>
  </si>
  <si>
    <t>Odstranění pařezů strojně s jejich vykopáním, vytrháním nebo odstřelením průměru přes 700 do 900 mm</t>
  </si>
  <si>
    <t>1017311266</t>
  </si>
  <si>
    <t>5 "p.p.č. 444/3, k.ú. Lukovna</t>
  </si>
  <si>
    <t>112201105</t>
  </si>
  <si>
    <t>Odstranění pařezů strojně s jejich vykopáním, vytrháním nebo odstřelením průměru přes 900 do 1100 mm</t>
  </si>
  <si>
    <t>523984358</t>
  </si>
  <si>
    <t>2+1 "p.p.č.444/3, k.ú. Lukovna</t>
  </si>
  <si>
    <t>112251107</t>
  </si>
  <si>
    <t>Odstranění pařezů strojně s jejich vykopáním, vytrháním nebo odstřelením průměru přes 1100 do 1300 mm</t>
  </si>
  <si>
    <t>609895903</t>
  </si>
  <si>
    <t>1+1 "p.p.č.444/3, k.ú. Lukovna</t>
  </si>
  <si>
    <t>111250000R</t>
  </si>
  <si>
    <t>Likvidace dřevní hmoty z křoví a ořezaných větví stromů podle platné legislativy</t>
  </si>
  <si>
    <t>kpl</t>
  </si>
  <si>
    <t>254584479</t>
  </si>
  <si>
    <t>162200000R</t>
  </si>
  <si>
    <t>Likvidace dřevní hmoty z odstraněných pařezů podle platné legislativy, položka obsahuje naložení, přemístění, složení a poplatek za skládku</t>
  </si>
  <si>
    <t>-367791319</t>
  </si>
  <si>
    <t>1"z pol. odstranění pařezů D do 300 mm, do 500 mm, do 700 mm, do 900 mm, do 1100 mm a do 1500 mm</t>
  </si>
  <si>
    <t>185803100R</t>
  </si>
  <si>
    <t>Likvidace hmoty z pokoseného divokého porostu podle platné legislativy</t>
  </si>
  <si>
    <t>-1817813573</t>
  </si>
  <si>
    <t>0,07 "z pol. kosení divokého porostu</t>
  </si>
  <si>
    <t>2 - SO 02 Choteč - Dolní Ředice, ř.km 5,148 - 5, 775</t>
  </si>
  <si>
    <t>k.ú. Choteč u Holic, Dolní Ředice</t>
  </si>
  <si>
    <t>1700126892</t>
  </si>
  <si>
    <t>265,0 "stávající opevnění koryta, dle TZ</t>
  </si>
  <si>
    <t>-190,0 "odečet úseku přesunutého do další etapy</t>
  </si>
  <si>
    <t>114203201</t>
  </si>
  <si>
    <t>Očištění lomového kamene nebo betonových tvárnic získaných při rozebrání dlažeb, záhozů, rovnanin a soustřeďovacích staveb od hlíny nebo písku</t>
  </si>
  <si>
    <t>-442967573</t>
  </si>
  <si>
    <t>75*0,6  "rozebrané stávající opevnění koryta, dle TZ,  60% pro další využití</t>
  </si>
  <si>
    <t>114203301</t>
  </si>
  <si>
    <t>Třídění lomového kamene nebo betonových tvárnic získaných při rozebrání dlažeb, záhozů, rovnanin a soustřeďovacích staveb podle druhu, velikosti nebo tvaru</t>
  </si>
  <si>
    <t>410537086</t>
  </si>
  <si>
    <t>75,0 "rozebrané stávající opevnění koryta, dle TZ</t>
  </si>
  <si>
    <t>114203401</t>
  </si>
  <si>
    <t>Srovnání lomového kamene nebo betonových tvárnic do měřitelných figur s přemístěním na vzdálenost do 10 m</t>
  </si>
  <si>
    <t>2102078388</t>
  </si>
  <si>
    <t>45,0 "vytříděný a očištěný kámen z původního opevnění</t>
  </si>
  <si>
    <t>115001105</t>
  </si>
  <si>
    <t>Převedení vody potrubím průměru DN přes 300 do 600</t>
  </si>
  <si>
    <t>-274464096</t>
  </si>
  <si>
    <t>140</t>
  </si>
  <si>
    <t>115101201</t>
  </si>
  <si>
    <t>Čerpání vody na dopravní výšku do 10 m s uvažovaným průměrným přítokem do 500 l/min</t>
  </si>
  <si>
    <t>929890330</t>
  </si>
  <si>
    <t>5*24</t>
  </si>
  <si>
    <t>-768111584</t>
  </si>
  <si>
    <t>1*13,0 "provizorní sjezd do koryta - zřízení</t>
  </si>
  <si>
    <t>1*13,0 "provizorní sjezd do koryta - odstranění</t>
  </si>
  <si>
    <t>356167629</t>
  </si>
  <si>
    <t>397,2"příl. D.02.5</t>
  </si>
  <si>
    <t>-47,342 "odečet vykopávky rýh pro patky</t>
  </si>
  <si>
    <t>-75,0 "odečet rozebrané dlažby z lom. kamene</t>
  </si>
  <si>
    <t>-1353159615</t>
  </si>
  <si>
    <t>139,24*0,52-2*139,24*0,3*0,3 " vykopávka rýh pro patky hl. 0,5 m</t>
  </si>
  <si>
    <t>0,4*1,0*(3,4+2,0+2,0) "příl. D.02.7, příčný práh</t>
  </si>
  <si>
    <t>-1802925577</t>
  </si>
  <si>
    <t>1*0,6*0,6*1,5 "hloubení čerpacích šachet u prahu</t>
  </si>
  <si>
    <t>Likvidace přebytečné zeminy podle platné legislativy, položka obsahuje přemístění, složení a poplatek za skládku</t>
  </si>
  <si>
    <t>1599601455</t>
  </si>
  <si>
    <t>274,858+50,302" zemina z vykopávek</t>
  </si>
  <si>
    <t>-102,8 "odečet zeminy pro pohumusování svahů, příl. D.02.5</t>
  </si>
  <si>
    <t>162551148</t>
  </si>
  <si>
    <t>Vodorovné přemístění výkopku nebo sypaniny po suchu na obvyklém dopravním prostředku, bez naložení výkopku, avšak se složením bez rozhrnutí z horniny třídy těžitelnosti III skupiny 6 a 7 na vzdálenost přes 2 500 do 3 000 m</t>
  </si>
  <si>
    <t>521143120</t>
  </si>
  <si>
    <t>75,0-45,0 "nevhodné kameny z rozebraného opevnění na prostor pro zařízení staveniště</t>
  </si>
  <si>
    <t>Likvidace materiálu z rozebraného opevnění podle platné legislativy, položka obsahuje přemístění, složení a poplatek za skládku</t>
  </si>
  <si>
    <t>-859247487</t>
  </si>
  <si>
    <t>30,0 "nevyužitelné kameny z meziskládky</t>
  </si>
  <si>
    <t>167151113</t>
  </si>
  <si>
    <t>Nakládání, skládání a překládání neulehlého výkopku nebo sypaniny strojně nakládání, množství přes 100 m3, z hornin třídy těžitelnosti III, skupiny 6 a 7</t>
  </si>
  <si>
    <t>-885245185</t>
  </si>
  <si>
    <t>30,0 "nevyužité kamenivo z meziskládky</t>
  </si>
  <si>
    <t>-985069128</t>
  </si>
  <si>
    <t>-1998987179</t>
  </si>
  <si>
    <t>0,54 "zasypání čerpacích šachet</t>
  </si>
  <si>
    <t>-377813245</t>
  </si>
  <si>
    <t>35,0*4,0 "urovnání nezpevněné cesty, pro SO 02</t>
  </si>
  <si>
    <t>910,0*4,0 "urovnání manipulačního pruhu, pro SO 02</t>
  </si>
  <si>
    <t>-760,0*4,0 "odečet úseku přesunutého do další etapy</t>
  </si>
  <si>
    <t>-330706341</t>
  </si>
  <si>
    <t>150,0*4,0 "manipulační pruh podle TZ, pro SO 02</t>
  </si>
  <si>
    <t>-1194074832</t>
  </si>
  <si>
    <t>600*0,015 'Přepočtené koeficientem množství</t>
  </si>
  <si>
    <t>716310551</t>
  </si>
  <si>
    <t>1027,84 "příl. D.02.5</t>
  </si>
  <si>
    <t>78627735</t>
  </si>
  <si>
    <t>1027,84*0,015 'Přepočtené koeficientem množství</t>
  </si>
  <si>
    <t>1460010463</t>
  </si>
  <si>
    <t>1250,94  "příl. D.02.5</t>
  </si>
  <si>
    <t>-15166180</t>
  </si>
  <si>
    <t>183101214</t>
  </si>
  <si>
    <t>Hloubení jamek pro vysazování rostlin v zemině tř.1 až 4 s výměnou půdy z 50% v rovině nebo na svahu do 1:5, objemu přes 0,05 do 0,125 m3</t>
  </si>
  <si>
    <t>1892378291</t>
  </si>
  <si>
    <t>7 "jamky pro náhradní výsadbu</t>
  </si>
  <si>
    <t>10321220R</t>
  </si>
  <si>
    <t>půdní kondicionér do jamky pro náhradní výsadbu</t>
  </si>
  <si>
    <t>-1608998991</t>
  </si>
  <si>
    <t>7*0,125*0,5</t>
  </si>
  <si>
    <t>184201112</t>
  </si>
  <si>
    <t>Výsadba stromů bez balu do předem vyhloubené jamky se zalitím  v rovině nebo na svahu do 1:5, při výšce kmene přes 1,8 do 2,5 m</t>
  </si>
  <si>
    <t>185544952</t>
  </si>
  <si>
    <t>7 " odrostky javoru mléče a javoru babyky</t>
  </si>
  <si>
    <t>02650300R</t>
  </si>
  <si>
    <t>Javor mléč /Acer platanoides/ 200-250cm</t>
  </si>
  <si>
    <t>-261225075</t>
  </si>
  <si>
    <t>026503001R</t>
  </si>
  <si>
    <t>Javor babyka /Acer campestre/ 200-250cm</t>
  </si>
  <si>
    <t>-768888134</t>
  </si>
  <si>
    <t>184807911</t>
  </si>
  <si>
    <t>Dodání a osazení kůlu k sazenici  délky 2 m, průměru od 40 do 60 mm, s upevněním sazenice ke kůlu motouzem, sazenice 1 až 3 leté</t>
  </si>
  <si>
    <t>1117399754</t>
  </si>
  <si>
    <t>7 "kotvení odrostků stromků</t>
  </si>
  <si>
    <t>184911431</t>
  </si>
  <si>
    <t>Mulčování vysazených rostlin mulčovací kůrou, tl. přes 100 do 150 mm v rovině nebo na svahu do 1:5</t>
  </si>
  <si>
    <t>-389374117</t>
  </si>
  <si>
    <t>7*0,8</t>
  </si>
  <si>
    <t>103911000</t>
  </si>
  <si>
    <t>kůra mulčovací VL</t>
  </si>
  <si>
    <t>-1100795596</t>
  </si>
  <si>
    <t>7*0,8*0,15</t>
  </si>
  <si>
    <t>185804311</t>
  </si>
  <si>
    <t>Zalití rostlin vodou plochy záhonů jednotlivě do 20 m2</t>
  </si>
  <si>
    <t>-1849104748</t>
  </si>
  <si>
    <t>7*2*0,04</t>
  </si>
  <si>
    <t>451317112</t>
  </si>
  <si>
    <t>-274331575</t>
  </si>
  <si>
    <t>139,24*2*2,0 "příl. D.02.5</t>
  </si>
  <si>
    <t>-598759389</t>
  </si>
  <si>
    <t>-2076425792</t>
  </si>
  <si>
    <t>2,96 " zajišťovací práh</t>
  </si>
  <si>
    <t>77071851</t>
  </si>
  <si>
    <t>139,24*0,52 "příl. D.02.6</t>
  </si>
  <si>
    <t>1003905067</t>
  </si>
  <si>
    <t>-45,0/0,2 "odečet vybourané dlažby z použitého kamene</t>
  </si>
  <si>
    <t>42</t>
  </si>
  <si>
    <t>465513127R</t>
  </si>
  <si>
    <t>467866137</t>
  </si>
  <si>
    <t>z ceníkové položky byla odečtena cena kamene</t>
  </si>
  <si>
    <t>45,0/0,2 "dlažba z použitého kamene</t>
  </si>
  <si>
    <t>43</t>
  </si>
  <si>
    <t>998231311</t>
  </si>
  <si>
    <t>Přesun hmot pro sadovnické a krajinářské úpravy - strojně dopravní vzdálenost do 5000 m</t>
  </si>
  <si>
    <t>1956493980</t>
  </si>
  <si>
    <t>0,409</t>
  </si>
  <si>
    <t>-407978502</t>
  </si>
  <si>
    <t>2.1 - SO 02.1 Odstranění dřevin a břehových porostů</t>
  </si>
  <si>
    <t>-1442476161</t>
  </si>
  <si>
    <t>3850,0*0,0001" podle Technické zprávy pro SO 02</t>
  </si>
  <si>
    <t>-2500,0*0,0001 "odečet úseku přesunutého do další etapy</t>
  </si>
  <si>
    <t>1746662376</t>
  </si>
  <si>
    <t>0,135 "z pol. kosení divokého porostu</t>
  </si>
  <si>
    <t>3 - SO 03 Dolní Ředice - Horní Ředice, ř. km 5,775 - 11,700</t>
  </si>
  <si>
    <t>k.ú. Dolní Ředice, Horní Ředice</t>
  </si>
  <si>
    <t xml:space="preserve">    6 - Úpravy povrchů, podlahy a osazování výplní</t>
  </si>
  <si>
    <t xml:space="preserve">    8 - Trubní vedení</t>
  </si>
  <si>
    <t>-2103811456</t>
  </si>
  <si>
    <t>3080 "rozebrání stávajícího opevnění, dle TZ</t>
  </si>
  <si>
    <t>-1512237367</t>
  </si>
  <si>
    <t>670,0*0,35 "opevnění u stávajících výustí</t>
  </si>
  <si>
    <t>1534936388</t>
  </si>
  <si>
    <t>3080,0*0,6  "rozebrané stávající opevnění koryta, dle TZ,  60% pro další využití</t>
  </si>
  <si>
    <t>-1020757331</t>
  </si>
  <si>
    <t>3080,0 "rozebrané stávající opevnění koryta, dle TZ</t>
  </si>
  <si>
    <t>-200415030</t>
  </si>
  <si>
    <t>1848,00 "vytříděný a očištěný kámen z původního opevnění</t>
  </si>
  <si>
    <t>334494451</t>
  </si>
  <si>
    <t>5930,0</t>
  </si>
  <si>
    <t>1660127211</t>
  </si>
  <si>
    <t>150*24</t>
  </si>
  <si>
    <t>632883983</t>
  </si>
  <si>
    <t>39*13,0 "provizorní sjezdy do koryta - zřízení</t>
  </si>
  <si>
    <t>39*13,0 "provizorní sjezdy do koryta - odstranění</t>
  </si>
  <si>
    <t>124253103</t>
  </si>
  <si>
    <t>Vykopávky pro koryta vodotečí strojně v hornině třídy těžitelnosti I skupiny 3 přes 5 000 do 20 000 m3</t>
  </si>
  <si>
    <t>-791728464</t>
  </si>
  <si>
    <t>14541,03"příl. D.03.5</t>
  </si>
  <si>
    <t>-2028,30 "odečet vykopávky rýh pro patky</t>
  </si>
  <si>
    <t>-3080,0 "odečet rozebrané dlažby z kamene</t>
  </si>
  <si>
    <t>16,8 "rekonstrukce stupně ve dně, dle TZ (D.03.1)</t>
  </si>
  <si>
    <t>644835352</t>
  </si>
  <si>
    <t>3094,717 " vykopávka rýh pro patky</t>
  </si>
  <si>
    <t>-2*5924,54*0,3*0,3 "odečet odstraněných stávajícíh patek</t>
  </si>
  <si>
    <t>Mezisoučet</t>
  </si>
  <si>
    <t>12,4 "pro prahy u stupně ve dně</t>
  </si>
  <si>
    <t>-2043905657</t>
  </si>
  <si>
    <t>35*0,6*0,6*1,5 "hloubení čerpacích šachet u prahů</t>
  </si>
  <si>
    <t>162351103</t>
  </si>
  <si>
    <t>Vodorovné přemístění výkopku nebo sypaniny po suchu na obvyklém dopravním prostředku, bez naložení výkopku, avšak se složením bez rozhrnutí z horniny třídy těžitelnosti I skupiny 1 až 3 na vzdálenost přes 50 do 500 m</t>
  </si>
  <si>
    <t>-281749414</t>
  </si>
  <si>
    <t>vnitrostaveništní přemístění zeminy v nepřístupných úsecích</t>
  </si>
  <si>
    <t>7409,32*0,41 "dle pol. vodorovné přemístění do 10 000 m, 41 % z celkového množství</t>
  </si>
  <si>
    <t>1211551513</t>
  </si>
  <si>
    <t>9449,53-16,8+2040,70 " zemina z vykopávek</t>
  </si>
  <si>
    <t>-4064,11 "odečet zeminy pro pohumusování svahů</t>
  </si>
  <si>
    <t>162751153</t>
  </si>
  <si>
    <t>Vodorovné přemístění výkopku nebo sypaniny po suchu na obvyklém dopravním prostředku, bez naložení výkopku, avšak se složením bez rozhrnutí z horniny třídy těžitelnosti III skupiny 6 a 7 na vzdálenost přes 5 000 do 6 000 m</t>
  </si>
  <si>
    <t>476188518</t>
  </si>
  <si>
    <t>3080,0-1848,0 "nevhodné vybourané kameny</t>
  </si>
  <si>
    <t>670,0*0,35 "rozebrané opevnění u stávajících výustí</t>
  </si>
  <si>
    <t>-220196015</t>
  </si>
  <si>
    <t>1466,50 "nevyužitelné kameny z meziskládky</t>
  </si>
  <si>
    <t>167151111</t>
  </si>
  <si>
    <t>Nakládání, skládání a překládání neulehlého výkopku nebo sypaniny strojně nakládání, množství přes 100 m3, z hornin třídy těžitelnosti I, skupiny 1 až 3</t>
  </si>
  <si>
    <t>1963311544</t>
  </si>
  <si>
    <t>3037,821 "nakládání výkopku z meziskládky (nepřístupné úseky), z pol. vodorovné přemístění do 500 m</t>
  </si>
  <si>
    <t>-898508253</t>
  </si>
  <si>
    <t>1466,500 "nevyužité kamenivo z meziskládky</t>
  </si>
  <si>
    <t>-1087684892</t>
  </si>
  <si>
    <t>23,64 "příl. D.03.5</t>
  </si>
  <si>
    <t>-50955880</t>
  </si>
  <si>
    <t>830156064</t>
  </si>
  <si>
    <t xml:space="preserve">35*0,6*0,6*1,5 "zasypání čerpacích šachet u prahů </t>
  </si>
  <si>
    <t>1639715839</t>
  </si>
  <si>
    <t>1100,0*4,0 "urovnání manipulačního pruhu pro SO 03</t>
  </si>
  <si>
    <t>1458284736</t>
  </si>
  <si>
    <t>1100,0*4,0 "manipulační pruh podle TZ, pro SO 03</t>
  </si>
  <si>
    <t>-1113468413</t>
  </si>
  <si>
    <t>4400*0,015 'Přepočtené koeficientem množství</t>
  </si>
  <si>
    <t>2091165447</t>
  </si>
  <si>
    <t>40641,10 "příl.  D.03.5</t>
  </si>
  <si>
    <t>6419212</t>
  </si>
  <si>
    <t>40641,1*0,015 'Přepočtené koeficientem množství</t>
  </si>
  <si>
    <t>-373495516</t>
  </si>
  <si>
    <t>39246,48  "příl. D.03.5</t>
  </si>
  <si>
    <t>-516016693</t>
  </si>
  <si>
    <t>5486,75  "příl. D.03.5</t>
  </si>
  <si>
    <t>-1916733182</t>
  </si>
  <si>
    <t>40641,10  "příl. D.03.5</t>
  </si>
  <si>
    <t>1712112850</t>
  </si>
  <si>
    <t>16056,48 " pod dlažbu</t>
  </si>
  <si>
    <t>48*1,405*1,4 "lože pod 48 kamennými schodišti, příl. D.03.8 a TZ</t>
  </si>
  <si>
    <t>250*0,5*2,25 "lože pod dlažbu v okolí výústí nad svahou délkou 2,0 m, příl. D.03.10</t>
  </si>
  <si>
    <t>-127,4 "lože pod dlažbu tl. 0,3 m</t>
  </si>
  <si>
    <t>2044806171</t>
  </si>
  <si>
    <t>(1,5+7,5+10,5+3,0+6,1)*2*2,0 "dlažba tl. 0,3 m u stupně</t>
  </si>
  <si>
    <t>13*1,0 "větší svahová délka u přítoku z ČOV</t>
  </si>
  <si>
    <t>17,0 "dno stupně, příl. D.03.7</t>
  </si>
  <si>
    <t>-1820566617</t>
  </si>
  <si>
    <t>250*0,5*2,25 "lože pod dlažbu v okolí výústí nad svahou délkou 2,0 m</t>
  </si>
  <si>
    <t>-648714007</t>
  </si>
  <si>
    <t>-855298823</t>
  </si>
  <si>
    <t>12,4 "příl.D.03.7, stupeň ve dně</t>
  </si>
  <si>
    <t>1010931137</t>
  </si>
  <si>
    <t>67,30 "příl.D.03.9, příčné zajišťovací prahy - 31 + 4 ks</t>
  </si>
  <si>
    <t>-1695534264</t>
  </si>
  <si>
    <t>5924,54*0,52  "příl.D .03.5, patky hloubky 0,5 m</t>
  </si>
  <si>
    <t>22,5*2*0,3*0,6 "příl. D.03.7, prohloubení patek u stupně o 0,3 m</t>
  </si>
  <si>
    <t>6,1*0,6*0,8*2 "příl. D.03.7, patky u přítoku od ČOV</t>
  </si>
  <si>
    <t>-1600585124</t>
  </si>
  <si>
    <t>29,5*0,5 "příl.D .03.7</t>
  </si>
  <si>
    <t>465210123</t>
  </si>
  <si>
    <t>Schody z lomového kamene lomařsky upraveného  pro dlažbu na cementovou maltu, s vyspárováním cementovou maltou, tl. kamene 300 mm</t>
  </si>
  <si>
    <t>-52280057</t>
  </si>
  <si>
    <t>48*4,0*1,4 "obnova 48 kamenných schodišť, příl. D.03.8 a TZ</t>
  </si>
  <si>
    <t>465511222R</t>
  </si>
  <si>
    <t xml:space="preserve">Dlažba z lomového kamene lomařsky upraveného na sucho s vyklínováním kamenem, s vyplněním spár těženým kamenivem, </t>
  </si>
  <si>
    <t>152972007</t>
  </si>
  <si>
    <t>6,0*6,0 " přeskládání dnového opevnění u stávajících stupňů</t>
  </si>
  <si>
    <t>-1521224189</t>
  </si>
  <si>
    <t>16056,48 "dlažba tl. 0,2 m</t>
  </si>
  <si>
    <t>-1848,5/0,2 "odečet dlažby z použitého kamene</t>
  </si>
  <si>
    <t>-(1,5+7,5+10,5+3,0)*2*2,0 "dlažba tl. 0,3 m u stupně</t>
  </si>
  <si>
    <t>250*0,5*2,25 "dlažba v okolí výústí nad svahou délkou 2,0 m</t>
  </si>
  <si>
    <t>465513129R</t>
  </si>
  <si>
    <t>Zřízení dlažby z lomového kamene na cementovou maltu s vyspárováním tl 200 mm (kámen z výskytu)</t>
  </si>
  <si>
    <t>1184657508</t>
  </si>
  <si>
    <t>1848,5/0,2 " dlažba z použitého kamene</t>
  </si>
  <si>
    <t>45</t>
  </si>
  <si>
    <t>812789506</t>
  </si>
  <si>
    <t>Úpravy povrchů, podlahy a osazování výplní</t>
  </si>
  <si>
    <t>46</t>
  </si>
  <si>
    <t>628635512</t>
  </si>
  <si>
    <t>Vyplnění spár dosavadních konstrukcí zdiva  cementovou maltou s vyčištěním spár hloubky do 70 mm, zdiva z lomového kamene s vyspárováním</t>
  </si>
  <si>
    <t>-1630485701</t>
  </si>
  <si>
    <t>35,0 "opěrná zeď v ř. km 4,73203, dle TZ</t>
  </si>
  <si>
    <t>Trubní vedení</t>
  </si>
  <si>
    <t>47</t>
  </si>
  <si>
    <t>812492121</t>
  </si>
  <si>
    <t>Montáž potrubí z trub betonových hrdlových  v otevřeném výkopu ve sklonu do 20 % z trub těsněných pryžovými kroužky DN 1000</t>
  </si>
  <si>
    <t>560134</t>
  </si>
  <si>
    <t>2,5 "km 5,67607, výust kanalizace</t>
  </si>
  <si>
    <t>48</t>
  </si>
  <si>
    <t>59222003</t>
  </si>
  <si>
    <t>trouba ŽB hrdlová DN 1000</t>
  </si>
  <si>
    <t>-547982020</t>
  </si>
  <si>
    <t>49</t>
  </si>
  <si>
    <t>871315221</t>
  </si>
  <si>
    <t>Kanalizační potrubí z tvrdého PVC v otevřeném výkopu ve sklonu do 20 %, hladkého plnostěnného jednovrstvého, tuhost třídy SN 8 DN 160</t>
  </si>
  <si>
    <t>2007199745</t>
  </si>
  <si>
    <t>260*1,5 " dle Technické zprávy</t>
  </si>
  <si>
    <t>50</t>
  </si>
  <si>
    <t>871355221</t>
  </si>
  <si>
    <t>Kanalizační potrubí z tvrdého PVC v otevřeném výkopu ve sklonu do 20 %, hladkého plnostěnného jednovrstvého, tuhost třídy SN 8 DN 200</t>
  </si>
  <si>
    <t>1305734266</t>
  </si>
  <si>
    <t>126*1,5 "podle TZ</t>
  </si>
  <si>
    <t>51</t>
  </si>
  <si>
    <t>871395221</t>
  </si>
  <si>
    <t>Kanalizační potrubí z tvrdého PVC v otevřeném výkopu ve sklonu do 20 %, hladkého plnostěnného jednovrstvého, tuhost třídy SN 8 DN 400</t>
  </si>
  <si>
    <t>-1844010591</t>
  </si>
  <si>
    <t>10*1,5  "podle TZ</t>
  </si>
  <si>
    <t>52</t>
  </si>
  <si>
    <t>877310330</t>
  </si>
  <si>
    <t>Montáž tvarovek na kanalizačním plastovém potrubí z polypropylenu PP hladkého plnostěnného spojek nebo redukcí DN 150</t>
  </si>
  <si>
    <t>926433665</t>
  </si>
  <si>
    <t>260</t>
  </si>
  <si>
    <t>53</t>
  </si>
  <si>
    <t>877350330</t>
  </si>
  <si>
    <t>Montáž tvarovek na kanalizačním plastovém potrubí z polypropylenu PP hladkého plnostěnného spojek nebo redukcí DN 200</t>
  </si>
  <si>
    <t>-455083826</t>
  </si>
  <si>
    <t xml:space="preserve">126 " dle Technické zprávy </t>
  </si>
  <si>
    <t>54</t>
  </si>
  <si>
    <t>877390330</t>
  </si>
  <si>
    <t>Montáž tvarovek na kanalizačním plastovém potrubí z polypropylenu PP hladkého plnostěnného spojek nebo redukcí DN 400</t>
  </si>
  <si>
    <t>-2002875174</t>
  </si>
  <si>
    <t>55</t>
  </si>
  <si>
    <t>28617235</t>
  </si>
  <si>
    <t>spojka přesuvná kanalizační PP DN 150</t>
  </si>
  <si>
    <t>-1723421194</t>
  </si>
  <si>
    <t>56</t>
  </si>
  <si>
    <t>28617236</t>
  </si>
  <si>
    <t>spojka přesuvná kanalizační PP DN 200</t>
  </si>
  <si>
    <t>433861839</t>
  </si>
  <si>
    <t>126</t>
  </si>
  <si>
    <t>57</t>
  </si>
  <si>
    <t>28617239</t>
  </si>
  <si>
    <t>spojka přesuvná kanalizační PP DN 400</t>
  </si>
  <si>
    <t>1992635188</t>
  </si>
  <si>
    <t>58</t>
  </si>
  <si>
    <t>919411120R</t>
  </si>
  <si>
    <t>Čelo propustku z betonu prostého, pro propustek z trub DN 600 až 800 mm</t>
  </si>
  <si>
    <t>1446644131</t>
  </si>
  <si>
    <t>1 "v km 5,67607, vyústění kanalizace</t>
  </si>
  <si>
    <t>59</t>
  </si>
  <si>
    <t>938903113</t>
  </si>
  <si>
    <t>Dokončovací práce na dosavadních konstrukcích  vysekání spár s očištěním zdiva nebo dlažby, s naložením suti na dopravní prostředek nebo s odklizením na hromady do vzdálenosti 50 m při hloubce spáry do 70 mm ve zdivu z lomového kamene</t>
  </si>
  <si>
    <t>-1090583476</t>
  </si>
  <si>
    <t>35,0 "opěrná zeď v km 4,73203</t>
  </si>
  <si>
    <t>60</t>
  </si>
  <si>
    <t>2128761161</t>
  </si>
  <si>
    <t>21,0" stávající stupeň ve dně</t>
  </si>
  <si>
    <t>102*4,0*1,2*0,3 "stávající betonová schodiště</t>
  </si>
  <si>
    <t>4,5*2,5*0,4 "poškozená výúst DN 1000</t>
  </si>
  <si>
    <t>61</t>
  </si>
  <si>
    <t>1774703274</t>
  </si>
  <si>
    <t>64</t>
  </si>
  <si>
    <t>1137307444</t>
  </si>
  <si>
    <t>3.1 - SO 03.1 Odstranění dřevin a břehových porostů</t>
  </si>
  <si>
    <t>111358700</t>
  </si>
  <si>
    <t>39500*0,0001 "podle Technické zprávy SO 03</t>
  </si>
  <si>
    <t>-1877766950</t>
  </si>
  <si>
    <t>10 " výmladky lísky, p.p.č. 1871, k.ú. D. Ředice</t>
  </si>
  <si>
    <t>1 " jasan, p.p.č. 2398, k.ú. Holice v Č.</t>
  </si>
  <si>
    <t>-334867709</t>
  </si>
  <si>
    <t>2 "lípa,p.p.č.1871, k.ú. D. Ředice</t>
  </si>
  <si>
    <t>1951709226</t>
  </si>
  <si>
    <t>2 "smrk,  p.p.č. 1871, k.ú D. Ředice</t>
  </si>
  <si>
    <t>-278302354</t>
  </si>
  <si>
    <t>11+2</t>
  </si>
  <si>
    <t>-1272485242</t>
  </si>
  <si>
    <t>2074069274</t>
  </si>
  <si>
    <t>2"  p.p.č. 1871, k.ú. D. Ředice</t>
  </si>
  <si>
    <t>1"  p.p.č. 2398/1, k.ú. Holice v Č.</t>
  </si>
  <si>
    <t>1776797032</t>
  </si>
  <si>
    <t>2" p.p.č. 1871, k.ú. D. Ředice</t>
  </si>
  <si>
    <t>193241403</t>
  </si>
  <si>
    <t>1"líska, p.p.č. 1871, k.ú. D. Ředice</t>
  </si>
  <si>
    <t>496224809</t>
  </si>
  <si>
    <t>350972493</t>
  </si>
  <si>
    <t>3,95 "z pol. kosení divokého porostu</t>
  </si>
  <si>
    <t>4 - VON Vedlejší a ostatní náklady</t>
  </si>
  <si>
    <t>k.ú. Lukovna,Choteč,D.a H. Ředice</t>
  </si>
  <si>
    <t>VRN - Vedlejší rozpočtové náklady</t>
  </si>
  <si>
    <t xml:space="preserve">    VRN1 - Vedlejší a ostatní rozpočtové náklady</t>
  </si>
  <si>
    <t xml:space="preserve">    VRN2 - Projektová dokumentace - ostatní náklady</t>
  </si>
  <si>
    <t xml:space="preserve">    VRN3 - Geodetické práce a vytýčení - ostatní náklady</t>
  </si>
  <si>
    <t xml:space="preserve">    VRN9 - Ostatní náklady</t>
  </si>
  <si>
    <t>938909311</t>
  </si>
  <si>
    <t>Čištění vozovek metením bláta, prachu nebo hlinitého nánosu s odklizením na hromady na vzdálenost do 20 m nebo naložením na dopravní prostředek strojně povrchu podkladu nebo krytu betonového nebo živičného</t>
  </si>
  <si>
    <t>1269481226</t>
  </si>
  <si>
    <t>600,0*2,5*30*2"čištění asf. komunikace( podle potřeby a počasí)</t>
  </si>
  <si>
    <t>VRN</t>
  </si>
  <si>
    <t>Vedlejší rozpočtové náklady</t>
  </si>
  <si>
    <t>VRN1</t>
  </si>
  <si>
    <t>Vedlejší a ostatní rozpočtové náklady</t>
  </si>
  <si>
    <t>011</t>
  </si>
  <si>
    <t>Zajištění kompletního zařízení staveniště a jeho připojení na sítě.</t>
  </si>
  <si>
    <t>soubor</t>
  </si>
  <si>
    <t>1024</t>
  </si>
  <si>
    <t>-485614146</t>
  </si>
  <si>
    <t>Zajištění kompletního zařízení staveniště, jeho oplocení a jeho přípojení na sítě</t>
  </si>
  <si>
    <t>zajištění místnosti pro TDI v ZS vč. jejího vybavení</t>
  </si>
  <si>
    <t>zajištění ohlášení všech staveb zařízení staveniště dle §104 odst. (2) zákona č. 183/2006 Sb.</t>
  </si>
  <si>
    <t>zajištění následné likvidace všech objektů ZS včeteně připojení na sítě</t>
  </si>
  <si>
    <t>zajištění ostrahy stavby a staveniště po dobu realizace stavby</t>
  </si>
  <si>
    <t>zajištění podmínek pro použití přístupových komunikací dotčených stavbou s příslušnými vlastníky či správci a zajištění jejich splnění</t>
  </si>
  <si>
    <t>zřízení čisticích zón před výjezdem z obvodu staveniště</t>
  </si>
  <si>
    <t>provedení takových opatření, aby plochy obvodu staveniště nebyly znečištěny ropnými látkami a jinými podobnými produkty</t>
  </si>
  <si>
    <t>provedení takových opatření, aby nebyly překročeny limity prašnosti a hlučnosti dané obecně závaznou vyhláškou</t>
  </si>
  <si>
    <t>zajištění péče o nepředané objekty a konstrukce stavby, jejich ošetřování a zimní opatření</t>
  </si>
  <si>
    <t>zajištění ochrany veškeré zeleně v prostoru staveniště a v jeho bezprostřední blízkosti pro poškození během realizace stavby</t>
  </si>
  <si>
    <t>0112</t>
  </si>
  <si>
    <t>Zajištění obnovy asfaltové komunikace</t>
  </si>
  <si>
    <t>1018037962</t>
  </si>
  <si>
    <t>pasport komunikace včetně fotodokumentace (v úseku při výjezdu ze staveniště)</t>
  </si>
  <si>
    <t xml:space="preserve">obnova stávající příjezdové komunikace při jejím případném porušení </t>
  </si>
  <si>
    <t>po dokončení stavby protokolární předání zástupci obce (majitele, či správce)</t>
  </si>
  <si>
    <t>VRN2</t>
  </si>
  <si>
    <t>Projektová dokumentace - ostatní náklady</t>
  </si>
  <si>
    <t>0210</t>
  </si>
  <si>
    <t>Vypracování Plánu opatření pro případ havárie + schválení příslušným úřadem</t>
  </si>
  <si>
    <t>1547227827</t>
  </si>
  <si>
    <t xml:space="preserve">Zhotovitelem vypracovaný plán opatření pro případ úniku závadných látek </t>
  </si>
  <si>
    <t>(např. ropné produkty, cementové výluhy, odpadní vody z těsnících clon, atd.)</t>
  </si>
  <si>
    <t>0221</t>
  </si>
  <si>
    <t>Zpracování povodňového plánu stavby</t>
  </si>
  <si>
    <t>-1648400860</t>
  </si>
  <si>
    <t xml:space="preserve">Zpracování povodňového plánu stavby dle §71 zákona č. 254/2001 Sb. </t>
  </si>
  <si>
    <t>včetně zajištění schválení příslušnými orgány správy a Povodím Labe, státní podnik</t>
  </si>
  <si>
    <t>023</t>
  </si>
  <si>
    <t>Vypracování  projektu skutečného provedení díla</t>
  </si>
  <si>
    <t>640743466</t>
  </si>
  <si>
    <t>Vypracování  projektu skutečného provedení díla podle vyhlášky č. 499/2006 Sb.</t>
  </si>
  <si>
    <t>3 paré PD +el. verze ve formátu PDF</t>
  </si>
  <si>
    <t>0231</t>
  </si>
  <si>
    <t>Dodatečné rozbory zeminy z výkopku po vysáknutí</t>
  </si>
  <si>
    <t>564710570</t>
  </si>
  <si>
    <t>VRN3</t>
  </si>
  <si>
    <t>Geodetické práce a vytýčení - ostatní náklady</t>
  </si>
  <si>
    <t>031</t>
  </si>
  <si>
    <t>Vypracování geodetického zaměření skutečného stavu</t>
  </si>
  <si>
    <t>1514512033</t>
  </si>
  <si>
    <t>2 paré + CD s editovatelnou podobou</t>
  </si>
  <si>
    <t>035</t>
  </si>
  <si>
    <t>Zajištění veškerých geodetických prací souvisejících s realizací díla</t>
  </si>
  <si>
    <t>1862245609</t>
  </si>
  <si>
    <t>vytýčení stavby před zahájením prací</t>
  </si>
  <si>
    <t>vytýčení hranic pozemků dotčených stavbou a přístupem</t>
  </si>
  <si>
    <t>VRN9</t>
  </si>
  <si>
    <t>Ostatní náklady</t>
  </si>
  <si>
    <t>037</t>
  </si>
  <si>
    <t>Zajištění písemných souhlasů dotčených vlastníků</t>
  </si>
  <si>
    <t>1003053876</t>
  </si>
  <si>
    <t xml:space="preserve">zajištění písemných souhlasných vyjádření všech dotčených </t>
  </si>
  <si>
    <t>vlastníků a případných uživatelů všech pozemků dotčených</t>
  </si>
  <si>
    <t>stavbou s jejich konečnou úpravou po dokončení prací</t>
  </si>
  <si>
    <t>090001000R</t>
  </si>
  <si>
    <t>Dodání a osazení norné stěny</t>
  </si>
  <si>
    <t>ks</t>
  </si>
  <si>
    <t>853283635</t>
  </si>
  <si>
    <t>pod SO 01 a SO 02</t>
  </si>
  <si>
    <t>1+1</t>
  </si>
  <si>
    <t>0900010001</t>
  </si>
  <si>
    <t>Přehrážka toku u soutoku s Labem</t>
  </si>
  <si>
    <t>1014323318</t>
  </si>
  <si>
    <t>pod stupněm ve dně v SO 01</t>
  </si>
  <si>
    <t>je počítáno s jílovou přehrážkou lichoběžníkového průřezu s délkou 12,5, šířkou v patě 3,0 a výškou 2,0 m</t>
  </si>
  <si>
    <t>094</t>
  </si>
  <si>
    <t>Zajištění vytýčení veškerých podzemních zařízení</t>
  </si>
  <si>
    <t>-2048266119</t>
  </si>
  <si>
    <t xml:space="preserve">Zajištění šetření o veškerých podzemních sítích vč. zajištění </t>
  </si>
  <si>
    <t>nových vyjádření v případě, že před realizací pozbyly platnosti</t>
  </si>
  <si>
    <t>095</t>
  </si>
  <si>
    <t>Zajištění šetření o veškerých podzemních sítích</t>
  </si>
  <si>
    <t>-346173000</t>
  </si>
  <si>
    <t>0990</t>
  </si>
  <si>
    <t>Zajištění podmínek z povolení ke kácení a zajištění dokladů o předání dřevní hmoty vzniklé smýcením porostů k dalšímu využití</t>
  </si>
  <si>
    <t>1291954355</t>
  </si>
  <si>
    <t>0991</t>
  </si>
  <si>
    <t>854730688</t>
  </si>
  <si>
    <t>0992</t>
  </si>
  <si>
    <t>Zajištění průzkumu staveniště zaměřeného na výskyt zvláště chráněných živočichů a rostlin a jejich odborného transferu</t>
  </si>
  <si>
    <t>174318484</t>
  </si>
  <si>
    <t>pod dohledem ekologického dozoru, včetně závěrečné zprávy</t>
  </si>
  <si>
    <t>09921</t>
  </si>
  <si>
    <t>Průběžné sledování výskytu jedinců zvláště chráněných druhů</t>
  </si>
  <si>
    <t>-370766773</t>
  </si>
  <si>
    <t>Průběžné sledování jedinců zvláště chráněných druhů v toku a odtěžené zemině</t>
  </si>
  <si>
    <t>včetně případného zajištění únikových cest nebo jejich přemístění na náhradní stanoviště</t>
  </si>
  <si>
    <t>0993</t>
  </si>
  <si>
    <t>Zajištění dopravně  inženýrských opatření</t>
  </si>
  <si>
    <t>-587130120</t>
  </si>
  <si>
    <t>zajištění dopravně inženýrských opatření</t>
  </si>
  <si>
    <t>zajištění zřízení a likvidace dopravního značení včetně případně světelné signalizace</t>
  </si>
  <si>
    <t>zajištění vydání dopravně inženýrského rozhodnutí</t>
  </si>
  <si>
    <t>0994</t>
  </si>
  <si>
    <t>Zajištění veškerých předepsaných rozborů, atestů, zkoušek a revizí dle příslušných norem a dalších předpisů a nařízení platných v ČR, kterými bude prokázáno dosažení předepsané kvality a parametrů dokončeného díla</t>
  </si>
  <si>
    <t>1078776077</t>
  </si>
  <si>
    <t>0996</t>
  </si>
  <si>
    <t>Zajištění výroby a instalace informačních tabulí ke stavbě</t>
  </si>
  <si>
    <t>31642938</t>
  </si>
  <si>
    <t>0997</t>
  </si>
  <si>
    <t>Zajištění kontrolního a zkušebního plánu stavby + zajištění technologických postupů</t>
  </si>
  <si>
    <t>-1652903627</t>
  </si>
  <si>
    <t>09991</t>
  </si>
  <si>
    <t>Zajištění fotodokumentace veškerých konstrukcí, které budou v průběhu výstavby skryty nebo zakryty</t>
  </si>
  <si>
    <t>1535914690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</si>
</sst>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32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1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0" xfId="0" applyFont="1" applyFill="1" applyAlignment="1" applyProtection="1">
      <alignment horizontal="center" vertical="center"/>
      <protection/>
    </xf>
    <xf numFmtId="0" fontId="25" fillId="0" borderId="13" xfId="0" applyFont="1" applyBorder="1" applyAlignment="1" applyProtection="1">
      <alignment horizontal="center" vertical="center" wrapText="1"/>
      <protection/>
    </xf>
    <xf numFmtId="0" fontId="25" fillId="0" borderId="14" xfId="0" applyFont="1" applyBorder="1" applyAlignment="1" applyProtection="1">
      <alignment horizontal="center" vertical="center" wrapText="1"/>
      <protection/>
    </xf>
    <xf numFmtId="0" fontId="25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7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7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31" fillId="0" borderId="0" xfId="20" applyFont="1" applyAlignment="1">
      <alignment horizontal="center" vertical="center"/>
    </xf>
    <xf numFmtId="0" fontId="8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7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2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30" fillId="0" borderId="18" xfId="0" applyNumberFormat="1" applyFont="1" applyBorder="1" applyAlignment="1" applyProtection="1">
      <alignment vertical="center"/>
      <protection/>
    </xf>
    <xf numFmtId="4" fontId="30" fillId="0" borderId="19" xfId="0" applyNumberFormat="1" applyFont="1" applyBorder="1" applyAlignment="1" applyProtection="1">
      <alignment vertical="center"/>
      <protection/>
    </xf>
    <xf numFmtId="166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3" xfId="0" applyFont="1" applyFill="1" applyBorder="1" applyAlignment="1" applyProtection="1">
      <alignment horizontal="center" vertical="center" wrapText="1"/>
      <protection/>
    </xf>
    <xf numFmtId="0" fontId="24" fillId="4" borderId="14" xfId="0" applyFont="1" applyFill="1" applyBorder="1" applyAlignment="1" applyProtection="1">
      <alignment horizontal="center" vertical="center" wrapText="1"/>
      <protection/>
    </xf>
    <xf numFmtId="0" fontId="24" fillId="4" borderId="15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5" fillId="0" borderId="10" xfId="0" applyNumberFormat="1" applyFont="1" applyBorder="1" applyAlignment="1" applyProtection="1">
      <alignment/>
      <protection/>
    </xf>
    <xf numFmtId="166" fontId="35" fillId="0" borderId="11" xfId="0" applyNumberFormat="1" applyFont="1" applyBorder="1" applyAlignment="1" applyProtection="1">
      <alignment/>
      <protection/>
    </xf>
    <xf numFmtId="4" fontId="36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7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2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7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25" fillId="2" borderId="18" xfId="0" applyFont="1" applyFill="1" applyBorder="1" applyAlignment="1" applyProtection="1">
      <alignment horizontal="left" vertical="center"/>
      <protection locked="0"/>
    </xf>
    <xf numFmtId="0" fontId="25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5" fillId="0" borderId="19" xfId="0" applyNumberFormat="1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0" fontId="10" fillId="0" borderId="18" xfId="0" applyFont="1" applyBorder="1" applyAlignment="1" applyProtection="1">
      <alignment vertical="center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7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2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32" fillId="0" borderId="0" xfId="0" applyFont="1" applyAlignment="1" applyProtection="1">
      <alignment horizontal="left" vertical="center" wrapText="1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0" borderId="0" xfId="0"/>
    <xf numFmtId="4" fontId="29" fillId="0" borderId="0" xfId="0" applyNumberFormat="1" applyFont="1" applyAlignment="1" applyProtection="1">
      <alignment horizontal="right" vertical="center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4" fontId="8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4" fillId="4" borderId="21" xfId="0" applyFont="1" applyFill="1" applyBorder="1" applyAlignment="1" applyProtection="1">
      <alignment horizontal="left" vertical="center"/>
      <protection/>
    </xf>
    <xf numFmtId="0" fontId="22" fillId="0" borderId="16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23" fillId="0" borderId="17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17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6"/>
  <sheetViews>
    <sheetView showGridLines="0" tabSelected="1" workbookViewId="0" topLeftCell="A52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294"/>
      <c r="AS2" s="294"/>
      <c r="AT2" s="294"/>
      <c r="AU2" s="294"/>
      <c r="AV2" s="294"/>
      <c r="AW2" s="294"/>
      <c r="AX2" s="294"/>
      <c r="AY2" s="294"/>
      <c r="AZ2" s="294"/>
      <c r="BA2" s="294"/>
      <c r="BB2" s="294"/>
      <c r="BC2" s="294"/>
      <c r="BD2" s="294"/>
      <c r="BE2" s="294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78" t="s">
        <v>14</v>
      </c>
      <c r="L5" s="279"/>
      <c r="M5" s="279"/>
      <c r="N5" s="279"/>
      <c r="O5" s="279"/>
      <c r="P5" s="279"/>
      <c r="Q5" s="279"/>
      <c r="R5" s="279"/>
      <c r="S5" s="279"/>
      <c r="T5" s="279"/>
      <c r="U5" s="279"/>
      <c r="V5" s="279"/>
      <c r="W5" s="279"/>
      <c r="X5" s="279"/>
      <c r="Y5" s="279"/>
      <c r="Z5" s="279"/>
      <c r="AA5" s="279"/>
      <c r="AB5" s="279"/>
      <c r="AC5" s="279"/>
      <c r="AD5" s="279"/>
      <c r="AE5" s="279"/>
      <c r="AF5" s="279"/>
      <c r="AG5" s="279"/>
      <c r="AH5" s="279"/>
      <c r="AI5" s="279"/>
      <c r="AJ5" s="279"/>
      <c r="AK5" s="279"/>
      <c r="AL5" s="279"/>
      <c r="AM5" s="279"/>
      <c r="AN5" s="279"/>
      <c r="AO5" s="279"/>
      <c r="AP5" s="23"/>
      <c r="AQ5" s="23"/>
      <c r="AR5" s="21"/>
      <c r="BE5" s="275" t="s">
        <v>15</v>
      </c>
      <c r="BS5" s="18" t="s">
        <v>6</v>
      </c>
    </row>
    <row r="6" spans="2:71" s="1" customFormat="1" ht="36.95" customHeight="1">
      <c r="B6" s="22"/>
      <c r="C6" s="23"/>
      <c r="D6" s="29" t="s">
        <v>16</v>
      </c>
      <c r="E6" s="23"/>
      <c r="F6" s="23"/>
      <c r="G6" s="23"/>
      <c r="H6" s="23"/>
      <c r="I6" s="23"/>
      <c r="J6" s="23"/>
      <c r="K6" s="280" t="s">
        <v>17</v>
      </c>
      <c r="L6" s="279"/>
      <c r="M6" s="279"/>
      <c r="N6" s="279"/>
      <c r="O6" s="279"/>
      <c r="P6" s="279"/>
      <c r="Q6" s="279"/>
      <c r="R6" s="279"/>
      <c r="S6" s="279"/>
      <c r="T6" s="279"/>
      <c r="U6" s="279"/>
      <c r="V6" s="279"/>
      <c r="W6" s="279"/>
      <c r="X6" s="279"/>
      <c r="Y6" s="279"/>
      <c r="Z6" s="279"/>
      <c r="AA6" s="279"/>
      <c r="AB6" s="279"/>
      <c r="AC6" s="279"/>
      <c r="AD6" s="279"/>
      <c r="AE6" s="279"/>
      <c r="AF6" s="279"/>
      <c r="AG6" s="279"/>
      <c r="AH6" s="279"/>
      <c r="AI6" s="279"/>
      <c r="AJ6" s="279"/>
      <c r="AK6" s="279"/>
      <c r="AL6" s="279"/>
      <c r="AM6" s="279"/>
      <c r="AN6" s="279"/>
      <c r="AO6" s="279"/>
      <c r="AP6" s="23"/>
      <c r="AQ6" s="23"/>
      <c r="AR6" s="21"/>
      <c r="BE6" s="276"/>
      <c r="BS6" s="18" t="s">
        <v>18</v>
      </c>
    </row>
    <row r="7" spans="2:71" s="1" customFormat="1" ht="12" customHeight="1">
      <c r="B7" s="22"/>
      <c r="C7" s="23"/>
      <c r="D7" s="30" t="s">
        <v>19</v>
      </c>
      <c r="E7" s="23"/>
      <c r="F7" s="23"/>
      <c r="G7" s="23"/>
      <c r="H7" s="23"/>
      <c r="I7" s="23"/>
      <c r="J7" s="23"/>
      <c r="K7" s="28" t="s">
        <v>20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0" t="s">
        <v>21</v>
      </c>
      <c r="AL7" s="23"/>
      <c r="AM7" s="23"/>
      <c r="AN7" s="28" t="s">
        <v>22</v>
      </c>
      <c r="AO7" s="23"/>
      <c r="AP7" s="23"/>
      <c r="AQ7" s="23"/>
      <c r="AR7" s="21"/>
      <c r="BE7" s="276"/>
      <c r="BS7" s="18" t="s">
        <v>23</v>
      </c>
    </row>
    <row r="8" spans="2:71" s="1" customFormat="1" ht="12" customHeight="1">
      <c r="B8" s="22"/>
      <c r="C8" s="23"/>
      <c r="D8" s="30" t="s">
        <v>24</v>
      </c>
      <c r="E8" s="23"/>
      <c r="F8" s="23"/>
      <c r="G8" s="23"/>
      <c r="H8" s="23"/>
      <c r="I8" s="23"/>
      <c r="J8" s="23"/>
      <c r="K8" s="28" t="s">
        <v>25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0" t="s">
        <v>26</v>
      </c>
      <c r="AL8" s="23"/>
      <c r="AM8" s="23"/>
      <c r="AN8" s="31" t="s">
        <v>27</v>
      </c>
      <c r="AO8" s="23"/>
      <c r="AP8" s="23"/>
      <c r="AQ8" s="23"/>
      <c r="AR8" s="21"/>
      <c r="BE8" s="276"/>
      <c r="BS8" s="18" t="s">
        <v>28</v>
      </c>
    </row>
    <row r="9" spans="2:71" s="1" customFormat="1" ht="14.45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276"/>
      <c r="BS9" s="18" t="s">
        <v>29</v>
      </c>
    </row>
    <row r="10" spans="2:71" s="1" customFormat="1" ht="12" customHeight="1">
      <c r="B10" s="22"/>
      <c r="C10" s="23"/>
      <c r="D10" s="30" t="s">
        <v>30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0" t="s">
        <v>31</v>
      </c>
      <c r="AL10" s="23"/>
      <c r="AM10" s="23"/>
      <c r="AN10" s="28" t="s">
        <v>1</v>
      </c>
      <c r="AO10" s="23"/>
      <c r="AP10" s="23"/>
      <c r="AQ10" s="23"/>
      <c r="AR10" s="21"/>
      <c r="BE10" s="276"/>
      <c r="BS10" s="18" t="s">
        <v>18</v>
      </c>
    </row>
    <row r="11" spans="2:71" s="1" customFormat="1" ht="18.4" customHeight="1">
      <c r="B11" s="22"/>
      <c r="C11" s="23"/>
      <c r="D11" s="23"/>
      <c r="E11" s="28" t="s">
        <v>32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0" t="s">
        <v>33</v>
      </c>
      <c r="AL11" s="23"/>
      <c r="AM11" s="23"/>
      <c r="AN11" s="28" t="s">
        <v>1</v>
      </c>
      <c r="AO11" s="23"/>
      <c r="AP11" s="23"/>
      <c r="AQ11" s="23"/>
      <c r="AR11" s="21"/>
      <c r="BE11" s="276"/>
      <c r="BS11" s="18" t="s">
        <v>18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276"/>
      <c r="BS12" s="18" t="s">
        <v>18</v>
      </c>
    </row>
    <row r="13" spans="2:71" s="1" customFormat="1" ht="12" customHeight="1">
      <c r="B13" s="22"/>
      <c r="C13" s="23"/>
      <c r="D13" s="30" t="s">
        <v>34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0" t="s">
        <v>31</v>
      </c>
      <c r="AL13" s="23"/>
      <c r="AM13" s="23"/>
      <c r="AN13" s="32" t="s">
        <v>35</v>
      </c>
      <c r="AO13" s="23"/>
      <c r="AP13" s="23"/>
      <c r="AQ13" s="23"/>
      <c r="AR13" s="21"/>
      <c r="BE13" s="276"/>
      <c r="BS13" s="18" t="s">
        <v>18</v>
      </c>
    </row>
    <row r="14" spans="2:71" ht="12.75">
      <c r="B14" s="22"/>
      <c r="C14" s="23"/>
      <c r="D14" s="23"/>
      <c r="E14" s="281" t="s">
        <v>35</v>
      </c>
      <c r="F14" s="282"/>
      <c r="G14" s="282"/>
      <c r="H14" s="282"/>
      <c r="I14" s="282"/>
      <c r="J14" s="282"/>
      <c r="K14" s="282"/>
      <c r="L14" s="282"/>
      <c r="M14" s="282"/>
      <c r="N14" s="282"/>
      <c r="O14" s="282"/>
      <c r="P14" s="282"/>
      <c r="Q14" s="282"/>
      <c r="R14" s="282"/>
      <c r="S14" s="282"/>
      <c r="T14" s="282"/>
      <c r="U14" s="282"/>
      <c r="V14" s="282"/>
      <c r="W14" s="282"/>
      <c r="X14" s="282"/>
      <c r="Y14" s="282"/>
      <c r="Z14" s="282"/>
      <c r="AA14" s="282"/>
      <c r="AB14" s="282"/>
      <c r="AC14" s="282"/>
      <c r="AD14" s="282"/>
      <c r="AE14" s="282"/>
      <c r="AF14" s="282"/>
      <c r="AG14" s="282"/>
      <c r="AH14" s="282"/>
      <c r="AI14" s="282"/>
      <c r="AJ14" s="282"/>
      <c r="AK14" s="30" t="s">
        <v>33</v>
      </c>
      <c r="AL14" s="23"/>
      <c r="AM14" s="23"/>
      <c r="AN14" s="32" t="s">
        <v>35</v>
      </c>
      <c r="AO14" s="23"/>
      <c r="AP14" s="23"/>
      <c r="AQ14" s="23"/>
      <c r="AR14" s="21"/>
      <c r="BE14" s="276"/>
      <c r="BS14" s="18" t="s">
        <v>18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276"/>
      <c r="BS15" s="18" t="s">
        <v>4</v>
      </c>
    </row>
    <row r="16" spans="2:71" s="1" customFormat="1" ht="12" customHeight="1">
      <c r="B16" s="22"/>
      <c r="C16" s="23"/>
      <c r="D16" s="30" t="s">
        <v>36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0" t="s">
        <v>31</v>
      </c>
      <c r="AL16" s="23"/>
      <c r="AM16" s="23"/>
      <c r="AN16" s="28" t="s">
        <v>37</v>
      </c>
      <c r="AO16" s="23"/>
      <c r="AP16" s="23"/>
      <c r="AQ16" s="23"/>
      <c r="AR16" s="21"/>
      <c r="BE16" s="276"/>
      <c r="BS16" s="18" t="s">
        <v>4</v>
      </c>
    </row>
    <row r="17" spans="2:71" s="1" customFormat="1" ht="18.4" customHeight="1">
      <c r="B17" s="22"/>
      <c r="C17" s="23"/>
      <c r="D17" s="23"/>
      <c r="E17" s="28" t="s">
        <v>38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0" t="s">
        <v>33</v>
      </c>
      <c r="AL17" s="23"/>
      <c r="AM17" s="23"/>
      <c r="AN17" s="28" t="s">
        <v>39</v>
      </c>
      <c r="AO17" s="23"/>
      <c r="AP17" s="23"/>
      <c r="AQ17" s="23"/>
      <c r="AR17" s="21"/>
      <c r="BE17" s="276"/>
      <c r="BS17" s="18" t="s">
        <v>40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276"/>
      <c r="BS18" s="18" t="s">
        <v>6</v>
      </c>
    </row>
    <row r="19" spans="2:71" s="1" customFormat="1" ht="12" customHeight="1">
      <c r="B19" s="22"/>
      <c r="C19" s="23"/>
      <c r="D19" s="30" t="s">
        <v>41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0" t="s">
        <v>31</v>
      </c>
      <c r="AL19" s="23"/>
      <c r="AM19" s="23"/>
      <c r="AN19" s="28" t="s">
        <v>1</v>
      </c>
      <c r="AO19" s="23"/>
      <c r="AP19" s="23"/>
      <c r="AQ19" s="23"/>
      <c r="AR19" s="21"/>
      <c r="BE19" s="276"/>
      <c r="BS19" s="18" t="s">
        <v>6</v>
      </c>
    </row>
    <row r="20" spans="2:71" s="1" customFormat="1" ht="18.4" customHeight="1">
      <c r="B20" s="22"/>
      <c r="C20" s="23"/>
      <c r="D20" s="23"/>
      <c r="E20" s="28" t="s">
        <v>42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0" t="s">
        <v>33</v>
      </c>
      <c r="AL20" s="23"/>
      <c r="AM20" s="23"/>
      <c r="AN20" s="28" t="s">
        <v>1</v>
      </c>
      <c r="AO20" s="23"/>
      <c r="AP20" s="23"/>
      <c r="AQ20" s="23"/>
      <c r="AR20" s="21"/>
      <c r="BE20" s="276"/>
      <c r="BS20" s="18" t="s">
        <v>4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276"/>
    </row>
    <row r="22" spans="2:57" s="1" customFormat="1" ht="12" customHeight="1">
      <c r="B22" s="22"/>
      <c r="C22" s="23"/>
      <c r="D22" s="30" t="s">
        <v>43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276"/>
    </row>
    <row r="23" spans="2:57" s="1" customFormat="1" ht="35.25" customHeight="1">
      <c r="B23" s="22"/>
      <c r="C23" s="23"/>
      <c r="D23" s="23"/>
      <c r="E23" s="283" t="s">
        <v>44</v>
      </c>
      <c r="F23" s="283"/>
      <c r="G23" s="283"/>
      <c r="H23" s="283"/>
      <c r="I23" s="283"/>
      <c r="J23" s="283"/>
      <c r="K23" s="283"/>
      <c r="L23" s="283"/>
      <c r="M23" s="283"/>
      <c r="N23" s="283"/>
      <c r="O23" s="283"/>
      <c r="P23" s="283"/>
      <c r="Q23" s="283"/>
      <c r="R23" s="283"/>
      <c r="S23" s="283"/>
      <c r="T23" s="283"/>
      <c r="U23" s="283"/>
      <c r="V23" s="283"/>
      <c r="W23" s="283"/>
      <c r="X23" s="283"/>
      <c r="Y23" s="283"/>
      <c r="Z23" s="283"/>
      <c r="AA23" s="283"/>
      <c r="AB23" s="283"/>
      <c r="AC23" s="283"/>
      <c r="AD23" s="283"/>
      <c r="AE23" s="283"/>
      <c r="AF23" s="283"/>
      <c r="AG23" s="283"/>
      <c r="AH23" s="283"/>
      <c r="AI23" s="283"/>
      <c r="AJ23" s="283"/>
      <c r="AK23" s="283"/>
      <c r="AL23" s="283"/>
      <c r="AM23" s="283"/>
      <c r="AN23" s="283"/>
      <c r="AO23" s="23"/>
      <c r="AP23" s="23"/>
      <c r="AQ23" s="23"/>
      <c r="AR23" s="21"/>
      <c r="BE23" s="276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276"/>
    </row>
    <row r="25" spans="2:57" s="1" customFormat="1" ht="6.95" customHeight="1">
      <c r="B25" s="22"/>
      <c r="C25" s="23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23"/>
      <c r="AQ25" s="23"/>
      <c r="AR25" s="21"/>
      <c r="BE25" s="276"/>
    </row>
    <row r="26" spans="1:57" s="2" customFormat="1" ht="25.9" customHeight="1">
      <c r="A26" s="35"/>
      <c r="B26" s="36"/>
      <c r="C26" s="37"/>
      <c r="D26" s="38" t="s">
        <v>45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284">
        <f>ROUND(AG94,2)</f>
        <v>0</v>
      </c>
      <c r="AL26" s="285"/>
      <c r="AM26" s="285"/>
      <c r="AN26" s="285"/>
      <c r="AO26" s="285"/>
      <c r="AP26" s="37"/>
      <c r="AQ26" s="37"/>
      <c r="AR26" s="40"/>
      <c r="BE26" s="276"/>
    </row>
    <row r="27" spans="1:57" s="2" customFormat="1" ht="6.95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0"/>
      <c r="BE27" s="276"/>
    </row>
    <row r="28" spans="1:57" s="2" customFormat="1" ht="12.75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286" t="s">
        <v>46</v>
      </c>
      <c r="M28" s="286"/>
      <c r="N28" s="286"/>
      <c r="O28" s="286"/>
      <c r="P28" s="286"/>
      <c r="Q28" s="37"/>
      <c r="R28" s="37"/>
      <c r="S28" s="37"/>
      <c r="T28" s="37"/>
      <c r="U28" s="37"/>
      <c r="V28" s="37"/>
      <c r="W28" s="286" t="s">
        <v>47</v>
      </c>
      <c r="X28" s="286"/>
      <c r="Y28" s="286"/>
      <c r="Z28" s="286"/>
      <c r="AA28" s="286"/>
      <c r="AB28" s="286"/>
      <c r="AC28" s="286"/>
      <c r="AD28" s="286"/>
      <c r="AE28" s="286"/>
      <c r="AF28" s="37"/>
      <c r="AG28" s="37"/>
      <c r="AH28" s="37"/>
      <c r="AI28" s="37"/>
      <c r="AJ28" s="37"/>
      <c r="AK28" s="286" t="s">
        <v>48</v>
      </c>
      <c r="AL28" s="286"/>
      <c r="AM28" s="286"/>
      <c r="AN28" s="286"/>
      <c r="AO28" s="286"/>
      <c r="AP28" s="37"/>
      <c r="AQ28" s="37"/>
      <c r="AR28" s="40"/>
      <c r="BE28" s="276"/>
    </row>
    <row r="29" spans="2:57" s="3" customFormat="1" ht="14.45" customHeight="1">
      <c r="B29" s="41"/>
      <c r="C29" s="42"/>
      <c r="D29" s="30" t="s">
        <v>49</v>
      </c>
      <c r="E29" s="42"/>
      <c r="F29" s="30" t="s">
        <v>50</v>
      </c>
      <c r="G29" s="42"/>
      <c r="H29" s="42"/>
      <c r="I29" s="42"/>
      <c r="J29" s="42"/>
      <c r="K29" s="42"/>
      <c r="L29" s="289">
        <v>0.21</v>
      </c>
      <c r="M29" s="288"/>
      <c r="N29" s="288"/>
      <c r="O29" s="288"/>
      <c r="P29" s="288"/>
      <c r="Q29" s="42"/>
      <c r="R29" s="42"/>
      <c r="S29" s="42"/>
      <c r="T29" s="42"/>
      <c r="U29" s="42"/>
      <c r="V29" s="42"/>
      <c r="W29" s="287">
        <f>ROUND(AZ94,2)</f>
        <v>0</v>
      </c>
      <c r="X29" s="288"/>
      <c r="Y29" s="288"/>
      <c r="Z29" s="288"/>
      <c r="AA29" s="288"/>
      <c r="AB29" s="288"/>
      <c r="AC29" s="288"/>
      <c r="AD29" s="288"/>
      <c r="AE29" s="288"/>
      <c r="AF29" s="42"/>
      <c r="AG29" s="42"/>
      <c r="AH29" s="42"/>
      <c r="AI29" s="42"/>
      <c r="AJ29" s="42"/>
      <c r="AK29" s="287">
        <f>ROUND(AV94,2)</f>
        <v>0</v>
      </c>
      <c r="AL29" s="288"/>
      <c r="AM29" s="288"/>
      <c r="AN29" s="288"/>
      <c r="AO29" s="288"/>
      <c r="AP29" s="42"/>
      <c r="AQ29" s="42"/>
      <c r="AR29" s="43"/>
      <c r="BE29" s="277"/>
    </row>
    <row r="30" spans="2:57" s="3" customFormat="1" ht="14.45" customHeight="1">
      <c r="B30" s="41"/>
      <c r="C30" s="42"/>
      <c r="D30" s="42"/>
      <c r="E30" s="42"/>
      <c r="F30" s="30" t="s">
        <v>51</v>
      </c>
      <c r="G30" s="42"/>
      <c r="H30" s="42"/>
      <c r="I30" s="42"/>
      <c r="J30" s="42"/>
      <c r="K30" s="42"/>
      <c r="L30" s="289">
        <v>0.15</v>
      </c>
      <c r="M30" s="288"/>
      <c r="N30" s="288"/>
      <c r="O30" s="288"/>
      <c r="P30" s="288"/>
      <c r="Q30" s="42"/>
      <c r="R30" s="42"/>
      <c r="S30" s="42"/>
      <c r="T30" s="42"/>
      <c r="U30" s="42"/>
      <c r="V30" s="42"/>
      <c r="W30" s="287">
        <f>ROUND(BA94,2)</f>
        <v>0</v>
      </c>
      <c r="X30" s="288"/>
      <c r="Y30" s="288"/>
      <c r="Z30" s="288"/>
      <c r="AA30" s="288"/>
      <c r="AB30" s="288"/>
      <c r="AC30" s="288"/>
      <c r="AD30" s="288"/>
      <c r="AE30" s="288"/>
      <c r="AF30" s="42"/>
      <c r="AG30" s="42"/>
      <c r="AH30" s="42"/>
      <c r="AI30" s="42"/>
      <c r="AJ30" s="42"/>
      <c r="AK30" s="287">
        <f>ROUND(AW94,2)</f>
        <v>0</v>
      </c>
      <c r="AL30" s="288"/>
      <c r="AM30" s="288"/>
      <c r="AN30" s="288"/>
      <c r="AO30" s="288"/>
      <c r="AP30" s="42"/>
      <c r="AQ30" s="42"/>
      <c r="AR30" s="43"/>
      <c r="BE30" s="277"/>
    </row>
    <row r="31" spans="2:57" s="3" customFormat="1" ht="14.45" customHeight="1" hidden="1">
      <c r="B31" s="41"/>
      <c r="C31" s="42"/>
      <c r="D31" s="42"/>
      <c r="E31" s="42"/>
      <c r="F31" s="30" t="s">
        <v>52</v>
      </c>
      <c r="G31" s="42"/>
      <c r="H31" s="42"/>
      <c r="I31" s="42"/>
      <c r="J31" s="42"/>
      <c r="K31" s="42"/>
      <c r="L31" s="289">
        <v>0.21</v>
      </c>
      <c r="M31" s="288"/>
      <c r="N31" s="288"/>
      <c r="O31" s="288"/>
      <c r="P31" s="288"/>
      <c r="Q31" s="42"/>
      <c r="R31" s="42"/>
      <c r="S31" s="42"/>
      <c r="T31" s="42"/>
      <c r="U31" s="42"/>
      <c r="V31" s="42"/>
      <c r="W31" s="287">
        <f>ROUND(BB94,2)</f>
        <v>0</v>
      </c>
      <c r="X31" s="288"/>
      <c r="Y31" s="288"/>
      <c r="Z31" s="288"/>
      <c r="AA31" s="288"/>
      <c r="AB31" s="288"/>
      <c r="AC31" s="288"/>
      <c r="AD31" s="288"/>
      <c r="AE31" s="288"/>
      <c r="AF31" s="42"/>
      <c r="AG31" s="42"/>
      <c r="AH31" s="42"/>
      <c r="AI31" s="42"/>
      <c r="AJ31" s="42"/>
      <c r="AK31" s="287">
        <v>0</v>
      </c>
      <c r="AL31" s="288"/>
      <c r="AM31" s="288"/>
      <c r="AN31" s="288"/>
      <c r="AO31" s="288"/>
      <c r="AP31" s="42"/>
      <c r="AQ31" s="42"/>
      <c r="AR31" s="43"/>
      <c r="BE31" s="277"/>
    </row>
    <row r="32" spans="2:57" s="3" customFormat="1" ht="14.45" customHeight="1" hidden="1">
      <c r="B32" s="41"/>
      <c r="C32" s="42"/>
      <c r="D32" s="42"/>
      <c r="E32" s="42"/>
      <c r="F32" s="30" t="s">
        <v>53</v>
      </c>
      <c r="G32" s="42"/>
      <c r="H32" s="42"/>
      <c r="I32" s="42"/>
      <c r="J32" s="42"/>
      <c r="K32" s="42"/>
      <c r="L32" s="289">
        <v>0.15</v>
      </c>
      <c r="M32" s="288"/>
      <c r="N32" s="288"/>
      <c r="O32" s="288"/>
      <c r="P32" s="288"/>
      <c r="Q32" s="42"/>
      <c r="R32" s="42"/>
      <c r="S32" s="42"/>
      <c r="T32" s="42"/>
      <c r="U32" s="42"/>
      <c r="V32" s="42"/>
      <c r="W32" s="287">
        <f>ROUND(BC94,2)</f>
        <v>0</v>
      </c>
      <c r="X32" s="288"/>
      <c r="Y32" s="288"/>
      <c r="Z32" s="288"/>
      <c r="AA32" s="288"/>
      <c r="AB32" s="288"/>
      <c r="AC32" s="288"/>
      <c r="AD32" s="288"/>
      <c r="AE32" s="288"/>
      <c r="AF32" s="42"/>
      <c r="AG32" s="42"/>
      <c r="AH32" s="42"/>
      <c r="AI32" s="42"/>
      <c r="AJ32" s="42"/>
      <c r="AK32" s="287">
        <v>0</v>
      </c>
      <c r="AL32" s="288"/>
      <c r="AM32" s="288"/>
      <c r="AN32" s="288"/>
      <c r="AO32" s="288"/>
      <c r="AP32" s="42"/>
      <c r="AQ32" s="42"/>
      <c r="AR32" s="43"/>
      <c r="BE32" s="277"/>
    </row>
    <row r="33" spans="2:57" s="3" customFormat="1" ht="14.45" customHeight="1" hidden="1">
      <c r="B33" s="41"/>
      <c r="C33" s="42"/>
      <c r="D33" s="42"/>
      <c r="E33" s="42"/>
      <c r="F33" s="30" t="s">
        <v>54</v>
      </c>
      <c r="G33" s="42"/>
      <c r="H33" s="42"/>
      <c r="I33" s="42"/>
      <c r="J33" s="42"/>
      <c r="K33" s="42"/>
      <c r="L33" s="289">
        <v>0</v>
      </c>
      <c r="M33" s="288"/>
      <c r="N33" s="288"/>
      <c r="O33" s="288"/>
      <c r="P33" s="288"/>
      <c r="Q33" s="42"/>
      <c r="R33" s="42"/>
      <c r="S33" s="42"/>
      <c r="T33" s="42"/>
      <c r="U33" s="42"/>
      <c r="V33" s="42"/>
      <c r="W33" s="287">
        <f>ROUND(BD94,2)</f>
        <v>0</v>
      </c>
      <c r="X33" s="288"/>
      <c r="Y33" s="288"/>
      <c r="Z33" s="288"/>
      <c r="AA33" s="288"/>
      <c r="AB33" s="288"/>
      <c r="AC33" s="288"/>
      <c r="AD33" s="288"/>
      <c r="AE33" s="288"/>
      <c r="AF33" s="42"/>
      <c r="AG33" s="42"/>
      <c r="AH33" s="42"/>
      <c r="AI33" s="42"/>
      <c r="AJ33" s="42"/>
      <c r="AK33" s="287">
        <v>0</v>
      </c>
      <c r="AL33" s="288"/>
      <c r="AM33" s="288"/>
      <c r="AN33" s="288"/>
      <c r="AO33" s="288"/>
      <c r="AP33" s="42"/>
      <c r="AQ33" s="42"/>
      <c r="AR33" s="43"/>
      <c r="BE33" s="277"/>
    </row>
    <row r="34" spans="1:57" s="2" customFormat="1" ht="6.95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0"/>
      <c r="BE34" s="276"/>
    </row>
    <row r="35" spans="1:57" s="2" customFormat="1" ht="25.9" customHeight="1">
      <c r="A35" s="35"/>
      <c r="B35" s="36"/>
      <c r="C35" s="44"/>
      <c r="D35" s="45" t="s">
        <v>55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7" t="s">
        <v>56</v>
      </c>
      <c r="U35" s="46"/>
      <c r="V35" s="46"/>
      <c r="W35" s="46"/>
      <c r="X35" s="293" t="s">
        <v>57</v>
      </c>
      <c r="Y35" s="291"/>
      <c r="Z35" s="291"/>
      <c r="AA35" s="291"/>
      <c r="AB35" s="291"/>
      <c r="AC35" s="46"/>
      <c r="AD35" s="46"/>
      <c r="AE35" s="46"/>
      <c r="AF35" s="46"/>
      <c r="AG35" s="46"/>
      <c r="AH35" s="46"/>
      <c r="AI35" s="46"/>
      <c r="AJ35" s="46"/>
      <c r="AK35" s="290">
        <f>SUM(AK26:AK33)</f>
        <v>0</v>
      </c>
      <c r="AL35" s="291"/>
      <c r="AM35" s="291"/>
      <c r="AN35" s="291"/>
      <c r="AO35" s="292"/>
      <c r="AP35" s="44"/>
      <c r="AQ35" s="44"/>
      <c r="AR35" s="40"/>
      <c r="BE35" s="35"/>
    </row>
    <row r="36" spans="1:57" s="2" customFormat="1" ht="6.95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0"/>
      <c r="BE36" s="35"/>
    </row>
    <row r="37" spans="1:57" s="2" customFormat="1" ht="14.45" customHeight="1">
      <c r="A37" s="35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40"/>
      <c r="BE37" s="35"/>
    </row>
    <row r="38" spans="2:44" s="1" customFormat="1" ht="14.45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1"/>
    </row>
    <row r="39" spans="2:44" s="1" customFormat="1" ht="14.45" customHeigh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1"/>
    </row>
    <row r="40" spans="2:44" s="1" customFormat="1" ht="14.45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1"/>
    </row>
    <row r="41" spans="2:44" s="1" customFormat="1" ht="14.45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</row>
    <row r="42" spans="2:44" s="1" customFormat="1" ht="14.45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1"/>
    </row>
    <row r="43" spans="2:44" s="1" customFormat="1" ht="14.45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1"/>
    </row>
    <row r="44" spans="2:44" s="1" customFormat="1" ht="14.45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1"/>
    </row>
    <row r="45" spans="2:44" s="1" customFormat="1" ht="14.45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1"/>
    </row>
    <row r="46" spans="2:44" s="1" customFormat="1" ht="14.45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1"/>
    </row>
    <row r="47" spans="2:44" s="1" customFormat="1" ht="14.45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1"/>
    </row>
    <row r="48" spans="2:44" s="1" customFormat="1" ht="14.45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1"/>
    </row>
    <row r="49" spans="2:44" s="2" customFormat="1" ht="14.45" customHeight="1">
      <c r="B49" s="48"/>
      <c r="C49" s="49"/>
      <c r="D49" s="50" t="s">
        <v>58</v>
      </c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0" t="s">
        <v>59</v>
      </c>
      <c r="AI49" s="51"/>
      <c r="AJ49" s="51"/>
      <c r="AK49" s="51"/>
      <c r="AL49" s="51"/>
      <c r="AM49" s="51"/>
      <c r="AN49" s="51"/>
      <c r="AO49" s="51"/>
      <c r="AP49" s="49"/>
      <c r="AQ49" s="49"/>
      <c r="AR49" s="52"/>
    </row>
    <row r="50" spans="2:44" ht="11.25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1"/>
    </row>
    <row r="51" spans="2:44" ht="11.25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1"/>
    </row>
    <row r="52" spans="2:44" ht="11.25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1"/>
    </row>
    <row r="53" spans="2:44" ht="11.25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1"/>
    </row>
    <row r="54" spans="2:44" ht="11.25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1"/>
    </row>
    <row r="55" spans="2:44" ht="11.25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1"/>
    </row>
    <row r="56" spans="2:44" ht="11.25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1"/>
    </row>
    <row r="57" spans="2:44" ht="11.25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1"/>
    </row>
    <row r="58" spans="2:44" ht="11.25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1"/>
    </row>
    <row r="59" spans="2:44" ht="11.25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1"/>
    </row>
    <row r="60" spans="1:57" s="2" customFormat="1" ht="12.75">
      <c r="A60" s="35"/>
      <c r="B60" s="36"/>
      <c r="C60" s="37"/>
      <c r="D60" s="53" t="s">
        <v>60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53" t="s">
        <v>61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53" t="s">
        <v>60</v>
      </c>
      <c r="AI60" s="39"/>
      <c r="AJ60" s="39"/>
      <c r="AK60" s="39"/>
      <c r="AL60" s="39"/>
      <c r="AM60" s="53" t="s">
        <v>61</v>
      </c>
      <c r="AN60" s="39"/>
      <c r="AO60" s="39"/>
      <c r="AP60" s="37"/>
      <c r="AQ60" s="37"/>
      <c r="AR60" s="40"/>
      <c r="BE60" s="35"/>
    </row>
    <row r="61" spans="2:44" ht="11.25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1"/>
    </row>
    <row r="62" spans="2:44" ht="11.25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1"/>
    </row>
    <row r="63" spans="2:44" ht="11.25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</row>
    <row r="64" spans="1:57" s="2" customFormat="1" ht="12.75">
      <c r="A64" s="35"/>
      <c r="B64" s="36"/>
      <c r="C64" s="37"/>
      <c r="D64" s="50" t="s">
        <v>62</v>
      </c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0" t="s">
        <v>63</v>
      </c>
      <c r="AI64" s="54"/>
      <c r="AJ64" s="54"/>
      <c r="AK64" s="54"/>
      <c r="AL64" s="54"/>
      <c r="AM64" s="54"/>
      <c r="AN64" s="54"/>
      <c r="AO64" s="54"/>
      <c r="AP64" s="37"/>
      <c r="AQ64" s="37"/>
      <c r="AR64" s="40"/>
      <c r="BE64" s="35"/>
    </row>
    <row r="65" spans="2:44" ht="11.25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1"/>
    </row>
    <row r="66" spans="2:44" ht="11.25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1"/>
    </row>
    <row r="67" spans="2:44" ht="11.25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1"/>
    </row>
    <row r="68" spans="2:44" ht="11.25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1"/>
    </row>
    <row r="69" spans="2:44" ht="11.25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1"/>
    </row>
    <row r="70" spans="2:44" ht="11.25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1"/>
    </row>
    <row r="71" spans="2:44" ht="11.25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1"/>
    </row>
    <row r="72" spans="2:44" ht="11.25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1"/>
    </row>
    <row r="73" spans="2:44" ht="11.25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1"/>
    </row>
    <row r="74" spans="2:44" ht="11.25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1"/>
    </row>
    <row r="75" spans="1:57" s="2" customFormat="1" ht="12.75">
      <c r="A75" s="35"/>
      <c r="B75" s="36"/>
      <c r="C75" s="37"/>
      <c r="D75" s="53" t="s">
        <v>60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53" t="s">
        <v>61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53" t="s">
        <v>60</v>
      </c>
      <c r="AI75" s="39"/>
      <c r="AJ75" s="39"/>
      <c r="AK75" s="39"/>
      <c r="AL75" s="39"/>
      <c r="AM75" s="53" t="s">
        <v>61</v>
      </c>
      <c r="AN75" s="39"/>
      <c r="AO75" s="39"/>
      <c r="AP75" s="37"/>
      <c r="AQ75" s="37"/>
      <c r="AR75" s="40"/>
      <c r="BE75" s="35"/>
    </row>
    <row r="76" spans="1:57" s="2" customFormat="1" ht="11.25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40"/>
      <c r="BE76" s="35"/>
    </row>
    <row r="77" spans="1:57" s="2" customFormat="1" ht="6.95" customHeight="1">
      <c r="A77" s="35"/>
      <c r="B77" s="55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40"/>
      <c r="BE77" s="35"/>
    </row>
    <row r="81" spans="1:57" s="2" customFormat="1" ht="6.95" customHeight="1">
      <c r="A81" s="35"/>
      <c r="B81" s="57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40"/>
      <c r="BE81" s="35"/>
    </row>
    <row r="82" spans="1:57" s="2" customFormat="1" ht="24.95" customHeight="1">
      <c r="A82" s="35"/>
      <c r="B82" s="36"/>
      <c r="C82" s="24" t="s">
        <v>64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40"/>
      <c r="BE82" s="35"/>
    </row>
    <row r="83" spans="1:57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40"/>
      <c r="BE83" s="35"/>
    </row>
    <row r="84" spans="2:44" s="4" customFormat="1" ht="12" customHeight="1">
      <c r="B84" s="59"/>
      <c r="C84" s="30" t="s">
        <v>13</v>
      </c>
      <c r="D84" s="60"/>
      <c r="E84" s="60"/>
      <c r="F84" s="60"/>
      <c r="G84" s="60"/>
      <c r="H84" s="60"/>
      <c r="I84" s="60"/>
      <c r="J84" s="60"/>
      <c r="K84" s="60"/>
      <c r="L84" s="60" t="str">
        <f>K5</f>
        <v>M20/015_2021_Z</v>
      </c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1"/>
    </row>
    <row r="85" spans="2:44" s="5" customFormat="1" ht="36.95" customHeight="1">
      <c r="B85" s="62"/>
      <c r="C85" s="63" t="s">
        <v>16</v>
      </c>
      <c r="D85" s="64"/>
      <c r="E85" s="64"/>
      <c r="F85" s="64"/>
      <c r="G85" s="64"/>
      <c r="H85" s="64"/>
      <c r="I85" s="64"/>
      <c r="J85" s="64"/>
      <c r="K85" s="64"/>
      <c r="L85" s="272" t="str">
        <f>K6</f>
        <v>Ředický potok, Lukovna - Horní Ředice, rekonstrukce koryta, ř.km 0,0 - 11,7</v>
      </c>
      <c r="M85" s="273"/>
      <c r="N85" s="273"/>
      <c r="O85" s="273"/>
      <c r="P85" s="273"/>
      <c r="Q85" s="273"/>
      <c r="R85" s="273"/>
      <c r="S85" s="273"/>
      <c r="T85" s="273"/>
      <c r="U85" s="273"/>
      <c r="V85" s="273"/>
      <c r="W85" s="273"/>
      <c r="X85" s="273"/>
      <c r="Y85" s="273"/>
      <c r="Z85" s="273"/>
      <c r="AA85" s="273"/>
      <c r="AB85" s="273"/>
      <c r="AC85" s="273"/>
      <c r="AD85" s="273"/>
      <c r="AE85" s="273"/>
      <c r="AF85" s="273"/>
      <c r="AG85" s="273"/>
      <c r="AH85" s="273"/>
      <c r="AI85" s="273"/>
      <c r="AJ85" s="273"/>
      <c r="AK85" s="273"/>
      <c r="AL85" s="273"/>
      <c r="AM85" s="273"/>
      <c r="AN85" s="273"/>
      <c r="AO85" s="273"/>
      <c r="AP85" s="64"/>
      <c r="AQ85" s="64"/>
      <c r="AR85" s="65"/>
    </row>
    <row r="86" spans="1:57" s="2" customFormat="1" ht="6.95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40"/>
      <c r="BE86" s="35"/>
    </row>
    <row r="87" spans="1:57" s="2" customFormat="1" ht="12" customHeight="1">
      <c r="A87" s="35"/>
      <c r="B87" s="36"/>
      <c r="C87" s="30" t="s">
        <v>24</v>
      </c>
      <c r="D87" s="37"/>
      <c r="E87" s="37"/>
      <c r="F87" s="37"/>
      <c r="G87" s="37"/>
      <c r="H87" s="37"/>
      <c r="I87" s="37"/>
      <c r="J87" s="37"/>
      <c r="K87" s="37"/>
      <c r="L87" s="66" t="str">
        <f>IF(K8="","",K8)</f>
        <v>k.ú. Lukovna, Choteč u Holic, D. a H. Ředice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0" t="s">
        <v>26</v>
      </c>
      <c r="AJ87" s="37"/>
      <c r="AK87" s="37"/>
      <c r="AL87" s="37"/>
      <c r="AM87" s="301" t="str">
        <f>IF(AN8="","",AN8)</f>
        <v>9. 7. 2021</v>
      </c>
      <c r="AN87" s="301"/>
      <c r="AO87" s="37"/>
      <c r="AP87" s="37"/>
      <c r="AQ87" s="37"/>
      <c r="AR87" s="40"/>
      <c r="BE87" s="35"/>
    </row>
    <row r="88" spans="1:57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40"/>
      <c r="BE88" s="35"/>
    </row>
    <row r="89" spans="1:57" s="2" customFormat="1" ht="25.7" customHeight="1">
      <c r="A89" s="35"/>
      <c r="B89" s="36"/>
      <c r="C89" s="30" t="s">
        <v>30</v>
      </c>
      <c r="D89" s="37"/>
      <c r="E89" s="37"/>
      <c r="F89" s="37"/>
      <c r="G89" s="37"/>
      <c r="H89" s="37"/>
      <c r="I89" s="37"/>
      <c r="J89" s="37"/>
      <c r="K89" s="37"/>
      <c r="L89" s="60" t="str">
        <f>IF(E11="","",E11)</f>
        <v>Povodí Labe, státní podnik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0" t="s">
        <v>36</v>
      </c>
      <c r="AJ89" s="37"/>
      <c r="AK89" s="37"/>
      <c r="AL89" s="37"/>
      <c r="AM89" s="302" t="str">
        <f>IF(E17="","",E17)</f>
        <v>Multiaqua s.r.o.,Veverkova 1343,500 02 Hradec Král</v>
      </c>
      <c r="AN89" s="303"/>
      <c r="AO89" s="303"/>
      <c r="AP89" s="303"/>
      <c r="AQ89" s="37"/>
      <c r="AR89" s="40"/>
      <c r="AS89" s="305" t="s">
        <v>65</v>
      </c>
      <c r="AT89" s="306"/>
      <c r="AU89" s="68"/>
      <c r="AV89" s="68"/>
      <c r="AW89" s="68"/>
      <c r="AX89" s="68"/>
      <c r="AY89" s="68"/>
      <c r="AZ89" s="68"/>
      <c r="BA89" s="68"/>
      <c r="BB89" s="68"/>
      <c r="BC89" s="68"/>
      <c r="BD89" s="69"/>
      <c r="BE89" s="35"/>
    </row>
    <row r="90" spans="1:57" s="2" customFormat="1" ht="15.2" customHeight="1">
      <c r="A90" s="35"/>
      <c r="B90" s="36"/>
      <c r="C90" s="30" t="s">
        <v>34</v>
      </c>
      <c r="D90" s="37"/>
      <c r="E90" s="37"/>
      <c r="F90" s="37"/>
      <c r="G90" s="37"/>
      <c r="H90" s="37"/>
      <c r="I90" s="37"/>
      <c r="J90" s="37"/>
      <c r="K90" s="37"/>
      <c r="L90" s="60" t="str">
        <f>IF(E14="Vyplň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0" t="s">
        <v>41</v>
      </c>
      <c r="AJ90" s="37"/>
      <c r="AK90" s="37"/>
      <c r="AL90" s="37"/>
      <c r="AM90" s="302" t="str">
        <f>IF(E20="","",E20)</f>
        <v>Ing. Ladislav Malý</v>
      </c>
      <c r="AN90" s="303"/>
      <c r="AO90" s="303"/>
      <c r="AP90" s="303"/>
      <c r="AQ90" s="37"/>
      <c r="AR90" s="40"/>
      <c r="AS90" s="307"/>
      <c r="AT90" s="308"/>
      <c r="AU90" s="70"/>
      <c r="AV90" s="70"/>
      <c r="AW90" s="70"/>
      <c r="AX90" s="70"/>
      <c r="AY90" s="70"/>
      <c r="AZ90" s="70"/>
      <c r="BA90" s="70"/>
      <c r="BB90" s="70"/>
      <c r="BC90" s="70"/>
      <c r="BD90" s="71"/>
      <c r="BE90" s="35"/>
    </row>
    <row r="91" spans="1:57" s="2" customFormat="1" ht="10.9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40"/>
      <c r="AS91" s="309"/>
      <c r="AT91" s="310"/>
      <c r="AU91" s="72"/>
      <c r="AV91" s="72"/>
      <c r="AW91" s="72"/>
      <c r="AX91" s="72"/>
      <c r="AY91" s="72"/>
      <c r="AZ91" s="72"/>
      <c r="BA91" s="72"/>
      <c r="BB91" s="72"/>
      <c r="BC91" s="72"/>
      <c r="BD91" s="73"/>
      <c r="BE91" s="35"/>
    </row>
    <row r="92" spans="1:57" s="2" customFormat="1" ht="29.25" customHeight="1">
      <c r="A92" s="35"/>
      <c r="B92" s="36"/>
      <c r="C92" s="267" t="s">
        <v>66</v>
      </c>
      <c r="D92" s="268"/>
      <c r="E92" s="268"/>
      <c r="F92" s="268"/>
      <c r="G92" s="268"/>
      <c r="H92" s="74"/>
      <c r="I92" s="271" t="s">
        <v>67</v>
      </c>
      <c r="J92" s="268"/>
      <c r="K92" s="268"/>
      <c r="L92" s="268"/>
      <c r="M92" s="268"/>
      <c r="N92" s="268"/>
      <c r="O92" s="268"/>
      <c r="P92" s="268"/>
      <c r="Q92" s="268"/>
      <c r="R92" s="268"/>
      <c r="S92" s="268"/>
      <c r="T92" s="268"/>
      <c r="U92" s="268"/>
      <c r="V92" s="268"/>
      <c r="W92" s="268"/>
      <c r="X92" s="268"/>
      <c r="Y92" s="268"/>
      <c r="Z92" s="268"/>
      <c r="AA92" s="268"/>
      <c r="AB92" s="268"/>
      <c r="AC92" s="268"/>
      <c r="AD92" s="268"/>
      <c r="AE92" s="268"/>
      <c r="AF92" s="268"/>
      <c r="AG92" s="300" t="s">
        <v>68</v>
      </c>
      <c r="AH92" s="268"/>
      <c r="AI92" s="268"/>
      <c r="AJ92" s="268"/>
      <c r="AK92" s="268"/>
      <c r="AL92" s="268"/>
      <c r="AM92" s="268"/>
      <c r="AN92" s="271" t="s">
        <v>69</v>
      </c>
      <c r="AO92" s="268"/>
      <c r="AP92" s="304"/>
      <c r="AQ92" s="75" t="s">
        <v>70</v>
      </c>
      <c r="AR92" s="40"/>
      <c r="AS92" s="76" t="s">
        <v>71</v>
      </c>
      <c r="AT92" s="77" t="s">
        <v>72</v>
      </c>
      <c r="AU92" s="77" t="s">
        <v>73</v>
      </c>
      <c r="AV92" s="77" t="s">
        <v>74</v>
      </c>
      <c r="AW92" s="77" t="s">
        <v>75</v>
      </c>
      <c r="AX92" s="77" t="s">
        <v>76</v>
      </c>
      <c r="AY92" s="77" t="s">
        <v>77</v>
      </c>
      <c r="AZ92" s="77" t="s">
        <v>78</v>
      </c>
      <c r="BA92" s="77" t="s">
        <v>79</v>
      </c>
      <c r="BB92" s="77" t="s">
        <v>80</v>
      </c>
      <c r="BC92" s="77" t="s">
        <v>81</v>
      </c>
      <c r="BD92" s="78" t="s">
        <v>82</v>
      </c>
      <c r="BE92" s="35"/>
    </row>
    <row r="93" spans="1:57" s="2" customFormat="1" ht="10.9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40"/>
      <c r="AS93" s="79"/>
      <c r="AT93" s="80"/>
      <c r="AU93" s="80"/>
      <c r="AV93" s="80"/>
      <c r="AW93" s="80"/>
      <c r="AX93" s="80"/>
      <c r="AY93" s="80"/>
      <c r="AZ93" s="80"/>
      <c r="BA93" s="80"/>
      <c r="BB93" s="80"/>
      <c r="BC93" s="80"/>
      <c r="BD93" s="81"/>
      <c r="BE93" s="35"/>
    </row>
    <row r="94" spans="2:90" s="6" customFormat="1" ht="32.45" customHeight="1">
      <c r="B94" s="82"/>
      <c r="C94" s="83" t="s">
        <v>83</v>
      </c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4"/>
      <c r="AF94" s="84"/>
      <c r="AG94" s="274">
        <f>ROUND(AG95+AG98+AG101+AG104,2)</f>
        <v>0</v>
      </c>
      <c r="AH94" s="274"/>
      <c r="AI94" s="274"/>
      <c r="AJ94" s="274"/>
      <c r="AK94" s="274"/>
      <c r="AL94" s="274"/>
      <c r="AM94" s="274"/>
      <c r="AN94" s="311">
        <f aca="true" t="shared" si="0" ref="AN94:AN104">SUM(AG94,AT94)</f>
        <v>0</v>
      </c>
      <c r="AO94" s="311"/>
      <c r="AP94" s="311"/>
      <c r="AQ94" s="86" t="s">
        <v>1</v>
      </c>
      <c r="AR94" s="87"/>
      <c r="AS94" s="88">
        <f>ROUND(AS95+AS98+AS101+AS104,2)</f>
        <v>0</v>
      </c>
      <c r="AT94" s="89">
        <f aca="true" t="shared" si="1" ref="AT94:AT104">ROUND(SUM(AV94:AW94),2)</f>
        <v>0</v>
      </c>
      <c r="AU94" s="90">
        <f>ROUND(AU95+AU98+AU101+AU104,5)</f>
        <v>0</v>
      </c>
      <c r="AV94" s="89">
        <f>ROUND(AZ94*L29,2)</f>
        <v>0</v>
      </c>
      <c r="AW94" s="89">
        <f>ROUND(BA94*L30,2)</f>
        <v>0</v>
      </c>
      <c r="AX94" s="89">
        <f>ROUND(BB94*L29,2)</f>
        <v>0</v>
      </c>
      <c r="AY94" s="89">
        <f>ROUND(BC94*L30,2)</f>
        <v>0</v>
      </c>
      <c r="AZ94" s="89">
        <f>ROUND(AZ95+AZ98+AZ101+AZ104,2)</f>
        <v>0</v>
      </c>
      <c r="BA94" s="89">
        <f>ROUND(BA95+BA98+BA101+BA104,2)</f>
        <v>0</v>
      </c>
      <c r="BB94" s="89">
        <f>ROUND(BB95+BB98+BB101+BB104,2)</f>
        <v>0</v>
      </c>
      <c r="BC94" s="89">
        <f>ROUND(BC95+BC98+BC101+BC104,2)</f>
        <v>0</v>
      </c>
      <c r="BD94" s="91">
        <f>ROUND(BD95+BD98+BD101+BD104,2)</f>
        <v>0</v>
      </c>
      <c r="BS94" s="92" t="s">
        <v>84</v>
      </c>
      <c r="BT94" s="92" t="s">
        <v>85</v>
      </c>
      <c r="BU94" s="93" t="s">
        <v>86</v>
      </c>
      <c r="BV94" s="92" t="s">
        <v>87</v>
      </c>
      <c r="BW94" s="92" t="s">
        <v>5</v>
      </c>
      <c r="BX94" s="92" t="s">
        <v>88</v>
      </c>
      <c r="CL94" s="92" t="s">
        <v>20</v>
      </c>
    </row>
    <row r="95" spans="2:91" s="7" customFormat="1" ht="16.5" customHeight="1">
      <c r="B95" s="94"/>
      <c r="C95" s="95"/>
      <c r="D95" s="269" t="s">
        <v>23</v>
      </c>
      <c r="E95" s="269"/>
      <c r="F95" s="269"/>
      <c r="G95" s="269"/>
      <c r="H95" s="269"/>
      <c r="I95" s="96"/>
      <c r="J95" s="269" t="s">
        <v>89</v>
      </c>
      <c r="K95" s="269"/>
      <c r="L95" s="269"/>
      <c r="M95" s="269"/>
      <c r="N95" s="269"/>
      <c r="O95" s="269"/>
      <c r="P95" s="269"/>
      <c r="Q95" s="269"/>
      <c r="R95" s="269"/>
      <c r="S95" s="269"/>
      <c r="T95" s="269"/>
      <c r="U95" s="269"/>
      <c r="V95" s="269"/>
      <c r="W95" s="269"/>
      <c r="X95" s="269"/>
      <c r="Y95" s="269"/>
      <c r="Z95" s="269"/>
      <c r="AA95" s="269"/>
      <c r="AB95" s="269"/>
      <c r="AC95" s="269"/>
      <c r="AD95" s="269"/>
      <c r="AE95" s="269"/>
      <c r="AF95" s="269"/>
      <c r="AG95" s="295">
        <f>ROUND(SUM(AG96:AG97),2)</f>
        <v>0</v>
      </c>
      <c r="AH95" s="296"/>
      <c r="AI95" s="296"/>
      <c r="AJ95" s="296"/>
      <c r="AK95" s="296"/>
      <c r="AL95" s="296"/>
      <c r="AM95" s="296"/>
      <c r="AN95" s="297">
        <f t="shared" si="0"/>
        <v>0</v>
      </c>
      <c r="AO95" s="296"/>
      <c r="AP95" s="296"/>
      <c r="AQ95" s="97" t="s">
        <v>90</v>
      </c>
      <c r="AR95" s="98"/>
      <c r="AS95" s="99">
        <f>ROUND(SUM(AS96:AS97),2)</f>
        <v>0</v>
      </c>
      <c r="AT95" s="100">
        <f t="shared" si="1"/>
        <v>0</v>
      </c>
      <c r="AU95" s="101">
        <f>ROUND(SUM(AU96:AU97),5)</f>
        <v>0</v>
      </c>
      <c r="AV95" s="100">
        <f>ROUND(AZ95*L29,2)</f>
        <v>0</v>
      </c>
      <c r="AW95" s="100">
        <f>ROUND(BA95*L30,2)</f>
        <v>0</v>
      </c>
      <c r="AX95" s="100">
        <f>ROUND(BB95*L29,2)</f>
        <v>0</v>
      </c>
      <c r="AY95" s="100">
        <f>ROUND(BC95*L30,2)</f>
        <v>0</v>
      </c>
      <c r="AZ95" s="100">
        <f>ROUND(SUM(AZ96:AZ97),2)</f>
        <v>0</v>
      </c>
      <c r="BA95" s="100">
        <f>ROUND(SUM(BA96:BA97),2)</f>
        <v>0</v>
      </c>
      <c r="BB95" s="100">
        <f>ROUND(SUM(BB96:BB97),2)</f>
        <v>0</v>
      </c>
      <c r="BC95" s="100">
        <f>ROUND(SUM(BC96:BC97),2)</f>
        <v>0</v>
      </c>
      <c r="BD95" s="102">
        <f>ROUND(SUM(BD96:BD97),2)</f>
        <v>0</v>
      </c>
      <c r="BS95" s="103" t="s">
        <v>84</v>
      </c>
      <c r="BT95" s="103" t="s">
        <v>23</v>
      </c>
      <c r="BV95" s="103" t="s">
        <v>87</v>
      </c>
      <c r="BW95" s="103" t="s">
        <v>91</v>
      </c>
      <c r="BX95" s="103" t="s">
        <v>5</v>
      </c>
      <c r="CL95" s="103" t="s">
        <v>20</v>
      </c>
      <c r="CM95" s="103" t="s">
        <v>92</v>
      </c>
    </row>
    <row r="96" spans="1:91" s="4" customFormat="1" ht="16.5" customHeight="1">
      <c r="A96" s="104" t="s">
        <v>93</v>
      </c>
      <c r="B96" s="59"/>
      <c r="C96" s="105"/>
      <c r="D96" s="105"/>
      <c r="E96" s="270" t="s">
        <v>23</v>
      </c>
      <c r="F96" s="270"/>
      <c r="G96" s="270"/>
      <c r="H96" s="270"/>
      <c r="I96" s="270"/>
      <c r="J96" s="105"/>
      <c r="K96" s="270" t="s">
        <v>89</v>
      </c>
      <c r="L96" s="270"/>
      <c r="M96" s="270"/>
      <c r="N96" s="270"/>
      <c r="O96" s="270"/>
      <c r="P96" s="270"/>
      <c r="Q96" s="270"/>
      <c r="R96" s="270"/>
      <c r="S96" s="270"/>
      <c r="T96" s="270"/>
      <c r="U96" s="270"/>
      <c r="V96" s="270"/>
      <c r="W96" s="270"/>
      <c r="X96" s="270"/>
      <c r="Y96" s="270"/>
      <c r="Z96" s="270"/>
      <c r="AA96" s="270"/>
      <c r="AB96" s="270"/>
      <c r="AC96" s="270"/>
      <c r="AD96" s="270"/>
      <c r="AE96" s="270"/>
      <c r="AF96" s="270"/>
      <c r="AG96" s="298">
        <f>'1 - SO 01 Lukovna, ř.km 0...'!J30</f>
        <v>0</v>
      </c>
      <c r="AH96" s="299"/>
      <c r="AI96" s="299"/>
      <c r="AJ96" s="299"/>
      <c r="AK96" s="299"/>
      <c r="AL96" s="299"/>
      <c r="AM96" s="299"/>
      <c r="AN96" s="298">
        <f t="shared" si="0"/>
        <v>0</v>
      </c>
      <c r="AO96" s="299"/>
      <c r="AP96" s="299"/>
      <c r="AQ96" s="106" t="s">
        <v>94</v>
      </c>
      <c r="AR96" s="61"/>
      <c r="AS96" s="107">
        <v>0</v>
      </c>
      <c r="AT96" s="108">
        <f t="shared" si="1"/>
        <v>0</v>
      </c>
      <c r="AU96" s="109">
        <f>'1 - SO 01 Lukovna, ř.km 0...'!P123</f>
        <v>0</v>
      </c>
      <c r="AV96" s="108">
        <f>'1 - SO 01 Lukovna, ř.km 0...'!J33</f>
        <v>0</v>
      </c>
      <c r="AW96" s="108">
        <f>'1 - SO 01 Lukovna, ř.km 0...'!J34</f>
        <v>0</v>
      </c>
      <c r="AX96" s="108">
        <f>'1 - SO 01 Lukovna, ř.km 0...'!J35</f>
        <v>0</v>
      </c>
      <c r="AY96" s="108">
        <f>'1 - SO 01 Lukovna, ř.km 0...'!J36</f>
        <v>0</v>
      </c>
      <c r="AZ96" s="108">
        <f>'1 - SO 01 Lukovna, ř.km 0...'!F33</f>
        <v>0</v>
      </c>
      <c r="BA96" s="108">
        <f>'1 - SO 01 Lukovna, ř.km 0...'!F34</f>
        <v>0</v>
      </c>
      <c r="BB96" s="108">
        <f>'1 - SO 01 Lukovna, ř.km 0...'!F35</f>
        <v>0</v>
      </c>
      <c r="BC96" s="108">
        <f>'1 - SO 01 Lukovna, ř.km 0...'!F36</f>
        <v>0</v>
      </c>
      <c r="BD96" s="110">
        <f>'1 - SO 01 Lukovna, ř.km 0...'!F37</f>
        <v>0</v>
      </c>
      <c r="BT96" s="111" t="s">
        <v>92</v>
      </c>
      <c r="BU96" s="111" t="s">
        <v>95</v>
      </c>
      <c r="BV96" s="111" t="s">
        <v>87</v>
      </c>
      <c r="BW96" s="111" t="s">
        <v>91</v>
      </c>
      <c r="BX96" s="111" t="s">
        <v>5</v>
      </c>
      <c r="CL96" s="111" t="s">
        <v>20</v>
      </c>
      <c r="CM96" s="111" t="s">
        <v>92</v>
      </c>
    </row>
    <row r="97" spans="1:90" s="4" customFormat="1" ht="23.25" customHeight="1">
      <c r="A97" s="104" t="s">
        <v>93</v>
      </c>
      <c r="B97" s="59"/>
      <c r="C97" s="105"/>
      <c r="D97" s="105"/>
      <c r="E97" s="270" t="s">
        <v>96</v>
      </c>
      <c r="F97" s="270"/>
      <c r="G97" s="270"/>
      <c r="H97" s="270"/>
      <c r="I97" s="270"/>
      <c r="J97" s="105"/>
      <c r="K97" s="270" t="s">
        <v>97</v>
      </c>
      <c r="L97" s="270"/>
      <c r="M97" s="270"/>
      <c r="N97" s="270"/>
      <c r="O97" s="270"/>
      <c r="P97" s="270"/>
      <c r="Q97" s="270"/>
      <c r="R97" s="270"/>
      <c r="S97" s="270"/>
      <c r="T97" s="270"/>
      <c r="U97" s="270"/>
      <c r="V97" s="270"/>
      <c r="W97" s="270"/>
      <c r="X97" s="270"/>
      <c r="Y97" s="270"/>
      <c r="Z97" s="270"/>
      <c r="AA97" s="270"/>
      <c r="AB97" s="270"/>
      <c r="AC97" s="270"/>
      <c r="AD97" s="270"/>
      <c r="AE97" s="270"/>
      <c r="AF97" s="270"/>
      <c r="AG97" s="298">
        <f>'1.1 - SO 01.1 Odstranění ...'!J32</f>
        <v>0</v>
      </c>
      <c r="AH97" s="299"/>
      <c r="AI97" s="299"/>
      <c r="AJ97" s="299"/>
      <c r="AK97" s="299"/>
      <c r="AL97" s="299"/>
      <c r="AM97" s="299"/>
      <c r="AN97" s="298">
        <f t="shared" si="0"/>
        <v>0</v>
      </c>
      <c r="AO97" s="299"/>
      <c r="AP97" s="299"/>
      <c r="AQ97" s="106" t="s">
        <v>94</v>
      </c>
      <c r="AR97" s="61"/>
      <c r="AS97" s="107">
        <v>0</v>
      </c>
      <c r="AT97" s="108">
        <f t="shared" si="1"/>
        <v>0</v>
      </c>
      <c r="AU97" s="109">
        <f>'1.1 - SO 01.1 Odstranění ...'!P122</f>
        <v>0</v>
      </c>
      <c r="AV97" s="108">
        <f>'1.1 - SO 01.1 Odstranění ...'!J35</f>
        <v>0</v>
      </c>
      <c r="AW97" s="108">
        <f>'1.1 - SO 01.1 Odstranění ...'!J36</f>
        <v>0</v>
      </c>
      <c r="AX97" s="108">
        <f>'1.1 - SO 01.1 Odstranění ...'!J37</f>
        <v>0</v>
      </c>
      <c r="AY97" s="108">
        <f>'1.1 - SO 01.1 Odstranění ...'!J38</f>
        <v>0</v>
      </c>
      <c r="AZ97" s="108">
        <f>'1.1 - SO 01.1 Odstranění ...'!F35</f>
        <v>0</v>
      </c>
      <c r="BA97" s="108">
        <f>'1.1 - SO 01.1 Odstranění ...'!F36</f>
        <v>0</v>
      </c>
      <c r="BB97" s="108">
        <f>'1.1 - SO 01.1 Odstranění ...'!F37</f>
        <v>0</v>
      </c>
      <c r="BC97" s="108">
        <f>'1.1 - SO 01.1 Odstranění ...'!F38</f>
        <v>0</v>
      </c>
      <c r="BD97" s="110">
        <f>'1.1 - SO 01.1 Odstranění ...'!F39</f>
        <v>0</v>
      </c>
      <c r="BT97" s="111" t="s">
        <v>92</v>
      </c>
      <c r="BV97" s="111" t="s">
        <v>87</v>
      </c>
      <c r="BW97" s="111" t="s">
        <v>98</v>
      </c>
      <c r="BX97" s="111" t="s">
        <v>91</v>
      </c>
      <c r="CL97" s="111" t="s">
        <v>20</v>
      </c>
    </row>
    <row r="98" spans="2:91" s="7" customFormat="1" ht="24.75" customHeight="1">
      <c r="B98" s="94"/>
      <c r="C98" s="95"/>
      <c r="D98" s="269" t="s">
        <v>92</v>
      </c>
      <c r="E98" s="269"/>
      <c r="F98" s="269"/>
      <c r="G98" s="269"/>
      <c r="H98" s="269"/>
      <c r="I98" s="96"/>
      <c r="J98" s="269" t="s">
        <v>99</v>
      </c>
      <c r="K98" s="269"/>
      <c r="L98" s="269"/>
      <c r="M98" s="269"/>
      <c r="N98" s="269"/>
      <c r="O98" s="269"/>
      <c r="P98" s="269"/>
      <c r="Q98" s="269"/>
      <c r="R98" s="269"/>
      <c r="S98" s="269"/>
      <c r="T98" s="269"/>
      <c r="U98" s="269"/>
      <c r="V98" s="269"/>
      <c r="W98" s="269"/>
      <c r="X98" s="269"/>
      <c r="Y98" s="269"/>
      <c r="Z98" s="269"/>
      <c r="AA98" s="269"/>
      <c r="AB98" s="269"/>
      <c r="AC98" s="269"/>
      <c r="AD98" s="269"/>
      <c r="AE98" s="269"/>
      <c r="AF98" s="269"/>
      <c r="AG98" s="295">
        <f>ROUND(SUM(AG99:AG100),2)</f>
        <v>0</v>
      </c>
      <c r="AH98" s="296"/>
      <c r="AI98" s="296"/>
      <c r="AJ98" s="296"/>
      <c r="AK98" s="296"/>
      <c r="AL98" s="296"/>
      <c r="AM98" s="296"/>
      <c r="AN98" s="297">
        <f t="shared" si="0"/>
        <v>0</v>
      </c>
      <c r="AO98" s="296"/>
      <c r="AP98" s="296"/>
      <c r="AQ98" s="97" t="s">
        <v>90</v>
      </c>
      <c r="AR98" s="98"/>
      <c r="AS98" s="99">
        <f>ROUND(SUM(AS99:AS100),2)</f>
        <v>0</v>
      </c>
      <c r="AT98" s="100">
        <f t="shared" si="1"/>
        <v>0</v>
      </c>
      <c r="AU98" s="101">
        <f>ROUND(SUM(AU99:AU100),5)</f>
        <v>0</v>
      </c>
      <c r="AV98" s="100">
        <f>ROUND(AZ98*L29,2)</f>
        <v>0</v>
      </c>
      <c r="AW98" s="100">
        <f>ROUND(BA98*L30,2)</f>
        <v>0</v>
      </c>
      <c r="AX98" s="100">
        <f>ROUND(BB98*L29,2)</f>
        <v>0</v>
      </c>
      <c r="AY98" s="100">
        <f>ROUND(BC98*L30,2)</f>
        <v>0</v>
      </c>
      <c r="AZ98" s="100">
        <f>ROUND(SUM(AZ99:AZ100),2)</f>
        <v>0</v>
      </c>
      <c r="BA98" s="100">
        <f>ROUND(SUM(BA99:BA100),2)</f>
        <v>0</v>
      </c>
      <c r="BB98" s="100">
        <f>ROUND(SUM(BB99:BB100),2)</f>
        <v>0</v>
      </c>
      <c r="BC98" s="100">
        <f>ROUND(SUM(BC99:BC100),2)</f>
        <v>0</v>
      </c>
      <c r="BD98" s="102">
        <f>ROUND(SUM(BD99:BD100),2)</f>
        <v>0</v>
      </c>
      <c r="BS98" s="103" t="s">
        <v>84</v>
      </c>
      <c r="BT98" s="103" t="s">
        <v>23</v>
      </c>
      <c r="BV98" s="103" t="s">
        <v>87</v>
      </c>
      <c r="BW98" s="103" t="s">
        <v>100</v>
      </c>
      <c r="BX98" s="103" t="s">
        <v>5</v>
      </c>
      <c r="CL98" s="103" t="s">
        <v>20</v>
      </c>
      <c r="CM98" s="103" t="s">
        <v>92</v>
      </c>
    </row>
    <row r="99" spans="1:91" s="4" customFormat="1" ht="23.25" customHeight="1">
      <c r="A99" s="104" t="s">
        <v>93</v>
      </c>
      <c r="B99" s="59"/>
      <c r="C99" s="105"/>
      <c r="D99" s="105"/>
      <c r="E99" s="270" t="s">
        <v>92</v>
      </c>
      <c r="F99" s="270"/>
      <c r="G99" s="270"/>
      <c r="H99" s="270"/>
      <c r="I99" s="270"/>
      <c r="J99" s="105"/>
      <c r="K99" s="270" t="s">
        <v>99</v>
      </c>
      <c r="L99" s="270"/>
      <c r="M99" s="270"/>
      <c r="N99" s="270"/>
      <c r="O99" s="270"/>
      <c r="P99" s="270"/>
      <c r="Q99" s="270"/>
      <c r="R99" s="270"/>
      <c r="S99" s="270"/>
      <c r="T99" s="270"/>
      <c r="U99" s="270"/>
      <c r="V99" s="270"/>
      <c r="W99" s="270"/>
      <c r="X99" s="270"/>
      <c r="Y99" s="270"/>
      <c r="Z99" s="270"/>
      <c r="AA99" s="270"/>
      <c r="AB99" s="270"/>
      <c r="AC99" s="270"/>
      <c r="AD99" s="270"/>
      <c r="AE99" s="270"/>
      <c r="AF99" s="270"/>
      <c r="AG99" s="298">
        <f>'2 - SO 02 Choteč - Dolní ...'!J30</f>
        <v>0</v>
      </c>
      <c r="AH99" s="299"/>
      <c r="AI99" s="299"/>
      <c r="AJ99" s="299"/>
      <c r="AK99" s="299"/>
      <c r="AL99" s="299"/>
      <c r="AM99" s="299"/>
      <c r="AN99" s="298">
        <f t="shared" si="0"/>
        <v>0</v>
      </c>
      <c r="AO99" s="299"/>
      <c r="AP99" s="299"/>
      <c r="AQ99" s="106" t="s">
        <v>94</v>
      </c>
      <c r="AR99" s="61"/>
      <c r="AS99" s="107">
        <v>0</v>
      </c>
      <c r="AT99" s="108">
        <f t="shared" si="1"/>
        <v>0</v>
      </c>
      <c r="AU99" s="109">
        <f>'2 - SO 02 Choteč - Dolní ...'!P120</f>
        <v>0</v>
      </c>
      <c r="AV99" s="108">
        <f>'2 - SO 02 Choteč - Dolní ...'!J33</f>
        <v>0</v>
      </c>
      <c r="AW99" s="108">
        <f>'2 - SO 02 Choteč - Dolní ...'!J34</f>
        <v>0</v>
      </c>
      <c r="AX99" s="108">
        <f>'2 - SO 02 Choteč - Dolní ...'!J35</f>
        <v>0</v>
      </c>
      <c r="AY99" s="108">
        <f>'2 - SO 02 Choteč - Dolní ...'!J36</f>
        <v>0</v>
      </c>
      <c r="AZ99" s="108">
        <f>'2 - SO 02 Choteč - Dolní ...'!F33</f>
        <v>0</v>
      </c>
      <c r="BA99" s="108">
        <f>'2 - SO 02 Choteč - Dolní ...'!F34</f>
        <v>0</v>
      </c>
      <c r="BB99" s="108">
        <f>'2 - SO 02 Choteč - Dolní ...'!F35</f>
        <v>0</v>
      </c>
      <c r="BC99" s="108">
        <f>'2 - SO 02 Choteč - Dolní ...'!F36</f>
        <v>0</v>
      </c>
      <c r="BD99" s="110">
        <f>'2 - SO 02 Choteč - Dolní ...'!F37</f>
        <v>0</v>
      </c>
      <c r="BT99" s="111" t="s">
        <v>92</v>
      </c>
      <c r="BU99" s="111" t="s">
        <v>95</v>
      </c>
      <c r="BV99" s="111" t="s">
        <v>87</v>
      </c>
      <c r="BW99" s="111" t="s">
        <v>100</v>
      </c>
      <c r="BX99" s="111" t="s">
        <v>5</v>
      </c>
      <c r="CL99" s="111" t="s">
        <v>20</v>
      </c>
      <c r="CM99" s="111" t="s">
        <v>92</v>
      </c>
    </row>
    <row r="100" spans="1:90" s="4" customFormat="1" ht="23.25" customHeight="1">
      <c r="A100" s="104" t="s">
        <v>93</v>
      </c>
      <c r="B100" s="59"/>
      <c r="C100" s="105"/>
      <c r="D100" s="105"/>
      <c r="E100" s="270" t="s">
        <v>101</v>
      </c>
      <c r="F100" s="270"/>
      <c r="G100" s="270"/>
      <c r="H100" s="270"/>
      <c r="I100" s="270"/>
      <c r="J100" s="105"/>
      <c r="K100" s="270" t="s">
        <v>102</v>
      </c>
      <c r="L100" s="270"/>
      <c r="M100" s="270"/>
      <c r="N100" s="270"/>
      <c r="O100" s="270"/>
      <c r="P100" s="270"/>
      <c r="Q100" s="270"/>
      <c r="R100" s="270"/>
      <c r="S100" s="270"/>
      <c r="T100" s="270"/>
      <c r="U100" s="270"/>
      <c r="V100" s="270"/>
      <c r="W100" s="270"/>
      <c r="X100" s="270"/>
      <c r="Y100" s="270"/>
      <c r="Z100" s="270"/>
      <c r="AA100" s="270"/>
      <c r="AB100" s="270"/>
      <c r="AC100" s="270"/>
      <c r="AD100" s="270"/>
      <c r="AE100" s="270"/>
      <c r="AF100" s="270"/>
      <c r="AG100" s="298">
        <f>'2.1 - SO 02.1 Odstranění ...'!J32</f>
        <v>0</v>
      </c>
      <c r="AH100" s="299"/>
      <c r="AI100" s="299"/>
      <c r="AJ100" s="299"/>
      <c r="AK100" s="299"/>
      <c r="AL100" s="299"/>
      <c r="AM100" s="299"/>
      <c r="AN100" s="298">
        <f t="shared" si="0"/>
        <v>0</v>
      </c>
      <c r="AO100" s="299"/>
      <c r="AP100" s="299"/>
      <c r="AQ100" s="106" t="s">
        <v>94</v>
      </c>
      <c r="AR100" s="61"/>
      <c r="AS100" s="107">
        <v>0</v>
      </c>
      <c r="AT100" s="108">
        <f t="shared" si="1"/>
        <v>0</v>
      </c>
      <c r="AU100" s="109">
        <f>'2.1 - SO 02.1 Odstranění ...'!P122</f>
        <v>0</v>
      </c>
      <c r="AV100" s="108">
        <f>'2.1 - SO 02.1 Odstranění ...'!J35</f>
        <v>0</v>
      </c>
      <c r="AW100" s="108">
        <f>'2.1 - SO 02.1 Odstranění ...'!J36</f>
        <v>0</v>
      </c>
      <c r="AX100" s="108">
        <f>'2.1 - SO 02.1 Odstranění ...'!J37</f>
        <v>0</v>
      </c>
      <c r="AY100" s="108">
        <f>'2.1 - SO 02.1 Odstranění ...'!J38</f>
        <v>0</v>
      </c>
      <c r="AZ100" s="108">
        <f>'2.1 - SO 02.1 Odstranění ...'!F35</f>
        <v>0</v>
      </c>
      <c r="BA100" s="108">
        <f>'2.1 - SO 02.1 Odstranění ...'!F36</f>
        <v>0</v>
      </c>
      <c r="BB100" s="108">
        <f>'2.1 - SO 02.1 Odstranění ...'!F37</f>
        <v>0</v>
      </c>
      <c r="BC100" s="108">
        <f>'2.1 - SO 02.1 Odstranění ...'!F38</f>
        <v>0</v>
      </c>
      <c r="BD100" s="110">
        <f>'2.1 - SO 02.1 Odstranění ...'!F39</f>
        <v>0</v>
      </c>
      <c r="BT100" s="111" t="s">
        <v>92</v>
      </c>
      <c r="BV100" s="111" t="s">
        <v>87</v>
      </c>
      <c r="BW100" s="111" t="s">
        <v>103</v>
      </c>
      <c r="BX100" s="111" t="s">
        <v>100</v>
      </c>
      <c r="CL100" s="111" t="s">
        <v>20</v>
      </c>
    </row>
    <row r="101" spans="2:91" s="7" customFormat="1" ht="24.75" customHeight="1">
      <c r="B101" s="94"/>
      <c r="C101" s="95"/>
      <c r="D101" s="269" t="s">
        <v>104</v>
      </c>
      <c r="E101" s="269"/>
      <c r="F101" s="269"/>
      <c r="G101" s="269"/>
      <c r="H101" s="269"/>
      <c r="I101" s="96"/>
      <c r="J101" s="269" t="s">
        <v>105</v>
      </c>
      <c r="K101" s="269"/>
      <c r="L101" s="269"/>
      <c r="M101" s="269"/>
      <c r="N101" s="269"/>
      <c r="O101" s="269"/>
      <c r="P101" s="269"/>
      <c r="Q101" s="269"/>
      <c r="R101" s="269"/>
      <c r="S101" s="269"/>
      <c r="T101" s="269"/>
      <c r="U101" s="269"/>
      <c r="V101" s="269"/>
      <c r="W101" s="269"/>
      <c r="X101" s="269"/>
      <c r="Y101" s="269"/>
      <c r="Z101" s="269"/>
      <c r="AA101" s="269"/>
      <c r="AB101" s="269"/>
      <c r="AC101" s="269"/>
      <c r="AD101" s="269"/>
      <c r="AE101" s="269"/>
      <c r="AF101" s="269"/>
      <c r="AG101" s="295">
        <f>ROUND(SUM(AG102:AG103),2)</f>
        <v>0</v>
      </c>
      <c r="AH101" s="296"/>
      <c r="AI101" s="296"/>
      <c r="AJ101" s="296"/>
      <c r="AK101" s="296"/>
      <c r="AL101" s="296"/>
      <c r="AM101" s="296"/>
      <c r="AN101" s="297">
        <f t="shared" si="0"/>
        <v>0</v>
      </c>
      <c r="AO101" s="296"/>
      <c r="AP101" s="296"/>
      <c r="AQ101" s="97" t="s">
        <v>90</v>
      </c>
      <c r="AR101" s="98"/>
      <c r="AS101" s="99">
        <f>ROUND(SUM(AS102:AS103),2)</f>
        <v>0</v>
      </c>
      <c r="AT101" s="100">
        <f t="shared" si="1"/>
        <v>0</v>
      </c>
      <c r="AU101" s="101">
        <f>ROUND(SUM(AU102:AU103),5)</f>
        <v>0</v>
      </c>
      <c r="AV101" s="100">
        <f>ROUND(AZ101*L29,2)</f>
        <v>0</v>
      </c>
      <c r="AW101" s="100">
        <f>ROUND(BA101*L30,2)</f>
        <v>0</v>
      </c>
      <c r="AX101" s="100">
        <f>ROUND(BB101*L29,2)</f>
        <v>0</v>
      </c>
      <c r="AY101" s="100">
        <f>ROUND(BC101*L30,2)</f>
        <v>0</v>
      </c>
      <c r="AZ101" s="100">
        <f>ROUND(SUM(AZ102:AZ103),2)</f>
        <v>0</v>
      </c>
      <c r="BA101" s="100">
        <f>ROUND(SUM(BA102:BA103),2)</f>
        <v>0</v>
      </c>
      <c r="BB101" s="100">
        <f>ROUND(SUM(BB102:BB103),2)</f>
        <v>0</v>
      </c>
      <c r="BC101" s="100">
        <f>ROUND(SUM(BC102:BC103),2)</f>
        <v>0</v>
      </c>
      <c r="BD101" s="102">
        <f>ROUND(SUM(BD102:BD103),2)</f>
        <v>0</v>
      </c>
      <c r="BS101" s="103" t="s">
        <v>84</v>
      </c>
      <c r="BT101" s="103" t="s">
        <v>23</v>
      </c>
      <c r="BV101" s="103" t="s">
        <v>87</v>
      </c>
      <c r="BW101" s="103" t="s">
        <v>106</v>
      </c>
      <c r="BX101" s="103" t="s">
        <v>5</v>
      </c>
      <c r="CL101" s="103" t="s">
        <v>20</v>
      </c>
      <c r="CM101" s="103" t="s">
        <v>92</v>
      </c>
    </row>
    <row r="102" spans="1:91" s="4" customFormat="1" ht="23.25" customHeight="1">
      <c r="A102" s="104" t="s">
        <v>93</v>
      </c>
      <c r="B102" s="59"/>
      <c r="C102" s="105"/>
      <c r="D102" s="105"/>
      <c r="E102" s="270" t="s">
        <v>104</v>
      </c>
      <c r="F102" s="270"/>
      <c r="G102" s="270"/>
      <c r="H102" s="270"/>
      <c r="I102" s="270"/>
      <c r="J102" s="105"/>
      <c r="K102" s="270" t="s">
        <v>105</v>
      </c>
      <c r="L102" s="270"/>
      <c r="M102" s="270"/>
      <c r="N102" s="270"/>
      <c r="O102" s="270"/>
      <c r="P102" s="270"/>
      <c r="Q102" s="270"/>
      <c r="R102" s="270"/>
      <c r="S102" s="270"/>
      <c r="T102" s="270"/>
      <c r="U102" s="270"/>
      <c r="V102" s="270"/>
      <c r="W102" s="270"/>
      <c r="X102" s="270"/>
      <c r="Y102" s="270"/>
      <c r="Z102" s="270"/>
      <c r="AA102" s="270"/>
      <c r="AB102" s="270"/>
      <c r="AC102" s="270"/>
      <c r="AD102" s="270"/>
      <c r="AE102" s="270"/>
      <c r="AF102" s="270"/>
      <c r="AG102" s="298">
        <f>'3 - SO 03 Dolní Ředice - ...'!J30</f>
        <v>0</v>
      </c>
      <c r="AH102" s="299"/>
      <c r="AI102" s="299"/>
      <c r="AJ102" s="299"/>
      <c r="AK102" s="299"/>
      <c r="AL102" s="299"/>
      <c r="AM102" s="299"/>
      <c r="AN102" s="298">
        <f t="shared" si="0"/>
        <v>0</v>
      </c>
      <c r="AO102" s="299"/>
      <c r="AP102" s="299"/>
      <c r="AQ102" s="106" t="s">
        <v>94</v>
      </c>
      <c r="AR102" s="61"/>
      <c r="AS102" s="107">
        <v>0</v>
      </c>
      <c r="AT102" s="108">
        <f t="shared" si="1"/>
        <v>0</v>
      </c>
      <c r="AU102" s="109">
        <f>'3 - SO 03 Dolní Ředice - ...'!P124</f>
        <v>0</v>
      </c>
      <c r="AV102" s="108">
        <f>'3 - SO 03 Dolní Ředice - ...'!J33</f>
        <v>0</v>
      </c>
      <c r="AW102" s="108">
        <f>'3 - SO 03 Dolní Ředice - ...'!J34</f>
        <v>0</v>
      </c>
      <c r="AX102" s="108">
        <f>'3 - SO 03 Dolní Ředice - ...'!J35</f>
        <v>0</v>
      </c>
      <c r="AY102" s="108">
        <f>'3 - SO 03 Dolní Ředice - ...'!J36</f>
        <v>0</v>
      </c>
      <c r="AZ102" s="108">
        <f>'3 - SO 03 Dolní Ředice - ...'!F33</f>
        <v>0</v>
      </c>
      <c r="BA102" s="108">
        <f>'3 - SO 03 Dolní Ředice - ...'!F34</f>
        <v>0</v>
      </c>
      <c r="BB102" s="108">
        <f>'3 - SO 03 Dolní Ředice - ...'!F35</f>
        <v>0</v>
      </c>
      <c r="BC102" s="108">
        <f>'3 - SO 03 Dolní Ředice - ...'!F36</f>
        <v>0</v>
      </c>
      <c r="BD102" s="110">
        <f>'3 - SO 03 Dolní Ředice - ...'!F37</f>
        <v>0</v>
      </c>
      <c r="BT102" s="111" t="s">
        <v>92</v>
      </c>
      <c r="BU102" s="111" t="s">
        <v>95</v>
      </c>
      <c r="BV102" s="111" t="s">
        <v>87</v>
      </c>
      <c r="BW102" s="111" t="s">
        <v>106</v>
      </c>
      <c r="BX102" s="111" t="s">
        <v>5</v>
      </c>
      <c r="CL102" s="111" t="s">
        <v>20</v>
      </c>
      <c r="CM102" s="111" t="s">
        <v>92</v>
      </c>
    </row>
    <row r="103" spans="1:90" s="4" customFormat="1" ht="23.25" customHeight="1">
      <c r="A103" s="104" t="s">
        <v>93</v>
      </c>
      <c r="B103" s="59"/>
      <c r="C103" s="105"/>
      <c r="D103" s="105"/>
      <c r="E103" s="270" t="s">
        <v>107</v>
      </c>
      <c r="F103" s="270"/>
      <c r="G103" s="270"/>
      <c r="H103" s="270"/>
      <c r="I103" s="270"/>
      <c r="J103" s="105"/>
      <c r="K103" s="270" t="s">
        <v>108</v>
      </c>
      <c r="L103" s="270"/>
      <c r="M103" s="270"/>
      <c r="N103" s="270"/>
      <c r="O103" s="270"/>
      <c r="P103" s="270"/>
      <c r="Q103" s="270"/>
      <c r="R103" s="270"/>
      <c r="S103" s="270"/>
      <c r="T103" s="270"/>
      <c r="U103" s="270"/>
      <c r="V103" s="270"/>
      <c r="W103" s="270"/>
      <c r="X103" s="270"/>
      <c r="Y103" s="270"/>
      <c r="Z103" s="270"/>
      <c r="AA103" s="270"/>
      <c r="AB103" s="270"/>
      <c r="AC103" s="270"/>
      <c r="AD103" s="270"/>
      <c r="AE103" s="270"/>
      <c r="AF103" s="270"/>
      <c r="AG103" s="298">
        <f>'3.1 - SO 03.1 Odstranění ...'!J32</f>
        <v>0</v>
      </c>
      <c r="AH103" s="299"/>
      <c r="AI103" s="299"/>
      <c r="AJ103" s="299"/>
      <c r="AK103" s="299"/>
      <c r="AL103" s="299"/>
      <c r="AM103" s="299"/>
      <c r="AN103" s="298">
        <f t="shared" si="0"/>
        <v>0</v>
      </c>
      <c r="AO103" s="299"/>
      <c r="AP103" s="299"/>
      <c r="AQ103" s="106" t="s">
        <v>94</v>
      </c>
      <c r="AR103" s="61"/>
      <c r="AS103" s="107">
        <v>0</v>
      </c>
      <c r="AT103" s="108">
        <f t="shared" si="1"/>
        <v>0</v>
      </c>
      <c r="AU103" s="109">
        <f>'3.1 - SO 03.1 Odstranění ...'!P122</f>
        <v>0</v>
      </c>
      <c r="AV103" s="108">
        <f>'3.1 - SO 03.1 Odstranění ...'!J35</f>
        <v>0</v>
      </c>
      <c r="AW103" s="108">
        <f>'3.1 - SO 03.1 Odstranění ...'!J36</f>
        <v>0</v>
      </c>
      <c r="AX103" s="108">
        <f>'3.1 - SO 03.1 Odstranění ...'!J37</f>
        <v>0</v>
      </c>
      <c r="AY103" s="108">
        <f>'3.1 - SO 03.1 Odstranění ...'!J38</f>
        <v>0</v>
      </c>
      <c r="AZ103" s="108">
        <f>'3.1 - SO 03.1 Odstranění ...'!F35</f>
        <v>0</v>
      </c>
      <c r="BA103" s="108">
        <f>'3.1 - SO 03.1 Odstranění ...'!F36</f>
        <v>0</v>
      </c>
      <c r="BB103" s="108">
        <f>'3.1 - SO 03.1 Odstranění ...'!F37</f>
        <v>0</v>
      </c>
      <c r="BC103" s="108">
        <f>'3.1 - SO 03.1 Odstranění ...'!F38</f>
        <v>0</v>
      </c>
      <c r="BD103" s="110">
        <f>'3.1 - SO 03.1 Odstranění ...'!F39</f>
        <v>0</v>
      </c>
      <c r="BT103" s="111" t="s">
        <v>92</v>
      </c>
      <c r="BV103" s="111" t="s">
        <v>87</v>
      </c>
      <c r="BW103" s="111" t="s">
        <v>109</v>
      </c>
      <c r="BX103" s="111" t="s">
        <v>106</v>
      </c>
      <c r="CL103" s="111" t="s">
        <v>20</v>
      </c>
    </row>
    <row r="104" spans="1:91" s="7" customFormat="1" ht="16.5" customHeight="1">
      <c r="A104" s="104" t="s">
        <v>93</v>
      </c>
      <c r="B104" s="94"/>
      <c r="C104" s="95"/>
      <c r="D104" s="269" t="s">
        <v>110</v>
      </c>
      <c r="E104" s="269"/>
      <c r="F104" s="269"/>
      <c r="G104" s="269"/>
      <c r="H104" s="269"/>
      <c r="I104" s="96"/>
      <c r="J104" s="269" t="s">
        <v>111</v>
      </c>
      <c r="K104" s="269"/>
      <c r="L104" s="269"/>
      <c r="M104" s="269"/>
      <c r="N104" s="269"/>
      <c r="O104" s="269"/>
      <c r="P104" s="269"/>
      <c r="Q104" s="269"/>
      <c r="R104" s="269"/>
      <c r="S104" s="269"/>
      <c r="T104" s="269"/>
      <c r="U104" s="269"/>
      <c r="V104" s="269"/>
      <c r="W104" s="269"/>
      <c r="X104" s="269"/>
      <c r="Y104" s="269"/>
      <c r="Z104" s="269"/>
      <c r="AA104" s="269"/>
      <c r="AB104" s="269"/>
      <c r="AC104" s="269"/>
      <c r="AD104" s="269"/>
      <c r="AE104" s="269"/>
      <c r="AF104" s="269"/>
      <c r="AG104" s="297">
        <f>'4 - VON Vedlejší a ostatn...'!J30</f>
        <v>0</v>
      </c>
      <c r="AH104" s="296"/>
      <c r="AI104" s="296"/>
      <c r="AJ104" s="296"/>
      <c r="AK104" s="296"/>
      <c r="AL104" s="296"/>
      <c r="AM104" s="296"/>
      <c r="AN104" s="297">
        <f t="shared" si="0"/>
        <v>0</v>
      </c>
      <c r="AO104" s="296"/>
      <c r="AP104" s="296"/>
      <c r="AQ104" s="97" t="s">
        <v>90</v>
      </c>
      <c r="AR104" s="98"/>
      <c r="AS104" s="112">
        <v>0</v>
      </c>
      <c r="AT104" s="113">
        <f t="shared" si="1"/>
        <v>0</v>
      </c>
      <c r="AU104" s="114">
        <f>'4 - VON Vedlejší a ostatn...'!P123</f>
        <v>0</v>
      </c>
      <c r="AV104" s="113">
        <f>'4 - VON Vedlejší a ostatn...'!J33</f>
        <v>0</v>
      </c>
      <c r="AW104" s="113">
        <f>'4 - VON Vedlejší a ostatn...'!J34</f>
        <v>0</v>
      </c>
      <c r="AX104" s="113">
        <f>'4 - VON Vedlejší a ostatn...'!J35</f>
        <v>0</v>
      </c>
      <c r="AY104" s="113">
        <f>'4 - VON Vedlejší a ostatn...'!J36</f>
        <v>0</v>
      </c>
      <c r="AZ104" s="113">
        <f>'4 - VON Vedlejší a ostatn...'!F33</f>
        <v>0</v>
      </c>
      <c r="BA104" s="113">
        <f>'4 - VON Vedlejší a ostatn...'!F34</f>
        <v>0</v>
      </c>
      <c r="BB104" s="113">
        <f>'4 - VON Vedlejší a ostatn...'!F35</f>
        <v>0</v>
      </c>
      <c r="BC104" s="113">
        <f>'4 - VON Vedlejší a ostatn...'!F36</f>
        <v>0</v>
      </c>
      <c r="BD104" s="115">
        <f>'4 - VON Vedlejší a ostatn...'!F37</f>
        <v>0</v>
      </c>
      <c r="BT104" s="103" t="s">
        <v>23</v>
      </c>
      <c r="BV104" s="103" t="s">
        <v>87</v>
      </c>
      <c r="BW104" s="103" t="s">
        <v>112</v>
      </c>
      <c r="BX104" s="103" t="s">
        <v>5</v>
      </c>
      <c r="CL104" s="103" t="s">
        <v>20</v>
      </c>
      <c r="CM104" s="103" t="s">
        <v>92</v>
      </c>
    </row>
    <row r="105" spans="1:57" s="2" customFormat="1" ht="30" customHeight="1">
      <c r="A105" s="35"/>
      <c r="B105" s="36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M105" s="37"/>
      <c r="AN105" s="37"/>
      <c r="AO105" s="37"/>
      <c r="AP105" s="37"/>
      <c r="AQ105" s="37"/>
      <c r="AR105" s="40"/>
      <c r="AS105" s="35"/>
      <c r="AT105" s="35"/>
      <c r="AU105" s="35"/>
      <c r="AV105" s="35"/>
      <c r="AW105" s="35"/>
      <c r="AX105" s="35"/>
      <c r="AY105" s="35"/>
      <c r="AZ105" s="35"/>
      <c r="BA105" s="35"/>
      <c r="BB105" s="35"/>
      <c r="BC105" s="35"/>
      <c r="BD105" s="35"/>
      <c r="BE105" s="35"/>
    </row>
    <row r="106" spans="1:57" s="2" customFormat="1" ht="6.95" customHeight="1">
      <c r="A106" s="35"/>
      <c r="B106" s="55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  <c r="AA106" s="56"/>
      <c r="AB106" s="56"/>
      <c r="AC106" s="56"/>
      <c r="AD106" s="56"/>
      <c r="AE106" s="56"/>
      <c r="AF106" s="56"/>
      <c r="AG106" s="56"/>
      <c r="AH106" s="56"/>
      <c r="AI106" s="56"/>
      <c r="AJ106" s="56"/>
      <c r="AK106" s="56"/>
      <c r="AL106" s="56"/>
      <c r="AM106" s="56"/>
      <c r="AN106" s="56"/>
      <c r="AO106" s="56"/>
      <c r="AP106" s="56"/>
      <c r="AQ106" s="56"/>
      <c r="AR106" s="40"/>
      <c r="AS106" s="35"/>
      <c r="AT106" s="35"/>
      <c r="AU106" s="35"/>
      <c r="AV106" s="35"/>
      <c r="AW106" s="35"/>
      <c r="AX106" s="35"/>
      <c r="AY106" s="35"/>
      <c r="AZ106" s="35"/>
      <c r="BA106" s="35"/>
      <c r="BB106" s="35"/>
      <c r="BC106" s="35"/>
      <c r="BD106" s="35"/>
      <c r="BE106" s="35"/>
    </row>
  </sheetData>
  <sheetProtection algorithmName="SHA-512" hashValue="TYv4QmOccWjoVZLTTyTbhG48BU1+fkyryA2ciuJHTCtRcx9I9X4CfhiTk5R3FjeBsd0jb6kNbYq7MhlLJ/AEpQ==" saltValue="8DmrjuoYaaX4VmQxOp31B2Z5ZnCggpXFhBgaeu3zbYeSnWzFFga5yz6q3ZNmY0ion8WhpjxMDMyPGvk3bKJDBg==" spinCount="100000" sheet="1" objects="1" scenarios="1" formatColumns="0" formatRows="0"/>
  <mergeCells count="78">
    <mergeCell ref="AS89:AT91"/>
    <mergeCell ref="AN94:AP94"/>
    <mergeCell ref="AM90:AP90"/>
    <mergeCell ref="AN95:AP95"/>
    <mergeCell ref="AN97:AP97"/>
    <mergeCell ref="AN104:AP104"/>
    <mergeCell ref="AN103:AP103"/>
    <mergeCell ref="AN96:AP96"/>
    <mergeCell ref="AN92:AP92"/>
    <mergeCell ref="AN102:AP102"/>
    <mergeCell ref="AN99:AP99"/>
    <mergeCell ref="AN101:AP101"/>
    <mergeCell ref="AN100:AP100"/>
    <mergeCell ref="AN98:AP98"/>
    <mergeCell ref="AK35:AO35"/>
    <mergeCell ref="X35:AB35"/>
    <mergeCell ref="AR2:BE2"/>
    <mergeCell ref="AG98:AM98"/>
    <mergeCell ref="AG104:AM104"/>
    <mergeCell ref="AG103:AM103"/>
    <mergeCell ref="AG102:AM102"/>
    <mergeCell ref="AG101:AM101"/>
    <mergeCell ref="AG97:AM97"/>
    <mergeCell ref="AG100:AM100"/>
    <mergeCell ref="AG92:AM92"/>
    <mergeCell ref="AG95:AM95"/>
    <mergeCell ref="AG99:AM99"/>
    <mergeCell ref="AG96:AM96"/>
    <mergeCell ref="AM87:AN87"/>
    <mergeCell ref="AM89:AP89"/>
    <mergeCell ref="L32:P32"/>
    <mergeCell ref="W32:AE32"/>
    <mergeCell ref="AK32:AO32"/>
    <mergeCell ref="L33:P33"/>
    <mergeCell ref="AK33:AO33"/>
    <mergeCell ref="W33:AE33"/>
    <mergeCell ref="AK30:AO30"/>
    <mergeCell ref="L30:P30"/>
    <mergeCell ref="AK31:AO31"/>
    <mergeCell ref="W31:AE31"/>
    <mergeCell ref="L31:P31"/>
    <mergeCell ref="K96:AF96"/>
    <mergeCell ref="L85:AO85"/>
    <mergeCell ref="AG94:AM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K97:AF97"/>
    <mergeCell ref="K100:AF100"/>
    <mergeCell ref="K102:AF102"/>
    <mergeCell ref="K99:AF99"/>
    <mergeCell ref="K103:AF103"/>
    <mergeCell ref="C92:G92"/>
    <mergeCell ref="D104:H104"/>
    <mergeCell ref="D98:H98"/>
    <mergeCell ref="D95:H95"/>
    <mergeCell ref="D101:H101"/>
    <mergeCell ref="E99:I99"/>
    <mergeCell ref="E96:I96"/>
    <mergeCell ref="E100:I100"/>
    <mergeCell ref="E102:I102"/>
    <mergeCell ref="E103:I103"/>
    <mergeCell ref="E97:I97"/>
    <mergeCell ref="I92:AF92"/>
    <mergeCell ref="J101:AF101"/>
    <mergeCell ref="J95:AF95"/>
    <mergeCell ref="J98:AF98"/>
    <mergeCell ref="J104:AF104"/>
  </mergeCells>
  <hyperlinks>
    <hyperlink ref="A96" location="'1 - SO 01 Lukovna, ř.km 0...'!C2" display="/"/>
    <hyperlink ref="A97" location="'1.1 - SO 01.1 Odstranění ...'!C2" display="/"/>
    <hyperlink ref="A99" location="'2 - SO 02 Choteč - Dolní ...'!C2" display="/"/>
    <hyperlink ref="A100" location="'2.1 - SO 02.1 Odstranění ...'!C2" display="/"/>
    <hyperlink ref="A102" location="'3 - SO 03 Dolní Ředice - ...'!C2" display="/"/>
    <hyperlink ref="A103" location="'3.1 - SO 03.1 Odstranění ...'!C2" display="/"/>
    <hyperlink ref="A104" location="'4 - VON Vedlejší a ostatn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4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AT2" s="18" t="s">
        <v>91</v>
      </c>
    </row>
    <row r="3" spans="2:46" s="1" customFormat="1" ht="6.95" customHeight="1">
      <c r="B3" s="116"/>
      <c r="C3" s="117"/>
      <c r="D3" s="117"/>
      <c r="E3" s="117"/>
      <c r="F3" s="117"/>
      <c r="G3" s="117"/>
      <c r="H3" s="117"/>
      <c r="I3" s="117"/>
      <c r="J3" s="117"/>
      <c r="K3" s="117"/>
      <c r="L3" s="21"/>
      <c r="AT3" s="18" t="s">
        <v>92</v>
      </c>
    </row>
    <row r="4" spans="2:46" s="1" customFormat="1" ht="24.95" customHeight="1">
      <c r="B4" s="21"/>
      <c r="D4" s="118" t="s">
        <v>113</v>
      </c>
      <c r="L4" s="21"/>
      <c r="M4" s="119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20" t="s">
        <v>16</v>
      </c>
      <c r="L6" s="21"/>
    </row>
    <row r="7" spans="2:12" s="1" customFormat="1" ht="26.25" customHeight="1">
      <c r="B7" s="21"/>
      <c r="E7" s="312" t="str">
        <f>'Rekapitulace stavby'!K6</f>
        <v>Ředický potok, Lukovna - Horní Ředice, rekonstrukce koryta, ř.km 0,0 - 11,7</v>
      </c>
      <c r="F7" s="313"/>
      <c r="G7" s="313"/>
      <c r="H7" s="313"/>
      <c r="L7" s="21"/>
    </row>
    <row r="8" spans="1:31" s="2" customFormat="1" ht="12" customHeight="1">
      <c r="A8" s="35"/>
      <c r="B8" s="40"/>
      <c r="C8" s="35"/>
      <c r="D8" s="120" t="s">
        <v>114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14" t="s">
        <v>115</v>
      </c>
      <c r="F9" s="315"/>
      <c r="G9" s="315"/>
      <c r="H9" s="315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20" t="s">
        <v>19</v>
      </c>
      <c r="E11" s="35"/>
      <c r="F11" s="111" t="s">
        <v>20</v>
      </c>
      <c r="G11" s="35"/>
      <c r="H11" s="35"/>
      <c r="I11" s="120" t="s">
        <v>21</v>
      </c>
      <c r="J11" s="111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20" t="s">
        <v>24</v>
      </c>
      <c r="E12" s="35"/>
      <c r="F12" s="111" t="s">
        <v>116</v>
      </c>
      <c r="G12" s="35"/>
      <c r="H12" s="35"/>
      <c r="I12" s="120" t="s">
        <v>26</v>
      </c>
      <c r="J12" s="121" t="str">
        <f>'Rekapitulace stavby'!AN8</f>
        <v>9. 7. 2021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20" t="s">
        <v>30</v>
      </c>
      <c r="E14" s="35"/>
      <c r="F14" s="35"/>
      <c r="G14" s="35"/>
      <c r="H14" s="35"/>
      <c r="I14" s="120" t="s">
        <v>31</v>
      </c>
      <c r="J14" s="111" t="s">
        <v>1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11" t="s">
        <v>32</v>
      </c>
      <c r="F15" s="35"/>
      <c r="G15" s="35"/>
      <c r="H15" s="35"/>
      <c r="I15" s="120" t="s">
        <v>33</v>
      </c>
      <c r="J15" s="111" t="s">
        <v>1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20" t="s">
        <v>34</v>
      </c>
      <c r="E17" s="35"/>
      <c r="F17" s="35"/>
      <c r="G17" s="35"/>
      <c r="H17" s="35"/>
      <c r="I17" s="120" t="s">
        <v>31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16" t="str">
        <f>'Rekapitulace stavby'!E14</f>
        <v>Vyplň údaj</v>
      </c>
      <c r="F18" s="317"/>
      <c r="G18" s="317"/>
      <c r="H18" s="317"/>
      <c r="I18" s="120" t="s">
        <v>33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20" t="s">
        <v>36</v>
      </c>
      <c r="E20" s="35"/>
      <c r="F20" s="35"/>
      <c r="G20" s="35"/>
      <c r="H20" s="35"/>
      <c r="I20" s="120" t="s">
        <v>31</v>
      </c>
      <c r="J20" s="111" t="s">
        <v>37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1" t="s">
        <v>38</v>
      </c>
      <c r="F21" s="35"/>
      <c r="G21" s="35"/>
      <c r="H21" s="35"/>
      <c r="I21" s="120" t="s">
        <v>33</v>
      </c>
      <c r="J21" s="111" t="s">
        <v>39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20" t="s">
        <v>41</v>
      </c>
      <c r="E23" s="35"/>
      <c r="F23" s="35"/>
      <c r="G23" s="35"/>
      <c r="H23" s="35"/>
      <c r="I23" s="120" t="s">
        <v>31</v>
      </c>
      <c r="J23" s="111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1" t="s">
        <v>42</v>
      </c>
      <c r="F24" s="35"/>
      <c r="G24" s="35"/>
      <c r="H24" s="35"/>
      <c r="I24" s="120" t="s">
        <v>33</v>
      </c>
      <c r="J24" s="111" t="s">
        <v>1</v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20" t="s">
        <v>43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59.25" customHeight="1">
      <c r="A27" s="122"/>
      <c r="B27" s="123"/>
      <c r="C27" s="122"/>
      <c r="D27" s="122"/>
      <c r="E27" s="318" t="s">
        <v>117</v>
      </c>
      <c r="F27" s="318"/>
      <c r="G27" s="318"/>
      <c r="H27" s="318"/>
      <c r="I27" s="122"/>
      <c r="J27" s="122"/>
      <c r="K27" s="122"/>
      <c r="L27" s="124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25"/>
      <c r="E29" s="125"/>
      <c r="F29" s="125"/>
      <c r="G29" s="125"/>
      <c r="H29" s="125"/>
      <c r="I29" s="125"/>
      <c r="J29" s="125"/>
      <c r="K29" s="125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6" t="s">
        <v>45</v>
      </c>
      <c r="E30" s="35"/>
      <c r="F30" s="35"/>
      <c r="G30" s="35"/>
      <c r="H30" s="35"/>
      <c r="I30" s="35"/>
      <c r="J30" s="127">
        <f>ROUND(J123,2)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5"/>
      <c r="E31" s="125"/>
      <c r="F31" s="125"/>
      <c r="G31" s="125"/>
      <c r="H31" s="125"/>
      <c r="I31" s="125"/>
      <c r="J31" s="125"/>
      <c r="K31" s="125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8" t="s">
        <v>47</v>
      </c>
      <c r="G32" s="35"/>
      <c r="H32" s="35"/>
      <c r="I32" s="128" t="s">
        <v>46</v>
      </c>
      <c r="J32" s="128" t="s">
        <v>48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29" t="s">
        <v>49</v>
      </c>
      <c r="E33" s="120" t="s">
        <v>50</v>
      </c>
      <c r="F33" s="130">
        <f>ROUND((SUM(BE123:BE240)),2)</f>
        <v>0</v>
      </c>
      <c r="G33" s="35"/>
      <c r="H33" s="35"/>
      <c r="I33" s="131">
        <v>0.21</v>
      </c>
      <c r="J33" s="130">
        <f>ROUND(((SUM(BE123:BE240))*I33),2)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20" t="s">
        <v>51</v>
      </c>
      <c r="F34" s="130">
        <f>ROUND((SUM(BF123:BF240)),2)</f>
        <v>0</v>
      </c>
      <c r="G34" s="35"/>
      <c r="H34" s="35"/>
      <c r="I34" s="131">
        <v>0.15</v>
      </c>
      <c r="J34" s="130">
        <f>ROUND(((SUM(BF123:BF240))*I34),2)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20" t="s">
        <v>52</v>
      </c>
      <c r="F35" s="130">
        <f>ROUND((SUM(BG123:BG240)),2)</f>
        <v>0</v>
      </c>
      <c r="G35" s="35"/>
      <c r="H35" s="35"/>
      <c r="I35" s="131">
        <v>0.21</v>
      </c>
      <c r="J35" s="130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20" t="s">
        <v>53</v>
      </c>
      <c r="F36" s="130">
        <f>ROUND((SUM(BH123:BH240)),2)</f>
        <v>0</v>
      </c>
      <c r="G36" s="35"/>
      <c r="H36" s="35"/>
      <c r="I36" s="131">
        <v>0.15</v>
      </c>
      <c r="J36" s="130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20" t="s">
        <v>54</v>
      </c>
      <c r="F37" s="130">
        <f>ROUND((SUM(BI123:BI240)),2)</f>
        <v>0</v>
      </c>
      <c r="G37" s="35"/>
      <c r="H37" s="35"/>
      <c r="I37" s="131">
        <v>0</v>
      </c>
      <c r="J37" s="130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32"/>
      <c r="D39" s="133" t="s">
        <v>55</v>
      </c>
      <c r="E39" s="134"/>
      <c r="F39" s="134"/>
      <c r="G39" s="135" t="s">
        <v>56</v>
      </c>
      <c r="H39" s="136" t="s">
        <v>57</v>
      </c>
      <c r="I39" s="134"/>
      <c r="J39" s="137">
        <f>SUM(J30:J37)</f>
        <v>0</v>
      </c>
      <c r="K39" s="138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5" customHeight="1">
      <c r="B41" s="21"/>
      <c r="L41" s="21"/>
    </row>
    <row r="42" spans="2:12" s="1" customFormat="1" ht="14.45" customHeight="1">
      <c r="B42" s="21"/>
      <c r="L42" s="21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52"/>
      <c r="D50" s="139" t="s">
        <v>58</v>
      </c>
      <c r="E50" s="140"/>
      <c r="F50" s="140"/>
      <c r="G50" s="139" t="s">
        <v>59</v>
      </c>
      <c r="H50" s="140"/>
      <c r="I50" s="140"/>
      <c r="J50" s="140"/>
      <c r="K50" s="140"/>
      <c r="L50" s="52"/>
    </row>
    <row r="51" spans="2:12" ht="11.25">
      <c r="B51" s="21"/>
      <c r="L51" s="21"/>
    </row>
    <row r="52" spans="2:12" ht="11.25">
      <c r="B52" s="21"/>
      <c r="L52" s="21"/>
    </row>
    <row r="53" spans="2:12" ht="11.25">
      <c r="B53" s="21"/>
      <c r="L53" s="21"/>
    </row>
    <row r="54" spans="2:12" ht="11.25">
      <c r="B54" s="21"/>
      <c r="L54" s="21"/>
    </row>
    <row r="55" spans="2:12" ht="11.25">
      <c r="B55" s="21"/>
      <c r="L55" s="21"/>
    </row>
    <row r="56" spans="2:12" ht="11.25">
      <c r="B56" s="21"/>
      <c r="L56" s="21"/>
    </row>
    <row r="57" spans="2:12" ht="11.25">
      <c r="B57" s="21"/>
      <c r="L57" s="21"/>
    </row>
    <row r="58" spans="2:12" ht="11.25">
      <c r="B58" s="21"/>
      <c r="L58" s="21"/>
    </row>
    <row r="59" spans="2:12" ht="11.25">
      <c r="B59" s="21"/>
      <c r="L59" s="21"/>
    </row>
    <row r="60" spans="2:12" ht="11.25">
      <c r="B60" s="21"/>
      <c r="L60" s="21"/>
    </row>
    <row r="61" spans="1:31" s="2" customFormat="1" ht="12.75">
      <c r="A61" s="35"/>
      <c r="B61" s="40"/>
      <c r="C61" s="35"/>
      <c r="D61" s="141" t="s">
        <v>60</v>
      </c>
      <c r="E61" s="142"/>
      <c r="F61" s="143" t="s">
        <v>61</v>
      </c>
      <c r="G61" s="141" t="s">
        <v>60</v>
      </c>
      <c r="H61" s="142"/>
      <c r="I61" s="142"/>
      <c r="J61" s="144" t="s">
        <v>61</v>
      </c>
      <c r="K61" s="142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1.25">
      <c r="B62" s="21"/>
      <c r="L62" s="21"/>
    </row>
    <row r="63" spans="2:12" ht="11.25">
      <c r="B63" s="21"/>
      <c r="L63" s="21"/>
    </row>
    <row r="64" spans="2:12" ht="11.25">
      <c r="B64" s="21"/>
      <c r="L64" s="21"/>
    </row>
    <row r="65" spans="1:31" s="2" customFormat="1" ht="12.75">
      <c r="A65" s="35"/>
      <c r="B65" s="40"/>
      <c r="C65" s="35"/>
      <c r="D65" s="139" t="s">
        <v>62</v>
      </c>
      <c r="E65" s="145"/>
      <c r="F65" s="145"/>
      <c r="G65" s="139" t="s">
        <v>63</v>
      </c>
      <c r="H65" s="145"/>
      <c r="I65" s="145"/>
      <c r="J65" s="145"/>
      <c r="K65" s="145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1.25">
      <c r="B66" s="21"/>
      <c r="L66" s="21"/>
    </row>
    <row r="67" spans="2:12" ht="11.25">
      <c r="B67" s="21"/>
      <c r="L67" s="21"/>
    </row>
    <row r="68" spans="2:12" ht="11.25">
      <c r="B68" s="21"/>
      <c r="L68" s="21"/>
    </row>
    <row r="69" spans="2:12" ht="11.25">
      <c r="B69" s="21"/>
      <c r="L69" s="21"/>
    </row>
    <row r="70" spans="2:12" ht="11.25">
      <c r="B70" s="21"/>
      <c r="L70" s="21"/>
    </row>
    <row r="71" spans="2:12" ht="11.25">
      <c r="B71" s="21"/>
      <c r="L71" s="21"/>
    </row>
    <row r="72" spans="2:12" ht="11.25">
      <c r="B72" s="21"/>
      <c r="L72" s="21"/>
    </row>
    <row r="73" spans="2:12" ht="11.25">
      <c r="B73" s="21"/>
      <c r="L73" s="21"/>
    </row>
    <row r="74" spans="2:12" ht="11.25">
      <c r="B74" s="21"/>
      <c r="L74" s="21"/>
    </row>
    <row r="75" spans="2:12" ht="11.25">
      <c r="B75" s="21"/>
      <c r="L75" s="21"/>
    </row>
    <row r="76" spans="1:31" s="2" customFormat="1" ht="12.75">
      <c r="A76" s="35"/>
      <c r="B76" s="40"/>
      <c r="C76" s="35"/>
      <c r="D76" s="141" t="s">
        <v>60</v>
      </c>
      <c r="E76" s="142"/>
      <c r="F76" s="143" t="s">
        <v>61</v>
      </c>
      <c r="G76" s="141" t="s">
        <v>60</v>
      </c>
      <c r="H76" s="142"/>
      <c r="I76" s="142"/>
      <c r="J76" s="144" t="s">
        <v>61</v>
      </c>
      <c r="K76" s="142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6"/>
      <c r="C77" s="147"/>
      <c r="D77" s="147"/>
      <c r="E77" s="147"/>
      <c r="F77" s="147"/>
      <c r="G77" s="147"/>
      <c r="H77" s="147"/>
      <c r="I77" s="147"/>
      <c r="J77" s="147"/>
      <c r="K77" s="147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48"/>
      <c r="C81" s="149"/>
      <c r="D81" s="149"/>
      <c r="E81" s="149"/>
      <c r="F81" s="149"/>
      <c r="G81" s="149"/>
      <c r="H81" s="149"/>
      <c r="I81" s="149"/>
      <c r="J81" s="149"/>
      <c r="K81" s="149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4" t="s">
        <v>118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26.25" customHeight="1">
      <c r="A85" s="35"/>
      <c r="B85" s="36"/>
      <c r="C85" s="37"/>
      <c r="D85" s="37"/>
      <c r="E85" s="319" t="str">
        <f>E7</f>
        <v>Ředický potok, Lukovna - Horní Ředice, rekonstrukce koryta, ř.km 0,0 - 11,7</v>
      </c>
      <c r="F85" s="320"/>
      <c r="G85" s="320"/>
      <c r="H85" s="320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30" t="s">
        <v>114</v>
      </c>
      <c r="D86" s="37"/>
      <c r="E86" s="37"/>
      <c r="F86" s="37"/>
      <c r="G86" s="37"/>
      <c r="H86" s="37"/>
      <c r="I86" s="37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272" t="str">
        <f>E9</f>
        <v>1 - SO 01 Lukovna, ř.km 0,0 - 0,278</v>
      </c>
      <c r="F87" s="321"/>
      <c r="G87" s="321"/>
      <c r="H87" s="321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30" t="s">
        <v>24</v>
      </c>
      <c r="D89" s="37"/>
      <c r="E89" s="37"/>
      <c r="F89" s="28" t="str">
        <f>F12</f>
        <v>k.ú. Lukovna</v>
      </c>
      <c r="G89" s="37"/>
      <c r="H89" s="37"/>
      <c r="I89" s="30" t="s">
        <v>26</v>
      </c>
      <c r="J89" s="67" t="str">
        <f>IF(J12="","",J12)</f>
        <v>9. 7. 2021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54.4" customHeight="1">
      <c r="A91" s="35"/>
      <c r="B91" s="36"/>
      <c r="C91" s="30" t="s">
        <v>30</v>
      </c>
      <c r="D91" s="37"/>
      <c r="E91" s="37"/>
      <c r="F91" s="28" t="str">
        <f>E15</f>
        <v>Povodí Labe, státní podnik</v>
      </c>
      <c r="G91" s="37"/>
      <c r="H91" s="37"/>
      <c r="I91" s="30" t="s">
        <v>36</v>
      </c>
      <c r="J91" s="33" t="str">
        <f>E21</f>
        <v>Multiaqua s.r.o.,Veverkova 1343,500 02 Hradec Král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2" customHeight="1">
      <c r="A92" s="35"/>
      <c r="B92" s="36"/>
      <c r="C92" s="30" t="s">
        <v>34</v>
      </c>
      <c r="D92" s="37"/>
      <c r="E92" s="37"/>
      <c r="F92" s="28" t="str">
        <f>IF(E18="","",E18)</f>
        <v>Vyplň údaj</v>
      </c>
      <c r="G92" s="37"/>
      <c r="H92" s="37"/>
      <c r="I92" s="30" t="s">
        <v>41</v>
      </c>
      <c r="J92" s="33" t="str">
        <f>E24</f>
        <v>Ing. Ladislav Malý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50" t="s">
        <v>119</v>
      </c>
      <c r="D94" s="151"/>
      <c r="E94" s="151"/>
      <c r="F94" s="151"/>
      <c r="G94" s="151"/>
      <c r="H94" s="151"/>
      <c r="I94" s="151"/>
      <c r="J94" s="152" t="s">
        <v>120</v>
      </c>
      <c r="K94" s="151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53" t="s">
        <v>121</v>
      </c>
      <c r="D96" s="37"/>
      <c r="E96" s="37"/>
      <c r="F96" s="37"/>
      <c r="G96" s="37"/>
      <c r="H96" s="37"/>
      <c r="I96" s="37"/>
      <c r="J96" s="85">
        <f>J123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122</v>
      </c>
    </row>
    <row r="97" spans="2:12" s="9" customFormat="1" ht="24.95" customHeight="1">
      <c r="B97" s="154"/>
      <c r="C97" s="155"/>
      <c r="D97" s="156" t="s">
        <v>123</v>
      </c>
      <c r="E97" s="157"/>
      <c r="F97" s="157"/>
      <c r="G97" s="157"/>
      <c r="H97" s="157"/>
      <c r="I97" s="157"/>
      <c r="J97" s="158">
        <f>J124</f>
        <v>0</v>
      </c>
      <c r="K97" s="155"/>
      <c r="L97" s="159"/>
    </row>
    <row r="98" spans="2:12" s="10" customFormat="1" ht="19.9" customHeight="1">
      <c r="B98" s="160"/>
      <c r="C98" s="105"/>
      <c r="D98" s="161" t="s">
        <v>124</v>
      </c>
      <c r="E98" s="162"/>
      <c r="F98" s="162"/>
      <c r="G98" s="162"/>
      <c r="H98" s="162"/>
      <c r="I98" s="162"/>
      <c r="J98" s="163">
        <f>J125</f>
        <v>0</v>
      </c>
      <c r="K98" s="105"/>
      <c r="L98" s="164"/>
    </row>
    <row r="99" spans="2:12" s="10" customFormat="1" ht="19.9" customHeight="1">
      <c r="B99" s="160"/>
      <c r="C99" s="105"/>
      <c r="D99" s="161" t="s">
        <v>125</v>
      </c>
      <c r="E99" s="162"/>
      <c r="F99" s="162"/>
      <c r="G99" s="162"/>
      <c r="H99" s="162"/>
      <c r="I99" s="162"/>
      <c r="J99" s="163">
        <f>J188</f>
        <v>0</v>
      </c>
      <c r="K99" s="105"/>
      <c r="L99" s="164"/>
    </row>
    <row r="100" spans="2:12" s="10" customFormat="1" ht="19.9" customHeight="1">
      <c r="B100" s="160"/>
      <c r="C100" s="105"/>
      <c r="D100" s="161" t="s">
        <v>126</v>
      </c>
      <c r="E100" s="162"/>
      <c r="F100" s="162"/>
      <c r="G100" s="162"/>
      <c r="H100" s="162"/>
      <c r="I100" s="162"/>
      <c r="J100" s="163">
        <f>J193</f>
        <v>0</v>
      </c>
      <c r="K100" s="105"/>
      <c r="L100" s="164"/>
    </row>
    <row r="101" spans="2:12" s="10" customFormat="1" ht="19.9" customHeight="1">
      <c r="B101" s="160"/>
      <c r="C101" s="105"/>
      <c r="D101" s="161" t="s">
        <v>127</v>
      </c>
      <c r="E101" s="162"/>
      <c r="F101" s="162"/>
      <c r="G101" s="162"/>
      <c r="H101" s="162"/>
      <c r="I101" s="162"/>
      <c r="J101" s="163">
        <f>J234</f>
        <v>0</v>
      </c>
      <c r="K101" s="105"/>
      <c r="L101" s="164"/>
    </row>
    <row r="102" spans="2:12" s="10" customFormat="1" ht="19.9" customHeight="1">
      <c r="B102" s="160"/>
      <c r="C102" s="105"/>
      <c r="D102" s="161" t="s">
        <v>128</v>
      </c>
      <c r="E102" s="162"/>
      <c r="F102" s="162"/>
      <c r="G102" s="162"/>
      <c r="H102" s="162"/>
      <c r="I102" s="162"/>
      <c r="J102" s="163">
        <f>J237</f>
        <v>0</v>
      </c>
      <c r="K102" s="105"/>
      <c r="L102" s="164"/>
    </row>
    <row r="103" spans="2:12" s="10" customFormat="1" ht="19.9" customHeight="1">
      <c r="B103" s="160"/>
      <c r="C103" s="105"/>
      <c r="D103" s="161" t="s">
        <v>129</v>
      </c>
      <c r="E103" s="162"/>
      <c r="F103" s="162"/>
      <c r="G103" s="162"/>
      <c r="H103" s="162"/>
      <c r="I103" s="162"/>
      <c r="J103" s="163">
        <f>J239</f>
        <v>0</v>
      </c>
      <c r="K103" s="105"/>
      <c r="L103" s="164"/>
    </row>
    <row r="104" spans="1:31" s="2" customFormat="1" ht="21.75" customHeight="1">
      <c r="A104" s="35"/>
      <c r="B104" s="36"/>
      <c r="C104" s="37"/>
      <c r="D104" s="37"/>
      <c r="E104" s="37"/>
      <c r="F104" s="37"/>
      <c r="G104" s="37"/>
      <c r="H104" s="37"/>
      <c r="I104" s="37"/>
      <c r="J104" s="37"/>
      <c r="K104" s="37"/>
      <c r="L104" s="52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pans="1:31" s="2" customFormat="1" ht="6.95" customHeight="1">
      <c r="A105" s="35"/>
      <c r="B105" s="55"/>
      <c r="C105" s="56"/>
      <c r="D105" s="56"/>
      <c r="E105" s="56"/>
      <c r="F105" s="56"/>
      <c r="G105" s="56"/>
      <c r="H105" s="56"/>
      <c r="I105" s="56"/>
      <c r="J105" s="56"/>
      <c r="K105" s="56"/>
      <c r="L105" s="52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9" spans="1:31" s="2" customFormat="1" ht="6.95" customHeight="1">
      <c r="A109" s="35"/>
      <c r="B109" s="57"/>
      <c r="C109" s="58"/>
      <c r="D109" s="58"/>
      <c r="E109" s="58"/>
      <c r="F109" s="58"/>
      <c r="G109" s="58"/>
      <c r="H109" s="58"/>
      <c r="I109" s="58"/>
      <c r="J109" s="58"/>
      <c r="K109" s="58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24.95" customHeight="1">
      <c r="A110" s="35"/>
      <c r="B110" s="36"/>
      <c r="C110" s="24" t="s">
        <v>130</v>
      </c>
      <c r="D110" s="37"/>
      <c r="E110" s="37"/>
      <c r="F110" s="37"/>
      <c r="G110" s="37"/>
      <c r="H110" s="37"/>
      <c r="I110" s="37"/>
      <c r="J110" s="37"/>
      <c r="K110" s="37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6.95" customHeight="1">
      <c r="A111" s="35"/>
      <c r="B111" s="36"/>
      <c r="C111" s="37"/>
      <c r="D111" s="37"/>
      <c r="E111" s="37"/>
      <c r="F111" s="37"/>
      <c r="G111" s="37"/>
      <c r="H111" s="37"/>
      <c r="I111" s="37"/>
      <c r="J111" s="37"/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2" customHeight="1">
      <c r="A112" s="35"/>
      <c r="B112" s="36"/>
      <c r="C112" s="30" t="s">
        <v>16</v>
      </c>
      <c r="D112" s="37"/>
      <c r="E112" s="37"/>
      <c r="F112" s="37"/>
      <c r="G112" s="37"/>
      <c r="H112" s="37"/>
      <c r="I112" s="37"/>
      <c r="J112" s="37"/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26.25" customHeight="1">
      <c r="A113" s="35"/>
      <c r="B113" s="36"/>
      <c r="C113" s="37"/>
      <c r="D113" s="37"/>
      <c r="E113" s="319" t="str">
        <f>E7</f>
        <v>Ředický potok, Lukovna - Horní Ředice, rekonstrukce koryta, ř.km 0,0 - 11,7</v>
      </c>
      <c r="F113" s="320"/>
      <c r="G113" s="320"/>
      <c r="H113" s="320"/>
      <c r="I113" s="37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2" customHeight="1">
      <c r="A114" s="35"/>
      <c r="B114" s="36"/>
      <c r="C114" s="30" t="s">
        <v>114</v>
      </c>
      <c r="D114" s="37"/>
      <c r="E114" s="37"/>
      <c r="F114" s="37"/>
      <c r="G114" s="37"/>
      <c r="H114" s="37"/>
      <c r="I114" s="37"/>
      <c r="J114" s="37"/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6.5" customHeight="1">
      <c r="A115" s="35"/>
      <c r="B115" s="36"/>
      <c r="C115" s="37"/>
      <c r="D115" s="37"/>
      <c r="E115" s="272" t="str">
        <f>E9</f>
        <v>1 - SO 01 Lukovna, ř.km 0,0 - 0,278</v>
      </c>
      <c r="F115" s="321"/>
      <c r="G115" s="321"/>
      <c r="H115" s="321"/>
      <c r="I115" s="37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6.95" customHeight="1">
      <c r="A116" s="35"/>
      <c r="B116" s="36"/>
      <c r="C116" s="37"/>
      <c r="D116" s="37"/>
      <c r="E116" s="37"/>
      <c r="F116" s="37"/>
      <c r="G116" s="37"/>
      <c r="H116" s="37"/>
      <c r="I116" s="37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12" customHeight="1">
      <c r="A117" s="35"/>
      <c r="B117" s="36"/>
      <c r="C117" s="30" t="s">
        <v>24</v>
      </c>
      <c r="D117" s="37"/>
      <c r="E117" s="37"/>
      <c r="F117" s="28" t="str">
        <f>F12</f>
        <v>k.ú. Lukovna</v>
      </c>
      <c r="G117" s="37"/>
      <c r="H117" s="37"/>
      <c r="I117" s="30" t="s">
        <v>26</v>
      </c>
      <c r="J117" s="67" t="str">
        <f>IF(J12="","",J12)</f>
        <v>9. 7. 2021</v>
      </c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6.95" customHeight="1">
      <c r="A118" s="35"/>
      <c r="B118" s="36"/>
      <c r="C118" s="37"/>
      <c r="D118" s="37"/>
      <c r="E118" s="37"/>
      <c r="F118" s="37"/>
      <c r="G118" s="37"/>
      <c r="H118" s="37"/>
      <c r="I118" s="37"/>
      <c r="J118" s="37"/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54.4" customHeight="1">
      <c r="A119" s="35"/>
      <c r="B119" s="36"/>
      <c r="C119" s="30" t="s">
        <v>30</v>
      </c>
      <c r="D119" s="37"/>
      <c r="E119" s="37"/>
      <c r="F119" s="28" t="str">
        <f>E15</f>
        <v>Povodí Labe, státní podnik</v>
      </c>
      <c r="G119" s="37"/>
      <c r="H119" s="37"/>
      <c r="I119" s="30" t="s">
        <v>36</v>
      </c>
      <c r="J119" s="33" t="str">
        <f>E21</f>
        <v>Multiaqua s.r.o.,Veverkova 1343,500 02 Hradec Král</v>
      </c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5.2" customHeight="1">
      <c r="A120" s="35"/>
      <c r="B120" s="36"/>
      <c r="C120" s="30" t="s">
        <v>34</v>
      </c>
      <c r="D120" s="37"/>
      <c r="E120" s="37"/>
      <c r="F120" s="28" t="str">
        <f>IF(E18="","",E18)</f>
        <v>Vyplň údaj</v>
      </c>
      <c r="G120" s="37"/>
      <c r="H120" s="37"/>
      <c r="I120" s="30" t="s">
        <v>41</v>
      </c>
      <c r="J120" s="33" t="str">
        <f>E24</f>
        <v>Ing. Ladislav Malý</v>
      </c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10.35" customHeight="1">
      <c r="A121" s="35"/>
      <c r="B121" s="36"/>
      <c r="C121" s="37"/>
      <c r="D121" s="37"/>
      <c r="E121" s="37"/>
      <c r="F121" s="37"/>
      <c r="G121" s="37"/>
      <c r="H121" s="37"/>
      <c r="I121" s="37"/>
      <c r="J121" s="37"/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11" customFormat="1" ht="29.25" customHeight="1">
      <c r="A122" s="165"/>
      <c r="B122" s="166"/>
      <c r="C122" s="167" t="s">
        <v>131</v>
      </c>
      <c r="D122" s="168" t="s">
        <v>70</v>
      </c>
      <c r="E122" s="168" t="s">
        <v>66</v>
      </c>
      <c r="F122" s="168" t="s">
        <v>67</v>
      </c>
      <c r="G122" s="168" t="s">
        <v>132</v>
      </c>
      <c r="H122" s="168" t="s">
        <v>133</v>
      </c>
      <c r="I122" s="168" t="s">
        <v>134</v>
      </c>
      <c r="J122" s="168" t="s">
        <v>120</v>
      </c>
      <c r="K122" s="169" t="s">
        <v>135</v>
      </c>
      <c r="L122" s="170"/>
      <c r="M122" s="76" t="s">
        <v>1</v>
      </c>
      <c r="N122" s="77" t="s">
        <v>49</v>
      </c>
      <c r="O122" s="77" t="s">
        <v>136</v>
      </c>
      <c r="P122" s="77" t="s">
        <v>137</v>
      </c>
      <c r="Q122" s="77" t="s">
        <v>138</v>
      </c>
      <c r="R122" s="77" t="s">
        <v>139</v>
      </c>
      <c r="S122" s="77" t="s">
        <v>140</v>
      </c>
      <c r="T122" s="78" t="s">
        <v>141</v>
      </c>
      <c r="U122" s="165"/>
      <c r="V122" s="165"/>
      <c r="W122" s="165"/>
      <c r="X122" s="165"/>
      <c r="Y122" s="165"/>
      <c r="Z122" s="165"/>
      <c r="AA122" s="165"/>
      <c r="AB122" s="165"/>
      <c r="AC122" s="165"/>
      <c r="AD122" s="165"/>
      <c r="AE122" s="165"/>
    </row>
    <row r="123" spans="1:63" s="2" customFormat="1" ht="22.9" customHeight="1">
      <c r="A123" s="35"/>
      <c r="B123" s="36"/>
      <c r="C123" s="83" t="s">
        <v>142</v>
      </c>
      <c r="D123" s="37"/>
      <c r="E123" s="37"/>
      <c r="F123" s="37"/>
      <c r="G123" s="37"/>
      <c r="H123" s="37"/>
      <c r="I123" s="37"/>
      <c r="J123" s="171">
        <f>BK123</f>
        <v>0</v>
      </c>
      <c r="K123" s="37"/>
      <c r="L123" s="40"/>
      <c r="M123" s="79"/>
      <c r="N123" s="172"/>
      <c r="O123" s="80"/>
      <c r="P123" s="173">
        <f>P124</f>
        <v>0</v>
      </c>
      <c r="Q123" s="80"/>
      <c r="R123" s="173">
        <f>R124</f>
        <v>589.0875795342001</v>
      </c>
      <c r="S123" s="80"/>
      <c r="T123" s="174">
        <f>T124</f>
        <v>194.565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T123" s="18" t="s">
        <v>84</v>
      </c>
      <c r="AU123" s="18" t="s">
        <v>122</v>
      </c>
      <c r="BK123" s="175">
        <f>BK124</f>
        <v>0</v>
      </c>
    </row>
    <row r="124" spans="2:63" s="12" customFormat="1" ht="25.9" customHeight="1">
      <c r="B124" s="176"/>
      <c r="C124" s="177"/>
      <c r="D124" s="178" t="s">
        <v>84</v>
      </c>
      <c r="E124" s="179" t="s">
        <v>143</v>
      </c>
      <c r="F124" s="179" t="s">
        <v>144</v>
      </c>
      <c r="G124" s="177"/>
      <c r="H124" s="177"/>
      <c r="I124" s="180"/>
      <c r="J124" s="181">
        <f>BK124</f>
        <v>0</v>
      </c>
      <c r="K124" s="177"/>
      <c r="L124" s="182"/>
      <c r="M124" s="183"/>
      <c r="N124" s="184"/>
      <c r="O124" s="184"/>
      <c r="P124" s="185">
        <f>P125+P188+P193+P234+P237+P239</f>
        <v>0</v>
      </c>
      <c r="Q124" s="184"/>
      <c r="R124" s="185">
        <f>R125+R188+R193+R234+R237+R239</f>
        <v>589.0875795342001</v>
      </c>
      <c r="S124" s="184"/>
      <c r="T124" s="186">
        <f>T125+T188+T193+T234+T237+T239</f>
        <v>194.565</v>
      </c>
      <c r="AR124" s="187" t="s">
        <v>23</v>
      </c>
      <c r="AT124" s="188" t="s">
        <v>84</v>
      </c>
      <c r="AU124" s="188" t="s">
        <v>85</v>
      </c>
      <c r="AY124" s="187" t="s">
        <v>145</v>
      </c>
      <c r="BK124" s="189">
        <f>BK125+BK188+BK193+BK234+BK237+BK239</f>
        <v>0</v>
      </c>
    </row>
    <row r="125" spans="2:63" s="12" customFormat="1" ht="22.9" customHeight="1">
      <c r="B125" s="176"/>
      <c r="C125" s="177"/>
      <c r="D125" s="178" t="s">
        <v>84</v>
      </c>
      <c r="E125" s="190" t="s">
        <v>23</v>
      </c>
      <c r="F125" s="190" t="s">
        <v>146</v>
      </c>
      <c r="G125" s="177"/>
      <c r="H125" s="177"/>
      <c r="I125" s="180"/>
      <c r="J125" s="191">
        <f>BK125</f>
        <v>0</v>
      </c>
      <c r="K125" s="177"/>
      <c r="L125" s="182"/>
      <c r="M125" s="183"/>
      <c r="N125" s="184"/>
      <c r="O125" s="184"/>
      <c r="P125" s="185">
        <f>SUM(P126:P187)</f>
        <v>0</v>
      </c>
      <c r="Q125" s="184"/>
      <c r="R125" s="185">
        <f>SUM(R126:R187)</f>
        <v>2.74830022</v>
      </c>
      <c r="S125" s="184"/>
      <c r="T125" s="186">
        <f>SUM(T126:T187)</f>
        <v>140.665</v>
      </c>
      <c r="AR125" s="187" t="s">
        <v>23</v>
      </c>
      <c r="AT125" s="188" t="s">
        <v>84</v>
      </c>
      <c r="AU125" s="188" t="s">
        <v>23</v>
      </c>
      <c r="AY125" s="187" t="s">
        <v>145</v>
      </c>
      <c r="BK125" s="189">
        <f>SUM(BK126:BK187)</f>
        <v>0</v>
      </c>
    </row>
    <row r="126" spans="1:65" s="2" customFormat="1" ht="49.15" customHeight="1">
      <c r="A126" s="35"/>
      <c r="B126" s="36"/>
      <c r="C126" s="192" t="s">
        <v>23</v>
      </c>
      <c r="D126" s="192" t="s">
        <v>147</v>
      </c>
      <c r="E126" s="193" t="s">
        <v>148</v>
      </c>
      <c r="F126" s="194" t="s">
        <v>149</v>
      </c>
      <c r="G126" s="195" t="s">
        <v>150</v>
      </c>
      <c r="H126" s="196">
        <v>63</v>
      </c>
      <c r="I126" s="197"/>
      <c r="J126" s="198">
        <f>ROUND(I126*H126,2)</f>
        <v>0</v>
      </c>
      <c r="K126" s="194" t="s">
        <v>151</v>
      </c>
      <c r="L126" s="40"/>
      <c r="M126" s="199" t="s">
        <v>1</v>
      </c>
      <c r="N126" s="200" t="s">
        <v>50</v>
      </c>
      <c r="O126" s="72"/>
      <c r="P126" s="201">
        <f>O126*H126</f>
        <v>0</v>
      </c>
      <c r="Q126" s="201">
        <v>0</v>
      </c>
      <c r="R126" s="201">
        <f>Q126*H126</f>
        <v>0</v>
      </c>
      <c r="S126" s="201">
        <v>1.8</v>
      </c>
      <c r="T126" s="202">
        <f>S126*H126</f>
        <v>113.4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203" t="s">
        <v>110</v>
      </c>
      <c r="AT126" s="203" t="s">
        <v>147</v>
      </c>
      <c r="AU126" s="203" t="s">
        <v>92</v>
      </c>
      <c r="AY126" s="18" t="s">
        <v>145</v>
      </c>
      <c r="BE126" s="204">
        <f>IF(N126="základní",J126,0)</f>
        <v>0</v>
      </c>
      <c r="BF126" s="204">
        <f>IF(N126="snížená",J126,0)</f>
        <v>0</v>
      </c>
      <c r="BG126" s="204">
        <f>IF(N126="zákl. přenesená",J126,0)</f>
        <v>0</v>
      </c>
      <c r="BH126" s="204">
        <f>IF(N126="sníž. přenesená",J126,0)</f>
        <v>0</v>
      </c>
      <c r="BI126" s="204">
        <f>IF(N126="nulová",J126,0)</f>
        <v>0</v>
      </c>
      <c r="BJ126" s="18" t="s">
        <v>23</v>
      </c>
      <c r="BK126" s="204">
        <f>ROUND(I126*H126,2)</f>
        <v>0</v>
      </c>
      <c r="BL126" s="18" t="s">
        <v>110</v>
      </c>
      <c r="BM126" s="203" t="s">
        <v>152</v>
      </c>
    </row>
    <row r="127" spans="2:51" s="13" customFormat="1" ht="11.25">
      <c r="B127" s="205"/>
      <c r="C127" s="206"/>
      <c r="D127" s="207" t="s">
        <v>153</v>
      </c>
      <c r="E127" s="208" t="s">
        <v>1</v>
      </c>
      <c r="F127" s="209" t="s">
        <v>154</v>
      </c>
      <c r="G127" s="206"/>
      <c r="H127" s="210">
        <v>63</v>
      </c>
      <c r="I127" s="211"/>
      <c r="J127" s="206"/>
      <c r="K127" s="206"/>
      <c r="L127" s="212"/>
      <c r="M127" s="213"/>
      <c r="N127" s="214"/>
      <c r="O127" s="214"/>
      <c r="P127" s="214"/>
      <c r="Q127" s="214"/>
      <c r="R127" s="214"/>
      <c r="S127" s="214"/>
      <c r="T127" s="215"/>
      <c r="AT127" s="216" t="s">
        <v>153</v>
      </c>
      <c r="AU127" s="216" t="s">
        <v>92</v>
      </c>
      <c r="AV127" s="13" t="s">
        <v>92</v>
      </c>
      <c r="AW127" s="13" t="s">
        <v>40</v>
      </c>
      <c r="AX127" s="13" t="s">
        <v>23</v>
      </c>
      <c r="AY127" s="216" t="s">
        <v>145</v>
      </c>
    </row>
    <row r="128" spans="1:65" s="2" customFormat="1" ht="49.15" customHeight="1">
      <c r="A128" s="35"/>
      <c r="B128" s="36"/>
      <c r="C128" s="192" t="s">
        <v>92</v>
      </c>
      <c r="D128" s="192" t="s">
        <v>147</v>
      </c>
      <c r="E128" s="193" t="s">
        <v>155</v>
      </c>
      <c r="F128" s="194" t="s">
        <v>156</v>
      </c>
      <c r="G128" s="195" t="s">
        <v>150</v>
      </c>
      <c r="H128" s="196">
        <v>14.35</v>
      </c>
      <c r="I128" s="197"/>
      <c r="J128" s="198">
        <f>ROUND(I128*H128,2)</f>
        <v>0</v>
      </c>
      <c r="K128" s="194" t="s">
        <v>151</v>
      </c>
      <c r="L128" s="40"/>
      <c r="M128" s="199" t="s">
        <v>1</v>
      </c>
      <c r="N128" s="200" t="s">
        <v>50</v>
      </c>
      <c r="O128" s="72"/>
      <c r="P128" s="201">
        <f>O128*H128</f>
        <v>0</v>
      </c>
      <c r="Q128" s="201">
        <v>0</v>
      </c>
      <c r="R128" s="201">
        <f>Q128*H128</f>
        <v>0</v>
      </c>
      <c r="S128" s="201">
        <v>1.9</v>
      </c>
      <c r="T128" s="202">
        <f>S128*H128</f>
        <v>27.264999999999997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03" t="s">
        <v>110</v>
      </c>
      <c r="AT128" s="203" t="s">
        <v>147</v>
      </c>
      <c r="AU128" s="203" t="s">
        <v>92</v>
      </c>
      <c r="AY128" s="18" t="s">
        <v>145</v>
      </c>
      <c r="BE128" s="204">
        <f>IF(N128="základní",J128,0)</f>
        <v>0</v>
      </c>
      <c r="BF128" s="204">
        <f>IF(N128="snížená",J128,0)</f>
        <v>0</v>
      </c>
      <c r="BG128" s="204">
        <f>IF(N128="zákl. přenesená",J128,0)</f>
        <v>0</v>
      </c>
      <c r="BH128" s="204">
        <f>IF(N128="sníž. přenesená",J128,0)</f>
        <v>0</v>
      </c>
      <c r="BI128" s="204">
        <f>IF(N128="nulová",J128,0)</f>
        <v>0</v>
      </c>
      <c r="BJ128" s="18" t="s">
        <v>23</v>
      </c>
      <c r="BK128" s="204">
        <f>ROUND(I128*H128,2)</f>
        <v>0</v>
      </c>
      <c r="BL128" s="18" t="s">
        <v>110</v>
      </c>
      <c r="BM128" s="203" t="s">
        <v>157</v>
      </c>
    </row>
    <row r="129" spans="2:51" s="13" customFormat="1" ht="11.25">
      <c r="B129" s="205"/>
      <c r="C129" s="206"/>
      <c r="D129" s="207" t="s">
        <v>153</v>
      </c>
      <c r="E129" s="208" t="s">
        <v>1</v>
      </c>
      <c r="F129" s="209" t="s">
        <v>158</v>
      </c>
      <c r="G129" s="206"/>
      <c r="H129" s="210">
        <v>14.35</v>
      </c>
      <c r="I129" s="211"/>
      <c r="J129" s="206"/>
      <c r="K129" s="206"/>
      <c r="L129" s="212"/>
      <c r="M129" s="213"/>
      <c r="N129" s="214"/>
      <c r="O129" s="214"/>
      <c r="P129" s="214"/>
      <c r="Q129" s="214"/>
      <c r="R129" s="214"/>
      <c r="S129" s="214"/>
      <c r="T129" s="215"/>
      <c r="AT129" s="216" t="s">
        <v>153</v>
      </c>
      <c r="AU129" s="216" t="s">
        <v>92</v>
      </c>
      <c r="AV129" s="13" t="s">
        <v>92</v>
      </c>
      <c r="AW129" s="13" t="s">
        <v>40</v>
      </c>
      <c r="AX129" s="13" t="s">
        <v>23</v>
      </c>
      <c r="AY129" s="216" t="s">
        <v>145</v>
      </c>
    </row>
    <row r="130" spans="1:65" s="2" customFormat="1" ht="14.45" customHeight="1">
      <c r="A130" s="35"/>
      <c r="B130" s="36"/>
      <c r="C130" s="192" t="s">
        <v>104</v>
      </c>
      <c r="D130" s="192" t="s">
        <v>147</v>
      </c>
      <c r="E130" s="193" t="s">
        <v>159</v>
      </c>
      <c r="F130" s="194" t="s">
        <v>160</v>
      </c>
      <c r="G130" s="195" t="s">
        <v>161</v>
      </c>
      <c r="H130" s="196">
        <v>100</v>
      </c>
      <c r="I130" s="197"/>
      <c r="J130" s="198">
        <f>ROUND(I130*H130,2)</f>
        <v>0</v>
      </c>
      <c r="K130" s="194" t="s">
        <v>151</v>
      </c>
      <c r="L130" s="40"/>
      <c r="M130" s="199" t="s">
        <v>1</v>
      </c>
      <c r="N130" s="200" t="s">
        <v>50</v>
      </c>
      <c r="O130" s="72"/>
      <c r="P130" s="201">
        <f>O130*H130</f>
        <v>0</v>
      </c>
      <c r="Q130" s="201">
        <v>0.0269812134</v>
      </c>
      <c r="R130" s="201">
        <f>Q130*H130</f>
        <v>2.6981213399999997</v>
      </c>
      <c r="S130" s="201">
        <v>0</v>
      </c>
      <c r="T130" s="202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03" t="s">
        <v>110</v>
      </c>
      <c r="AT130" s="203" t="s">
        <v>147</v>
      </c>
      <c r="AU130" s="203" t="s">
        <v>92</v>
      </c>
      <c r="AY130" s="18" t="s">
        <v>145</v>
      </c>
      <c r="BE130" s="204">
        <f>IF(N130="základní",J130,0)</f>
        <v>0</v>
      </c>
      <c r="BF130" s="204">
        <f>IF(N130="snížená",J130,0)</f>
        <v>0</v>
      </c>
      <c r="BG130" s="204">
        <f>IF(N130="zákl. přenesená",J130,0)</f>
        <v>0</v>
      </c>
      <c r="BH130" s="204">
        <f>IF(N130="sníž. přenesená",J130,0)</f>
        <v>0</v>
      </c>
      <c r="BI130" s="204">
        <f>IF(N130="nulová",J130,0)</f>
        <v>0</v>
      </c>
      <c r="BJ130" s="18" t="s">
        <v>23</v>
      </c>
      <c r="BK130" s="204">
        <f>ROUND(I130*H130,2)</f>
        <v>0</v>
      </c>
      <c r="BL130" s="18" t="s">
        <v>110</v>
      </c>
      <c r="BM130" s="203" t="s">
        <v>162</v>
      </c>
    </row>
    <row r="131" spans="1:65" s="2" customFormat="1" ht="24.2" customHeight="1">
      <c r="A131" s="35"/>
      <c r="B131" s="36"/>
      <c r="C131" s="192" t="s">
        <v>110</v>
      </c>
      <c r="D131" s="192" t="s">
        <v>147</v>
      </c>
      <c r="E131" s="193" t="s">
        <v>163</v>
      </c>
      <c r="F131" s="194" t="s">
        <v>164</v>
      </c>
      <c r="G131" s="195" t="s">
        <v>165</v>
      </c>
      <c r="H131" s="196">
        <v>240</v>
      </c>
      <c r="I131" s="197"/>
      <c r="J131" s="198">
        <f>ROUND(I131*H131,2)</f>
        <v>0</v>
      </c>
      <c r="K131" s="194" t="s">
        <v>151</v>
      </c>
      <c r="L131" s="40"/>
      <c r="M131" s="199" t="s">
        <v>1</v>
      </c>
      <c r="N131" s="200" t="s">
        <v>50</v>
      </c>
      <c r="O131" s="72"/>
      <c r="P131" s="201">
        <f>O131*H131</f>
        <v>0</v>
      </c>
      <c r="Q131" s="201">
        <v>4.07925E-05</v>
      </c>
      <c r="R131" s="201">
        <f>Q131*H131</f>
        <v>0.0097902</v>
      </c>
      <c r="S131" s="201">
        <v>0</v>
      </c>
      <c r="T131" s="202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03" t="s">
        <v>110</v>
      </c>
      <c r="AT131" s="203" t="s">
        <v>147</v>
      </c>
      <c r="AU131" s="203" t="s">
        <v>92</v>
      </c>
      <c r="AY131" s="18" t="s">
        <v>145</v>
      </c>
      <c r="BE131" s="204">
        <f>IF(N131="základní",J131,0)</f>
        <v>0</v>
      </c>
      <c r="BF131" s="204">
        <f>IF(N131="snížená",J131,0)</f>
        <v>0</v>
      </c>
      <c r="BG131" s="204">
        <f>IF(N131="zákl. přenesená",J131,0)</f>
        <v>0</v>
      </c>
      <c r="BH131" s="204">
        <f>IF(N131="sníž. přenesená",J131,0)</f>
        <v>0</v>
      </c>
      <c r="BI131" s="204">
        <f>IF(N131="nulová",J131,0)</f>
        <v>0</v>
      </c>
      <c r="BJ131" s="18" t="s">
        <v>23</v>
      </c>
      <c r="BK131" s="204">
        <f>ROUND(I131*H131,2)</f>
        <v>0</v>
      </c>
      <c r="BL131" s="18" t="s">
        <v>110</v>
      </c>
      <c r="BM131" s="203" t="s">
        <v>166</v>
      </c>
    </row>
    <row r="132" spans="2:51" s="13" customFormat="1" ht="11.25">
      <c r="B132" s="205"/>
      <c r="C132" s="206"/>
      <c r="D132" s="207" t="s">
        <v>153</v>
      </c>
      <c r="E132" s="208" t="s">
        <v>1</v>
      </c>
      <c r="F132" s="209" t="s">
        <v>167</v>
      </c>
      <c r="G132" s="206"/>
      <c r="H132" s="210">
        <v>240</v>
      </c>
      <c r="I132" s="211"/>
      <c r="J132" s="206"/>
      <c r="K132" s="206"/>
      <c r="L132" s="212"/>
      <c r="M132" s="213"/>
      <c r="N132" s="214"/>
      <c r="O132" s="214"/>
      <c r="P132" s="214"/>
      <c r="Q132" s="214"/>
      <c r="R132" s="214"/>
      <c r="S132" s="214"/>
      <c r="T132" s="215"/>
      <c r="AT132" s="216" t="s">
        <v>153</v>
      </c>
      <c r="AU132" s="216" t="s">
        <v>92</v>
      </c>
      <c r="AV132" s="13" t="s">
        <v>92</v>
      </c>
      <c r="AW132" s="13" t="s">
        <v>40</v>
      </c>
      <c r="AX132" s="13" t="s">
        <v>23</v>
      </c>
      <c r="AY132" s="216" t="s">
        <v>145</v>
      </c>
    </row>
    <row r="133" spans="1:65" s="2" customFormat="1" ht="24.2" customHeight="1">
      <c r="A133" s="35"/>
      <c r="B133" s="36"/>
      <c r="C133" s="192" t="s">
        <v>168</v>
      </c>
      <c r="D133" s="192" t="s">
        <v>147</v>
      </c>
      <c r="E133" s="193" t="s">
        <v>169</v>
      </c>
      <c r="F133" s="194" t="s">
        <v>170</v>
      </c>
      <c r="G133" s="195" t="s">
        <v>150</v>
      </c>
      <c r="H133" s="196">
        <v>26</v>
      </c>
      <c r="I133" s="197"/>
      <c r="J133" s="198">
        <f>ROUND(I133*H133,2)</f>
        <v>0</v>
      </c>
      <c r="K133" s="194" t="s">
        <v>151</v>
      </c>
      <c r="L133" s="40"/>
      <c r="M133" s="199" t="s">
        <v>1</v>
      </c>
      <c r="N133" s="200" t="s">
        <v>50</v>
      </c>
      <c r="O133" s="72"/>
      <c r="P133" s="201">
        <f>O133*H133</f>
        <v>0</v>
      </c>
      <c r="Q133" s="201">
        <v>0</v>
      </c>
      <c r="R133" s="201">
        <f>Q133*H133</f>
        <v>0</v>
      </c>
      <c r="S133" s="201">
        <v>0</v>
      </c>
      <c r="T133" s="202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03" t="s">
        <v>110</v>
      </c>
      <c r="AT133" s="203" t="s">
        <v>147</v>
      </c>
      <c r="AU133" s="203" t="s">
        <v>92</v>
      </c>
      <c r="AY133" s="18" t="s">
        <v>145</v>
      </c>
      <c r="BE133" s="204">
        <f>IF(N133="základní",J133,0)</f>
        <v>0</v>
      </c>
      <c r="BF133" s="204">
        <f>IF(N133="snížená",J133,0)</f>
        <v>0</v>
      </c>
      <c r="BG133" s="204">
        <f>IF(N133="zákl. přenesená",J133,0)</f>
        <v>0</v>
      </c>
      <c r="BH133" s="204">
        <f>IF(N133="sníž. přenesená",J133,0)</f>
        <v>0</v>
      </c>
      <c r="BI133" s="204">
        <f>IF(N133="nulová",J133,0)</f>
        <v>0</v>
      </c>
      <c r="BJ133" s="18" t="s">
        <v>23</v>
      </c>
      <c r="BK133" s="204">
        <f>ROUND(I133*H133,2)</f>
        <v>0</v>
      </c>
      <c r="BL133" s="18" t="s">
        <v>110</v>
      </c>
      <c r="BM133" s="203" t="s">
        <v>171</v>
      </c>
    </row>
    <row r="134" spans="2:51" s="13" customFormat="1" ht="11.25">
      <c r="B134" s="205"/>
      <c r="C134" s="206"/>
      <c r="D134" s="207" t="s">
        <v>153</v>
      </c>
      <c r="E134" s="208" t="s">
        <v>1</v>
      </c>
      <c r="F134" s="209" t="s">
        <v>172</v>
      </c>
      <c r="G134" s="206"/>
      <c r="H134" s="210">
        <v>13</v>
      </c>
      <c r="I134" s="211"/>
      <c r="J134" s="206"/>
      <c r="K134" s="206"/>
      <c r="L134" s="212"/>
      <c r="M134" s="213"/>
      <c r="N134" s="214"/>
      <c r="O134" s="214"/>
      <c r="P134" s="214"/>
      <c r="Q134" s="214"/>
      <c r="R134" s="214"/>
      <c r="S134" s="214"/>
      <c r="T134" s="215"/>
      <c r="AT134" s="216" t="s">
        <v>153</v>
      </c>
      <c r="AU134" s="216" t="s">
        <v>92</v>
      </c>
      <c r="AV134" s="13" t="s">
        <v>92</v>
      </c>
      <c r="AW134" s="13" t="s">
        <v>40</v>
      </c>
      <c r="AX134" s="13" t="s">
        <v>85</v>
      </c>
      <c r="AY134" s="216" t="s">
        <v>145</v>
      </c>
    </row>
    <row r="135" spans="2:51" s="13" customFormat="1" ht="11.25">
      <c r="B135" s="205"/>
      <c r="C135" s="206"/>
      <c r="D135" s="207" t="s">
        <v>153</v>
      </c>
      <c r="E135" s="208" t="s">
        <v>1</v>
      </c>
      <c r="F135" s="209" t="s">
        <v>173</v>
      </c>
      <c r="G135" s="206"/>
      <c r="H135" s="210">
        <v>13</v>
      </c>
      <c r="I135" s="211"/>
      <c r="J135" s="206"/>
      <c r="K135" s="206"/>
      <c r="L135" s="212"/>
      <c r="M135" s="213"/>
      <c r="N135" s="214"/>
      <c r="O135" s="214"/>
      <c r="P135" s="214"/>
      <c r="Q135" s="214"/>
      <c r="R135" s="214"/>
      <c r="S135" s="214"/>
      <c r="T135" s="215"/>
      <c r="AT135" s="216" t="s">
        <v>153</v>
      </c>
      <c r="AU135" s="216" t="s">
        <v>92</v>
      </c>
      <c r="AV135" s="13" t="s">
        <v>92</v>
      </c>
      <c r="AW135" s="13" t="s">
        <v>40</v>
      </c>
      <c r="AX135" s="13" t="s">
        <v>85</v>
      </c>
      <c r="AY135" s="216" t="s">
        <v>145</v>
      </c>
    </row>
    <row r="136" spans="2:51" s="14" customFormat="1" ht="11.25">
      <c r="B136" s="217"/>
      <c r="C136" s="218"/>
      <c r="D136" s="207" t="s">
        <v>153</v>
      </c>
      <c r="E136" s="219" t="s">
        <v>1</v>
      </c>
      <c r="F136" s="220" t="s">
        <v>174</v>
      </c>
      <c r="G136" s="218"/>
      <c r="H136" s="221">
        <v>26</v>
      </c>
      <c r="I136" s="222"/>
      <c r="J136" s="218"/>
      <c r="K136" s="218"/>
      <c r="L136" s="223"/>
      <c r="M136" s="224"/>
      <c r="N136" s="225"/>
      <c r="O136" s="225"/>
      <c r="P136" s="225"/>
      <c r="Q136" s="225"/>
      <c r="R136" s="225"/>
      <c r="S136" s="225"/>
      <c r="T136" s="226"/>
      <c r="AT136" s="227" t="s">
        <v>153</v>
      </c>
      <c r="AU136" s="227" t="s">
        <v>92</v>
      </c>
      <c r="AV136" s="14" t="s">
        <v>110</v>
      </c>
      <c r="AW136" s="14" t="s">
        <v>40</v>
      </c>
      <c r="AX136" s="14" t="s">
        <v>23</v>
      </c>
      <c r="AY136" s="227" t="s">
        <v>145</v>
      </c>
    </row>
    <row r="137" spans="1:65" s="2" customFormat="1" ht="24.2" customHeight="1">
      <c r="A137" s="35"/>
      <c r="B137" s="36"/>
      <c r="C137" s="192" t="s">
        <v>175</v>
      </c>
      <c r="D137" s="192" t="s">
        <v>147</v>
      </c>
      <c r="E137" s="193" t="s">
        <v>176</v>
      </c>
      <c r="F137" s="194" t="s">
        <v>177</v>
      </c>
      <c r="G137" s="195" t="s">
        <v>150</v>
      </c>
      <c r="H137" s="196">
        <v>171.71</v>
      </c>
      <c r="I137" s="197"/>
      <c r="J137" s="198">
        <f>ROUND(I137*H137,2)</f>
        <v>0</v>
      </c>
      <c r="K137" s="194" t="s">
        <v>151</v>
      </c>
      <c r="L137" s="40"/>
      <c r="M137" s="199" t="s">
        <v>1</v>
      </c>
      <c r="N137" s="200" t="s">
        <v>50</v>
      </c>
      <c r="O137" s="72"/>
      <c r="P137" s="201">
        <f>O137*H137</f>
        <v>0</v>
      </c>
      <c r="Q137" s="201">
        <v>0</v>
      </c>
      <c r="R137" s="201">
        <f>Q137*H137</f>
        <v>0</v>
      </c>
      <c r="S137" s="201">
        <v>0</v>
      </c>
      <c r="T137" s="202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03" t="s">
        <v>110</v>
      </c>
      <c r="AT137" s="203" t="s">
        <v>147</v>
      </c>
      <c r="AU137" s="203" t="s">
        <v>92</v>
      </c>
      <c r="AY137" s="18" t="s">
        <v>145</v>
      </c>
      <c r="BE137" s="204">
        <f>IF(N137="základní",J137,0)</f>
        <v>0</v>
      </c>
      <c r="BF137" s="204">
        <f>IF(N137="snížená",J137,0)</f>
        <v>0</v>
      </c>
      <c r="BG137" s="204">
        <f>IF(N137="zákl. přenesená",J137,0)</f>
        <v>0</v>
      </c>
      <c r="BH137" s="204">
        <f>IF(N137="sníž. přenesená",J137,0)</f>
        <v>0</v>
      </c>
      <c r="BI137" s="204">
        <f>IF(N137="nulová",J137,0)</f>
        <v>0</v>
      </c>
      <c r="BJ137" s="18" t="s">
        <v>23</v>
      </c>
      <c r="BK137" s="204">
        <f>ROUND(I137*H137,2)</f>
        <v>0</v>
      </c>
      <c r="BL137" s="18" t="s">
        <v>110</v>
      </c>
      <c r="BM137" s="203" t="s">
        <v>178</v>
      </c>
    </row>
    <row r="138" spans="2:51" s="13" customFormat="1" ht="11.25">
      <c r="B138" s="205"/>
      <c r="C138" s="206"/>
      <c r="D138" s="207" t="s">
        <v>153</v>
      </c>
      <c r="E138" s="208" t="s">
        <v>1</v>
      </c>
      <c r="F138" s="209" t="s">
        <v>179</v>
      </c>
      <c r="G138" s="206"/>
      <c r="H138" s="210">
        <v>333.52</v>
      </c>
      <c r="I138" s="211"/>
      <c r="J138" s="206"/>
      <c r="K138" s="206"/>
      <c r="L138" s="212"/>
      <c r="M138" s="213"/>
      <c r="N138" s="214"/>
      <c r="O138" s="214"/>
      <c r="P138" s="214"/>
      <c r="Q138" s="214"/>
      <c r="R138" s="214"/>
      <c r="S138" s="214"/>
      <c r="T138" s="215"/>
      <c r="AT138" s="216" t="s">
        <v>153</v>
      </c>
      <c r="AU138" s="216" t="s">
        <v>92</v>
      </c>
      <c r="AV138" s="13" t="s">
        <v>92</v>
      </c>
      <c r="AW138" s="13" t="s">
        <v>40</v>
      </c>
      <c r="AX138" s="13" t="s">
        <v>85</v>
      </c>
      <c r="AY138" s="216" t="s">
        <v>145</v>
      </c>
    </row>
    <row r="139" spans="2:51" s="13" customFormat="1" ht="11.25">
      <c r="B139" s="205"/>
      <c r="C139" s="206"/>
      <c r="D139" s="207" t="s">
        <v>153</v>
      </c>
      <c r="E139" s="208" t="s">
        <v>1</v>
      </c>
      <c r="F139" s="209" t="s">
        <v>180</v>
      </c>
      <c r="G139" s="206"/>
      <c r="H139" s="210">
        <v>-98.81</v>
      </c>
      <c r="I139" s="211"/>
      <c r="J139" s="206"/>
      <c r="K139" s="206"/>
      <c r="L139" s="212"/>
      <c r="M139" s="213"/>
      <c r="N139" s="214"/>
      <c r="O139" s="214"/>
      <c r="P139" s="214"/>
      <c r="Q139" s="214"/>
      <c r="R139" s="214"/>
      <c r="S139" s="214"/>
      <c r="T139" s="215"/>
      <c r="AT139" s="216" t="s">
        <v>153</v>
      </c>
      <c r="AU139" s="216" t="s">
        <v>92</v>
      </c>
      <c r="AV139" s="13" t="s">
        <v>92</v>
      </c>
      <c r="AW139" s="13" t="s">
        <v>40</v>
      </c>
      <c r="AX139" s="13" t="s">
        <v>85</v>
      </c>
      <c r="AY139" s="216" t="s">
        <v>145</v>
      </c>
    </row>
    <row r="140" spans="2:51" s="13" customFormat="1" ht="11.25">
      <c r="B140" s="205"/>
      <c r="C140" s="206"/>
      <c r="D140" s="207" t="s">
        <v>153</v>
      </c>
      <c r="E140" s="208" t="s">
        <v>1</v>
      </c>
      <c r="F140" s="209" t="s">
        <v>181</v>
      </c>
      <c r="G140" s="206"/>
      <c r="H140" s="210">
        <v>-63</v>
      </c>
      <c r="I140" s="211"/>
      <c r="J140" s="206"/>
      <c r="K140" s="206"/>
      <c r="L140" s="212"/>
      <c r="M140" s="213"/>
      <c r="N140" s="214"/>
      <c r="O140" s="214"/>
      <c r="P140" s="214"/>
      <c r="Q140" s="214"/>
      <c r="R140" s="214"/>
      <c r="S140" s="214"/>
      <c r="T140" s="215"/>
      <c r="AT140" s="216" t="s">
        <v>153</v>
      </c>
      <c r="AU140" s="216" t="s">
        <v>92</v>
      </c>
      <c r="AV140" s="13" t="s">
        <v>92</v>
      </c>
      <c r="AW140" s="13" t="s">
        <v>40</v>
      </c>
      <c r="AX140" s="13" t="s">
        <v>85</v>
      </c>
      <c r="AY140" s="216" t="s">
        <v>145</v>
      </c>
    </row>
    <row r="141" spans="2:51" s="14" customFormat="1" ht="11.25">
      <c r="B141" s="217"/>
      <c r="C141" s="218"/>
      <c r="D141" s="207" t="s">
        <v>153</v>
      </c>
      <c r="E141" s="219" t="s">
        <v>1</v>
      </c>
      <c r="F141" s="220" t="s">
        <v>174</v>
      </c>
      <c r="G141" s="218"/>
      <c r="H141" s="221">
        <v>171.71</v>
      </c>
      <c r="I141" s="222"/>
      <c r="J141" s="218"/>
      <c r="K141" s="218"/>
      <c r="L141" s="223"/>
      <c r="M141" s="224"/>
      <c r="N141" s="225"/>
      <c r="O141" s="225"/>
      <c r="P141" s="225"/>
      <c r="Q141" s="225"/>
      <c r="R141" s="225"/>
      <c r="S141" s="225"/>
      <c r="T141" s="226"/>
      <c r="AT141" s="227" t="s">
        <v>153</v>
      </c>
      <c r="AU141" s="227" t="s">
        <v>92</v>
      </c>
      <c r="AV141" s="14" t="s">
        <v>110</v>
      </c>
      <c r="AW141" s="14" t="s">
        <v>40</v>
      </c>
      <c r="AX141" s="14" t="s">
        <v>23</v>
      </c>
      <c r="AY141" s="227" t="s">
        <v>145</v>
      </c>
    </row>
    <row r="142" spans="1:65" s="2" customFormat="1" ht="37.9" customHeight="1">
      <c r="A142" s="35"/>
      <c r="B142" s="36"/>
      <c r="C142" s="192" t="s">
        <v>182</v>
      </c>
      <c r="D142" s="192" t="s">
        <v>147</v>
      </c>
      <c r="E142" s="193" t="s">
        <v>183</v>
      </c>
      <c r="F142" s="194" t="s">
        <v>184</v>
      </c>
      <c r="G142" s="195" t="s">
        <v>150</v>
      </c>
      <c r="H142" s="196">
        <v>51.976</v>
      </c>
      <c r="I142" s="197"/>
      <c r="J142" s="198">
        <f>ROUND(I142*H142,2)</f>
        <v>0</v>
      </c>
      <c r="K142" s="194" t="s">
        <v>151</v>
      </c>
      <c r="L142" s="40"/>
      <c r="M142" s="199" t="s">
        <v>1</v>
      </c>
      <c r="N142" s="200" t="s">
        <v>50</v>
      </c>
      <c r="O142" s="72"/>
      <c r="P142" s="201">
        <f>O142*H142</f>
        <v>0</v>
      </c>
      <c r="Q142" s="201">
        <v>0</v>
      </c>
      <c r="R142" s="201">
        <f>Q142*H142</f>
        <v>0</v>
      </c>
      <c r="S142" s="201">
        <v>0</v>
      </c>
      <c r="T142" s="202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03" t="s">
        <v>110</v>
      </c>
      <c r="AT142" s="203" t="s">
        <v>147</v>
      </c>
      <c r="AU142" s="203" t="s">
        <v>92</v>
      </c>
      <c r="AY142" s="18" t="s">
        <v>145</v>
      </c>
      <c r="BE142" s="204">
        <f>IF(N142="základní",J142,0)</f>
        <v>0</v>
      </c>
      <c r="BF142" s="204">
        <f>IF(N142="snížená",J142,0)</f>
        <v>0</v>
      </c>
      <c r="BG142" s="204">
        <f>IF(N142="zákl. přenesená",J142,0)</f>
        <v>0</v>
      </c>
      <c r="BH142" s="204">
        <f>IF(N142="sníž. přenesená",J142,0)</f>
        <v>0</v>
      </c>
      <c r="BI142" s="204">
        <f>IF(N142="nulová",J142,0)</f>
        <v>0</v>
      </c>
      <c r="BJ142" s="18" t="s">
        <v>23</v>
      </c>
      <c r="BK142" s="204">
        <f>ROUND(I142*H142,2)</f>
        <v>0</v>
      </c>
      <c r="BL142" s="18" t="s">
        <v>110</v>
      </c>
      <c r="BM142" s="203" t="s">
        <v>185</v>
      </c>
    </row>
    <row r="143" spans="2:51" s="15" customFormat="1" ht="11.25">
      <c r="B143" s="228"/>
      <c r="C143" s="229"/>
      <c r="D143" s="207" t="s">
        <v>153</v>
      </c>
      <c r="E143" s="230" t="s">
        <v>1</v>
      </c>
      <c r="F143" s="231" t="s">
        <v>186</v>
      </c>
      <c r="G143" s="229"/>
      <c r="H143" s="230" t="s">
        <v>1</v>
      </c>
      <c r="I143" s="232"/>
      <c r="J143" s="229"/>
      <c r="K143" s="229"/>
      <c r="L143" s="233"/>
      <c r="M143" s="234"/>
      <c r="N143" s="235"/>
      <c r="O143" s="235"/>
      <c r="P143" s="235"/>
      <c r="Q143" s="235"/>
      <c r="R143" s="235"/>
      <c r="S143" s="235"/>
      <c r="T143" s="236"/>
      <c r="AT143" s="237" t="s">
        <v>153</v>
      </c>
      <c r="AU143" s="237" t="s">
        <v>92</v>
      </c>
      <c r="AV143" s="15" t="s">
        <v>23</v>
      </c>
      <c r="AW143" s="15" t="s">
        <v>40</v>
      </c>
      <c r="AX143" s="15" t="s">
        <v>85</v>
      </c>
      <c r="AY143" s="237" t="s">
        <v>145</v>
      </c>
    </row>
    <row r="144" spans="2:51" s="13" customFormat="1" ht="11.25">
      <c r="B144" s="205"/>
      <c r="C144" s="206"/>
      <c r="D144" s="207" t="s">
        <v>153</v>
      </c>
      <c r="E144" s="208" t="s">
        <v>1</v>
      </c>
      <c r="F144" s="209" t="s">
        <v>187</v>
      </c>
      <c r="G144" s="206"/>
      <c r="H144" s="210">
        <v>8.39</v>
      </c>
      <c r="I144" s="211"/>
      <c r="J144" s="206"/>
      <c r="K144" s="206"/>
      <c r="L144" s="212"/>
      <c r="M144" s="213"/>
      <c r="N144" s="214"/>
      <c r="O144" s="214"/>
      <c r="P144" s="214"/>
      <c r="Q144" s="214"/>
      <c r="R144" s="214"/>
      <c r="S144" s="214"/>
      <c r="T144" s="215"/>
      <c r="AT144" s="216" t="s">
        <v>153</v>
      </c>
      <c r="AU144" s="216" t="s">
        <v>92</v>
      </c>
      <c r="AV144" s="13" t="s">
        <v>92</v>
      </c>
      <c r="AW144" s="13" t="s">
        <v>40</v>
      </c>
      <c r="AX144" s="13" t="s">
        <v>85</v>
      </c>
      <c r="AY144" s="216" t="s">
        <v>145</v>
      </c>
    </row>
    <row r="145" spans="2:51" s="13" customFormat="1" ht="22.5">
      <c r="B145" s="205"/>
      <c r="C145" s="206"/>
      <c r="D145" s="207" t="s">
        <v>153</v>
      </c>
      <c r="E145" s="208" t="s">
        <v>1</v>
      </c>
      <c r="F145" s="209" t="s">
        <v>188</v>
      </c>
      <c r="G145" s="206"/>
      <c r="H145" s="210">
        <v>54.53</v>
      </c>
      <c r="I145" s="211"/>
      <c r="J145" s="206"/>
      <c r="K145" s="206"/>
      <c r="L145" s="212"/>
      <c r="M145" s="213"/>
      <c r="N145" s="214"/>
      <c r="O145" s="214"/>
      <c r="P145" s="214"/>
      <c r="Q145" s="214"/>
      <c r="R145" s="214"/>
      <c r="S145" s="214"/>
      <c r="T145" s="215"/>
      <c r="AT145" s="216" t="s">
        <v>153</v>
      </c>
      <c r="AU145" s="216" t="s">
        <v>92</v>
      </c>
      <c r="AV145" s="13" t="s">
        <v>92</v>
      </c>
      <c r="AW145" s="13" t="s">
        <v>40</v>
      </c>
      <c r="AX145" s="13" t="s">
        <v>85</v>
      </c>
      <c r="AY145" s="216" t="s">
        <v>145</v>
      </c>
    </row>
    <row r="146" spans="2:51" s="13" customFormat="1" ht="22.5">
      <c r="B146" s="205"/>
      <c r="C146" s="206"/>
      <c r="D146" s="207" t="s">
        <v>153</v>
      </c>
      <c r="E146" s="208" t="s">
        <v>1</v>
      </c>
      <c r="F146" s="209" t="s">
        <v>189</v>
      </c>
      <c r="G146" s="206"/>
      <c r="H146" s="210">
        <v>7.056</v>
      </c>
      <c r="I146" s="211"/>
      <c r="J146" s="206"/>
      <c r="K146" s="206"/>
      <c r="L146" s="212"/>
      <c r="M146" s="213"/>
      <c r="N146" s="214"/>
      <c r="O146" s="214"/>
      <c r="P146" s="214"/>
      <c r="Q146" s="214"/>
      <c r="R146" s="214"/>
      <c r="S146" s="214"/>
      <c r="T146" s="215"/>
      <c r="AT146" s="216" t="s">
        <v>153</v>
      </c>
      <c r="AU146" s="216" t="s">
        <v>92</v>
      </c>
      <c r="AV146" s="13" t="s">
        <v>92</v>
      </c>
      <c r="AW146" s="13" t="s">
        <v>40</v>
      </c>
      <c r="AX146" s="13" t="s">
        <v>85</v>
      </c>
      <c r="AY146" s="216" t="s">
        <v>145</v>
      </c>
    </row>
    <row r="147" spans="2:51" s="13" customFormat="1" ht="11.25">
      <c r="B147" s="205"/>
      <c r="C147" s="206"/>
      <c r="D147" s="207" t="s">
        <v>153</v>
      </c>
      <c r="E147" s="208" t="s">
        <v>1</v>
      </c>
      <c r="F147" s="209" t="s">
        <v>190</v>
      </c>
      <c r="G147" s="206"/>
      <c r="H147" s="210">
        <v>-18</v>
      </c>
      <c r="I147" s="211"/>
      <c r="J147" s="206"/>
      <c r="K147" s="206"/>
      <c r="L147" s="212"/>
      <c r="M147" s="213"/>
      <c r="N147" s="214"/>
      <c r="O147" s="214"/>
      <c r="P147" s="214"/>
      <c r="Q147" s="214"/>
      <c r="R147" s="214"/>
      <c r="S147" s="214"/>
      <c r="T147" s="215"/>
      <c r="AT147" s="216" t="s">
        <v>153</v>
      </c>
      <c r="AU147" s="216" t="s">
        <v>92</v>
      </c>
      <c r="AV147" s="13" t="s">
        <v>92</v>
      </c>
      <c r="AW147" s="13" t="s">
        <v>40</v>
      </c>
      <c r="AX147" s="13" t="s">
        <v>85</v>
      </c>
      <c r="AY147" s="216" t="s">
        <v>145</v>
      </c>
    </row>
    <row r="148" spans="2:51" s="14" customFormat="1" ht="11.25">
      <c r="B148" s="217"/>
      <c r="C148" s="218"/>
      <c r="D148" s="207" t="s">
        <v>153</v>
      </c>
      <c r="E148" s="219" t="s">
        <v>1</v>
      </c>
      <c r="F148" s="220" t="s">
        <v>174</v>
      </c>
      <c r="G148" s="218"/>
      <c r="H148" s="221">
        <v>51.976</v>
      </c>
      <c r="I148" s="222"/>
      <c r="J148" s="218"/>
      <c r="K148" s="218"/>
      <c r="L148" s="223"/>
      <c r="M148" s="224"/>
      <c r="N148" s="225"/>
      <c r="O148" s="225"/>
      <c r="P148" s="225"/>
      <c r="Q148" s="225"/>
      <c r="R148" s="225"/>
      <c r="S148" s="225"/>
      <c r="T148" s="226"/>
      <c r="AT148" s="227" t="s">
        <v>153</v>
      </c>
      <c r="AU148" s="227" t="s">
        <v>92</v>
      </c>
      <c r="AV148" s="14" t="s">
        <v>110</v>
      </c>
      <c r="AW148" s="14" t="s">
        <v>40</v>
      </c>
      <c r="AX148" s="14" t="s">
        <v>23</v>
      </c>
      <c r="AY148" s="227" t="s">
        <v>145</v>
      </c>
    </row>
    <row r="149" spans="1:65" s="2" customFormat="1" ht="90" customHeight="1">
      <c r="A149" s="35"/>
      <c r="B149" s="36"/>
      <c r="C149" s="192" t="s">
        <v>191</v>
      </c>
      <c r="D149" s="192" t="s">
        <v>147</v>
      </c>
      <c r="E149" s="193" t="s">
        <v>192</v>
      </c>
      <c r="F149" s="194" t="s">
        <v>193</v>
      </c>
      <c r="G149" s="195" t="s">
        <v>150</v>
      </c>
      <c r="H149" s="196">
        <v>2.7</v>
      </c>
      <c r="I149" s="197"/>
      <c r="J149" s="198">
        <f>ROUND(I149*H149,2)</f>
        <v>0</v>
      </c>
      <c r="K149" s="194" t="s">
        <v>151</v>
      </c>
      <c r="L149" s="40"/>
      <c r="M149" s="199" t="s">
        <v>1</v>
      </c>
      <c r="N149" s="200" t="s">
        <v>50</v>
      </c>
      <c r="O149" s="72"/>
      <c r="P149" s="201">
        <f>O149*H149</f>
        <v>0</v>
      </c>
      <c r="Q149" s="201">
        <v>0.0104384</v>
      </c>
      <c r="R149" s="201">
        <f>Q149*H149</f>
        <v>0.028183680000000003</v>
      </c>
      <c r="S149" s="201">
        <v>0</v>
      </c>
      <c r="T149" s="202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03" t="s">
        <v>110</v>
      </c>
      <c r="AT149" s="203" t="s">
        <v>147</v>
      </c>
      <c r="AU149" s="203" t="s">
        <v>92</v>
      </c>
      <c r="AY149" s="18" t="s">
        <v>145</v>
      </c>
      <c r="BE149" s="204">
        <f>IF(N149="základní",J149,0)</f>
        <v>0</v>
      </c>
      <c r="BF149" s="204">
        <f>IF(N149="snížená",J149,0)</f>
        <v>0</v>
      </c>
      <c r="BG149" s="204">
        <f>IF(N149="zákl. přenesená",J149,0)</f>
        <v>0</v>
      </c>
      <c r="BH149" s="204">
        <f>IF(N149="sníž. přenesená",J149,0)</f>
        <v>0</v>
      </c>
      <c r="BI149" s="204">
        <f>IF(N149="nulová",J149,0)</f>
        <v>0</v>
      </c>
      <c r="BJ149" s="18" t="s">
        <v>23</v>
      </c>
      <c r="BK149" s="204">
        <f>ROUND(I149*H149,2)</f>
        <v>0</v>
      </c>
      <c r="BL149" s="18" t="s">
        <v>110</v>
      </c>
      <c r="BM149" s="203" t="s">
        <v>194</v>
      </c>
    </row>
    <row r="150" spans="2:51" s="13" customFormat="1" ht="11.25">
      <c r="B150" s="205"/>
      <c r="C150" s="206"/>
      <c r="D150" s="207" t="s">
        <v>153</v>
      </c>
      <c r="E150" s="208" t="s">
        <v>1</v>
      </c>
      <c r="F150" s="209" t="s">
        <v>195</v>
      </c>
      <c r="G150" s="206"/>
      <c r="H150" s="210">
        <v>2.7</v>
      </c>
      <c r="I150" s="211"/>
      <c r="J150" s="206"/>
      <c r="K150" s="206"/>
      <c r="L150" s="212"/>
      <c r="M150" s="213"/>
      <c r="N150" s="214"/>
      <c r="O150" s="214"/>
      <c r="P150" s="214"/>
      <c r="Q150" s="214"/>
      <c r="R150" s="214"/>
      <c r="S150" s="214"/>
      <c r="T150" s="215"/>
      <c r="AT150" s="216" t="s">
        <v>153</v>
      </c>
      <c r="AU150" s="216" t="s">
        <v>92</v>
      </c>
      <c r="AV150" s="13" t="s">
        <v>92</v>
      </c>
      <c r="AW150" s="13" t="s">
        <v>40</v>
      </c>
      <c r="AX150" s="13" t="s">
        <v>23</v>
      </c>
      <c r="AY150" s="216" t="s">
        <v>145</v>
      </c>
    </row>
    <row r="151" spans="1:65" s="2" customFormat="1" ht="37.9" customHeight="1">
      <c r="A151" s="35"/>
      <c r="B151" s="36"/>
      <c r="C151" s="192" t="s">
        <v>196</v>
      </c>
      <c r="D151" s="192" t="s">
        <v>147</v>
      </c>
      <c r="E151" s="193" t="s">
        <v>197</v>
      </c>
      <c r="F151" s="194" t="s">
        <v>198</v>
      </c>
      <c r="G151" s="195" t="s">
        <v>150</v>
      </c>
      <c r="H151" s="196">
        <v>49.126</v>
      </c>
      <c r="I151" s="197"/>
      <c r="J151" s="198">
        <f>ROUND(I151*H151,2)</f>
        <v>0</v>
      </c>
      <c r="K151" s="194" t="s">
        <v>1</v>
      </c>
      <c r="L151" s="40"/>
      <c r="M151" s="199" t="s">
        <v>1</v>
      </c>
      <c r="N151" s="200" t="s">
        <v>50</v>
      </c>
      <c r="O151" s="72"/>
      <c r="P151" s="201">
        <f>O151*H151</f>
        <v>0</v>
      </c>
      <c r="Q151" s="201">
        <v>0</v>
      </c>
      <c r="R151" s="201">
        <f>Q151*H151</f>
        <v>0</v>
      </c>
      <c r="S151" s="201">
        <v>0</v>
      </c>
      <c r="T151" s="202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03" t="s">
        <v>110</v>
      </c>
      <c r="AT151" s="203" t="s">
        <v>147</v>
      </c>
      <c r="AU151" s="203" t="s">
        <v>92</v>
      </c>
      <c r="AY151" s="18" t="s">
        <v>145</v>
      </c>
      <c r="BE151" s="204">
        <f>IF(N151="základní",J151,0)</f>
        <v>0</v>
      </c>
      <c r="BF151" s="204">
        <f>IF(N151="snížená",J151,0)</f>
        <v>0</v>
      </c>
      <c r="BG151" s="204">
        <f>IF(N151="zákl. přenesená",J151,0)</f>
        <v>0</v>
      </c>
      <c r="BH151" s="204">
        <f>IF(N151="sníž. přenesená",J151,0)</f>
        <v>0</v>
      </c>
      <c r="BI151" s="204">
        <f>IF(N151="nulová",J151,0)</f>
        <v>0</v>
      </c>
      <c r="BJ151" s="18" t="s">
        <v>23</v>
      </c>
      <c r="BK151" s="204">
        <f>ROUND(I151*H151,2)</f>
        <v>0</v>
      </c>
      <c r="BL151" s="18" t="s">
        <v>110</v>
      </c>
      <c r="BM151" s="203" t="s">
        <v>199</v>
      </c>
    </row>
    <row r="152" spans="2:51" s="15" customFormat="1" ht="11.25">
      <c r="B152" s="228"/>
      <c r="C152" s="229"/>
      <c r="D152" s="207" t="s">
        <v>153</v>
      </c>
      <c r="E152" s="230" t="s">
        <v>1</v>
      </c>
      <c r="F152" s="231" t="s">
        <v>200</v>
      </c>
      <c r="G152" s="229"/>
      <c r="H152" s="230" t="s">
        <v>1</v>
      </c>
      <c r="I152" s="232"/>
      <c r="J152" s="229"/>
      <c r="K152" s="229"/>
      <c r="L152" s="233"/>
      <c r="M152" s="234"/>
      <c r="N152" s="235"/>
      <c r="O152" s="235"/>
      <c r="P152" s="235"/>
      <c r="Q152" s="235"/>
      <c r="R152" s="235"/>
      <c r="S152" s="235"/>
      <c r="T152" s="236"/>
      <c r="AT152" s="237" t="s">
        <v>153</v>
      </c>
      <c r="AU152" s="237" t="s">
        <v>92</v>
      </c>
      <c r="AV152" s="15" t="s">
        <v>23</v>
      </c>
      <c r="AW152" s="15" t="s">
        <v>40</v>
      </c>
      <c r="AX152" s="15" t="s">
        <v>85</v>
      </c>
      <c r="AY152" s="237" t="s">
        <v>145</v>
      </c>
    </row>
    <row r="153" spans="2:51" s="13" customFormat="1" ht="11.25">
      <c r="B153" s="205"/>
      <c r="C153" s="206"/>
      <c r="D153" s="207" t="s">
        <v>153</v>
      </c>
      <c r="E153" s="208" t="s">
        <v>1</v>
      </c>
      <c r="F153" s="209" t="s">
        <v>201</v>
      </c>
      <c r="G153" s="206"/>
      <c r="H153" s="210">
        <v>223.686</v>
      </c>
      <c r="I153" s="211"/>
      <c r="J153" s="206"/>
      <c r="K153" s="206"/>
      <c r="L153" s="212"/>
      <c r="M153" s="213"/>
      <c r="N153" s="214"/>
      <c r="O153" s="214"/>
      <c r="P153" s="214"/>
      <c r="Q153" s="214"/>
      <c r="R153" s="214"/>
      <c r="S153" s="214"/>
      <c r="T153" s="215"/>
      <c r="AT153" s="216" t="s">
        <v>153</v>
      </c>
      <c r="AU153" s="216" t="s">
        <v>92</v>
      </c>
      <c r="AV153" s="13" t="s">
        <v>92</v>
      </c>
      <c r="AW153" s="13" t="s">
        <v>40</v>
      </c>
      <c r="AX153" s="13" t="s">
        <v>85</v>
      </c>
      <c r="AY153" s="216" t="s">
        <v>145</v>
      </c>
    </row>
    <row r="154" spans="2:51" s="13" customFormat="1" ht="22.5">
      <c r="B154" s="205"/>
      <c r="C154" s="206"/>
      <c r="D154" s="207" t="s">
        <v>153</v>
      </c>
      <c r="E154" s="208" t="s">
        <v>1</v>
      </c>
      <c r="F154" s="209" t="s">
        <v>202</v>
      </c>
      <c r="G154" s="206"/>
      <c r="H154" s="210">
        <v>-57.37</v>
      </c>
      <c r="I154" s="211"/>
      <c r="J154" s="206"/>
      <c r="K154" s="206"/>
      <c r="L154" s="212"/>
      <c r="M154" s="213"/>
      <c r="N154" s="214"/>
      <c r="O154" s="214"/>
      <c r="P154" s="214"/>
      <c r="Q154" s="214"/>
      <c r="R154" s="214"/>
      <c r="S154" s="214"/>
      <c r="T154" s="215"/>
      <c r="AT154" s="216" t="s">
        <v>153</v>
      </c>
      <c r="AU154" s="216" t="s">
        <v>92</v>
      </c>
      <c r="AV154" s="13" t="s">
        <v>92</v>
      </c>
      <c r="AW154" s="13" t="s">
        <v>40</v>
      </c>
      <c r="AX154" s="13" t="s">
        <v>85</v>
      </c>
      <c r="AY154" s="216" t="s">
        <v>145</v>
      </c>
    </row>
    <row r="155" spans="2:51" s="13" customFormat="1" ht="11.25">
      <c r="B155" s="205"/>
      <c r="C155" s="206"/>
      <c r="D155" s="207" t="s">
        <v>153</v>
      </c>
      <c r="E155" s="208" t="s">
        <v>1</v>
      </c>
      <c r="F155" s="209" t="s">
        <v>203</v>
      </c>
      <c r="G155" s="206"/>
      <c r="H155" s="210">
        <v>-78.29</v>
      </c>
      <c r="I155" s="211"/>
      <c r="J155" s="206"/>
      <c r="K155" s="206"/>
      <c r="L155" s="212"/>
      <c r="M155" s="213"/>
      <c r="N155" s="214"/>
      <c r="O155" s="214"/>
      <c r="P155" s="214"/>
      <c r="Q155" s="214"/>
      <c r="R155" s="214"/>
      <c r="S155" s="214"/>
      <c r="T155" s="215"/>
      <c r="AT155" s="216" t="s">
        <v>153</v>
      </c>
      <c r="AU155" s="216" t="s">
        <v>92</v>
      </c>
      <c r="AV155" s="13" t="s">
        <v>92</v>
      </c>
      <c r="AW155" s="13" t="s">
        <v>40</v>
      </c>
      <c r="AX155" s="13" t="s">
        <v>85</v>
      </c>
      <c r="AY155" s="216" t="s">
        <v>145</v>
      </c>
    </row>
    <row r="156" spans="2:51" s="13" customFormat="1" ht="22.5">
      <c r="B156" s="205"/>
      <c r="C156" s="206"/>
      <c r="D156" s="207" t="s">
        <v>153</v>
      </c>
      <c r="E156" s="208" t="s">
        <v>1</v>
      </c>
      <c r="F156" s="209" t="s">
        <v>204</v>
      </c>
      <c r="G156" s="206"/>
      <c r="H156" s="210">
        <v>-38.9</v>
      </c>
      <c r="I156" s="211"/>
      <c r="J156" s="206"/>
      <c r="K156" s="206"/>
      <c r="L156" s="212"/>
      <c r="M156" s="213"/>
      <c r="N156" s="214"/>
      <c r="O156" s="214"/>
      <c r="P156" s="214"/>
      <c r="Q156" s="214"/>
      <c r="R156" s="214"/>
      <c r="S156" s="214"/>
      <c r="T156" s="215"/>
      <c r="AT156" s="216" t="s">
        <v>153</v>
      </c>
      <c r="AU156" s="216" t="s">
        <v>92</v>
      </c>
      <c r="AV156" s="13" t="s">
        <v>92</v>
      </c>
      <c r="AW156" s="13" t="s">
        <v>40</v>
      </c>
      <c r="AX156" s="13" t="s">
        <v>85</v>
      </c>
      <c r="AY156" s="216" t="s">
        <v>145</v>
      </c>
    </row>
    <row r="157" spans="2:51" s="14" customFormat="1" ht="11.25">
      <c r="B157" s="217"/>
      <c r="C157" s="218"/>
      <c r="D157" s="207" t="s">
        <v>153</v>
      </c>
      <c r="E157" s="219" t="s">
        <v>1</v>
      </c>
      <c r="F157" s="220" t="s">
        <v>174</v>
      </c>
      <c r="G157" s="218"/>
      <c r="H157" s="221">
        <v>49.126</v>
      </c>
      <c r="I157" s="222"/>
      <c r="J157" s="218"/>
      <c r="K157" s="218"/>
      <c r="L157" s="223"/>
      <c r="M157" s="224"/>
      <c r="N157" s="225"/>
      <c r="O157" s="225"/>
      <c r="P157" s="225"/>
      <c r="Q157" s="225"/>
      <c r="R157" s="225"/>
      <c r="S157" s="225"/>
      <c r="T157" s="226"/>
      <c r="AT157" s="227" t="s">
        <v>153</v>
      </c>
      <c r="AU157" s="227" t="s">
        <v>92</v>
      </c>
      <c r="AV157" s="14" t="s">
        <v>110</v>
      </c>
      <c r="AW157" s="14" t="s">
        <v>40</v>
      </c>
      <c r="AX157" s="14" t="s">
        <v>23</v>
      </c>
      <c r="AY157" s="227" t="s">
        <v>145</v>
      </c>
    </row>
    <row r="158" spans="1:65" s="2" customFormat="1" ht="37.9" customHeight="1">
      <c r="A158" s="35"/>
      <c r="B158" s="36"/>
      <c r="C158" s="192" t="s">
        <v>205</v>
      </c>
      <c r="D158" s="192" t="s">
        <v>147</v>
      </c>
      <c r="E158" s="193" t="s">
        <v>206</v>
      </c>
      <c r="F158" s="194" t="s">
        <v>207</v>
      </c>
      <c r="G158" s="195" t="s">
        <v>150</v>
      </c>
      <c r="H158" s="196">
        <v>77.35</v>
      </c>
      <c r="I158" s="197"/>
      <c r="J158" s="198">
        <f>ROUND(I158*H158,2)</f>
        <v>0</v>
      </c>
      <c r="K158" s="194" t="s">
        <v>1</v>
      </c>
      <c r="L158" s="40"/>
      <c r="M158" s="199" t="s">
        <v>1</v>
      </c>
      <c r="N158" s="200" t="s">
        <v>50</v>
      </c>
      <c r="O158" s="72"/>
      <c r="P158" s="201">
        <f>O158*H158</f>
        <v>0</v>
      </c>
      <c r="Q158" s="201">
        <v>0</v>
      </c>
      <c r="R158" s="201">
        <f>Q158*H158</f>
        <v>0</v>
      </c>
      <c r="S158" s="201">
        <v>0</v>
      </c>
      <c r="T158" s="202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03" t="s">
        <v>110</v>
      </c>
      <c r="AT158" s="203" t="s">
        <v>147</v>
      </c>
      <c r="AU158" s="203" t="s">
        <v>92</v>
      </c>
      <c r="AY158" s="18" t="s">
        <v>145</v>
      </c>
      <c r="BE158" s="204">
        <f>IF(N158="základní",J158,0)</f>
        <v>0</v>
      </c>
      <c r="BF158" s="204">
        <f>IF(N158="snížená",J158,0)</f>
        <v>0</v>
      </c>
      <c r="BG158" s="204">
        <f>IF(N158="zákl. přenesená",J158,0)</f>
        <v>0</v>
      </c>
      <c r="BH158" s="204">
        <f>IF(N158="sníž. přenesená",J158,0)</f>
        <v>0</v>
      </c>
      <c r="BI158" s="204">
        <f>IF(N158="nulová",J158,0)</f>
        <v>0</v>
      </c>
      <c r="BJ158" s="18" t="s">
        <v>23</v>
      </c>
      <c r="BK158" s="204">
        <f>ROUND(I158*H158,2)</f>
        <v>0</v>
      </c>
      <c r="BL158" s="18" t="s">
        <v>110</v>
      </c>
      <c r="BM158" s="203" t="s">
        <v>208</v>
      </c>
    </row>
    <row r="159" spans="2:51" s="13" customFormat="1" ht="11.25">
      <c r="B159" s="205"/>
      <c r="C159" s="206"/>
      <c r="D159" s="207" t="s">
        <v>153</v>
      </c>
      <c r="E159" s="208" t="s">
        <v>1</v>
      </c>
      <c r="F159" s="209" t="s">
        <v>209</v>
      </c>
      <c r="G159" s="206"/>
      <c r="H159" s="210">
        <v>77.35</v>
      </c>
      <c r="I159" s="211"/>
      <c r="J159" s="206"/>
      <c r="K159" s="206"/>
      <c r="L159" s="212"/>
      <c r="M159" s="213"/>
      <c r="N159" s="214"/>
      <c r="O159" s="214"/>
      <c r="P159" s="214"/>
      <c r="Q159" s="214"/>
      <c r="R159" s="214"/>
      <c r="S159" s="214"/>
      <c r="T159" s="215"/>
      <c r="AT159" s="216" t="s">
        <v>153</v>
      </c>
      <c r="AU159" s="216" t="s">
        <v>92</v>
      </c>
      <c r="AV159" s="13" t="s">
        <v>92</v>
      </c>
      <c r="AW159" s="13" t="s">
        <v>40</v>
      </c>
      <c r="AX159" s="13" t="s">
        <v>23</v>
      </c>
      <c r="AY159" s="216" t="s">
        <v>145</v>
      </c>
    </row>
    <row r="160" spans="1:65" s="2" customFormat="1" ht="49.15" customHeight="1">
      <c r="A160" s="35"/>
      <c r="B160" s="36"/>
      <c r="C160" s="192" t="s">
        <v>210</v>
      </c>
      <c r="D160" s="192" t="s">
        <v>147</v>
      </c>
      <c r="E160" s="193" t="s">
        <v>211</v>
      </c>
      <c r="F160" s="194" t="s">
        <v>212</v>
      </c>
      <c r="G160" s="195" t="s">
        <v>150</v>
      </c>
      <c r="H160" s="196">
        <v>70.29</v>
      </c>
      <c r="I160" s="197"/>
      <c r="J160" s="198">
        <f>ROUND(I160*H160,2)</f>
        <v>0</v>
      </c>
      <c r="K160" s="194" t="s">
        <v>151</v>
      </c>
      <c r="L160" s="40"/>
      <c r="M160" s="199" t="s">
        <v>1</v>
      </c>
      <c r="N160" s="200" t="s">
        <v>50</v>
      </c>
      <c r="O160" s="72"/>
      <c r="P160" s="201">
        <f>O160*H160</f>
        <v>0</v>
      </c>
      <c r="Q160" s="201">
        <v>0</v>
      </c>
      <c r="R160" s="201">
        <f>Q160*H160</f>
        <v>0</v>
      </c>
      <c r="S160" s="201">
        <v>0</v>
      </c>
      <c r="T160" s="202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03" t="s">
        <v>110</v>
      </c>
      <c r="AT160" s="203" t="s">
        <v>147</v>
      </c>
      <c r="AU160" s="203" t="s">
        <v>92</v>
      </c>
      <c r="AY160" s="18" t="s">
        <v>145</v>
      </c>
      <c r="BE160" s="204">
        <f>IF(N160="základní",J160,0)</f>
        <v>0</v>
      </c>
      <c r="BF160" s="204">
        <f>IF(N160="snížená",J160,0)</f>
        <v>0</v>
      </c>
      <c r="BG160" s="204">
        <f>IF(N160="zákl. přenesená",J160,0)</f>
        <v>0</v>
      </c>
      <c r="BH160" s="204">
        <f>IF(N160="sníž. přenesená",J160,0)</f>
        <v>0</v>
      </c>
      <c r="BI160" s="204">
        <f>IF(N160="nulová",J160,0)</f>
        <v>0</v>
      </c>
      <c r="BJ160" s="18" t="s">
        <v>23</v>
      </c>
      <c r="BK160" s="204">
        <f>ROUND(I160*H160,2)</f>
        <v>0</v>
      </c>
      <c r="BL160" s="18" t="s">
        <v>110</v>
      </c>
      <c r="BM160" s="203" t="s">
        <v>213</v>
      </c>
    </row>
    <row r="161" spans="2:51" s="13" customFormat="1" ht="11.25">
      <c r="B161" s="205"/>
      <c r="C161" s="206"/>
      <c r="D161" s="207" t="s">
        <v>153</v>
      </c>
      <c r="E161" s="208" t="s">
        <v>1</v>
      </c>
      <c r="F161" s="209" t="s">
        <v>214</v>
      </c>
      <c r="G161" s="206"/>
      <c r="H161" s="210">
        <v>70.29</v>
      </c>
      <c r="I161" s="211"/>
      <c r="J161" s="206"/>
      <c r="K161" s="206"/>
      <c r="L161" s="212"/>
      <c r="M161" s="213"/>
      <c r="N161" s="214"/>
      <c r="O161" s="214"/>
      <c r="P161" s="214"/>
      <c r="Q161" s="214"/>
      <c r="R161" s="214"/>
      <c r="S161" s="214"/>
      <c r="T161" s="215"/>
      <c r="AT161" s="216" t="s">
        <v>153</v>
      </c>
      <c r="AU161" s="216" t="s">
        <v>92</v>
      </c>
      <c r="AV161" s="13" t="s">
        <v>92</v>
      </c>
      <c r="AW161" s="13" t="s">
        <v>40</v>
      </c>
      <c r="AX161" s="13" t="s">
        <v>23</v>
      </c>
      <c r="AY161" s="216" t="s">
        <v>145</v>
      </c>
    </row>
    <row r="162" spans="1:65" s="2" customFormat="1" ht="49.15" customHeight="1">
      <c r="A162" s="35"/>
      <c r="B162" s="36"/>
      <c r="C162" s="192" t="s">
        <v>215</v>
      </c>
      <c r="D162" s="192" t="s">
        <v>147</v>
      </c>
      <c r="E162" s="193" t="s">
        <v>211</v>
      </c>
      <c r="F162" s="194" t="s">
        <v>212</v>
      </c>
      <c r="G162" s="195" t="s">
        <v>150</v>
      </c>
      <c r="H162" s="196">
        <v>26</v>
      </c>
      <c r="I162" s="197"/>
      <c r="J162" s="198">
        <f>ROUND(I162*H162,2)</f>
        <v>0</v>
      </c>
      <c r="K162" s="194" t="s">
        <v>151</v>
      </c>
      <c r="L162" s="40"/>
      <c r="M162" s="199" t="s">
        <v>1</v>
      </c>
      <c r="N162" s="200" t="s">
        <v>50</v>
      </c>
      <c r="O162" s="72"/>
      <c r="P162" s="201">
        <f>O162*H162</f>
        <v>0</v>
      </c>
      <c r="Q162" s="201">
        <v>0</v>
      </c>
      <c r="R162" s="201">
        <f>Q162*H162</f>
        <v>0</v>
      </c>
      <c r="S162" s="201">
        <v>0</v>
      </c>
      <c r="T162" s="202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03" t="s">
        <v>110</v>
      </c>
      <c r="AT162" s="203" t="s">
        <v>147</v>
      </c>
      <c r="AU162" s="203" t="s">
        <v>92</v>
      </c>
      <c r="AY162" s="18" t="s">
        <v>145</v>
      </c>
      <c r="BE162" s="204">
        <f>IF(N162="základní",J162,0)</f>
        <v>0</v>
      </c>
      <c r="BF162" s="204">
        <f>IF(N162="snížená",J162,0)</f>
        <v>0</v>
      </c>
      <c r="BG162" s="204">
        <f>IF(N162="zákl. přenesená",J162,0)</f>
        <v>0</v>
      </c>
      <c r="BH162" s="204">
        <f>IF(N162="sníž. přenesená",J162,0)</f>
        <v>0</v>
      </c>
      <c r="BI162" s="204">
        <f>IF(N162="nulová",J162,0)</f>
        <v>0</v>
      </c>
      <c r="BJ162" s="18" t="s">
        <v>23</v>
      </c>
      <c r="BK162" s="204">
        <f>ROUND(I162*H162,2)</f>
        <v>0</v>
      </c>
      <c r="BL162" s="18" t="s">
        <v>110</v>
      </c>
      <c r="BM162" s="203" t="s">
        <v>216</v>
      </c>
    </row>
    <row r="163" spans="2:51" s="13" customFormat="1" ht="11.25">
      <c r="B163" s="205"/>
      <c r="C163" s="206"/>
      <c r="D163" s="207" t="s">
        <v>153</v>
      </c>
      <c r="E163" s="208" t="s">
        <v>1</v>
      </c>
      <c r="F163" s="209" t="s">
        <v>172</v>
      </c>
      <c r="G163" s="206"/>
      <c r="H163" s="210">
        <v>13</v>
      </c>
      <c r="I163" s="211"/>
      <c r="J163" s="206"/>
      <c r="K163" s="206"/>
      <c r="L163" s="212"/>
      <c r="M163" s="213"/>
      <c r="N163" s="214"/>
      <c r="O163" s="214"/>
      <c r="P163" s="214"/>
      <c r="Q163" s="214"/>
      <c r="R163" s="214"/>
      <c r="S163" s="214"/>
      <c r="T163" s="215"/>
      <c r="AT163" s="216" t="s">
        <v>153</v>
      </c>
      <c r="AU163" s="216" t="s">
        <v>92</v>
      </c>
      <c r="AV163" s="13" t="s">
        <v>92</v>
      </c>
      <c r="AW163" s="13" t="s">
        <v>40</v>
      </c>
      <c r="AX163" s="13" t="s">
        <v>85</v>
      </c>
      <c r="AY163" s="216" t="s">
        <v>145</v>
      </c>
    </row>
    <row r="164" spans="2:51" s="13" customFormat="1" ht="11.25">
      <c r="B164" s="205"/>
      <c r="C164" s="206"/>
      <c r="D164" s="207" t="s">
        <v>153</v>
      </c>
      <c r="E164" s="208" t="s">
        <v>1</v>
      </c>
      <c r="F164" s="209" t="s">
        <v>173</v>
      </c>
      <c r="G164" s="206"/>
      <c r="H164" s="210">
        <v>13</v>
      </c>
      <c r="I164" s="211"/>
      <c r="J164" s="206"/>
      <c r="K164" s="206"/>
      <c r="L164" s="212"/>
      <c r="M164" s="213"/>
      <c r="N164" s="214"/>
      <c r="O164" s="214"/>
      <c r="P164" s="214"/>
      <c r="Q164" s="214"/>
      <c r="R164" s="214"/>
      <c r="S164" s="214"/>
      <c r="T164" s="215"/>
      <c r="AT164" s="216" t="s">
        <v>153</v>
      </c>
      <c r="AU164" s="216" t="s">
        <v>92</v>
      </c>
      <c r="AV164" s="13" t="s">
        <v>92</v>
      </c>
      <c r="AW164" s="13" t="s">
        <v>40</v>
      </c>
      <c r="AX164" s="13" t="s">
        <v>85</v>
      </c>
      <c r="AY164" s="216" t="s">
        <v>145</v>
      </c>
    </row>
    <row r="165" spans="2:51" s="14" customFormat="1" ht="11.25">
      <c r="B165" s="217"/>
      <c r="C165" s="218"/>
      <c r="D165" s="207" t="s">
        <v>153</v>
      </c>
      <c r="E165" s="219" t="s">
        <v>1</v>
      </c>
      <c r="F165" s="220" t="s">
        <v>174</v>
      </c>
      <c r="G165" s="218"/>
      <c r="H165" s="221">
        <v>26</v>
      </c>
      <c r="I165" s="222"/>
      <c r="J165" s="218"/>
      <c r="K165" s="218"/>
      <c r="L165" s="223"/>
      <c r="M165" s="224"/>
      <c r="N165" s="225"/>
      <c r="O165" s="225"/>
      <c r="P165" s="225"/>
      <c r="Q165" s="225"/>
      <c r="R165" s="225"/>
      <c r="S165" s="225"/>
      <c r="T165" s="226"/>
      <c r="AT165" s="227" t="s">
        <v>153</v>
      </c>
      <c r="AU165" s="227" t="s">
        <v>92</v>
      </c>
      <c r="AV165" s="14" t="s">
        <v>110</v>
      </c>
      <c r="AW165" s="14" t="s">
        <v>40</v>
      </c>
      <c r="AX165" s="14" t="s">
        <v>23</v>
      </c>
      <c r="AY165" s="227" t="s">
        <v>145</v>
      </c>
    </row>
    <row r="166" spans="1:65" s="2" customFormat="1" ht="37.9" customHeight="1">
      <c r="A166" s="35"/>
      <c r="B166" s="36"/>
      <c r="C166" s="192" t="s">
        <v>217</v>
      </c>
      <c r="D166" s="192" t="s">
        <v>147</v>
      </c>
      <c r="E166" s="193" t="s">
        <v>218</v>
      </c>
      <c r="F166" s="194" t="s">
        <v>219</v>
      </c>
      <c r="G166" s="195" t="s">
        <v>150</v>
      </c>
      <c r="H166" s="196">
        <v>2.7</v>
      </c>
      <c r="I166" s="197"/>
      <c r="J166" s="198">
        <f>ROUND(I166*H166,2)</f>
        <v>0</v>
      </c>
      <c r="K166" s="194" t="s">
        <v>151</v>
      </c>
      <c r="L166" s="40"/>
      <c r="M166" s="199" t="s">
        <v>1</v>
      </c>
      <c r="N166" s="200" t="s">
        <v>50</v>
      </c>
      <c r="O166" s="72"/>
      <c r="P166" s="201">
        <f>O166*H166</f>
        <v>0</v>
      </c>
      <c r="Q166" s="201">
        <v>0</v>
      </c>
      <c r="R166" s="201">
        <f>Q166*H166</f>
        <v>0</v>
      </c>
      <c r="S166" s="201">
        <v>0</v>
      </c>
      <c r="T166" s="202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03" t="s">
        <v>110</v>
      </c>
      <c r="AT166" s="203" t="s">
        <v>147</v>
      </c>
      <c r="AU166" s="203" t="s">
        <v>92</v>
      </c>
      <c r="AY166" s="18" t="s">
        <v>145</v>
      </c>
      <c r="BE166" s="204">
        <f>IF(N166="základní",J166,0)</f>
        <v>0</v>
      </c>
      <c r="BF166" s="204">
        <f>IF(N166="snížená",J166,0)</f>
        <v>0</v>
      </c>
      <c r="BG166" s="204">
        <f>IF(N166="zákl. přenesená",J166,0)</f>
        <v>0</v>
      </c>
      <c r="BH166" s="204">
        <f>IF(N166="sníž. přenesená",J166,0)</f>
        <v>0</v>
      </c>
      <c r="BI166" s="204">
        <f>IF(N166="nulová",J166,0)</f>
        <v>0</v>
      </c>
      <c r="BJ166" s="18" t="s">
        <v>23</v>
      </c>
      <c r="BK166" s="204">
        <f>ROUND(I166*H166,2)</f>
        <v>0</v>
      </c>
      <c r="BL166" s="18" t="s">
        <v>110</v>
      </c>
      <c r="BM166" s="203" t="s">
        <v>220</v>
      </c>
    </row>
    <row r="167" spans="2:51" s="13" customFormat="1" ht="11.25">
      <c r="B167" s="205"/>
      <c r="C167" s="206"/>
      <c r="D167" s="207" t="s">
        <v>153</v>
      </c>
      <c r="E167" s="208" t="s">
        <v>1</v>
      </c>
      <c r="F167" s="209" t="s">
        <v>221</v>
      </c>
      <c r="G167" s="206"/>
      <c r="H167" s="210">
        <v>2.7</v>
      </c>
      <c r="I167" s="211"/>
      <c r="J167" s="206"/>
      <c r="K167" s="206"/>
      <c r="L167" s="212"/>
      <c r="M167" s="213"/>
      <c r="N167" s="214"/>
      <c r="O167" s="214"/>
      <c r="P167" s="214"/>
      <c r="Q167" s="214"/>
      <c r="R167" s="214"/>
      <c r="S167" s="214"/>
      <c r="T167" s="215"/>
      <c r="AT167" s="216" t="s">
        <v>153</v>
      </c>
      <c r="AU167" s="216" t="s">
        <v>92</v>
      </c>
      <c r="AV167" s="13" t="s">
        <v>92</v>
      </c>
      <c r="AW167" s="13" t="s">
        <v>40</v>
      </c>
      <c r="AX167" s="13" t="s">
        <v>23</v>
      </c>
      <c r="AY167" s="216" t="s">
        <v>145</v>
      </c>
    </row>
    <row r="168" spans="1:65" s="2" customFormat="1" ht="49.15" customHeight="1">
      <c r="A168" s="35"/>
      <c r="B168" s="36"/>
      <c r="C168" s="192" t="s">
        <v>222</v>
      </c>
      <c r="D168" s="192" t="s">
        <v>147</v>
      </c>
      <c r="E168" s="193" t="s">
        <v>223</v>
      </c>
      <c r="F168" s="194" t="s">
        <v>224</v>
      </c>
      <c r="G168" s="195" t="s">
        <v>225</v>
      </c>
      <c r="H168" s="196">
        <v>1240</v>
      </c>
      <c r="I168" s="197"/>
      <c r="J168" s="198">
        <f>ROUND(I168*H168,2)</f>
        <v>0</v>
      </c>
      <c r="K168" s="194" t="s">
        <v>151</v>
      </c>
      <c r="L168" s="40"/>
      <c r="M168" s="199" t="s">
        <v>1</v>
      </c>
      <c r="N168" s="200" t="s">
        <v>50</v>
      </c>
      <c r="O168" s="72"/>
      <c r="P168" s="201">
        <f>O168*H168</f>
        <v>0</v>
      </c>
      <c r="Q168" s="201">
        <v>0</v>
      </c>
      <c r="R168" s="201">
        <f>Q168*H168</f>
        <v>0</v>
      </c>
      <c r="S168" s="201">
        <v>0</v>
      </c>
      <c r="T168" s="202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03" t="s">
        <v>110</v>
      </c>
      <c r="AT168" s="203" t="s">
        <v>147</v>
      </c>
      <c r="AU168" s="203" t="s">
        <v>92</v>
      </c>
      <c r="AY168" s="18" t="s">
        <v>145</v>
      </c>
      <c r="BE168" s="204">
        <f>IF(N168="základní",J168,0)</f>
        <v>0</v>
      </c>
      <c r="BF168" s="204">
        <f>IF(N168="snížená",J168,0)</f>
        <v>0</v>
      </c>
      <c r="BG168" s="204">
        <f>IF(N168="zákl. přenesená",J168,0)</f>
        <v>0</v>
      </c>
      <c r="BH168" s="204">
        <f>IF(N168="sníž. přenesená",J168,0)</f>
        <v>0</v>
      </c>
      <c r="BI168" s="204">
        <f>IF(N168="nulová",J168,0)</f>
        <v>0</v>
      </c>
      <c r="BJ168" s="18" t="s">
        <v>23</v>
      </c>
      <c r="BK168" s="204">
        <f>ROUND(I168*H168,2)</f>
        <v>0</v>
      </c>
      <c r="BL168" s="18" t="s">
        <v>110</v>
      </c>
      <c r="BM168" s="203" t="s">
        <v>226</v>
      </c>
    </row>
    <row r="169" spans="2:51" s="15" customFormat="1" ht="11.25">
      <c r="B169" s="228"/>
      <c r="C169" s="229"/>
      <c r="D169" s="207" t="s">
        <v>153</v>
      </c>
      <c r="E169" s="230" t="s">
        <v>1</v>
      </c>
      <c r="F169" s="231" t="s">
        <v>227</v>
      </c>
      <c r="G169" s="229"/>
      <c r="H169" s="230" t="s">
        <v>1</v>
      </c>
      <c r="I169" s="232"/>
      <c r="J169" s="229"/>
      <c r="K169" s="229"/>
      <c r="L169" s="233"/>
      <c r="M169" s="234"/>
      <c r="N169" s="235"/>
      <c r="O169" s="235"/>
      <c r="P169" s="235"/>
      <c r="Q169" s="235"/>
      <c r="R169" s="235"/>
      <c r="S169" s="235"/>
      <c r="T169" s="236"/>
      <c r="AT169" s="237" t="s">
        <v>153</v>
      </c>
      <c r="AU169" s="237" t="s">
        <v>92</v>
      </c>
      <c r="AV169" s="15" t="s">
        <v>23</v>
      </c>
      <c r="AW169" s="15" t="s">
        <v>40</v>
      </c>
      <c r="AX169" s="15" t="s">
        <v>85</v>
      </c>
      <c r="AY169" s="237" t="s">
        <v>145</v>
      </c>
    </row>
    <row r="170" spans="2:51" s="13" customFormat="1" ht="11.25">
      <c r="B170" s="205"/>
      <c r="C170" s="206"/>
      <c r="D170" s="207" t="s">
        <v>153</v>
      </c>
      <c r="E170" s="208" t="s">
        <v>1</v>
      </c>
      <c r="F170" s="209" t="s">
        <v>228</v>
      </c>
      <c r="G170" s="206"/>
      <c r="H170" s="210">
        <v>1000</v>
      </c>
      <c r="I170" s="211"/>
      <c r="J170" s="206"/>
      <c r="K170" s="206"/>
      <c r="L170" s="212"/>
      <c r="M170" s="213"/>
      <c r="N170" s="214"/>
      <c r="O170" s="214"/>
      <c r="P170" s="214"/>
      <c r="Q170" s="214"/>
      <c r="R170" s="214"/>
      <c r="S170" s="214"/>
      <c r="T170" s="215"/>
      <c r="AT170" s="216" t="s">
        <v>153</v>
      </c>
      <c r="AU170" s="216" t="s">
        <v>92</v>
      </c>
      <c r="AV170" s="13" t="s">
        <v>92</v>
      </c>
      <c r="AW170" s="13" t="s">
        <v>40</v>
      </c>
      <c r="AX170" s="13" t="s">
        <v>85</v>
      </c>
      <c r="AY170" s="216" t="s">
        <v>145</v>
      </c>
    </row>
    <row r="171" spans="2:51" s="13" customFormat="1" ht="11.25">
      <c r="B171" s="205"/>
      <c r="C171" s="206"/>
      <c r="D171" s="207" t="s">
        <v>153</v>
      </c>
      <c r="E171" s="208" t="s">
        <v>1</v>
      </c>
      <c r="F171" s="209" t="s">
        <v>229</v>
      </c>
      <c r="G171" s="206"/>
      <c r="H171" s="210">
        <v>240</v>
      </c>
      <c r="I171" s="211"/>
      <c r="J171" s="206"/>
      <c r="K171" s="206"/>
      <c r="L171" s="212"/>
      <c r="M171" s="213"/>
      <c r="N171" s="214"/>
      <c r="O171" s="214"/>
      <c r="P171" s="214"/>
      <c r="Q171" s="214"/>
      <c r="R171" s="214"/>
      <c r="S171" s="214"/>
      <c r="T171" s="215"/>
      <c r="AT171" s="216" t="s">
        <v>153</v>
      </c>
      <c r="AU171" s="216" t="s">
        <v>92</v>
      </c>
      <c r="AV171" s="13" t="s">
        <v>92</v>
      </c>
      <c r="AW171" s="13" t="s">
        <v>40</v>
      </c>
      <c r="AX171" s="13" t="s">
        <v>85</v>
      </c>
      <c r="AY171" s="216" t="s">
        <v>145</v>
      </c>
    </row>
    <row r="172" spans="2:51" s="14" customFormat="1" ht="11.25">
      <c r="B172" s="217"/>
      <c r="C172" s="218"/>
      <c r="D172" s="207" t="s">
        <v>153</v>
      </c>
      <c r="E172" s="219" t="s">
        <v>1</v>
      </c>
      <c r="F172" s="220" t="s">
        <v>174</v>
      </c>
      <c r="G172" s="218"/>
      <c r="H172" s="221">
        <v>1240</v>
      </c>
      <c r="I172" s="222"/>
      <c r="J172" s="218"/>
      <c r="K172" s="218"/>
      <c r="L172" s="223"/>
      <c r="M172" s="224"/>
      <c r="N172" s="225"/>
      <c r="O172" s="225"/>
      <c r="P172" s="225"/>
      <c r="Q172" s="225"/>
      <c r="R172" s="225"/>
      <c r="S172" s="225"/>
      <c r="T172" s="226"/>
      <c r="AT172" s="227" t="s">
        <v>153</v>
      </c>
      <c r="AU172" s="227" t="s">
        <v>92</v>
      </c>
      <c r="AV172" s="14" t="s">
        <v>110</v>
      </c>
      <c r="AW172" s="14" t="s">
        <v>40</v>
      </c>
      <c r="AX172" s="14" t="s">
        <v>23</v>
      </c>
      <c r="AY172" s="227" t="s">
        <v>145</v>
      </c>
    </row>
    <row r="173" spans="1:65" s="2" customFormat="1" ht="37.9" customHeight="1">
      <c r="A173" s="35"/>
      <c r="B173" s="36"/>
      <c r="C173" s="192" t="s">
        <v>230</v>
      </c>
      <c r="D173" s="192" t="s">
        <v>147</v>
      </c>
      <c r="E173" s="193" t="s">
        <v>231</v>
      </c>
      <c r="F173" s="194" t="s">
        <v>232</v>
      </c>
      <c r="G173" s="195" t="s">
        <v>225</v>
      </c>
      <c r="H173" s="196">
        <v>240</v>
      </c>
      <c r="I173" s="197"/>
      <c r="J173" s="198">
        <f>ROUND(I173*H173,2)</f>
        <v>0</v>
      </c>
      <c r="K173" s="194" t="s">
        <v>151</v>
      </c>
      <c r="L173" s="40"/>
      <c r="M173" s="199" t="s">
        <v>1</v>
      </c>
      <c r="N173" s="200" t="s">
        <v>50</v>
      </c>
      <c r="O173" s="72"/>
      <c r="P173" s="201">
        <f>O173*H173</f>
        <v>0</v>
      </c>
      <c r="Q173" s="201">
        <v>0</v>
      </c>
      <c r="R173" s="201">
        <f>Q173*H173</f>
        <v>0</v>
      </c>
      <c r="S173" s="201">
        <v>0</v>
      </c>
      <c r="T173" s="202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03" t="s">
        <v>110</v>
      </c>
      <c r="AT173" s="203" t="s">
        <v>147</v>
      </c>
      <c r="AU173" s="203" t="s">
        <v>92</v>
      </c>
      <c r="AY173" s="18" t="s">
        <v>145</v>
      </c>
      <c r="BE173" s="204">
        <f>IF(N173="základní",J173,0)</f>
        <v>0</v>
      </c>
      <c r="BF173" s="204">
        <f>IF(N173="snížená",J173,0)</f>
        <v>0</v>
      </c>
      <c r="BG173" s="204">
        <f>IF(N173="zákl. přenesená",J173,0)</f>
        <v>0</v>
      </c>
      <c r="BH173" s="204">
        <f>IF(N173="sníž. přenesená",J173,0)</f>
        <v>0</v>
      </c>
      <c r="BI173" s="204">
        <f>IF(N173="nulová",J173,0)</f>
        <v>0</v>
      </c>
      <c r="BJ173" s="18" t="s">
        <v>23</v>
      </c>
      <c r="BK173" s="204">
        <f>ROUND(I173*H173,2)</f>
        <v>0</v>
      </c>
      <c r="BL173" s="18" t="s">
        <v>110</v>
      </c>
      <c r="BM173" s="203" t="s">
        <v>233</v>
      </c>
    </row>
    <row r="174" spans="2:51" s="13" customFormat="1" ht="11.25">
      <c r="B174" s="205"/>
      <c r="C174" s="206"/>
      <c r="D174" s="207" t="s">
        <v>153</v>
      </c>
      <c r="E174" s="208" t="s">
        <v>1</v>
      </c>
      <c r="F174" s="209" t="s">
        <v>234</v>
      </c>
      <c r="G174" s="206"/>
      <c r="H174" s="210">
        <v>240</v>
      </c>
      <c r="I174" s="211"/>
      <c r="J174" s="206"/>
      <c r="K174" s="206"/>
      <c r="L174" s="212"/>
      <c r="M174" s="213"/>
      <c r="N174" s="214"/>
      <c r="O174" s="214"/>
      <c r="P174" s="214"/>
      <c r="Q174" s="214"/>
      <c r="R174" s="214"/>
      <c r="S174" s="214"/>
      <c r="T174" s="215"/>
      <c r="AT174" s="216" t="s">
        <v>153</v>
      </c>
      <c r="AU174" s="216" t="s">
        <v>92</v>
      </c>
      <c r="AV174" s="13" t="s">
        <v>92</v>
      </c>
      <c r="AW174" s="13" t="s">
        <v>40</v>
      </c>
      <c r="AX174" s="13" t="s">
        <v>23</v>
      </c>
      <c r="AY174" s="216" t="s">
        <v>145</v>
      </c>
    </row>
    <row r="175" spans="1:65" s="2" customFormat="1" ht="14.45" customHeight="1">
      <c r="A175" s="35"/>
      <c r="B175" s="36"/>
      <c r="C175" s="238" t="s">
        <v>235</v>
      </c>
      <c r="D175" s="238" t="s">
        <v>236</v>
      </c>
      <c r="E175" s="239" t="s">
        <v>237</v>
      </c>
      <c r="F175" s="240" t="s">
        <v>238</v>
      </c>
      <c r="G175" s="241" t="s">
        <v>239</v>
      </c>
      <c r="H175" s="242">
        <v>3.6</v>
      </c>
      <c r="I175" s="243"/>
      <c r="J175" s="244">
        <f>ROUND(I175*H175,2)</f>
        <v>0</v>
      </c>
      <c r="K175" s="240" t="s">
        <v>151</v>
      </c>
      <c r="L175" s="245"/>
      <c r="M175" s="246" t="s">
        <v>1</v>
      </c>
      <c r="N175" s="247" t="s">
        <v>50</v>
      </c>
      <c r="O175" s="72"/>
      <c r="P175" s="201">
        <f>O175*H175</f>
        <v>0</v>
      </c>
      <c r="Q175" s="201">
        <v>0.001</v>
      </c>
      <c r="R175" s="201">
        <f>Q175*H175</f>
        <v>0.0036000000000000003</v>
      </c>
      <c r="S175" s="201">
        <v>0</v>
      </c>
      <c r="T175" s="202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03" t="s">
        <v>191</v>
      </c>
      <c r="AT175" s="203" t="s">
        <v>236</v>
      </c>
      <c r="AU175" s="203" t="s">
        <v>92</v>
      </c>
      <c r="AY175" s="18" t="s">
        <v>145</v>
      </c>
      <c r="BE175" s="204">
        <f>IF(N175="základní",J175,0)</f>
        <v>0</v>
      </c>
      <c r="BF175" s="204">
        <f>IF(N175="snížená",J175,0)</f>
        <v>0</v>
      </c>
      <c r="BG175" s="204">
        <f>IF(N175="zákl. přenesená",J175,0)</f>
        <v>0</v>
      </c>
      <c r="BH175" s="204">
        <f>IF(N175="sníž. přenesená",J175,0)</f>
        <v>0</v>
      </c>
      <c r="BI175" s="204">
        <f>IF(N175="nulová",J175,0)</f>
        <v>0</v>
      </c>
      <c r="BJ175" s="18" t="s">
        <v>23</v>
      </c>
      <c r="BK175" s="204">
        <f>ROUND(I175*H175,2)</f>
        <v>0</v>
      </c>
      <c r="BL175" s="18" t="s">
        <v>110</v>
      </c>
      <c r="BM175" s="203" t="s">
        <v>240</v>
      </c>
    </row>
    <row r="176" spans="2:51" s="13" customFormat="1" ht="11.25">
      <c r="B176" s="205"/>
      <c r="C176" s="206"/>
      <c r="D176" s="207" t="s">
        <v>153</v>
      </c>
      <c r="E176" s="206"/>
      <c r="F176" s="209" t="s">
        <v>241</v>
      </c>
      <c r="G176" s="206"/>
      <c r="H176" s="210">
        <v>3.6</v>
      </c>
      <c r="I176" s="211"/>
      <c r="J176" s="206"/>
      <c r="K176" s="206"/>
      <c r="L176" s="212"/>
      <c r="M176" s="213"/>
      <c r="N176" s="214"/>
      <c r="O176" s="214"/>
      <c r="P176" s="214"/>
      <c r="Q176" s="214"/>
      <c r="R176" s="214"/>
      <c r="S176" s="214"/>
      <c r="T176" s="215"/>
      <c r="AT176" s="216" t="s">
        <v>153</v>
      </c>
      <c r="AU176" s="216" t="s">
        <v>92</v>
      </c>
      <c r="AV176" s="13" t="s">
        <v>92</v>
      </c>
      <c r="AW176" s="13" t="s">
        <v>4</v>
      </c>
      <c r="AX176" s="13" t="s">
        <v>23</v>
      </c>
      <c r="AY176" s="216" t="s">
        <v>145</v>
      </c>
    </row>
    <row r="177" spans="1:65" s="2" customFormat="1" ht="37.9" customHeight="1">
      <c r="A177" s="35"/>
      <c r="B177" s="36"/>
      <c r="C177" s="192" t="s">
        <v>242</v>
      </c>
      <c r="D177" s="192" t="s">
        <v>147</v>
      </c>
      <c r="E177" s="193" t="s">
        <v>243</v>
      </c>
      <c r="F177" s="194" t="s">
        <v>244</v>
      </c>
      <c r="G177" s="195" t="s">
        <v>225</v>
      </c>
      <c r="H177" s="196">
        <v>573.67</v>
      </c>
      <c r="I177" s="197"/>
      <c r="J177" s="198">
        <f>ROUND(I177*H177,2)</f>
        <v>0</v>
      </c>
      <c r="K177" s="194" t="s">
        <v>151</v>
      </c>
      <c r="L177" s="40"/>
      <c r="M177" s="199" t="s">
        <v>1</v>
      </c>
      <c r="N177" s="200" t="s">
        <v>50</v>
      </c>
      <c r="O177" s="72"/>
      <c r="P177" s="201">
        <f>O177*H177</f>
        <v>0</v>
      </c>
      <c r="Q177" s="201">
        <v>0</v>
      </c>
      <c r="R177" s="201">
        <f>Q177*H177</f>
        <v>0</v>
      </c>
      <c r="S177" s="201">
        <v>0</v>
      </c>
      <c r="T177" s="202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03" t="s">
        <v>110</v>
      </c>
      <c r="AT177" s="203" t="s">
        <v>147</v>
      </c>
      <c r="AU177" s="203" t="s">
        <v>92</v>
      </c>
      <c r="AY177" s="18" t="s">
        <v>145</v>
      </c>
      <c r="BE177" s="204">
        <f>IF(N177="základní",J177,0)</f>
        <v>0</v>
      </c>
      <c r="BF177" s="204">
        <f>IF(N177="snížená",J177,0)</f>
        <v>0</v>
      </c>
      <c r="BG177" s="204">
        <f>IF(N177="zákl. přenesená",J177,0)</f>
        <v>0</v>
      </c>
      <c r="BH177" s="204">
        <f>IF(N177="sníž. přenesená",J177,0)</f>
        <v>0</v>
      </c>
      <c r="BI177" s="204">
        <f>IF(N177="nulová",J177,0)</f>
        <v>0</v>
      </c>
      <c r="BJ177" s="18" t="s">
        <v>23</v>
      </c>
      <c r="BK177" s="204">
        <f>ROUND(I177*H177,2)</f>
        <v>0</v>
      </c>
      <c r="BL177" s="18" t="s">
        <v>110</v>
      </c>
      <c r="BM177" s="203" t="s">
        <v>245</v>
      </c>
    </row>
    <row r="178" spans="2:51" s="13" customFormat="1" ht="11.25">
      <c r="B178" s="205"/>
      <c r="C178" s="206"/>
      <c r="D178" s="207" t="s">
        <v>153</v>
      </c>
      <c r="E178" s="208" t="s">
        <v>1</v>
      </c>
      <c r="F178" s="209" t="s">
        <v>246</v>
      </c>
      <c r="G178" s="206"/>
      <c r="H178" s="210">
        <v>573.67</v>
      </c>
      <c r="I178" s="211"/>
      <c r="J178" s="206"/>
      <c r="K178" s="206"/>
      <c r="L178" s="212"/>
      <c r="M178" s="213"/>
      <c r="N178" s="214"/>
      <c r="O178" s="214"/>
      <c r="P178" s="214"/>
      <c r="Q178" s="214"/>
      <c r="R178" s="214"/>
      <c r="S178" s="214"/>
      <c r="T178" s="215"/>
      <c r="AT178" s="216" t="s">
        <v>153</v>
      </c>
      <c r="AU178" s="216" t="s">
        <v>92</v>
      </c>
      <c r="AV178" s="13" t="s">
        <v>92</v>
      </c>
      <c r="AW178" s="13" t="s">
        <v>40</v>
      </c>
      <c r="AX178" s="13" t="s">
        <v>23</v>
      </c>
      <c r="AY178" s="216" t="s">
        <v>145</v>
      </c>
    </row>
    <row r="179" spans="1:65" s="2" customFormat="1" ht="14.45" customHeight="1">
      <c r="A179" s="35"/>
      <c r="B179" s="36"/>
      <c r="C179" s="238" t="s">
        <v>7</v>
      </c>
      <c r="D179" s="238" t="s">
        <v>236</v>
      </c>
      <c r="E179" s="239" t="s">
        <v>237</v>
      </c>
      <c r="F179" s="240" t="s">
        <v>238</v>
      </c>
      <c r="G179" s="241" t="s">
        <v>239</v>
      </c>
      <c r="H179" s="242">
        <v>8.605</v>
      </c>
      <c r="I179" s="243"/>
      <c r="J179" s="244">
        <f>ROUND(I179*H179,2)</f>
        <v>0</v>
      </c>
      <c r="K179" s="240" t="s">
        <v>151</v>
      </c>
      <c r="L179" s="245"/>
      <c r="M179" s="246" t="s">
        <v>1</v>
      </c>
      <c r="N179" s="247" t="s">
        <v>50</v>
      </c>
      <c r="O179" s="72"/>
      <c r="P179" s="201">
        <f>O179*H179</f>
        <v>0</v>
      </c>
      <c r="Q179" s="201">
        <v>0.001</v>
      </c>
      <c r="R179" s="201">
        <f>Q179*H179</f>
        <v>0.008605</v>
      </c>
      <c r="S179" s="201">
        <v>0</v>
      </c>
      <c r="T179" s="202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03" t="s">
        <v>191</v>
      </c>
      <c r="AT179" s="203" t="s">
        <v>236</v>
      </c>
      <c r="AU179" s="203" t="s">
        <v>92</v>
      </c>
      <c r="AY179" s="18" t="s">
        <v>145</v>
      </c>
      <c r="BE179" s="204">
        <f>IF(N179="základní",J179,0)</f>
        <v>0</v>
      </c>
      <c r="BF179" s="204">
        <f>IF(N179="snížená",J179,0)</f>
        <v>0</v>
      </c>
      <c r="BG179" s="204">
        <f>IF(N179="zákl. přenesená",J179,0)</f>
        <v>0</v>
      </c>
      <c r="BH179" s="204">
        <f>IF(N179="sníž. přenesená",J179,0)</f>
        <v>0</v>
      </c>
      <c r="BI179" s="204">
        <f>IF(N179="nulová",J179,0)</f>
        <v>0</v>
      </c>
      <c r="BJ179" s="18" t="s">
        <v>23</v>
      </c>
      <c r="BK179" s="204">
        <f>ROUND(I179*H179,2)</f>
        <v>0</v>
      </c>
      <c r="BL179" s="18" t="s">
        <v>110</v>
      </c>
      <c r="BM179" s="203" t="s">
        <v>247</v>
      </c>
    </row>
    <row r="180" spans="2:51" s="13" customFormat="1" ht="11.25">
      <c r="B180" s="205"/>
      <c r="C180" s="206"/>
      <c r="D180" s="207" t="s">
        <v>153</v>
      </c>
      <c r="E180" s="206"/>
      <c r="F180" s="209" t="s">
        <v>248</v>
      </c>
      <c r="G180" s="206"/>
      <c r="H180" s="210">
        <v>8.605</v>
      </c>
      <c r="I180" s="211"/>
      <c r="J180" s="206"/>
      <c r="K180" s="206"/>
      <c r="L180" s="212"/>
      <c r="M180" s="213"/>
      <c r="N180" s="214"/>
      <c r="O180" s="214"/>
      <c r="P180" s="214"/>
      <c r="Q180" s="214"/>
      <c r="R180" s="214"/>
      <c r="S180" s="214"/>
      <c r="T180" s="215"/>
      <c r="AT180" s="216" t="s">
        <v>153</v>
      </c>
      <c r="AU180" s="216" t="s">
        <v>92</v>
      </c>
      <c r="AV180" s="13" t="s">
        <v>92</v>
      </c>
      <c r="AW180" s="13" t="s">
        <v>4</v>
      </c>
      <c r="AX180" s="13" t="s">
        <v>23</v>
      </c>
      <c r="AY180" s="216" t="s">
        <v>145</v>
      </c>
    </row>
    <row r="181" spans="1:65" s="2" customFormat="1" ht="49.15" customHeight="1">
      <c r="A181" s="35"/>
      <c r="B181" s="36"/>
      <c r="C181" s="192" t="s">
        <v>249</v>
      </c>
      <c r="D181" s="192" t="s">
        <v>147</v>
      </c>
      <c r="E181" s="193" t="s">
        <v>250</v>
      </c>
      <c r="F181" s="194" t="s">
        <v>251</v>
      </c>
      <c r="G181" s="195" t="s">
        <v>225</v>
      </c>
      <c r="H181" s="196">
        <v>407.67</v>
      </c>
      <c r="I181" s="197"/>
      <c r="J181" s="198">
        <f>ROUND(I181*H181,2)</f>
        <v>0</v>
      </c>
      <c r="K181" s="194" t="s">
        <v>151</v>
      </c>
      <c r="L181" s="40"/>
      <c r="M181" s="199" t="s">
        <v>1</v>
      </c>
      <c r="N181" s="200" t="s">
        <v>50</v>
      </c>
      <c r="O181" s="72"/>
      <c r="P181" s="201">
        <f>O181*H181</f>
        <v>0</v>
      </c>
      <c r="Q181" s="201">
        <v>0</v>
      </c>
      <c r="R181" s="201">
        <f>Q181*H181</f>
        <v>0</v>
      </c>
      <c r="S181" s="201">
        <v>0</v>
      </c>
      <c r="T181" s="202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03" t="s">
        <v>110</v>
      </c>
      <c r="AT181" s="203" t="s">
        <v>147</v>
      </c>
      <c r="AU181" s="203" t="s">
        <v>92</v>
      </c>
      <c r="AY181" s="18" t="s">
        <v>145</v>
      </c>
      <c r="BE181" s="204">
        <f>IF(N181="základní",J181,0)</f>
        <v>0</v>
      </c>
      <c r="BF181" s="204">
        <f>IF(N181="snížená",J181,0)</f>
        <v>0</v>
      </c>
      <c r="BG181" s="204">
        <f>IF(N181="zákl. přenesená",J181,0)</f>
        <v>0</v>
      </c>
      <c r="BH181" s="204">
        <f>IF(N181="sníž. přenesená",J181,0)</f>
        <v>0</v>
      </c>
      <c r="BI181" s="204">
        <f>IF(N181="nulová",J181,0)</f>
        <v>0</v>
      </c>
      <c r="BJ181" s="18" t="s">
        <v>23</v>
      </c>
      <c r="BK181" s="204">
        <f>ROUND(I181*H181,2)</f>
        <v>0</v>
      </c>
      <c r="BL181" s="18" t="s">
        <v>110</v>
      </c>
      <c r="BM181" s="203" t="s">
        <v>252</v>
      </c>
    </row>
    <row r="182" spans="2:51" s="13" customFormat="1" ht="11.25">
      <c r="B182" s="205"/>
      <c r="C182" s="206"/>
      <c r="D182" s="207" t="s">
        <v>153</v>
      </c>
      <c r="E182" s="208" t="s">
        <v>1</v>
      </c>
      <c r="F182" s="209" t="s">
        <v>253</v>
      </c>
      <c r="G182" s="206"/>
      <c r="H182" s="210">
        <v>407.67</v>
      </c>
      <c r="I182" s="211"/>
      <c r="J182" s="206"/>
      <c r="K182" s="206"/>
      <c r="L182" s="212"/>
      <c r="M182" s="213"/>
      <c r="N182" s="214"/>
      <c r="O182" s="214"/>
      <c r="P182" s="214"/>
      <c r="Q182" s="214"/>
      <c r="R182" s="214"/>
      <c r="S182" s="214"/>
      <c r="T182" s="215"/>
      <c r="AT182" s="216" t="s">
        <v>153</v>
      </c>
      <c r="AU182" s="216" t="s">
        <v>92</v>
      </c>
      <c r="AV182" s="13" t="s">
        <v>92</v>
      </c>
      <c r="AW182" s="13" t="s">
        <v>40</v>
      </c>
      <c r="AX182" s="13" t="s">
        <v>23</v>
      </c>
      <c r="AY182" s="216" t="s">
        <v>145</v>
      </c>
    </row>
    <row r="183" spans="1:65" s="2" customFormat="1" ht="37.9" customHeight="1">
      <c r="A183" s="35"/>
      <c r="B183" s="36"/>
      <c r="C183" s="192" t="s">
        <v>254</v>
      </c>
      <c r="D183" s="192" t="s">
        <v>147</v>
      </c>
      <c r="E183" s="193" t="s">
        <v>255</v>
      </c>
      <c r="F183" s="194" t="s">
        <v>256</v>
      </c>
      <c r="G183" s="195" t="s">
        <v>225</v>
      </c>
      <c r="H183" s="196">
        <v>311.13</v>
      </c>
      <c r="I183" s="197"/>
      <c r="J183" s="198">
        <f>ROUND(I183*H183,2)</f>
        <v>0</v>
      </c>
      <c r="K183" s="194" t="s">
        <v>151</v>
      </c>
      <c r="L183" s="40"/>
      <c r="M183" s="199" t="s">
        <v>1</v>
      </c>
      <c r="N183" s="200" t="s">
        <v>50</v>
      </c>
      <c r="O183" s="72"/>
      <c r="P183" s="201">
        <f>O183*H183</f>
        <v>0</v>
      </c>
      <c r="Q183" s="201">
        <v>0</v>
      </c>
      <c r="R183" s="201">
        <f>Q183*H183</f>
        <v>0</v>
      </c>
      <c r="S183" s="201">
        <v>0</v>
      </c>
      <c r="T183" s="202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03" t="s">
        <v>110</v>
      </c>
      <c r="AT183" s="203" t="s">
        <v>147</v>
      </c>
      <c r="AU183" s="203" t="s">
        <v>92</v>
      </c>
      <c r="AY183" s="18" t="s">
        <v>145</v>
      </c>
      <c r="BE183" s="204">
        <f>IF(N183="základní",J183,0)</f>
        <v>0</v>
      </c>
      <c r="BF183" s="204">
        <f>IF(N183="snížená",J183,0)</f>
        <v>0</v>
      </c>
      <c r="BG183" s="204">
        <f>IF(N183="zákl. přenesená",J183,0)</f>
        <v>0</v>
      </c>
      <c r="BH183" s="204">
        <f>IF(N183="sníž. přenesená",J183,0)</f>
        <v>0</v>
      </c>
      <c r="BI183" s="204">
        <f>IF(N183="nulová",J183,0)</f>
        <v>0</v>
      </c>
      <c r="BJ183" s="18" t="s">
        <v>23</v>
      </c>
      <c r="BK183" s="204">
        <f>ROUND(I183*H183,2)</f>
        <v>0</v>
      </c>
      <c r="BL183" s="18" t="s">
        <v>110</v>
      </c>
      <c r="BM183" s="203" t="s">
        <v>257</v>
      </c>
    </row>
    <row r="184" spans="2:51" s="13" customFormat="1" ht="11.25">
      <c r="B184" s="205"/>
      <c r="C184" s="206"/>
      <c r="D184" s="207" t="s">
        <v>153</v>
      </c>
      <c r="E184" s="208" t="s">
        <v>1</v>
      </c>
      <c r="F184" s="209" t="s">
        <v>258</v>
      </c>
      <c r="G184" s="206"/>
      <c r="H184" s="210">
        <v>311.13</v>
      </c>
      <c r="I184" s="211"/>
      <c r="J184" s="206"/>
      <c r="K184" s="206"/>
      <c r="L184" s="212"/>
      <c r="M184" s="213"/>
      <c r="N184" s="214"/>
      <c r="O184" s="214"/>
      <c r="P184" s="214"/>
      <c r="Q184" s="214"/>
      <c r="R184" s="214"/>
      <c r="S184" s="214"/>
      <c r="T184" s="215"/>
      <c r="AT184" s="216" t="s">
        <v>153</v>
      </c>
      <c r="AU184" s="216" t="s">
        <v>92</v>
      </c>
      <c r="AV184" s="13" t="s">
        <v>92</v>
      </c>
      <c r="AW184" s="13" t="s">
        <v>40</v>
      </c>
      <c r="AX184" s="13" t="s">
        <v>23</v>
      </c>
      <c r="AY184" s="216" t="s">
        <v>145</v>
      </c>
    </row>
    <row r="185" spans="1:65" s="2" customFormat="1" ht="37.9" customHeight="1">
      <c r="A185" s="35"/>
      <c r="B185" s="36"/>
      <c r="C185" s="192" t="s">
        <v>259</v>
      </c>
      <c r="D185" s="192" t="s">
        <v>147</v>
      </c>
      <c r="E185" s="193" t="s">
        <v>260</v>
      </c>
      <c r="F185" s="194" t="s">
        <v>261</v>
      </c>
      <c r="G185" s="195" t="s">
        <v>225</v>
      </c>
      <c r="H185" s="196">
        <v>573.67</v>
      </c>
      <c r="I185" s="197"/>
      <c r="J185" s="198">
        <f>ROUND(I185*H185,2)</f>
        <v>0</v>
      </c>
      <c r="K185" s="194" t="s">
        <v>151</v>
      </c>
      <c r="L185" s="40"/>
      <c r="M185" s="199" t="s">
        <v>1</v>
      </c>
      <c r="N185" s="200" t="s">
        <v>50</v>
      </c>
      <c r="O185" s="72"/>
      <c r="P185" s="201">
        <f>O185*H185</f>
        <v>0</v>
      </c>
      <c r="Q185" s="201">
        <v>0</v>
      </c>
      <c r="R185" s="201">
        <f>Q185*H185</f>
        <v>0</v>
      </c>
      <c r="S185" s="201">
        <v>0</v>
      </c>
      <c r="T185" s="202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03" t="s">
        <v>110</v>
      </c>
      <c r="AT185" s="203" t="s">
        <v>147</v>
      </c>
      <c r="AU185" s="203" t="s">
        <v>92</v>
      </c>
      <c r="AY185" s="18" t="s">
        <v>145</v>
      </c>
      <c r="BE185" s="204">
        <f>IF(N185="základní",J185,0)</f>
        <v>0</v>
      </c>
      <c r="BF185" s="204">
        <f>IF(N185="snížená",J185,0)</f>
        <v>0</v>
      </c>
      <c r="BG185" s="204">
        <f>IF(N185="zákl. přenesená",J185,0)</f>
        <v>0</v>
      </c>
      <c r="BH185" s="204">
        <f>IF(N185="sníž. přenesená",J185,0)</f>
        <v>0</v>
      </c>
      <c r="BI185" s="204">
        <f>IF(N185="nulová",J185,0)</f>
        <v>0</v>
      </c>
      <c r="BJ185" s="18" t="s">
        <v>23</v>
      </c>
      <c r="BK185" s="204">
        <f>ROUND(I185*H185,2)</f>
        <v>0</v>
      </c>
      <c r="BL185" s="18" t="s">
        <v>110</v>
      </c>
      <c r="BM185" s="203" t="s">
        <v>262</v>
      </c>
    </row>
    <row r="186" spans="2:51" s="13" customFormat="1" ht="11.25">
      <c r="B186" s="205"/>
      <c r="C186" s="206"/>
      <c r="D186" s="207" t="s">
        <v>153</v>
      </c>
      <c r="E186" s="208" t="s">
        <v>1</v>
      </c>
      <c r="F186" s="209" t="s">
        <v>263</v>
      </c>
      <c r="G186" s="206"/>
      <c r="H186" s="210">
        <v>573.67</v>
      </c>
      <c r="I186" s="211"/>
      <c r="J186" s="206"/>
      <c r="K186" s="206"/>
      <c r="L186" s="212"/>
      <c r="M186" s="213"/>
      <c r="N186" s="214"/>
      <c r="O186" s="214"/>
      <c r="P186" s="214"/>
      <c r="Q186" s="214"/>
      <c r="R186" s="214"/>
      <c r="S186" s="214"/>
      <c r="T186" s="215"/>
      <c r="AT186" s="216" t="s">
        <v>153</v>
      </c>
      <c r="AU186" s="216" t="s">
        <v>92</v>
      </c>
      <c r="AV186" s="13" t="s">
        <v>92</v>
      </c>
      <c r="AW186" s="13" t="s">
        <v>40</v>
      </c>
      <c r="AX186" s="13" t="s">
        <v>23</v>
      </c>
      <c r="AY186" s="216" t="s">
        <v>145</v>
      </c>
    </row>
    <row r="187" spans="1:65" s="2" customFormat="1" ht="128.65" customHeight="1">
      <c r="A187" s="35"/>
      <c r="B187" s="36"/>
      <c r="C187" s="192" t="s">
        <v>264</v>
      </c>
      <c r="D187" s="192" t="s">
        <v>147</v>
      </c>
      <c r="E187" s="193" t="s">
        <v>265</v>
      </c>
      <c r="F187" s="194" t="s">
        <v>266</v>
      </c>
      <c r="G187" s="195" t="s">
        <v>267</v>
      </c>
      <c r="H187" s="196">
        <v>10</v>
      </c>
      <c r="I187" s="197"/>
      <c r="J187" s="198">
        <f>ROUND(I187*H187,2)</f>
        <v>0</v>
      </c>
      <c r="K187" s="194" t="s">
        <v>1</v>
      </c>
      <c r="L187" s="40"/>
      <c r="M187" s="199" t="s">
        <v>1</v>
      </c>
      <c r="N187" s="200" t="s">
        <v>50</v>
      </c>
      <c r="O187" s="72"/>
      <c r="P187" s="201">
        <f>O187*H187</f>
        <v>0</v>
      </c>
      <c r="Q187" s="201">
        <v>0</v>
      </c>
      <c r="R187" s="201">
        <f>Q187*H187</f>
        <v>0</v>
      </c>
      <c r="S187" s="201">
        <v>0</v>
      </c>
      <c r="T187" s="202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03" t="s">
        <v>110</v>
      </c>
      <c r="AT187" s="203" t="s">
        <v>147</v>
      </c>
      <c r="AU187" s="203" t="s">
        <v>92</v>
      </c>
      <c r="AY187" s="18" t="s">
        <v>145</v>
      </c>
      <c r="BE187" s="204">
        <f>IF(N187="základní",J187,0)</f>
        <v>0</v>
      </c>
      <c r="BF187" s="204">
        <f>IF(N187="snížená",J187,0)</f>
        <v>0</v>
      </c>
      <c r="BG187" s="204">
        <f>IF(N187="zákl. přenesená",J187,0)</f>
        <v>0</v>
      </c>
      <c r="BH187" s="204">
        <f>IF(N187="sníž. přenesená",J187,0)</f>
        <v>0</v>
      </c>
      <c r="BI187" s="204">
        <f>IF(N187="nulová",J187,0)</f>
        <v>0</v>
      </c>
      <c r="BJ187" s="18" t="s">
        <v>23</v>
      </c>
      <c r="BK187" s="204">
        <f>ROUND(I187*H187,2)</f>
        <v>0</v>
      </c>
      <c r="BL187" s="18" t="s">
        <v>110</v>
      </c>
      <c r="BM187" s="203" t="s">
        <v>268</v>
      </c>
    </row>
    <row r="188" spans="2:63" s="12" customFormat="1" ht="22.9" customHeight="1">
      <c r="B188" s="176"/>
      <c r="C188" s="177"/>
      <c r="D188" s="178" t="s">
        <v>84</v>
      </c>
      <c r="E188" s="190" t="s">
        <v>104</v>
      </c>
      <c r="F188" s="190" t="s">
        <v>269</v>
      </c>
      <c r="G188" s="177"/>
      <c r="H188" s="177"/>
      <c r="I188" s="180"/>
      <c r="J188" s="191">
        <f>BK188</f>
        <v>0</v>
      </c>
      <c r="K188" s="177"/>
      <c r="L188" s="182"/>
      <c r="M188" s="183"/>
      <c r="N188" s="184"/>
      <c r="O188" s="184"/>
      <c r="P188" s="185">
        <f>SUM(P189:P192)</f>
        <v>0</v>
      </c>
      <c r="Q188" s="184"/>
      <c r="R188" s="185">
        <f>SUM(R189:R192)</f>
        <v>0.667022475</v>
      </c>
      <c r="S188" s="184"/>
      <c r="T188" s="186">
        <f>SUM(T189:T192)</f>
        <v>0</v>
      </c>
      <c r="AR188" s="187" t="s">
        <v>23</v>
      </c>
      <c r="AT188" s="188" t="s">
        <v>84</v>
      </c>
      <c r="AU188" s="188" t="s">
        <v>23</v>
      </c>
      <c r="AY188" s="187" t="s">
        <v>145</v>
      </c>
      <c r="BK188" s="189">
        <f>SUM(BK189:BK192)</f>
        <v>0</v>
      </c>
    </row>
    <row r="189" spans="1:65" s="2" customFormat="1" ht="76.35" customHeight="1">
      <c r="A189" s="35"/>
      <c r="B189" s="36"/>
      <c r="C189" s="192" t="s">
        <v>270</v>
      </c>
      <c r="D189" s="192" t="s">
        <v>147</v>
      </c>
      <c r="E189" s="193" t="s">
        <v>271</v>
      </c>
      <c r="F189" s="194" t="s">
        <v>272</v>
      </c>
      <c r="G189" s="195" t="s">
        <v>273</v>
      </c>
      <c r="H189" s="196">
        <v>0.609</v>
      </c>
      <c r="I189" s="197"/>
      <c r="J189" s="198">
        <f>ROUND(I189*H189,2)</f>
        <v>0</v>
      </c>
      <c r="K189" s="194" t="s">
        <v>151</v>
      </c>
      <c r="L189" s="40"/>
      <c r="M189" s="199" t="s">
        <v>1</v>
      </c>
      <c r="N189" s="200" t="s">
        <v>50</v>
      </c>
      <c r="O189" s="72"/>
      <c r="P189" s="201">
        <f>O189*H189</f>
        <v>0</v>
      </c>
      <c r="Q189" s="201">
        <v>1.095275</v>
      </c>
      <c r="R189" s="201">
        <f>Q189*H189</f>
        <v>0.667022475</v>
      </c>
      <c r="S189" s="201">
        <v>0</v>
      </c>
      <c r="T189" s="202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03" t="s">
        <v>110</v>
      </c>
      <c r="AT189" s="203" t="s">
        <v>147</v>
      </c>
      <c r="AU189" s="203" t="s">
        <v>92</v>
      </c>
      <c r="AY189" s="18" t="s">
        <v>145</v>
      </c>
      <c r="BE189" s="204">
        <f>IF(N189="základní",J189,0)</f>
        <v>0</v>
      </c>
      <c r="BF189" s="204">
        <f>IF(N189="snížená",J189,0)</f>
        <v>0</v>
      </c>
      <c r="BG189" s="204">
        <f>IF(N189="zákl. přenesená",J189,0)</f>
        <v>0</v>
      </c>
      <c r="BH189" s="204">
        <f>IF(N189="sníž. přenesená",J189,0)</f>
        <v>0</v>
      </c>
      <c r="BI189" s="204">
        <f>IF(N189="nulová",J189,0)</f>
        <v>0</v>
      </c>
      <c r="BJ189" s="18" t="s">
        <v>23</v>
      </c>
      <c r="BK189" s="204">
        <f>ROUND(I189*H189,2)</f>
        <v>0</v>
      </c>
      <c r="BL189" s="18" t="s">
        <v>110</v>
      </c>
      <c r="BM189" s="203" t="s">
        <v>274</v>
      </c>
    </row>
    <row r="190" spans="2:51" s="13" customFormat="1" ht="11.25">
      <c r="B190" s="205"/>
      <c r="C190" s="206"/>
      <c r="D190" s="207" t="s">
        <v>153</v>
      </c>
      <c r="E190" s="208" t="s">
        <v>1</v>
      </c>
      <c r="F190" s="209" t="s">
        <v>275</v>
      </c>
      <c r="G190" s="206"/>
      <c r="H190" s="210">
        <v>0.177</v>
      </c>
      <c r="I190" s="211"/>
      <c r="J190" s="206"/>
      <c r="K190" s="206"/>
      <c r="L190" s="212"/>
      <c r="M190" s="213"/>
      <c r="N190" s="214"/>
      <c r="O190" s="214"/>
      <c r="P190" s="214"/>
      <c r="Q190" s="214"/>
      <c r="R190" s="214"/>
      <c r="S190" s="214"/>
      <c r="T190" s="215"/>
      <c r="AT190" s="216" t="s">
        <v>153</v>
      </c>
      <c r="AU190" s="216" t="s">
        <v>92</v>
      </c>
      <c r="AV190" s="13" t="s">
        <v>92</v>
      </c>
      <c r="AW190" s="13" t="s">
        <v>40</v>
      </c>
      <c r="AX190" s="13" t="s">
        <v>85</v>
      </c>
      <c r="AY190" s="216" t="s">
        <v>145</v>
      </c>
    </row>
    <row r="191" spans="2:51" s="13" customFormat="1" ht="11.25">
      <c r="B191" s="205"/>
      <c r="C191" s="206"/>
      <c r="D191" s="207" t="s">
        <v>153</v>
      </c>
      <c r="E191" s="208" t="s">
        <v>1</v>
      </c>
      <c r="F191" s="209" t="s">
        <v>276</v>
      </c>
      <c r="G191" s="206"/>
      <c r="H191" s="210">
        <v>0.432</v>
      </c>
      <c r="I191" s="211"/>
      <c r="J191" s="206"/>
      <c r="K191" s="206"/>
      <c r="L191" s="212"/>
      <c r="M191" s="213"/>
      <c r="N191" s="214"/>
      <c r="O191" s="214"/>
      <c r="P191" s="214"/>
      <c r="Q191" s="214"/>
      <c r="R191" s="214"/>
      <c r="S191" s="214"/>
      <c r="T191" s="215"/>
      <c r="AT191" s="216" t="s">
        <v>153</v>
      </c>
      <c r="AU191" s="216" t="s">
        <v>92</v>
      </c>
      <c r="AV191" s="13" t="s">
        <v>92</v>
      </c>
      <c r="AW191" s="13" t="s">
        <v>40</v>
      </c>
      <c r="AX191" s="13" t="s">
        <v>85</v>
      </c>
      <c r="AY191" s="216" t="s">
        <v>145</v>
      </c>
    </row>
    <row r="192" spans="2:51" s="14" customFormat="1" ht="11.25">
      <c r="B192" s="217"/>
      <c r="C192" s="218"/>
      <c r="D192" s="207" t="s">
        <v>153</v>
      </c>
      <c r="E192" s="219" t="s">
        <v>1</v>
      </c>
      <c r="F192" s="220" t="s">
        <v>174</v>
      </c>
      <c r="G192" s="218"/>
      <c r="H192" s="221">
        <v>0.609</v>
      </c>
      <c r="I192" s="222"/>
      <c r="J192" s="218"/>
      <c r="K192" s="218"/>
      <c r="L192" s="223"/>
      <c r="M192" s="224"/>
      <c r="N192" s="225"/>
      <c r="O192" s="225"/>
      <c r="P192" s="225"/>
      <c r="Q192" s="225"/>
      <c r="R192" s="225"/>
      <c r="S192" s="225"/>
      <c r="T192" s="226"/>
      <c r="AT192" s="227" t="s">
        <v>153</v>
      </c>
      <c r="AU192" s="227" t="s">
        <v>92</v>
      </c>
      <c r="AV192" s="14" t="s">
        <v>110</v>
      </c>
      <c r="AW192" s="14" t="s">
        <v>40</v>
      </c>
      <c r="AX192" s="14" t="s">
        <v>23</v>
      </c>
      <c r="AY192" s="227" t="s">
        <v>145</v>
      </c>
    </row>
    <row r="193" spans="2:63" s="12" customFormat="1" ht="22.9" customHeight="1">
      <c r="B193" s="176"/>
      <c r="C193" s="177"/>
      <c r="D193" s="178" t="s">
        <v>84</v>
      </c>
      <c r="E193" s="190" t="s">
        <v>110</v>
      </c>
      <c r="F193" s="190" t="s">
        <v>277</v>
      </c>
      <c r="G193" s="177"/>
      <c r="H193" s="177"/>
      <c r="I193" s="180"/>
      <c r="J193" s="191">
        <f>BK193</f>
        <v>0</v>
      </c>
      <c r="K193" s="177"/>
      <c r="L193" s="182"/>
      <c r="M193" s="183"/>
      <c r="N193" s="184"/>
      <c r="O193" s="184"/>
      <c r="P193" s="185">
        <f>SUM(P194:P233)</f>
        <v>0</v>
      </c>
      <c r="Q193" s="184"/>
      <c r="R193" s="185">
        <f>SUM(R194:R233)</f>
        <v>582.7322568392001</v>
      </c>
      <c r="S193" s="184"/>
      <c r="T193" s="186">
        <f>SUM(T194:T233)</f>
        <v>0</v>
      </c>
      <c r="AR193" s="187" t="s">
        <v>23</v>
      </c>
      <c r="AT193" s="188" t="s">
        <v>84</v>
      </c>
      <c r="AU193" s="188" t="s">
        <v>23</v>
      </c>
      <c r="AY193" s="187" t="s">
        <v>145</v>
      </c>
      <c r="BK193" s="189">
        <f>SUM(BK194:BK233)</f>
        <v>0</v>
      </c>
    </row>
    <row r="194" spans="1:65" s="2" customFormat="1" ht="24.2" customHeight="1">
      <c r="A194" s="35"/>
      <c r="B194" s="36"/>
      <c r="C194" s="192" t="s">
        <v>278</v>
      </c>
      <c r="D194" s="192" t="s">
        <v>147</v>
      </c>
      <c r="E194" s="193" t="s">
        <v>279</v>
      </c>
      <c r="F194" s="194" t="s">
        <v>280</v>
      </c>
      <c r="G194" s="195" t="s">
        <v>225</v>
      </c>
      <c r="H194" s="196">
        <v>196.8</v>
      </c>
      <c r="I194" s="197"/>
      <c r="J194" s="198">
        <f>ROUND(I194*H194,2)</f>
        <v>0</v>
      </c>
      <c r="K194" s="194" t="s">
        <v>151</v>
      </c>
      <c r="L194" s="40"/>
      <c r="M194" s="199" t="s">
        <v>1</v>
      </c>
      <c r="N194" s="200" t="s">
        <v>50</v>
      </c>
      <c r="O194" s="72"/>
      <c r="P194" s="201">
        <f>O194*H194</f>
        <v>0</v>
      </c>
      <c r="Q194" s="201">
        <v>0</v>
      </c>
      <c r="R194" s="201">
        <f>Q194*H194</f>
        <v>0</v>
      </c>
      <c r="S194" s="201">
        <v>0</v>
      </c>
      <c r="T194" s="202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203" t="s">
        <v>110</v>
      </c>
      <c r="AT194" s="203" t="s">
        <v>147</v>
      </c>
      <c r="AU194" s="203" t="s">
        <v>92</v>
      </c>
      <c r="AY194" s="18" t="s">
        <v>145</v>
      </c>
      <c r="BE194" s="204">
        <f>IF(N194="základní",J194,0)</f>
        <v>0</v>
      </c>
      <c r="BF194" s="204">
        <f>IF(N194="snížená",J194,0)</f>
        <v>0</v>
      </c>
      <c r="BG194" s="204">
        <f>IF(N194="zákl. přenesená",J194,0)</f>
        <v>0</v>
      </c>
      <c r="BH194" s="204">
        <f>IF(N194="sníž. přenesená",J194,0)</f>
        <v>0</v>
      </c>
      <c r="BI194" s="204">
        <f>IF(N194="nulová",J194,0)</f>
        <v>0</v>
      </c>
      <c r="BJ194" s="18" t="s">
        <v>23</v>
      </c>
      <c r="BK194" s="204">
        <f>ROUND(I194*H194,2)</f>
        <v>0</v>
      </c>
      <c r="BL194" s="18" t="s">
        <v>110</v>
      </c>
      <c r="BM194" s="203" t="s">
        <v>281</v>
      </c>
    </row>
    <row r="195" spans="2:51" s="13" customFormat="1" ht="11.25">
      <c r="B195" s="205"/>
      <c r="C195" s="206"/>
      <c r="D195" s="207" t="s">
        <v>153</v>
      </c>
      <c r="E195" s="208" t="s">
        <v>1</v>
      </c>
      <c r="F195" s="209" t="s">
        <v>282</v>
      </c>
      <c r="G195" s="206"/>
      <c r="H195" s="210">
        <v>196.8</v>
      </c>
      <c r="I195" s="211"/>
      <c r="J195" s="206"/>
      <c r="K195" s="206"/>
      <c r="L195" s="212"/>
      <c r="M195" s="213"/>
      <c r="N195" s="214"/>
      <c r="O195" s="214"/>
      <c r="P195" s="214"/>
      <c r="Q195" s="214"/>
      <c r="R195" s="214"/>
      <c r="S195" s="214"/>
      <c r="T195" s="215"/>
      <c r="AT195" s="216" t="s">
        <v>153</v>
      </c>
      <c r="AU195" s="216" t="s">
        <v>92</v>
      </c>
      <c r="AV195" s="13" t="s">
        <v>92</v>
      </c>
      <c r="AW195" s="13" t="s">
        <v>40</v>
      </c>
      <c r="AX195" s="13" t="s">
        <v>23</v>
      </c>
      <c r="AY195" s="216" t="s">
        <v>145</v>
      </c>
    </row>
    <row r="196" spans="1:65" s="2" customFormat="1" ht="24.2" customHeight="1">
      <c r="A196" s="35"/>
      <c r="B196" s="36"/>
      <c r="C196" s="192" t="s">
        <v>283</v>
      </c>
      <c r="D196" s="192" t="s">
        <v>147</v>
      </c>
      <c r="E196" s="193" t="s">
        <v>284</v>
      </c>
      <c r="F196" s="194" t="s">
        <v>285</v>
      </c>
      <c r="G196" s="195" t="s">
        <v>225</v>
      </c>
      <c r="H196" s="196">
        <v>142.836</v>
      </c>
      <c r="I196" s="197"/>
      <c r="J196" s="198">
        <f>ROUND(I196*H196,2)</f>
        <v>0</v>
      </c>
      <c r="K196" s="194" t="s">
        <v>151</v>
      </c>
      <c r="L196" s="40"/>
      <c r="M196" s="199" t="s">
        <v>1</v>
      </c>
      <c r="N196" s="200" t="s">
        <v>50</v>
      </c>
      <c r="O196" s="72"/>
      <c r="P196" s="201">
        <f>O196*H196</f>
        <v>0</v>
      </c>
      <c r="Q196" s="201">
        <v>0</v>
      </c>
      <c r="R196" s="201">
        <f>Q196*H196</f>
        <v>0</v>
      </c>
      <c r="S196" s="201">
        <v>0</v>
      </c>
      <c r="T196" s="202">
        <f>S196*H196</f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203" t="s">
        <v>110</v>
      </c>
      <c r="AT196" s="203" t="s">
        <v>147</v>
      </c>
      <c r="AU196" s="203" t="s">
        <v>92</v>
      </c>
      <c r="AY196" s="18" t="s">
        <v>145</v>
      </c>
      <c r="BE196" s="204">
        <f>IF(N196="základní",J196,0)</f>
        <v>0</v>
      </c>
      <c r="BF196" s="204">
        <f>IF(N196="snížená",J196,0)</f>
        <v>0</v>
      </c>
      <c r="BG196" s="204">
        <f>IF(N196="zákl. přenesená",J196,0)</f>
        <v>0</v>
      </c>
      <c r="BH196" s="204">
        <f>IF(N196="sníž. přenesená",J196,0)</f>
        <v>0</v>
      </c>
      <c r="BI196" s="204">
        <f>IF(N196="nulová",J196,0)</f>
        <v>0</v>
      </c>
      <c r="BJ196" s="18" t="s">
        <v>23</v>
      </c>
      <c r="BK196" s="204">
        <f>ROUND(I196*H196,2)</f>
        <v>0</v>
      </c>
      <c r="BL196" s="18" t="s">
        <v>110</v>
      </c>
      <c r="BM196" s="203" t="s">
        <v>286</v>
      </c>
    </row>
    <row r="197" spans="2:51" s="15" customFormat="1" ht="11.25">
      <c r="B197" s="228"/>
      <c r="C197" s="229"/>
      <c r="D197" s="207" t="s">
        <v>153</v>
      </c>
      <c r="E197" s="230" t="s">
        <v>1</v>
      </c>
      <c r="F197" s="231" t="s">
        <v>287</v>
      </c>
      <c r="G197" s="229"/>
      <c r="H197" s="230" t="s">
        <v>1</v>
      </c>
      <c r="I197" s="232"/>
      <c r="J197" s="229"/>
      <c r="K197" s="229"/>
      <c r="L197" s="233"/>
      <c r="M197" s="234"/>
      <c r="N197" s="235"/>
      <c r="O197" s="235"/>
      <c r="P197" s="235"/>
      <c r="Q197" s="235"/>
      <c r="R197" s="235"/>
      <c r="S197" s="235"/>
      <c r="T197" s="236"/>
      <c r="AT197" s="237" t="s">
        <v>153</v>
      </c>
      <c r="AU197" s="237" t="s">
        <v>92</v>
      </c>
      <c r="AV197" s="15" t="s">
        <v>23</v>
      </c>
      <c r="AW197" s="15" t="s">
        <v>40</v>
      </c>
      <c r="AX197" s="15" t="s">
        <v>85</v>
      </c>
      <c r="AY197" s="237" t="s">
        <v>145</v>
      </c>
    </row>
    <row r="198" spans="2:51" s="13" customFormat="1" ht="11.25">
      <c r="B198" s="205"/>
      <c r="C198" s="206"/>
      <c r="D198" s="207" t="s">
        <v>153</v>
      </c>
      <c r="E198" s="208" t="s">
        <v>1</v>
      </c>
      <c r="F198" s="209" t="s">
        <v>288</v>
      </c>
      <c r="G198" s="206"/>
      <c r="H198" s="210">
        <v>78.4</v>
      </c>
      <c r="I198" s="211"/>
      <c r="J198" s="206"/>
      <c r="K198" s="206"/>
      <c r="L198" s="212"/>
      <c r="M198" s="213"/>
      <c r="N198" s="214"/>
      <c r="O198" s="214"/>
      <c r="P198" s="214"/>
      <c r="Q198" s="214"/>
      <c r="R198" s="214"/>
      <c r="S198" s="214"/>
      <c r="T198" s="215"/>
      <c r="AT198" s="216" t="s">
        <v>153</v>
      </c>
      <c r="AU198" s="216" t="s">
        <v>92</v>
      </c>
      <c r="AV198" s="13" t="s">
        <v>92</v>
      </c>
      <c r="AW198" s="13" t="s">
        <v>40</v>
      </c>
      <c r="AX198" s="13" t="s">
        <v>85</v>
      </c>
      <c r="AY198" s="216" t="s">
        <v>145</v>
      </c>
    </row>
    <row r="199" spans="2:51" s="13" customFormat="1" ht="11.25">
      <c r="B199" s="205"/>
      <c r="C199" s="206"/>
      <c r="D199" s="207" t="s">
        <v>153</v>
      </c>
      <c r="E199" s="208" t="s">
        <v>1</v>
      </c>
      <c r="F199" s="209" t="s">
        <v>289</v>
      </c>
      <c r="G199" s="206"/>
      <c r="H199" s="210">
        <v>23.436</v>
      </c>
      <c r="I199" s="211"/>
      <c r="J199" s="206"/>
      <c r="K199" s="206"/>
      <c r="L199" s="212"/>
      <c r="M199" s="213"/>
      <c r="N199" s="214"/>
      <c r="O199" s="214"/>
      <c r="P199" s="214"/>
      <c r="Q199" s="214"/>
      <c r="R199" s="214"/>
      <c r="S199" s="214"/>
      <c r="T199" s="215"/>
      <c r="AT199" s="216" t="s">
        <v>153</v>
      </c>
      <c r="AU199" s="216" t="s">
        <v>92</v>
      </c>
      <c r="AV199" s="13" t="s">
        <v>92</v>
      </c>
      <c r="AW199" s="13" t="s">
        <v>40</v>
      </c>
      <c r="AX199" s="13" t="s">
        <v>85</v>
      </c>
      <c r="AY199" s="216" t="s">
        <v>145</v>
      </c>
    </row>
    <row r="200" spans="2:51" s="13" customFormat="1" ht="11.25">
      <c r="B200" s="205"/>
      <c r="C200" s="206"/>
      <c r="D200" s="207" t="s">
        <v>153</v>
      </c>
      <c r="E200" s="208" t="s">
        <v>1</v>
      </c>
      <c r="F200" s="209" t="s">
        <v>290</v>
      </c>
      <c r="G200" s="206"/>
      <c r="H200" s="210">
        <v>41</v>
      </c>
      <c r="I200" s="211"/>
      <c r="J200" s="206"/>
      <c r="K200" s="206"/>
      <c r="L200" s="212"/>
      <c r="M200" s="213"/>
      <c r="N200" s="214"/>
      <c r="O200" s="214"/>
      <c r="P200" s="214"/>
      <c r="Q200" s="214"/>
      <c r="R200" s="214"/>
      <c r="S200" s="214"/>
      <c r="T200" s="215"/>
      <c r="AT200" s="216" t="s">
        <v>153</v>
      </c>
      <c r="AU200" s="216" t="s">
        <v>92</v>
      </c>
      <c r="AV200" s="13" t="s">
        <v>92</v>
      </c>
      <c r="AW200" s="13" t="s">
        <v>40</v>
      </c>
      <c r="AX200" s="13" t="s">
        <v>85</v>
      </c>
      <c r="AY200" s="216" t="s">
        <v>145</v>
      </c>
    </row>
    <row r="201" spans="2:51" s="14" customFormat="1" ht="11.25">
      <c r="B201" s="217"/>
      <c r="C201" s="218"/>
      <c r="D201" s="207" t="s">
        <v>153</v>
      </c>
      <c r="E201" s="219" t="s">
        <v>1</v>
      </c>
      <c r="F201" s="220" t="s">
        <v>174</v>
      </c>
      <c r="G201" s="218"/>
      <c r="H201" s="221">
        <v>142.836</v>
      </c>
      <c r="I201" s="222"/>
      <c r="J201" s="218"/>
      <c r="K201" s="218"/>
      <c r="L201" s="223"/>
      <c r="M201" s="224"/>
      <c r="N201" s="225"/>
      <c r="O201" s="225"/>
      <c r="P201" s="225"/>
      <c r="Q201" s="225"/>
      <c r="R201" s="225"/>
      <c r="S201" s="225"/>
      <c r="T201" s="226"/>
      <c r="AT201" s="227" t="s">
        <v>153</v>
      </c>
      <c r="AU201" s="227" t="s">
        <v>92</v>
      </c>
      <c r="AV201" s="14" t="s">
        <v>110</v>
      </c>
      <c r="AW201" s="14" t="s">
        <v>40</v>
      </c>
      <c r="AX201" s="14" t="s">
        <v>23</v>
      </c>
      <c r="AY201" s="227" t="s">
        <v>145</v>
      </c>
    </row>
    <row r="202" spans="1:65" s="2" customFormat="1" ht="14.45" customHeight="1">
      <c r="A202" s="35"/>
      <c r="B202" s="36"/>
      <c r="C202" s="192" t="s">
        <v>291</v>
      </c>
      <c r="D202" s="192" t="s">
        <v>147</v>
      </c>
      <c r="E202" s="193" t="s">
        <v>292</v>
      </c>
      <c r="F202" s="194" t="s">
        <v>293</v>
      </c>
      <c r="G202" s="195" t="s">
        <v>225</v>
      </c>
      <c r="H202" s="196">
        <v>196.8</v>
      </c>
      <c r="I202" s="197"/>
      <c r="J202" s="198">
        <f>ROUND(I202*H202,2)</f>
        <v>0</v>
      </c>
      <c r="K202" s="194" t="s">
        <v>151</v>
      </c>
      <c r="L202" s="40"/>
      <c r="M202" s="199" t="s">
        <v>1</v>
      </c>
      <c r="N202" s="200" t="s">
        <v>50</v>
      </c>
      <c r="O202" s="72"/>
      <c r="P202" s="201">
        <f>O202*H202</f>
        <v>0</v>
      </c>
      <c r="Q202" s="201">
        <v>0.21252</v>
      </c>
      <c r="R202" s="201">
        <f>Q202*H202</f>
        <v>41.823936</v>
      </c>
      <c r="S202" s="201">
        <v>0</v>
      </c>
      <c r="T202" s="202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203" t="s">
        <v>110</v>
      </c>
      <c r="AT202" s="203" t="s">
        <v>147</v>
      </c>
      <c r="AU202" s="203" t="s">
        <v>92</v>
      </c>
      <c r="AY202" s="18" t="s">
        <v>145</v>
      </c>
      <c r="BE202" s="204">
        <f>IF(N202="základní",J202,0)</f>
        <v>0</v>
      </c>
      <c r="BF202" s="204">
        <f>IF(N202="snížená",J202,0)</f>
        <v>0</v>
      </c>
      <c r="BG202" s="204">
        <f>IF(N202="zákl. přenesená",J202,0)</f>
        <v>0</v>
      </c>
      <c r="BH202" s="204">
        <f>IF(N202="sníž. přenesená",J202,0)</f>
        <v>0</v>
      </c>
      <c r="BI202" s="204">
        <f>IF(N202="nulová",J202,0)</f>
        <v>0</v>
      </c>
      <c r="BJ202" s="18" t="s">
        <v>23</v>
      </c>
      <c r="BK202" s="204">
        <f>ROUND(I202*H202,2)</f>
        <v>0</v>
      </c>
      <c r="BL202" s="18" t="s">
        <v>110</v>
      </c>
      <c r="BM202" s="203" t="s">
        <v>294</v>
      </c>
    </row>
    <row r="203" spans="2:51" s="13" customFormat="1" ht="11.25">
      <c r="B203" s="205"/>
      <c r="C203" s="206"/>
      <c r="D203" s="207" t="s">
        <v>153</v>
      </c>
      <c r="E203" s="208" t="s">
        <v>1</v>
      </c>
      <c r="F203" s="209" t="s">
        <v>282</v>
      </c>
      <c r="G203" s="206"/>
      <c r="H203" s="210">
        <v>196.8</v>
      </c>
      <c r="I203" s="211"/>
      <c r="J203" s="206"/>
      <c r="K203" s="206"/>
      <c r="L203" s="212"/>
      <c r="M203" s="213"/>
      <c r="N203" s="214"/>
      <c r="O203" s="214"/>
      <c r="P203" s="214"/>
      <c r="Q203" s="214"/>
      <c r="R203" s="214"/>
      <c r="S203" s="214"/>
      <c r="T203" s="215"/>
      <c r="AT203" s="216" t="s">
        <v>153</v>
      </c>
      <c r="AU203" s="216" t="s">
        <v>92</v>
      </c>
      <c r="AV203" s="13" t="s">
        <v>92</v>
      </c>
      <c r="AW203" s="13" t="s">
        <v>40</v>
      </c>
      <c r="AX203" s="13" t="s">
        <v>23</v>
      </c>
      <c r="AY203" s="216" t="s">
        <v>145</v>
      </c>
    </row>
    <row r="204" spans="1:65" s="2" customFormat="1" ht="24.2" customHeight="1">
      <c r="A204" s="35"/>
      <c r="B204" s="36"/>
      <c r="C204" s="192" t="s">
        <v>295</v>
      </c>
      <c r="D204" s="192" t="s">
        <v>147</v>
      </c>
      <c r="E204" s="193" t="s">
        <v>296</v>
      </c>
      <c r="F204" s="194" t="s">
        <v>297</v>
      </c>
      <c r="G204" s="195" t="s">
        <v>225</v>
      </c>
      <c r="H204" s="196">
        <v>142.836</v>
      </c>
      <c r="I204" s="197"/>
      <c r="J204" s="198">
        <f>ROUND(I204*H204,2)</f>
        <v>0</v>
      </c>
      <c r="K204" s="194" t="s">
        <v>151</v>
      </c>
      <c r="L204" s="40"/>
      <c r="M204" s="199" t="s">
        <v>1</v>
      </c>
      <c r="N204" s="200" t="s">
        <v>50</v>
      </c>
      <c r="O204" s="72"/>
      <c r="P204" s="201">
        <f>O204*H204</f>
        <v>0</v>
      </c>
      <c r="Q204" s="201">
        <v>0.31879</v>
      </c>
      <c r="R204" s="201">
        <f>Q204*H204</f>
        <v>45.534688440000004</v>
      </c>
      <c r="S204" s="201">
        <v>0</v>
      </c>
      <c r="T204" s="202">
        <f>S204*H204</f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203" t="s">
        <v>110</v>
      </c>
      <c r="AT204" s="203" t="s">
        <v>147</v>
      </c>
      <c r="AU204" s="203" t="s">
        <v>92</v>
      </c>
      <c r="AY204" s="18" t="s">
        <v>145</v>
      </c>
      <c r="BE204" s="204">
        <f>IF(N204="základní",J204,0)</f>
        <v>0</v>
      </c>
      <c r="BF204" s="204">
        <f>IF(N204="snížená",J204,0)</f>
        <v>0</v>
      </c>
      <c r="BG204" s="204">
        <f>IF(N204="zákl. přenesená",J204,0)</f>
        <v>0</v>
      </c>
      <c r="BH204" s="204">
        <f>IF(N204="sníž. přenesená",J204,0)</f>
        <v>0</v>
      </c>
      <c r="BI204" s="204">
        <f>IF(N204="nulová",J204,0)</f>
        <v>0</v>
      </c>
      <c r="BJ204" s="18" t="s">
        <v>23</v>
      </c>
      <c r="BK204" s="204">
        <f>ROUND(I204*H204,2)</f>
        <v>0</v>
      </c>
      <c r="BL204" s="18" t="s">
        <v>110</v>
      </c>
      <c r="BM204" s="203" t="s">
        <v>298</v>
      </c>
    </row>
    <row r="205" spans="2:51" s="15" customFormat="1" ht="11.25">
      <c r="B205" s="228"/>
      <c r="C205" s="229"/>
      <c r="D205" s="207" t="s">
        <v>153</v>
      </c>
      <c r="E205" s="230" t="s">
        <v>1</v>
      </c>
      <c r="F205" s="231" t="s">
        <v>287</v>
      </c>
      <c r="G205" s="229"/>
      <c r="H205" s="230" t="s">
        <v>1</v>
      </c>
      <c r="I205" s="232"/>
      <c r="J205" s="229"/>
      <c r="K205" s="229"/>
      <c r="L205" s="233"/>
      <c r="M205" s="234"/>
      <c r="N205" s="235"/>
      <c r="O205" s="235"/>
      <c r="P205" s="235"/>
      <c r="Q205" s="235"/>
      <c r="R205" s="235"/>
      <c r="S205" s="235"/>
      <c r="T205" s="236"/>
      <c r="AT205" s="237" t="s">
        <v>153</v>
      </c>
      <c r="AU205" s="237" t="s">
        <v>92</v>
      </c>
      <c r="AV205" s="15" t="s">
        <v>23</v>
      </c>
      <c r="AW205" s="15" t="s">
        <v>40</v>
      </c>
      <c r="AX205" s="15" t="s">
        <v>85</v>
      </c>
      <c r="AY205" s="237" t="s">
        <v>145</v>
      </c>
    </row>
    <row r="206" spans="2:51" s="13" customFormat="1" ht="11.25">
      <c r="B206" s="205"/>
      <c r="C206" s="206"/>
      <c r="D206" s="207" t="s">
        <v>153</v>
      </c>
      <c r="E206" s="208" t="s">
        <v>1</v>
      </c>
      <c r="F206" s="209" t="s">
        <v>288</v>
      </c>
      <c r="G206" s="206"/>
      <c r="H206" s="210">
        <v>78.4</v>
      </c>
      <c r="I206" s="211"/>
      <c r="J206" s="206"/>
      <c r="K206" s="206"/>
      <c r="L206" s="212"/>
      <c r="M206" s="213"/>
      <c r="N206" s="214"/>
      <c r="O206" s="214"/>
      <c r="P206" s="214"/>
      <c r="Q206" s="214"/>
      <c r="R206" s="214"/>
      <c r="S206" s="214"/>
      <c r="T206" s="215"/>
      <c r="AT206" s="216" t="s">
        <v>153</v>
      </c>
      <c r="AU206" s="216" t="s">
        <v>92</v>
      </c>
      <c r="AV206" s="13" t="s">
        <v>92</v>
      </c>
      <c r="AW206" s="13" t="s">
        <v>40</v>
      </c>
      <c r="AX206" s="13" t="s">
        <v>85</v>
      </c>
      <c r="AY206" s="216" t="s">
        <v>145</v>
      </c>
    </row>
    <row r="207" spans="2:51" s="13" customFormat="1" ht="11.25">
      <c r="B207" s="205"/>
      <c r="C207" s="206"/>
      <c r="D207" s="207" t="s">
        <v>153</v>
      </c>
      <c r="E207" s="208" t="s">
        <v>1</v>
      </c>
      <c r="F207" s="209" t="s">
        <v>289</v>
      </c>
      <c r="G207" s="206"/>
      <c r="H207" s="210">
        <v>23.436</v>
      </c>
      <c r="I207" s="211"/>
      <c r="J207" s="206"/>
      <c r="K207" s="206"/>
      <c r="L207" s="212"/>
      <c r="M207" s="213"/>
      <c r="N207" s="214"/>
      <c r="O207" s="214"/>
      <c r="P207" s="214"/>
      <c r="Q207" s="214"/>
      <c r="R207" s="214"/>
      <c r="S207" s="214"/>
      <c r="T207" s="215"/>
      <c r="AT207" s="216" t="s">
        <v>153</v>
      </c>
      <c r="AU207" s="216" t="s">
        <v>92</v>
      </c>
      <c r="AV207" s="13" t="s">
        <v>92</v>
      </c>
      <c r="AW207" s="13" t="s">
        <v>40</v>
      </c>
      <c r="AX207" s="13" t="s">
        <v>85</v>
      </c>
      <c r="AY207" s="216" t="s">
        <v>145</v>
      </c>
    </row>
    <row r="208" spans="2:51" s="13" customFormat="1" ht="11.25">
      <c r="B208" s="205"/>
      <c r="C208" s="206"/>
      <c r="D208" s="207" t="s">
        <v>153</v>
      </c>
      <c r="E208" s="208" t="s">
        <v>1</v>
      </c>
      <c r="F208" s="209" t="s">
        <v>290</v>
      </c>
      <c r="G208" s="206"/>
      <c r="H208" s="210">
        <v>41</v>
      </c>
      <c r="I208" s="211"/>
      <c r="J208" s="206"/>
      <c r="K208" s="206"/>
      <c r="L208" s="212"/>
      <c r="M208" s="213"/>
      <c r="N208" s="214"/>
      <c r="O208" s="214"/>
      <c r="P208" s="214"/>
      <c r="Q208" s="214"/>
      <c r="R208" s="214"/>
      <c r="S208" s="214"/>
      <c r="T208" s="215"/>
      <c r="AT208" s="216" t="s">
        <v>153</v>
      </c>
      <c r="AU208" s="216" t="s">
        <v>92</v>
      </c>
      <c r="AV208" s="13" t="s">
        <v>92</v>
      </c>
      <c r="AW208" s="13" t="s">
        <v>40</v>
      </c>
      <c r="AX208" s="13" t="s">
        <v>85</v>
      </c>
      <c r="AY208" s="216" t="s">
        <v>145</v>
      </c>
    </row>
    <row r="209" spans="2:51" s="14" customFormat="1" ht="11.25">
      <c r="B209" s="217"/>
      <c r="C209" s="218"/>
      <c r="D209" s="207" t="s">
        <v>153</v>
      </c>
      <c r="E209" s="219" t="s">
        <v>1</v>
      </c>
      <c r="F209" s="220" t="s">
        <v>174</v>
      </c>
      <c r="G209" s="218"/>
      <c r="H209" s="221">
        <v>142.836</v>
      </c>
      <c r="I209" s="222"/>
      <c r="J209" s="218"/>
      <c r="K209" s="218"/>
      <c r="L209" s="223"/>
      <c r="M209" s="224"/>
      <c r="N209" s="225"/>
      <c r="O209" s="225"/>
      <c r="P209" s="225"/>
      <c r="Q209" s="225"/>
      <c r="R209" s="225"/>
      <c r="S209" s="225"/>
      <c r="T209" s="226"/>
      <c r="AT209" s="227" t="s">
        <v>153</v>
      </c>
      <c r="AU209" s="227" t="s">
        <v>92</v>
      </c>
      <c r="AV209" s="14" t="s">
        <v>110</v>
      </c>
      <c r="AW209" s="14" t="s">
        <v>40</v>
      </c>
      <c r="AX209" s="14" t="s">
        <v>23</v>
      </c>
      <c r="AY209" s="227" t="s">
        <v>145</v>
      </c>
    </row>
    <row r="210" spans="1:65" s="2" customFormat="1" ht="37.9" customHeight="1">
      <c r="A210" s="35"/>
      <c r="B210" s="36"/>
      <c r="C210" s="192" t="s">
        <v>299</v>
      </c>
      <c r="D210" s="192" t="s">
        <v>147</v>
      </c>
      <c r="E210" s="193" t="s">
        <v>300</v>
      </c>
      <c r="F210" s="194" t="s">
        <v>301</v>
      </c>
      <c r="G210" s="195" t="s">
        <v>150</v>
      </c>
      <c r="H210" s="196">
        <v>24.5</v>
      </c>
      <c r="I210" s="197"/>
      <c r="J210" s="198">
        <f>ROUND(I210*H210,2)</f>
        <v>0</v>
      </c>
      <c r="K210" s="194" t="s">
        <v>151</v>
      </c>
      <c r="L210" s="40"/>
      <c r="M210" s="199" t="s">
        <v>1</v>
      </c>
      <c r="N210" s="200" t="s">
        <v>50</v>
      </c>
      <c r="O210" s="72"/>
      <c r="P210" s="201">
        <f>O210*H210</f>
        <v>0</v>
      </c>
      <c r="Q210" s="201">
        <v>0</v>
      </c>
      <c r="R210" s="201">
        <f>Q210*H210</f>
        <v>0</v>
      </c>
      <c r="S210" s="201">
        <v>0</v>
      </c>
      <c r="T210" s="202">
        <f>S210*H210</f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203" t="s">
        <v>110</v>
      </c>
      <c r="AT210" s="203" t="s">
        <v>147</v>
      </c>
      <c r="AU210" s="203" t="s">
        <v>92</v>
      </c>
      <c r="AY210" s="18" t="s">
        <v>145</v>
      </c>
      <c r="BE210" s="204">
        <f>IF(N210="základní",J210,0)</f>
        <v>0</v>
      </c>
      <c r="BF210" s="204">
        <f>IF(N210="snížená",J210,0)</f>
        <v>0</v>
      </c>
      <c r="BG210" s="204">
        <f>IF(N210="zákl. přenesená",J210,0)</f>
        <v>0</v>
      </c>
      <c r="BH210" s="204">
        <f>IF(N210="sníž. přenesená",J210,0)</f>
        <v>0</v>
      </c>
      <c r="BI210" s="204">
        <f>IF(N210="nulová",J210,0)</f>
        <v>0</v>
      </c>
      <c r="BJ210" s="18" t="s">
        <v>23</v>
      </c>
      <c r="BK210" s="204">
        <f>ROUND(I210*H210,2)</f>
        <v>0</v>
      </c>
      <c r="BL210" s="18" t="s">
        <v>110</v>
      </c>
      <c r="BM210" s="203" t="s">
        <v>302</v>
      </c>
    </row>
    <row r="211" spans="2:51" s="13" customFormat="1" ht="11.25">
      <c r="B211" s="205"/>
      <c r="C211" s="206"/>
      <c r="D211" s="207" t="s">
        <v>153</v>
      </c>
      <c r="E211" s="208" t="s">
        <v>1</v>
      </c>
      <c r="F211" s="209" t="s">
        <v>303</v>
      </c>
      <c r="G211" s="206"/>
      <c r="H211" s="210">
        <v>24.5</v>
      </c>
      <c r="I211" s="211"/>
      <c r="J211" s="206"/>
      <c r="K211" s="206"/>
      <c r="L211" s="212"/>
      <c r="M211" s="213"/>
      <c r="N211" s="214"/>
      <c r="O211" s="214"/>
      <c r="P211" s="214"/>
      <c r="Q211" s="214"/>
      <c r="R211" s="214"/>
      <c r="S211" s="214"/>
      <c r="T211" s="215"/>
      <c r="AT211" s="216" t="s">
        <v>153</v>
      </c>
      <c r="AU211" s="216" t="s">
        <v>92</v>
      </c>
      <c r="AV211" s="13" t="s">
        <v>92</v>
      </c>
      <c r="AW211" s="13" t="s">
        <v>40</v>
      </c>
      <c r="AX211" s="13" t="s">
        <v>23</v>
      </c>
      <c r="AY211" s="216" t="s">
        <v>145</v>
      </c>
    </row>
    <row r="212" spans="1:65" s="2" customFormat="1" ht="37.9" customHeight="1">
      <c r="A212" s="35"/>
      <c r="B212" s="36"/>
      <c r="C212" s="192" t="s">
        <v>304</v>
      </c>
      <c r="D212" s="192" t="s">
        <v>147</v>
      </c>
      <c r="E212" s="193" t="s">
        <v>300</v>
      </c>
      <c r="F212" s="194" t="s">
        <v>301</v>
      </c>
      <c r="G212" s="195" t="s">
        <v>150</v>
      </c>
      <c r="H212" s="196">
        <v>5.23</v>
      </c>
      <c r="I212" s="197"/>
      <c r="J212" s="198">
        <f>ROUND(I212*H212,2)</f>
        <v>0</v>
      </c>
      <c r="K212" s="194" t="s">
        <v>151</v>
      </c>
      <c r="L212" s="40"/>
      <c r="M212" s="199" t="s">
        <v>1</v>
      </c>
      <c r="N212" s="200" t="s">
        <v>50</v>
      </c>
      <c r="O212" s="72"/>
      <c r="P212" s="201">
        <f>O212*H212</f>
        <v>0</v>
      </c>
      <c r="Q212" s="201">
        <v>0</v>
      </c>
      <c r="R212" s="201">
        <f>Q212*H212</f>
        <v>0</v>
      </c>
      <c r="S212" s="201">
        <v>0</v>
      </c>
      <c r="T212" s="202">
        <f>S212*H212</f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203" t="s">
        <v>110</v>
      </c>
      <c r="AT212" s="203" t="s">
        <v>147</v>
      </c>
      <c r="AU212" s="203" t="s">
        <v>92</v>
      </c>
      <c r="AY212" s="18" t="s">
        <v>145</v>
      </c>
      <c r="BE212" s="204">
        <f>IF(N212="základní",J212,0)</f>
        <v>0</v>
      </c>
      <c r="BF212" s="204">
        <f>IF(N212="snížená",J212,0)</f>
        <v>0</v>
      </c>
      <c r="BG212" s="204">
        <f>IF(N212="zákl. přenesená",J212,0)</f>
        <v>0</v>
      </c>
      <c r="BH212" s="204">
        <f>IF(N212="sníž. přenesená",J212,0)</f>
        <v>0</v>
      </c>
      <c r="BI212" s="204">
        <f>IF(N212="nulová",J212,0)</f>
        <v>0</v>
      </c>
      <c r="BJ212" s="18" t="s">
        <v>23</v>
      </c>
      <c r="BK212" s="204">
        <f>ROUND(I212*H212,2)</f>
        <v>0</v>
      </c>
      <c r="BL212" s="18" t="s">
        <v>110</v>
      </c>
      <c r="BM212" s="203" t="s">
        <v>305</v>
      </c>
    </row>
    <row r="213" spans="2:51" s="13" customFormat="1" ht="11.25">
      <c r="B213" s="205"/>
      <c r="C213" s="206"/>
      <c r="D213" s="207" t="s">
        <v>153</v>
      </c>
      <c r="E213" s="208" t="s">
        <v>1</v>
      </c>
      <c r="F213" s="209" t="s">
        <v>306</v>
      </c>
      <c r="G213" s="206"/>
      <c r="H213" s="210">
        <v>5.23</v>
      </c>
      <c r="I213" s="211"/>
      <c r="J213" s="206"/>
      <c r="K213" s="206"/>
      <c r="L213" s="212"/>
      <c r="M213" s="213"/>
      <c r="N213" s="214"/>
      <c r="O213" s="214"/>
      <c r="P213" s="214"/>
      <c r="Q213" s="214"/>
      <c r="R213" s="214"/>
      <c r="S213" s="214"/>
      <c r="T213" s="215"/>
      <c r="AT213" s="216" t="s">
        <v>153</v>
      </c>
      <c r="AU213" s="216" t="s">
        <v>92</v>
      </c>
      <c r="AV213" s="13" t="s">
        <v>92</v>
      </c>
      <c r="AW213" s="13" t="s">
        <v>40</v>
      </c>
      <c r="AX213" s="13" t="s">
        <v>23</v>
      </c>
      <c r="AY213" s="216" t="s">
        <v>145</v>
      </c>
    </row>
    <row r="214" spans="1:65" s="2" customFormat="1" ht="49.15" customHeight="1">
      <c r="A214" s="35"/>
      <c r="B214" s="36"/>
      <c r="C214" s="192" t="s">
        <v>307</v>
      </c>
      <c r="D214" s="192" t="s">
        <v>147</v>
      </c>
      <c r="E214" s="193" t="s">
        <v>308</v>
      </c>
      <c r="F214" s="194" t="s">
        <v>309</v>
      </c>
      <c r="G214" s="195" t="s">
        <v>150</v>
      </c>
      <c r="H214" s="196">
        <v>18.978</v>
      </c>
      <c r="I214" s="197"/>
      <c r="J214" s="198">
        <f>ROUND(I214*H214,2)</f>
        <v>0</v>
      </c>
      <c r="K214" s="194" t="s">
        <v>151</v>
      </c>
      <c r="L214" s="40"/>
      <c r="M214" s="199" t="s">
        <v>1</v>
      </c>
      <c r="N214" s="200" t="s">
        <v>50</v>
      </c>
      <c r="O214" s="72"/>
      <c r="P214" s="201">
        <f>O214*H214</f>
        <v>0</v>
      </c>
      <c r="Q214" s="201">
        <v>2.7951004</v>
      </c>
      <c r="R214" s="201">
        <f>Q214*H214</f>
        <v>53.0454153912</v>
      </c>
      <c r="S214" s="201">
        <v>0</v>
      </c>
      <c r="T214" s="202">
        <f>S214*H214</f>
        <v>0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203" t="s">
        <v>110</v>
      </c>
      <c r="AT214" s="203" t="s">
        <v>147</v>
      </c>
      <c r="AU214" s="203" t="s">
        <v>92</v>
      </c>
      <c r="AY214" s="18" t="s">
        <v>145</v>
      </c>
      <c r="BE214" s="204">
        <f>IF(N214="základní",J214,0)</f>
        <v>0</v>
      </c>
      <c r="BF214" s="204">
        <f>IF(N214="snížená",J214,0)</f>
        <v>0</v>
      </c>
      <c r="BG214" s="204">
        <f>IF(N214="zákl. přenesená",J214,0)</f>
        <v>0</v>
      </c>
      <c r="BH214" s="204">
        <f>IF(N214="sníž. přenesená",J214,0)</f>
        <v>0</v>
      </c>
      <c r="BI214" s="204">
        <f>IF(N214="nulová",J214,0)</f>
        <v>0</v>
      </c>
      <c r="BJ214" s="18" t="s">
        <v>23</v>
      </c>
      <c r="BK214" s="204">
        <f>ROUND(I214*H214,2)</f>
        <v>0</v>
      </c>
      <c r="BL214" s="18" t="s">
        <v>110</v>
      </c>
      <c r="BM214" s="203" t="s">
        <v>310</v>
      </c>
    </row>
    <row r="215" spans="2:51" s="13" customFormat="1" ht="11.25">
      <c r="B215" s="205"/>
      <c r="C215" s="206"/>
      <c r="D215" s="207" t="s">
        <v>153</v>
      </c>
      <c r="E215" s="208" t="s">
        <v>1</v>
      </c>
      <c r="F215" s="209" t="s">
        <v>311</v>
      </c>
      <c r="G215" s="206"/>
      <c r="H215" s="210">
        <v>18.978</v>
      </c>
      <c r="I215" s="211"/>
      <c r="J215" s="206"/>
      <c r="K215" s="206"/>
      <c r="L215" s="212"/>
      <c r="M215" s="213"/>
      <c r="N215" s="214"/>
      <c r="O215" s="214"/>
      <c r="P215" s="214"/>
      <c r="Q215" s="214"/>
      <c r="R215" s="214"/>
      <c r="S215" s="214"/>
      <c r="T215" s="215"/>
      <c r="AT215" s="216" t="s">
        <v>153</v>
      </c>
      <c r="AU215" s="216" t="s">
        <v>92</v>
      </c>
      <c r="AV215" s="13" t="s">
        <v>92</v>
      </c>
      <c r="AW215" s="13" t="s">
        <v>40</v>
      </c>
      <c r="AX215" s="13" t="s">
        <v>23</v>
      </c>
      <c r="AY215" s="216" t="s">
        <v>145</v>
      </c>
    </row>
    <row r="216" spans="1:65" s="2" customFormat="1" ht="49.15" customHeight="1">
      <c r="A216" s="35"/>
      <c r="B216" s="36"/>
      <c r="C216" s="192" t="s">
        <v>312</v>
      </c>
      <c r="D216" s="192" t="s">
        <v>147</v>
      </c>
      <c r="E216" s="193" t="s">
        <v>313</v>
      </c>
      <c r="F216" s="194" t="s">
        <v>314</v>
      </c>
      <c r="G216" s="195" t="s">
        <v>150</v>
      </c>
      <c r="H216" s="196">
        <v>42.608</v>
      </c>
      <c r="I216" s="197"/>
      <c r="J216" s="198">
        <f>ROUND(I216*H216,2)</f>
        <v>0</v>
      </c>
      <c r="K216" s="194" t="s">
        <v>151</v>
      </c>
      <c r="L216" s="40"/>
      <c r="M216" s="199" t="s">
        <v>1</v>
      </c>
      <c r="N216" s="200" t="s">
        <v>50</v>
      </c>
      <c r="O216" s="72"/>
      <c r="P216" s="201">
        <f>O216*H216</f>
        <v>0</v>
      </c>
      <c r="Q216" s="201">
        <v>0</v>
      </c>
      <c r="R216" s="201">
        <f>Q216*H216</f>
        <v>0</v>
      </c>
      <c r="S216" s="201">
        <v>0</v>
      </c>
      <c r="T216" s="202">
        <f>S216*H216</f>
        <v>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203" t="s">
        <v>110</v>
      </c>
      <c r="AT216" s="203" t="s">
        <v>147</v>
      </c>
      <c r="AU216" s="203" t="s">
        <v>92</v>
      </c>
      <c r="AY216" s="18" t="s">
        <v>145</v>
      </c>
      <c r="BE216" s="204">
        <f>IF(N216="základní",J216,0)</f>
        <v>0</v>
      </c>
      <c r="BF216" s="204">
        <f>IF(N216="snížená",J216,0)</f>
        <v>0</v>
      </c>
      <c r="BG216" s="204">
        <f>IF(N216="zákl. přenesená",J216,0)</f>
        <v>0</v>
      </c>
      <c r="BH216" s="204">
        <f>IF(N216="sníž. přenesená",J216,0)</f>
        <v>0</v>
      </c>
      <c r="BI216" s="204">
        <f>IF(N216="nulová",J216,0)</f>
        <v>0</v>
      </c>
      <c r="BJ216" s="18" t="s">
        <v>23</v>
      </c>
      <c r="BK216" s="204">
        <f>ROUND(I216*H216,2)</f>
        <v>0</v>
      </c>
      <c r="BL216" s="18" t="s">
        <v>110</v>
      </c>
      <c r="BM216" s="203" t="s">
        <v>315</v>
      </c>
    </row>
    <row r="217" spans="2:51" s="13" customFormat="1" ht="11.25">
      <c r="B217" s="205"/>
      <c r="C217" s="206"/>
      <c r="D217" s="207" t="s">
        <v>153</v>
      </c>
      <c r="E217" s="208" t="s">
        <v>1</v>
      </c>
      <c r="F217" s="209" t="s">
        <v>316</v>
      </c>
      <c r="G217" s="206"/>
      <c r="H217" s="210">
        <v>35.552</v>
      </c>
      <c r="I217" s="211"/>
      <c r="J217" s="206"/>
      <c r="K217" s="206"/>
      <c r="L217" s="212"/>
      <c r="M217" s="213"/>
      <c r="N217" s="214"/>
      <c r="O217" s="214"/>
      <c r="P217" s="214"/>
      <c r="Q217" s="214"/>
      <c r="R217" s="214"/>
      <c r="S217" s="214"/>
      <c r="T217" s="215"/>
      <c r="AT217" s="216" t="s">
        <v>153</v>
      </c>
      <c r="AU217" s="216" t="s">
        <v>92</v>
      </c>
      <c r="AV217" s="13" t="s">
        <v>92</v>
      </c>
      <c r="AW217" s="13" t="s">
        <v>40</v>
      </c>
      <c r="AX217" s="13" t="s">
        <v>85</v>
      </c>
      <c r="AY217" s="216" t="s">
        <v>145</v>
      </c>
    </row>
    <row r="218" spans="2:51" s="13" customFormat="1" ht="22.5">
      <c r="B218" s="205"/>
      <c r="C218" s="206"/>
      <c r="D218" s="207" t="s">
        <v>153</v>
      </c>
      <c r="E218" s="208" t="s">
        <v>1</v>
      </c>
      <c r="F218" s="209" t="s">
        <v>189</v>
      </c>
      <c r="G218" s="206"/>
      <c r="H218" s="210">
        <v>7.056</v>
      </c>
      <c r="I218" s="211"/>
      <c r="J218" s="206"/>
      <c r="K218" s="206"/>
      <c r="L218" s="212"/>
      <c r="M218" s="213"/>
      <c r="N218" s="214"/>
      <c r="O218" s="214"/>
      <c r="P218" s="214"/>
      <c r="Q218" s="214"/>
      <c r="R218" s="214"/>
      <c r="S218" s="214"/>
      <c r="T218" s="215"/>
      <c r="AT218" s="216" t="s">
        <v>153</v>
      </c>
      <c r="AU218" s="216" t="s">
        <v>92</v>
      </c>
      <c r="AV218" s="13" t="s">
        <v>92</v>
      </c>
      <c r="AW218" s="13" t="s">
        <v>40</v>
      </c>
      <c r="AX218" s="13" t="s">
        <v>85</v>
      </c>
      <c r="AY218" s="216" t="s">
        <v>145</v>
      </c>
    </row>
    <row r="219" spans="2:51" s="14" customFormat="1" ht="11.25">
      <c r="B219" s="217"/>
      <c r="C219" s="218"/>
      <c r="D219" s="207" t="s">
        <v>153</v>
      </c>
      <c r="E219" s="219" t="s">
        <v>1</v>
      </c>
      <c r="F219" s="220" t="s">
        <v>174</v>
      </c>
      <c r="G219" s="218"/>
      <c r="H219" s="221">
        <v>42.608</v>
      </c>
      <c r="I219" s="222"/>
      <c r="J219" s="218"/>
      <c r="K219" s="218"/>
      <c r="L219" s="223"/>
      <c r="M219" s="224"/>
      <c r="N219" s="225"/>
      <c r="O219" s="225"/>
      <c r="P219" s="225"/>
      <c r="Q219" s="225"/>
      <c r="R219" s="225"/>
      <c r="S219" s="225"/>
      <c r="T219" s="226"/>
      <c r="AT219" s="227" t="s">
        <v>153</v>
      </c>
      <c r="AU219" s="227" t="s">
        <v>92</v>
      </c>
      <c r="AV219" s="14" t="s">
        <v>110</v>
      </c>
      <c r="AW219" s="14" t="s">
        <v>40</v>
      </c>
      <c r="AX219" s="14" t="s">
        <v>23</v>
      </c>
      <c r="AY219" s="227" t="s">
        <v>145</v>
      </c>
    </row>
    <row r="220" spans="1:65" s="2" customFormat="1" ht="37.9" customHeight="1">
      <c r="A220" s="35"/>
      <c r="B220" s="36"/>
      <c r="C220" s="192" t="s">
        <v>317</v>
      </c>
      <c r="D220" s="192" t="s">
        <v>147</v>
      </c>
      <c r="E220" s="193" t="s">
        <v>318</v>
      </c>
      <c r="F220" s="194" t="s">
        <v>319</v>
      </c>
      <c r="G220" s="195" t="s">
        <v>150</v>
      </c>
      <c r="H220" s="196">
        <v>50.608</v>
      </c>
      <c r="I220" s="197"/>
      <c r="J220" s="198">
        <f>ROUND(I220*H220,2)</f>
        <v>0</v>
      </c>
      <c r="K220" s="194" t="s">
        <v>151</v>
      </c>
      <c r="L220" s="40"/>
      <c r="M220" s="199" t="s">
        <v>1</v>
      </c>
      <c r="N220" s="200" t="s">
        <v>50</v>
      </c>
      <c r="O220" s="72"/>
      <c r="P220" s="201">
        <f>O220*H220</f>
        <v>0</v>
      </c>
      <c r="Q220" s="201">
        <v>2.13408</v>
      </c>
      <c r="R220" s="201">
        <f>Q220*H220</f>
        <v>108.00152064</v>
      </c>
      <c r="S220" s="201">
        <v>0</v>
      </c>
      <c r="T220" s="202">
        <f>S220*H220</f>
        <v>0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203" t="s">
        <v>110</v>
      </c>
      <c r="AT220" s="203" t="s">
        <v>147</v>
      </c>
      <c r="AU220" s="203" t="s">
        <v>92</v>
      </c>
      <c r="AY220" s="18" t="s">
        <v>145</v>
      </c>
      <c r="BE220" s="204">
        <f>IF(N220="základní",J220,0)</f>
        <v>0</v>
      </c>
      <c r="BF220" s="204">
        <f>IF(N220="snížená",J220,0)</f>
        <v>0</v>
      </c>
      <c r="BG220" s="204">
        <f>IF(N220="zákl. přenesená",J220,0)</f>
        <v>0</v>
      </c>
      <c r="BH220" s="204">
        <f>IF(N220="sníž. přenesená",J220,0)</f>
        <v>0</v>
      </c>
      <c r="BI220" s="204">
        <f>IF(N220="nulová",J220,0)</f>
        <v>0</v>
      </c>
      <c r="BJ220" s="18" t="s">
        <v>23</v>
      </c>
      <c r="BK220" s="204">
        <f>ROUND(I220*H220,2)</f>
        <v>0</v>
      </c>
      <c r="BL220" s="18" t="s">
        <v>110</v>
      </c>
      <c r="BM220" s="203" t="s">
        <v>320</v>
      </c>
    </row>
    <row r="221" spans="2:51" s="13" customFormat="1" ht="11.25">
      <c r="B221" s="205"/>
      <c r="C221" s="206"/>
      <c r="D221" s="207" t="s">
        <v>153</v>
      </c>
      <c r="E221" s="208" t="s">
        <v>1</v>
      </c>
      <c r="F221" s="209" t="s">
        <v>321</v>
      </c>
      <c r="G221" s="206"/>
      <c r="H221" s="210">
        <v>50.608</v>
      </c>
      <c r="I221" s="211"/>
      <c r="J221" s="206"/>
      <c r="K221" s="206"/>
      <c r="L221" s="212"/>
      <c r="M221" s="213"/>
      <c r="N221" s="214"/>
      <c r="O221" s="214"/>
      <c r="P221" s="214"/>
      <c r="Q221" s="214"/>
      <c r="R221" s="214"/>
      <c r="S221" s="214"/>
      <c r="T221" s="215"/>
      <c r="AT221" s="216" t="s">
        <v>153</v>
      </c>
      <c r="AU221" s="216" t="s">
        <v>92</v>
      </c>
      <c r="AV221" s="13" t="s">
        <v>92</v>
      </c>
      <c r="AW221" s="13" t="s">
        <v>40</v>
      </c>
      <c r="AX221" s="13" t="s">
        <v>23</v>
      </c>
      <c r="AY221" s="216" t="s">
        <v>145</v>
      </c>
    </row>
    <row r="222" spans="1:65" s="2" customFormat="1" ht="37.9" customHeight="1">
      <c r="A222" s="35"/>
      <c r="B222" s="36"/>
      <c r="C222" s="192" t="s">
        <v>322</v>
      </c>
      <c r="D222" s="192" t="s">
        <v>147</v>
      </c>
      <c r="E222" s="193" t="s">
        <v>323</v>
      </c>
      <c r="F222" s="194" t="s">
        <v>324</v>
      </c>
      <c r="G222" s="195" t="s">
        <v>150</v>
      </c>
      <c r="H222" s="196">
        <v>24.75</v>
      </c>
      <c r="I222" s="197"/>
      <c r="J222" s="198">
        <f>ROUND(I222*H222,2)</f>
        <v>0</v>
      </c>
      <c r="K222" s="194" t="s">
        <v>151</v>
      </c>
      <c r="L222" s="40"/>
      <c r="M222" s="199" t="s">
        <v>1</v>
      </c>
      <c r="N222" s="200" t="s">
        <v>50</v>
      </c>
      <c r="O222" s="72"/>
      <c r="P222" s="201">
        <f>O222*H222</f>
        <v>0</v>
      </c>
      <c r="Q222" s="201">
        <v>2.13408</v>
      </c>
      <c r="R222" s="201">
        <f>Q222*H222</f>
        <v>52.81848</v>
      </c>
      <c r="S222" s="201">
        <v>0</v>
      </c>
      <c r="T222" s="202">
        <f>S222*H222</f>
        <v>0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203" t="s">
        <v>110</v>
      </c>
      <c r="AT222" s="203" t="s">
        <v>147</v>
      </c>
      <c r="AU222" s="203" t="s">
        <v>92</v>
      </c>
      <c r="AY222" s="18" t="s">
        <v>145</v>
      </c>
      <c r="BE222" s="204">
        <f>IF(N222="základní",J222,0)</f>
        <v>0</v>
      </c>
      <c r="BF222" s="204">
        <f>IF(N222="snížená",J222,0)</f>
        <v>0</v>
      </c>
      <c r="BG222" s="204">
        <f>IF(N222="zákl. přenesená",J222,0)</f>
        <v>0</v>
      </c>
      <c r="BH222" s="204">
        <f>IF(N222="sníž. přenesená",J222,0)</f>
        <v>0</v>
      </c>
      <c r="BI222" s="204">
        <f>IF(N222="nulová",J222,0)</f>
        <v>0</v>
      </c>
      <c r="BJ222" s="18" t="s">
        <v>23</v>
      </c>
      <c r="BK222" s="204">
        <f>ROUND(I222*H222,2)</f>
        <v>0</v>
      </c>
      <c r="BL222" s="18" t="s">
        <v>110</v>
      </c>
      <c r="BM222" s="203" t="s">
        <v>325</v>
      </c>
    </row>
    <row r="223" spans="2:51" s="13" customFormat="1" ht="11.25">
      <c r="B223" s="205"/>
      <c r="C223" s="206"/>
      <c r="D223" s="207" t="s">
        <v>153</v>
      </c>
      <c r="E223" s="208" t="s">
        <v>1</v>
      </c>
      <c r="F223" s="209" t="s">
        <v>326</v>
      </c>
      <c r="G223" s="206"/>
      <c r="H223" s="210">
        <v>24.75</v>
      </c>
      <c r="I223" s="211"/>
      <c r="J223" s="206"/>
      <c r="K223" s="206"/>
      <c r="L223" s="212"/>
      <c r="M223" s="213"/>
      <c r="N223" s="214"/>
      <c r="O223" s="214"/>
      <c r="P223" s="214"/>
      <c r="Q223" s="214"/>
      <c r="R223" s="214"/>
      <c r="S223" s="214"/>
      <c r="T223" s="215"/>
      <c r="AT223" s="216" t="s">
        <v>153</v>
      </c>
      <c r="AU223" s="216" t="s">
        <v>92</v>
      </c>
      <c r="AV223" s="13" t="s">
        <v>92</v>
      </c>
      <c r="AW223" s="13" t="s">
        <v>40</v>
      </c>
      <c r="AX223" s="13" t="s">
        <v>23</v>
      </c>
      <c r="AY223" s="216" t="s">
        <v>145</v>
      </c>
    </row>
    <row r="224" spans="1:65" s="2" customFormat="1" ht="37.9" customHeight="1">
      <c r="A224" s="35"/>
      <c r="B224" s="36"/>
      <c r="C224" s="192" t="s">
        <v>327</v>
      </c>
      <c r="D224" s="192" t="s">
        <v>147</v>
      </c>
      <c r="E224" s="193" t="s">
        <v>328</v>
      </c>
      <c r="F224" s="194" t="s">
        <v>329</v>
      </c>
      <c r="G224" s="195" t="s">
        <v>225</v>
      </c>
      <c r="H224" s="196">
        <v>196.8</v>
      </c>
      <c r="I224" s="197"/>
      <c r="J224" s="198">
        <f>ROUND(I224*H224,2)</f>
        <v>0</v>
      </c>
      <c r="K224" s="194" t="s">
        <v>151</v>
      </c>
      <c r="L224" s="40"/>
      <c r="M224" s="199" t="s">
        <v>1</v>
      </c>
      <c r="N224" s="200" t="s">
        <v>50</v>
      </c>
      <c r="O224" s="72"/>
      <c r="P224" s="201">
        <f>O224*H224</f>
        <v>0</v>
      </c>
      <c r="Q224" s="201">
        <v>0.743272</v>
      </c>
      <c r="R224" s="201">
        <f>Q224*H224</f>
        <v>146.2759296</v>
      </c>
      <c r="S224" s="201">
        <v>0</v>
      </c>
      <c r="T224" s="202">
        <f>S224*H224</f>
        <v>0</v>
      </c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R224" s="203" t="s">
        <v>110</v>
      </c>
      <c r="AT224" s="203" t="s">
        <v>147</v>
      </c>
      <c r="AU224" s="203" t="s">
        <v>92</v>
      </c>
      <c r="AY224" s="18" t="s">
        <v>145</v>
      </c>
      <c r="BE224" s="204">
        <f>IF(N224="základní",J224,0)</f>
        <v>0</v>
      </c>
      <c r="BF224" s="204">
        <f>IF(N224="snížená",J224,0)</f>
        <v>0</v>
      </c>
      <c r="BG224" s="204">
        <f>IF(N224="zákl. přenesená",J224,0)</f>
        <v>0</v>
      </c>
      <c r="BH224" s="204">
        <f>IF(N224="sníž. přenesená",J224,0)</f>
        <v>0</v>
      </c>
      <c r="BI224" s="204">
        <f>IF(N224="nulová",J224,0)</f>
        <v>0</v>
      </c>
      <c r="BJ224" s="18" t="s">
        <v>23</v>
      </c>
      <c r="BK224" s="204">
        <f>ROUND(I224*H224,2)</f>
        <v>0</v>
      </c>
      <c r="BL224" s="18" t="s">
        <v>110</v>
      </c>
      <c r="BM224" s="203" t="s">
        <v>330</v>
      </c>
    </row>
    <row r="225" spans="2:51" s="13" customFormat="1" ht="11.25">
      <c r="B225" s="205"/>
      <c r="C225" s="206"/>
      <c r="D225" s="207" t="s">
        <v>153</v>
      </c>
      <c r="E225" s="208" t="s">
        <v>1</v>
      </c>
      <c r="F225" s="209" t="s">
        <v>282</v>
      </c>
      <c r="G225" s="206"/>
      <c r="H225" s="210">
        <v>196.8</v>
      </c>
      <c r="I225" s="211"/>
      <c r="J225" s="206"/>
      <c r="K225" s="206"/>
      <c r="L225" s="212"/>
      <c r="M225" s="213"/>
      <c r="N225" s="214"/>
      <c r="O225" s="214"/>
      <c r="P225" s="214"/>
      <c r="Q225" s="214"/>
      <c r="R225" s="214"/>
      <c r="S225" s="214"/>
      <c r="T225" s="215"/>
      <c r="AT225" s="216" t="s">
        <v>153</v>
      </c>
      <c r="AU225" s="216" t="s">
        <v>92</v>
      </c>
      <c r="AV225" s="13" t="s">
        <v>92</v>
      </c>
      <c r="AW225" s="13" t="s">
        <v>40</v>
      </c>
      <c r="AX225" s="13" t="s">
        <v>23</v>
      </c>
      <c r="AY225" s="216" t="s">
        <v>145</v>
      </c>
    </row>
    <row r="226" spans="1:65" s="2" customFormat="1" ht="37.9" customHeight="1">
      <c r="A226" s="35"/>
      <c r="B226" s="36"/>
      <c r="C226" s="192" t="s">
        <v>331</v>
      </c>
      <c r="D226" s="192" t="s">
        <v>147</v>
      </c>
      <c r="E226" s="193" t="s">
        <v>332</v>
      </c>
      <c r="F226" s="194" t="s">
        <v>333</v>
      </c>
      <c r="G226" s="195" t="s">
        <v>225</v>
      </c>
      <c r="H226" s="196">
        <v>142.836</v>
      </c>
      <c r="I226" s="197"/>
      <c r="J226" s="198">
        <f>ROUND(I226*H226,2)</f>
        <v>0</v>
      </c>
      <c r="K226" s="194" t="s">
        <v>151</v>
      </c>
      <c r="L226" s="40"/>
      <c r="M226" s="199" t="s">
        <v>1</v>
      </c>
      <c r="N226" s="200" t="s">
        <v>50</v>
      </c>
      <c r="O226" s="72"/>
      <c r="P226" s="201">
        <f>O226*H226</f>
        <v>0</v>
      </c>
      <c r="Q226" s="201">
        <v>0.937788</v>
      </c>
      <c r="R226" s="201">
        <f>Q226*H226</f>
        <v>133.949886768</v>
      </c>
      <c r="S226" s="201">
        <v>0</v>
      </c>
      <c r="T226" s="202">
        <f>S226*H226</f>
        <v>0</v>
      </c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R226" s="203" t="s">
        <v>110</v>
      </c>
      <c r="AT226" s="203" t="s">
        <v>147</v>
      </c>
      <c r="AU226" s="203" t="s">
        <v>92</v>
      </c>
      <c r="AY226" s="18" t="s">
        <v>145</v>
      </c>
      <c r="BE226" s="204">
        <f>IF(N226="základní",J226,0)</f>
        <v>0</v>
      </c>
      <c r="BF226" s="204">
        <f>IF(N226="snížená",J226,0)</f>
        <v>0</v>
      </c>
      <c r="BG226" s="204">
        <f>IF(N226="zákl. přenesená",J226,0)</f>
        <v>0</v>
      </c>
      <c r="BH226" s="204">
        <f>IF(N226="sníž. přenesená",J226,0)</f>
        <v>0</v>
      </c>
      <c r="BI226" s="204">
        <f>IF(N226="nulová",J226,0)</f>
        <v>0</v>
      </c>
      <c r="BJ226" s="18" t="s">
        <v>23</v>
      </c>
      <c r="BK226" s="204">
        <f>ROUND(I226*H226,2)</f>
        <v>0</v>
      </c>
      <c r="BL226" s="18" t="s">
        <v>110</v>
      </c>
      <c r="BM226" s="203" t="s">
        <v>334</v>
      </c>
    </row>
    <row r="227" spans="2:51" s="15" customFormat="1" ht="11.25">
      <c r="B227" s="228"/>
      <c r="C227" s="229"/>
      <c r="D227" s="207" t="s">
        <v>153</v>
      </c>
      <c r="E227" s="230" t="s">
        <v>1</v>
      </c>
      <c r="F227" s="231" t="s">
        <v>335</v>
      </c>
      <c r="G227" s="229"/>
      <c r="H227" s="230" t="s">
        <v>1</v>
      </c>
      <c r="I227" s="232"/>
      <c r="J227" s="229"/>
      <c r="K227" s="229"/>
      <c r="L227" s="233"/>
      <c r="M227" s="234"/>
      <c r="N227" s="235"/>
      <c r="O227" s="235"/>
      <c r="P227" s="235"/>
      <c r="Q227" s="235"/>
      <c r="R227" s="235"/>
      <c r="S227" s="235"/>
      <c r="T227" s="236"/>
      <c r="AT227" s="237" t="s">
        <v>153</v>
      </c>
      <c r="AU227" s="237" t="s">
        <v>92</v>
      </c>
      <c r="AV227" s="15" t="s">
        <v>23</v>
      </c>
      <c r="AW227" s="15" t="s">
        <v>40</v>
      </c>
      <c r="AX227" s="15" t="s">
        <v>85</v>
      </c>
      <c r="AY227" s="237" t="s">
        <v>145</v>
      </c>
    </row>
    <row r="228" spans="2:51" s="13" customFormat="1" ht="11.25">
      <c r="B228" s="205"/>
      <c r="C228" s="206"/>
      <c r="D228" s="207" t="s">
        <v>153</v>
      </c>
      <c r="E228" s="208" t="s">
        <v>1</v>
      </c>
      <c r="F228" s="209" t="s">
        <v>288</v>
      </c>
      <c r="G228" s="206"/>
      <c r="H228" s="210">
        <v>78.4</v>
      </c>
      <c r="I228" s="211"/>
      <c r="J228" s="206"/>
      <c r="K228" s="206"/>
      <c r="L228" s="212"/>
      <c r="M228" s="213"/>
      <c r="N228" s="214"/>
      <c r="O228" s="214"/>
      <c r="P228" s="214"/>
      <c r="Q228" s="214"/>
      <c r="R228" s="214"/>
      <c r="S228" s="214"/>
      <c r="T228" s="215"/>
      <c r="AT228" s="216" t="s">
        <v>153</v>
      </c>
      <c r="AU228" s="216" t="s">
        <v>92</v>
      </c>
      <c r="AV228" s="13" t="s">
        <v>92</v>
      </c>
      <c r="AW228" s="13" t="s">
        <v>40</v>
      </c>
      <c r="AX228" s="13" t="s">
        <v>85</v>
      </c>
      <c r="AY228" s="216" t="s">
        <v>145</v>
      </c>
    </row>
    <row r="229" spans="2:51" s="13" customFormat="1" ht="11.25">
      <c r="B229" s="205"/>
      <c r="C229" s="206"/>
      <c r="D229" s="207" t="s">
        <v>153</v>
      </c>
      <c r="E229" s="208" t="s">
        <v>1</v>
      </c>
      <c r="F229" s="209" t="s">
        <v>289</v>
      </c>
      <c r="G229" s="206"/>
      <c r="H229" s="210">
        <v>23.436</v>
      </c>
      <c r="I229" s="211"/>
      <c r="J229" s="206"/>
      <c r="K229" s="206"/>
      <c r="L229" s="212"/>
      <c r="M229" s="213"/>
      <c r="N229" s="214"/>
      <c r="O229" s="214"/>
      <c r="P229" s="214"/>
      <c r="Q229" s="214"/>
      <c r="R229" s="214"/>
      <c r="S229" s="214"/>
      <c r="T229" s="215"/>
      <c r="AT229" s="216" t="s">
        <v>153</v>
      </c>
      <c r="AU229" s="216" t="s">
        <v>92</v>
      </c>
      <c r="AV229" s="13" t="s">
        <v>92</v>
      </c>
      <c r="AW229" s="13" t="s">
        <v>40</v>
      </c>
      <c r="AX229" s="13" t="s">
        <v>85</v>
      </c>
      <c r="AY229" s="216" t="s">
        <v>145</v>
      </c>
    </row>
    <row r="230" spans="2:51" s="13" customFormat="1" ht="11.25">
      <c r="B230" s="205"/>
      <c r="C230" s="206"/>
      <c r="D230" s="207" t="s">
        <v>153</v>
      </c>
      <c r="E230" s="208" t="s">
        <v>1</v>
      </c>
      <c r="F230" s="209" t="s">
        <v>290</v>
      </c>
      <c r="G230" s="206"/>
      <c r="H230" s="210">
        <v>41</v>
      </c>
      <c r="I230" s="211"/>
      <c r="J230" s="206"/>
      <c r="K230" s="206"/>
      <c r="L230" s="212"/>
      <c r="M230" s="213"/>
      <c r="N230" s="214"/>
      <c r="O230" s="214"/>
      <c r="P230" s="214"/>
      <c r="Q230" s="214"/>
      <c r="R230" s="214"/>
      <c r="S230" s="214"/>
      <c r="T230" s="215"/>
      <c r="AT230" s="216" t="s">
        <v>153</v>
      </c>
      <c r="AU230" s="216" t="s">
        <v>92</v>
      </c>
      <c r="AV230" s="13" t="s">
        <v>92</v>
      </c>
      <c r="AW230" s="13" t="s">
        <v>40</v>
      </c>
      <c r="AX230" s="13" t="s">
        <v>85</v>
      </c>
      <c r="AY230" s="216" t="s">
        <v>145</v>
      </c>
    </row>
    <row r="231" spans="2:51" s="14" customFormat="1" ht="11.25">
      <c r="B231" s="217"/>
      <c r="C231" s="218"/>
      <c r="D231" s="207" t="s">
        <v>153</v>
      </c>
      <c r="E231" s="219" t="s">
        <v>1</v>
      </c>
      <c r="F231" s="220" t="s">
        <v>174</v>
      </c>
      <c r="G231" s="218"/>
      <c r="H231" s="221">
        <v>142.836</v>
      </c>
      <c r="I231" s="222"/>
      <c r="J231" s="218"/>
      <c r="K231" s="218"/>
      <c r="L231" s="223"/>
      <c r="M231" s="224"/>
      <c r="N231" s="225"/>
      <c r="O231" s="225"/>
      <c r="P231" s="225"/>
      <c r="Q231" s="225"/>
      <c r="R231" s="225"/>
      <c r="S231" s="225"/>
      <c r="T231" s="226"/>
      <c r="AT231" s="227" t="s">
        <v>153</v>
      </c>
      <c r="AU231" s="227" t="s">
        <v>92</v>
      </c>
      <c r="AV231" s="14" t="s">
        <v>110</v>
      </c>
      <c r="AW231" s="14" t="s">
        <v>40</v>
      </c>
      <c r="AX231" s="14" t="s">
        <v>23</v>
      </c>
      <c r="AY231" s="227" t="s">
        <v>145</v>
      </c>
    </row>
    <row r="232" spans="1:65" s="2" customFormat="1" ht="49.15" customHeight="1">
      <c r="A232" s="35"/>
      <c r="B232" s="36"/>
      <c r="C232" s="192" t="s">
        <v>336</v>
      </c>
      <c r="D232" s="192" t="s">
        <v>147</v>
      </c>
      <c r="E232" s="193" t="s">
        <v>337</v>
      </c>
      <c r="F232" s="194" t="s">
        <v>338</v>
      </c>
      <c r="G232" s="195" t="s">
        <v>225</v>
      </c>
      <c r="H232" s="196">
        <v>80</v>
      </c>
      <c r="I232" s="197"/>
      <c r="J232" s="198">
        <f>ROUND(I232*H232,2)</f>
        <v>0</v>
      </c>
      <c r="K232" s="194" t="s">
        <v>151</v>
      </c>
      <c r="L232" s="40"/>
      <c r="M232" s="199" t="s">
        <v>1</v>
      </c>
      <c r="N232" s="200" t="s">
        <v>50</v>
      </c>
      <c r="O232" s="72"/>
      <c r="P232" s="201">
        <f>O232*H232</f>
        <v>0</v>
      </c>
      <c r="Q232" s="201">
        <v>0.01603</v>
      </c>
      <c r="R232" s="201">
        <f>Q232*H232</f>
        <v>1.2824</v>
      </c>
      <c r="S232" s="201">
        <v>0</v>
      </c>
      <c r="T232" s="202">
        <f>S232*H232</f>
        <v>0</v>
      </c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R232" s="203" t="s">
        <v>110</v>
      </c>
      <c r="AT232" s="203" t="s">
        <v>147</v>
      </c>
      <c r="AU232" s="203" t="s">
        <v>92</v>
      </c>
      <c r="AY232" s="18" t="s">
        <v>145</v>
      </c>
      <c r="BE232" s="204">
        <f>IF(N232="základní",J232,0)</f>
        <v>0</v>
      </c>
      <c r="BF232" s="204">
        <f>IF(N232="snížená",J232,0)</f>
        <v>0</v>
      </c>
      <c r="BG232" s="204">
        <f>IF(N232="zákl. přenesená",J232,0)</f>
        <v>0</v>
      </c>
      <c r="BH232" s="204">
        <f>IF(N232="sníž. přenesená",J232,0)</f>
        <v>0</v>
      </c>
      <c r="BI232" s="204">
        <f>IF(N232="nulová",J232,0)</f>
        <v>0</v>
      </c>
      <c r="BJ232" s="18" t="s">
        <v>23</v>
      </c>
      <c r="BK232" s="204">
        <f>ROUND(I232*H232,2)</f>
        <v>0</v>
      </c>
      <c r="BL232" s="18" t="s">
        <v>110</v>
      </c>
      <c r="BM232" s="203" t="s">
        <v>339</v>
      </c>
    </row>
    <row r="233" spans="2:51" s="13" customFormat="1" ht="11.25">
      <c r="B233" s="205"/>
      <c r="C233" s="206"/>
      <c r="D233" s="207" t="s">
        <v>153</v>
      </c>
      <c r="E233" s="208" t="s">
        <v>1</v>
      </c>
      <c r="F233" s="209" t="s">
        <v>340</v>
      </c>
      <c r="G233" s="206"/>
      <c r="H233" s="210">
        <v>80</v>
      </c>
      <c r="I233" s="211"/>
      <c r="J233" s="206"/>
      <c r="K233" s="206"/>
      <c r="L233" s="212"/>
      <c r="M233" s="213"/>
      <c r="N233" s="214"/>
      <c r="O233" s="214"/>
      <c r="P233" s="214"/>
      <c r="Q233" s="214"/>
      <c r="R233" s="214"/>
      <c r="S233" s="214"/>
      <c r="T233" s="215"/>
      <c r="AT233" s="216" t="s">
        <v>153</v>
      </c>
      <c r="AU233" s="216" t="s">
        <v>92</v>
      </c>
      <c r="AV233" s="13" t="s">
        <v>92</v>
      </c>
      <c r="AW233" s="13" t="s">
        <v>40</v>
      </c>
      <c r="AX233" s="13" t="s">
        <v>23</v>
      </c>
      <c r="AY233" s="216" t="s">
        <v>145</v>
      </c>
    </row>
    <row r="234" spans="2:63" s="12" customFormat="1" ht="22.9" customHeight="1">
      <c r="B234" s="176"/>
      <c r="C234" s="177"/>
      <c r="D234" s="178" t="s">
        <v>84</v>
      </c>
      <c r="E234" s="190" t="s">
        <v>196</v>
      </c>
      <c r="F234" s="190" t="s">
        <v>341</v>
      </c>
      <c r="G234" s="177"/>
      <c r="H234" s="177"/>
      <c r="I234" s="180"/>
      <c r="J234" s="191">
        <f>BK234</f>
        <v>0</v>
      </c>
      <c r="K234" s="177"/>
      <c r="L234" s="182"/>
      <c r="M234" s="183"/>
      <c r="N234" s="184"/>
      <c r="O234" s="184"/>
      <c r="P234" s="185">
        <f>SUM(P235:P236)</f>
        <v>0</v>
      </c>
      <c r="Q234" s="184"/>
      <c r="R234" s="185">
        <f>SUM(R235:R236)</f>
        <v>2.94</v>
      </c>
      <c r="S234" s="184"/>
      <c r="T234" s="186">
        <f>SUM(T235:T236)</f>
        <v>53.900000000000006</v>
      </c>
      <c r="AR234" s="187" t="s">
        <v>23</v>
      </c>
      <c r="AT234" s="188" t="s">
        <v>84</v>
      </c>
      <c r="AU234" s="188" t="s">
        <v>23</v>
      </c>
      <c r="AY234" s="187" t="s">
        <v>145</v>
      </c>
      <c r="BK234" s="189">
        <f>SUM(BK235:BK236)</f>
        <v>0</v>
      </c>
    </row>
    <row r="235" spans="1:65" s="2" customFormat="1" ht="14.45" customHeight="1">
      <c r="A235" s="35"/>
      <c r="B235" s="36"/>
      <c r="C235" s="192" t="s">
        <v>342</v>
      </c>
      <c r="D235" s="192" t="s">
        <v>147</v>
      </c>
      <c r="E235" s="193" t="s">
        <v>343</v>
      </c>
      <c r="F235" s="194" t="s">
        <v>344</v>
      </c>
      <c r="G235" s="195" t="s">
        <v>150</v>
      </c>
      <c r="H235" s="196">
        <v>24.5</v>
      </c>
      <c r="I235" s="197"/>
      <c r="J235" s="198">
        <f>ROUND(I235*H235,2)</f>
        <v>0</v>
      </c>
      <c r="K235" s="194" t="s">
        <v>151</v>
      </c>
      <c r="L235" s="40"/>
      <c r="M235" s="199" t="s">
        <v>1</v>
      </c>
      <c r="N235" s="200" t="s">
        <v>50</v>
      </c>
      <c r="O235" s="72"/>
      <c r="P235" s="201">
        <f>O235*H235</f>
        <v>0</v>
      </c>
      <c r="Q235" s="201">
        <v>0.12</v>
      </c>
      <c r="R235" s="201">
        <f>Q235*H235</f>
        <v>2.94</v>
      </c>
      <c r="S235" s="201">
        <v>2.2</v>
      </c>
      <c r="T235" s="202">
        <f>S235*H235</f>
        <v>53.900000000000006</v>
      </c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R235" s="203" t="s">
        <v>110</v>
      </c>
      <c r="AT235" s="203" t="s">
        <v>147</v>
      </c>
      <c r="AU235" s="203" t="s">
        <v>92</v>
      </c>
      <c r="AY235" s="18" t="s">
        <v>145</v>
      </c>
      <c r="BE235" s="204">
        <f>IF(N235="základní",J235,0)</f>
        <v>0</v>
      </c>
      <c r="BF235" s="204">
        <f>IF(N235="snížená",J235,0)</f>
        <v>0</v>
      </c>
      <c r="BG235" s="204">
        <f>IF(N235="zákl. přenesená",J235,0)</f>
        <v>0</v>
      </c>
      <c r="BH235" s="204">
        <f>IF(N235="sníž. přenesená",J235,0)</f>
        <v>0</v>
      </c>
      <c r="BI235" s="204">
        <f>IF(N235="nulová",J235,0)</f>
        <v>0</v>
      </c>
      <c r="BJ235" s="18" t="s">
        <v>23</v>
      </c>
      <c r="BK235" s="204">
        <f>ROUND(I235*H235,2)</f>
        <v>0</v>
      </c>
      <c r="BL235" s="18" t="s">
        <v>110</v>
      </c>
      <c r="BM235" s="203" t="s">
        <v>345</v>
      </c>
    </row>
    <row r="236" spans="2:51" s="13" customFormat="1" ht="11.25">
      <c r="B236" s="205"/>
      <c r="C236" s="206"/>
      <c r="D236" s="207" t="s">
        <v>153</v>
      </c>
      <c r="E236" s="208" t="s">
        <v>1</v>
      </c>
      <c r="F236" s="209" t="s">
        <v>346</v>
      </c>
      <c r="G236" s="206"/>
      <c r="H236" s="210">
        <v>24.5</v>
      </c>
      <c r="I236" s="211"/>
      <c r="J236" s="206"/>
      <c r="K236" s="206"/>
      <c r="L236" s="212"/>
      <c r="M236" s="213"/>
      <c r="N236" s="214"/>
      <c r="O236" s="214"/>
      <c r="P236" s="214"/>
      <c r="Q236" s="214"/>
      <c r="R236" s="214"/>
      <c r="S236" s="214"/>
      <c r="T236" s="215"/>
      <c r="AT236" s="216" t="s">
        <v>153</v>
      </c>
      <c r="AU236" s="216" t="s">
        <v>92</v>
      </c>
      <c r="AV236" s="13" t="s">
        <v>92</v>
      </c>
      <c r="AW236" s="13" t="s">
        <v>40</v>
      </c>
      <c r="AX236" s="13" t="s">
        <v>23</v>
      </c>
      <c r="AY236" s="216" t="s">
        <v>145</v>
      </c>
    </row>
    <row r="237" spans="2:63" s="12" customFormat="1" ht="22.9" customHeight="1">
      <c r="B237" s="176"/>
      <c r="C237" s="177"/>
      <c r="D237" s="178" t="s">
        <v>84</v>
      </c>
      <c r="E237" s="190" t="s">
        <v>347</v>
      </c>
      <c r="F237" s="190" t="s">
        <v>348</v>
      </c>
      <c r="G237" s="177"/>
      <c r="H237" s="177"/>
      <c r="I237" s="180"/>
      <c r="J237" s="191">
        <f>BK237</f>
        <v>0</v>
      </c>
      <c r="K237" s="177"/>
      <c r="L237" s="182"/>
      <c r="M237" s="183"/>
      <c r="N237" s="184"/>
      <c r="O237" s="184"/>
      <c r="P237" s="185">
        <f>P238</f>
        <v>0</v>
      </c>
      <c r="Q237" s="184"/>
      <c r="R237" s="185">
        <f>R238</f>
        <v>0</v>
      </c>
      <c r="S237" s="184"/>
      <c r="T237" s="186">
        <f>T238</f>
        <v>0</v>
      </c>
      <c r="AR237" s="187" t="s">
        <v>23</v>
      </c>
      <c r="AT237" s="188" t="s">
        <v>84</v>
      </c>
      <c r="AU237" s="188" t="s">
        <v>23</v>
      </c>
      <c r="AY237" s="187" t="s">
        <v>145</v>
      </c>
      <c r="BK237" s="189">
        <f>BK238</f>
        <v>0</v>
      </c>
    </row>
    <row r="238" spans="1:65" s="2" customFormat="1" ht="37.9" customHeight="1">
      <c r="A238" s="35"/>
      <c r="B238" s="36"/>
      <c r="C238" s="192" t="s">
        <v>349</v>
      </c>
      <c r="D238" s="192" t="s">
        <v>147</v>
      </c>
      <c r="E238" s="193" t="s">
        <v>350</v>
      </c>
      <c r="F238" s="194" t="s">
        <v>351</v>
      </c>
      <c r="G238" s="195" t="s">
        <v>273</v>
      </c>
      <c r="H238" s="196">
        <v>194.565</v>
      </c>
      <c r="I238" s="197"/>
      <c r="J238" s="198">
        <f>ROUND(I238*H238,2)</f>
        <v>0</v>
      </c>
      <c r="K238" s="194" t="s">
        <v>1</v>
      </c>
      <c r="L238" s="40"/>
      <c r="M238" s="199" t="s">
        <v>1</v>
      </c>
      <c r="N238" s="200" t="s">
        <v>50</v>
      </c>
      <c r="O238" s="72"/>
      <c r="P238" s="201">
        <f>O238*H238</f>
        <v>0</v>
      </c>
      <c r="Q238" s="201">
        <v>0</v>
      </c>
      <c r="R238" s="201">
        <f>Q238*H238</f>
        <v>0</v>
      </c>
      <c r="S238" s="201">
        <v>0</v>
      </c>
      <c r="T238" s="202">
        <f>S238*H238</f>
        <v>0</v>
      </c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R238" s="203" t="s">
        <v>110</v>
      </c>
      <c r="AT238" s="203" t="s">
        <v>147</v>
      </c>
      <c r="AU238" s="203" t="s">
        <v>92</v>
      </c>
      <c r="AY238" s="18" t="s">
        <v>145</v>
      </c>
      <c r="BE238" s="204">
        <f>IF(N238="základní",J238,0)</f>
        <v>0</v>
      </c>
      <c r="BF238" s="204">
        <f>IF(N238="snížená",J238,0)</f>
        <v>0</v>
      </c>
      <c r="BG238" s="204">
        <f>IF(N238="zákl. přenesená",J238,0)</f>
        <v>0</v>
      </c>
      <c r="BH238" s="204">
        <f>IF(N238="sníž. přenesená",J238,0)</f>
        <v>0</v>
      </c>
      <c r="BI238" s="204">
        <f>IF(N238="nulová",J238,0)</f>
        <v>0</v>
      </c>
      <c r="BJ238" s="18" t="s">
        <v>23</v>
      </c>
      <c r="BK238" s="204">
        <f>ROUND(I238*H238,2)</f>
        <v>0</v>
      </c>
      <c r="BL238" s="18" t="s">
        <v>110</v>
      </c>
      <c r="BM238" s="203" t="s">
        <v>352</v>
      </c>
    </row>
    <row r="239" spans="2:63" s="12" customFormat="1" ht="22.9" customHeight="1">
      <c r="B239" s="176"/>
      <c r="C239" s="177"/>
      <c r="D239" s="178" t="s">
        <v>84</v>
      </c>
      <c r="E239" s="190" t="s">
        <v>353</v>
      </c>
      <c r="F239" s="190" t="s">
        <v>354</v>
      </c>
      <c r="G239" s="177"/>
      <c r="H239" s="177"/>
      <c r="I239" s="180"/>
      <c r="J239" s="191">
        <f>BK239</f>
        <v>0</v>
      </c>
      <c r="K239" s="177"/>
      <c r="L239" s="182"/>
      <c r="M239" s="183"/>
      <c r="N239" s="184"/>
      <c r="O239" s="184"/>
      <c r="P239" s="185">
        <f>P240</f>
        <v>0</v>
      </c>
      <c r="Q239" s="184"/>
      <c r="R239" s="185">
        <f>R240</f>
        <v>0</v>
      </c>
      <c r="S239" s="184"/>
      <c r="T239" s="186">
        <f>T240</f>
        <v>0</v>
      </c>
      <c r="AR239" s="187" t="s">
        <v>23</v>
      </c>
      <c r="AT239" s="188" t="s">
        <v>84</v>
      </c>
      <c r="AU239" s="188" t="s">
        <v>23</v>
      </c>
      <c r="AY239" s="187" t="s">
        <v>145</v>
      </c>
      <c r="BK239" s="189">
        <f>BK240</f>
        <v>0</v>
      </c>
    </row>
    <row r="240" spans="1:65" s="2" customFormat="1" ht="24.2" customHeight="1">
      <c r="A240" s="35"/>
      <c r="B240" s="36"/>
      <c r="C240" s="192" t="s">
        <v>355</v>
      </c>
      <c r="D240" s="192" t="s">
        <v>147</v>
      </c>
      <c r="E240" s="193" t="s">
        <v>356</v>
      </c>
      <c r="F240" s="194" t="s">
        <v>357</v>
      </c>
      <c r="G240" s="195" t="s">
        <v>273</v>
      </c>
      <c r="H240" s="196">
        <v>589.088</v>
      </c>
      <c r="I240" s="197"/>
      <c r="J240" s="198">
        <f>ROUND(I240*H240,2)</f>
        <v>0</v>
      </c>
      <c r="K240" s="194" t="s">
        <v>151</v>
      </c>
      <c r="L240" s="40"/>
      <c r="M240" s="248" t="s">
        <v>1</v>
      </c>
      <c r="N240" s="249" t="s">
        <v>50</v>
      </c>
      <c r="O240" s="250"/>
      <c r="P240" s="251">
        <f>O240*H240</f>
        <v>0</v>
      </c>
      <c r="Q240" s="251">
        <v>0</v>
      </c>
      <c r="R240" s="251">
        <f>Q240*H240</f>
        <v>0</v>
      </c>
      <c r="S240" s="251">
        <v>0</v>
      </c>
      <c r="T240" s="252">
        <f>S240*H240</f>
        <v>0</v>
      </c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R240" s="203" t="s">
        <v>110</v>
      </c>
      <c r="AT240" s="203" t="s">
        <v>147</v>
      </c>
      <c r="AU240" s="203" t="s">
        <v>92</v>
      </c>
      <c r="AY240" s="18" t="s">
        <v>145</v>
      </c>
      <c r="BE240" s="204">
        <f>IF(N240="základní",J240,0)</f>
        <v>0</v>
      </c>
      <c r="BF240" s="204">
        <f>IF(N240="snížená",J240,0)</f>
        <v>0</v>
      </c>
      <c r="BG240" s="204">
        <f>IF(N240="zákl. přenesená",J240,0)</f>
        <v>0</v>
      </c>
      <c r="BH240" s="204">
        <f>IF(N240="sníž. přenesená",J240,0)</f>
        <v>0</v>
      </c>
      <c r="BI240" s="204">
        <f>IF(N240="nulová",J240,0)</f>
        <v>0</v>
      </c>
      <c r="BJ240" s="18" t="s">
        <v>23</v>
      </c>
      <c r="BK240" s="204">
        <f>ROUND(I240*H240,2)</f>
        <v>0</v>
      </c>
      <c r="BL240" s="18" t="s">
        <v>110</v>
      </c>
      <c r="BM240" s="203" t="s">
        <v>358</v>
      </c>
    </row>
    <row r="241" spans="1:31" s="2" customFormat="1" ht="6.95" customHeight="1">
      <c r="A241" s="35"/>
      <c r="B241" s="55"/>
      <c r="C241" s="56"/>
      <c r="D241" s="56"/>
      <c r="E241" s="56"/>
      <c r="F241" s="56"/>
      <c r="G241" s="56"/>
      <c r="H241" s="56"/>
      <c r="I241" s="56"/>
      <c r="J241" s="56"/>
      <c r="K241" s="56"/>
      <c r="L241" s="40"/>
      <c r="M241" s="35"/>
      <c r="O241" s="35"/>
      <c r="P241" s="35"/>
      <c r="Q241" s="35"/>
      <c r="R241" s="35"/>
      <c r="S241" s="35"/>
      <c r="T241" s="35"/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</row>
  </sheetData>
  <sheetProtection algorithmName="SHA-512" hashValue="Zfuy6zKvHDo7GmHyU5L19Meea42p3kLnP65GzMMbOLxArXPa5cOu+5I9RX5IdQvMuTyrArp0s4utI9u65eZWpQ==" saltValue="wK7k2tM6Xyh3OI/Wv6jkkCvCmFY0DpgGnVGlvy0kzY6Y0vUIJdJPtTCOaW9qS1Xu6gEK6YHuaXOFGw48rdVMfg==" spinCount="100000" sheet="1" objects="1" scenarios="1" formatColumns="0" formatRows="0" autoFilter="0"/>
  <autoFilter ref="C122:K240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8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AT2" s="18" t="s">
        <v>98</v>
      </c>
    </row>
    <row r="3" spans="2:46" s="1" customFormat="1" ht="6.95" customHeight="1">
      <c r="B3" s="116"/>
      <c r="C3" s="117"/>
      <c r="D3" s="117"/>
      <c r="E3" s="117"/>
      <c r="F3" s="117"/>
      <c r="G3" s="117"/>
      <c r="H3" s="117"/>
      <c r="I3" s="117"/>
      <c r="J3" s="117"/>
      <c r="K3" s="117"/>
      <c r="L3" s="21"/>
      <c r="AT3" s="18" t="s">
        <v>92</v>
      </c>
    </row>
    <row r="4" spans="2:46" s="1" customFormat="1" ht="24.95" customHeight="1">
      <c r="B4" s="21"/>
      <c r="D4" s="118" t="s">
        <v>113</v>
      </c>
      <c r="L4" s="21"/>
      <c r="M4" s="119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20" t="s">
        <v>16</v>
      </c>
      <c r="L6" s="21"/>
    </row>
    <row r="7" spans="2:12" s="1" customFormat="1" ht="26.25" customHeight="1">
      <c r="B7" s="21"/>
      <c r="E7" s="312" t="str">
        <f>'Rekapitulace stavby'!K6</f>
        <v>Ředický potok, Lukovna - Horní Ředice, rekonstrukce koryta, ř.km 0,0 - 11,7</v>
      </c>
      <c r="F7" s="313"/>
      <c r="G7" s="313"/>
      <c r="H7" s="313"/>
      <c r="L7" s="21"/>
    </row>
    <row r="8" spans="2:12" s="1" customFormat="1" ht="12" customHeight="1">
      <c r="B8" s="21"/>
      <c r="D8" s="120" t="s">
        <v>114</v>
      </c>
      <c r="L8" s="21"/>
    </row>
    <row r="9" spans="1:31" s="2" customFormat="1" ht="16.5" customHeight="1">
      <c r="A9" s="35"/>
      <c r="B9" s="40"/>
      <c r="C9" s="35"/>
      <c r="D9" s="35"/>
      <c r="E9" s="312" t="s">
        <v>115</v>
      </c>
      <c r="F9" s="315"/>
      <c r="G9" s="315"/>
      <c r="H9" s="315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 customHeight="1">
      <c r="A10" s="35"/>
      <c r="B10" s="40"/>
      <c r="C10" s="35"/>
      <c r="D10" s="120" t="s">
        <v>359</v>
      </c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6.5" customHeight="1">
      <c r="A11" s="35"/>
      <c r="B11" s="40"/>
      <c r="C11" s="35"/>
      <c r="D11" s="35"/>
      <c r="E11" s="314" t="s">
        <v>360</v>
      </c>
      <c r="F11" s="315"/>
      <c r="G11" s="315"/>
      <c r="H11" s="315"/>
      <c r="I11" s="35"/>
      <c r="J11" s="35"/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1.25">
      <c r="A12" s="35"/>
      <c r="B12" s="40"/>
      <c r="C12" s="35"/>
      <c r="D12" s="35"/>
      <c r="E12" s="35"/>
      <c r="F12" s="35"/>
      <c r="G12" s="35"/>
      <c r="H12" s="35"/>
      <c r="I12" s="35"/>
      <c r="J12" s="35"/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2" customHeight="1">
      <c r="A13" s="35"/>
      <c r="B13" s="40"/>
      <c r="C13" s="35"/>
      <c r="D13" s="120" t="s">
        <v>19</v>
      </c>
      <c r="E13" s="35"/>
      <c r="F13" s="111" t="s">
        <v>20</v>
      </c>
      <c r="G13" s="35"/>
      <c r="H13" s="35"/>
      <c r="I13" s="120" t="s">
        <v>21</v>
      </c>
      <c r="J13" s="111" t="s">
        <v>1</v>
      </c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20" t="s">
        <v>24</v>
      </c>
      <c r="E14" s="35"/>
      <c r="F14" s="111" t="s">
        <v>116</v>
      </c>
      <c r="G14" s="35"/>
      <c r="H14" s="35"/>
      <c r="I14" s="120" t="s">
        <v>26</v>
      </c>
      <c r="J14" s="121" t="str">
        <f>'Rekapitulace stavby'!AN8</f>
        <v>9. 7. 2021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0.9" customHeight="1">
      <c r="A15" s="35"/>
      <c r="B15" s="40"/>
      <c r="C15" s="35"/>
      <c r="D15" s="35"/>
      <c r="E15" s="35"/>
      <c r="F15" s="35"/>
      <c r="G15" s="35"/>
      <c r="H15" s="35"/>
      <c r="I15" s="35"/>
      <c r="J15" s="35"/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12" customHeight="1">
      <c r="A16" s="35"/>
      <c r="B16" s="40"/>
      <c r="C16" s="35"/>
      <c r="D16" s="120" t="s">
        <v>30</v>
      </c>
      <c r="E16" s="35"/>
      <c r="F16" s="35"/>
      <c r="G16" s="35"/>
      <c r="H16" s="35"/>
      <c r="I16" s="120" t="s">
        <v>31</v>
      </c>
      <c r="J16" s="111" t="s">
        <v>1</v>
      </c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8" customHeight="1">
      <c r="A17" s="35"/>
      <c r="B17" s="40"/>
      <c r="C17" s="35"/>
      <c r="D17" s="35"/>
      <c r="E17" s="111" t="s">
        <v>32</v>
      </c>
      <c r="F17" s="35"/>
      <c r="G17" s="35"/>
      <c r="H17" s="35"/>
      <c r="I17" s="120" t="s">
        <v>33</v>
      </c>
      <c r="J17" s="111" t="s">
        <v>1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6.95" customHeight="1">
      <c r="A18" s="35"/>
      <c r="B18" s="40"/>
      <c r="C18" s="35"/>
      <c r="D18" s="35"/>
      <c r="E18" s="35"/>
      <c r="F18" s="35"/>
      <c r="G18" s="35"/>
      <c r="H18" s="35"/>
      <c r="I18" s="35"/>
      <c r="J18" s="35"/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2" customHeight="1">
      <c r="A19" s="35"/>
      <c r="B19" s="40"/>
      <c r="C19" s="35"/>
      <c r="D19" s="120" t="s">
        <v>34</v>
      </c>
      <c r="E19" s="35"/>
      <c r="F19" s="35"/>
      <c r="G19" s="35"/>
      <c r="H19" s="35"/>
      <c r="I19" s="120" t="s">
        <v>31</v>
      </c>
      <c r="J19" s="31" t="str">
        <f>'Rekapitulace stavby'!AN13</f>
        <v>Vyplň údaj</v>
      </c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8" customHeight="1">
      <c r="A20" s="35"/>
      <c r="B20" s="40"/>
      <c r="C20" s="35"/>
      <c r="D20" s="35"/>
      <c r="E20" s="316" t="str">
        <f>'Rekapitulace stavby'!E14</f>
        <v>Vyplň údaj</v>
      </c>
      <c r="F20" s="317"/>
      <c r="G20" s="317"/>
      <c r="H20" s="317"/>
      <c r="I20" s="120" t="s">
        <v>33</v>
      </c>
      <c r="J20" s="31" t="str">
        <f>'Rekapitulace stavby'!AN14</f>
        <v>Vyplň údaj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6.95" customHeight="1">
      <c r="A21" s="35"/>
      <c r="B21" s="40"/>
      <c r="C21" s="35"/>
      <c r="D21" s="35"/>
      <c r="E21" s="35"/>
      <c r="F21" s="35"/>
      <c r="G21" s="35"/>
      <c r="H21" s="35"/>
      <c r="I21" s="35"/>
      <c r="J21" s="35"/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2" customHeight="1">
      <c r="A22" s="35"/>
      <c r="B22" s="40"/>
      <c r="C22" s="35"/>
      <c r="D22" s="120" t="s">
        <v>36</v>
      </c>
      <c r="E22" s="35"/>
      <c r="F22" s="35"/>
      <c r="G22" s="35"/>
      <c r="H22" s="35"/>
      <c r="I22" s="120" t="s">
        <v>31</v>
      </c>
      <c r="J22" s="111" t="s">
        <v>37</v>
      </c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8" customHeight="1">
      <c r="A23" s="35"/>
      <c r="B23" s="40"/>
      <c r="C23" s="35"/>
      <c r="D23" s="35"/>
      <c r="E23" s="111" t="s">
        <v>38</v>
      </c>
      <c r="F23" s="35"/>
      <c r="G23" s="35"/>
      <c r="H23" s="35"/>
      <c r="I23" s="120" t="s">
        <v>33</v>
      </c>
      <c r="J23" s="111" t="s">
        <v>39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6.95" customHeight="1">
      <c r="A24" s="35"/>
      <c r="B24" s="40"/>
      <c r="C24" s="35"/>
      <c r="D24" s="35"/>
      <c r="E24" s="35"/>
      <c r="F24" s="35"/>
      <c r="G24" s="35"/>
      <c r="H24" s="35"/>
      <c r="I24" s="35"/>
      <c r="J24" s="35"/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12" customHeight="1">
      <c r="A25" s="35"/>
      <c r="B25" s="40"/>
      <c r="C25" s="35"/>
      <c r="D25" s="120" t="s">
        <v>41</v>
      </c>
      <c r="E25" s="35"/>
      <c r="F25" s="35"/>
      <c r="G25" s="35"/>
      <c r="H25" s="35"/>
      <c r="I25" s="120" t="s">
        <v>31</v>
      </c>
      <c r="J25" s="111" t="s">
        <v>1</v>
      </c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8" customHeight="1">
      <c r="A26" s="35"/>
      <c r="B26" s="40"/>
      <c r="C26" s="35"/>
      <c r="D26" s="35"/>
      <c r="E26" s="111" t="s">
        <v>42</v>
      </c>
      <c r="F26" s="35"/>
      <c r="G26" s="35"/>
      <c r="H26" s="35"/>
      <c r="I26" s="120" t="s">
        <v>33</v>
      </c>
      <c r="J26" s="111" t="s">
        <v>1</v>
      </c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6.95" customHeight="1">
      <c r="A27" s="35"/>
      <c r="B27" s="40"/>
      <c r="C27" s="35"/>
      <c r="D27" s="35"/>
      <c r="E27" s="35"/>
      <c r="F27" s="35"/>
      <c r="G27" s="35"/>
      <c r="H27" s="35"/>
      <c r="I27" s="35"/>
      <c r="J27" s="35"/>
      <c r="K27" s="35"/>
      <c r="L27" s="52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12" customHeight="1">
      <c r="A28" s="35"/>
      <c r="B28" s="40"/>
      <c r="C28" s="35"/>
      <c r="D28" s="120" t="s">
        <v>43</v>
      </c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8" customFormat="1" ht="59.25" customHeight="1">
      <c r="A29" s="122"/>
      <c r="B29" s="123"/>
      <c r="C29" s="122"/>
      <c r="D29" s="122"/>
      <c r="E29" s="318" t="s">
        <v>117</v>
      </c>
      <c r="F29" s="318"/>
      <c r="G29" s="318"/>
      <c r="H29" s="318"/>
      <c r="I29" s="122"/>
      <c r="J29" s="122"/>
      <c r="K29" s="122"/>
      <c r="L29" s="124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</row>
    <row r="30" spans="1:31" s="2" customFormat="1" ht="6.95" customHeight="1">
      <c r="A30" s="35"/>
      <c r="B30" s="40"/>
      <c r="C30" s="35"/>
      <c r="D30" s="35"/>
      <c r="E30" s="35"/>
      <c r="F30" s="35"/>
      <c r="G30" s="35"/>
      <c r="H30" s="35"/>
      <c r="I30" s="35"/>
      <c r="J30" s="35"/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5"/>
      <c r="E31" s="125"/>
      <c r="F31" s="125"/>
      <c r="G31" s="125"/>
      <c r="H31" s="125"/>
      <c r="I31" s="125"/>
      <c r="J31" s="125"/>
      <c r="K31" s="125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35" customHeight="1">
      <c r="A32" s="35"/>
      <c r="B32" s="40"/>
      <c r="C32" s="35"/>
      <c r="D32" s="126" t="s">
        <v>45</v>
      </c>
      <c r="E32" s="35"/>
      <c r="F32" s="35"/>
      <c r="G32" s="35"/>
      <c r="H32" s="35"/>
      <c r="I32" s="35"/>
      <c r="J32" s="127">
        <f>ROUND(J122,2)</f>
        <v>0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5" customHeight="1">
      <c r="A33" s="35"/>
      <c r="B33" s="40"/>
      <c r="C33" s="35"/>
      <c r="D33" s="125"/>
      <c r="E33" s="125"/>
      <c r="F33" s="125"/>
      <c r="G33" s="125"/>
      <c r="H33" s="125"/>
      <c r="I33" s="125"/>
      <c r="J33" s="125"/>
      <c r="K33" s="12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35"/>
      <c r="F34" s="128" t="s">
        <v>47</v>
      </c>
      <c r="G34" s="35"/>
      <c r="H34" s="35"/>
      <c r="I34" s="128" t="s">
        <v>46</v>
      </c>
      <c r="J34" s="128" t="s">
        <v>48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>
      <c r="A35" s="35"/>
      <c r="B35" s="40"/>
      <c r="C35" s="35"/>
      <c r="D35" s="129" t="s">
        <v>49</v>
      </c>
      <c r="E35" s="120" t="s">
        <v>50</v>
      </c>
      <c r="F35" s="130">
        <f>ROUND((SUM(BE122:BE187)),2)</f>
        <v>0</v>
      </c>
      <c r="G35" s="35"/>
      <c r="H35" s="35"/>
      <c r="I35" s="131">
        <v>0.21</v>
      </c>
      <c r="J35" s="130">
        <f>ROUND(((SUM(BE122:BE187))*I35),2)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>
      <c r="A36" s="35"/>
      <c r="B36" s="40"/>
      <c r="C36" s="35"/>
      <c r="D36" s="35"/>
      <c r="E36" s="120" t="s">
        <v>51</v>
      </c>
      <c r="F36" s="130">
        <f>ROUND((SUM(BF122:BF187)),2)</f>
        <v>0</v>
      </c>
      <c r="G36" s="35"/>
      <c r="H36" s="35"/>
      <c r="I36" s="131">
        <v>0.15</v>
      </c>
      <c r="J36" s="130">
        <f>ROUND(((SUM(BF122:BF187))*I36),2)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20" t="s">
        <v>52</v>
      </c>
      <c r="F37" s="130">
        <f>ROUND((SUM(BG122:BG187)),2)</f>
        <v>0</v>
      </c>
      <c r="G37" s="35"/>
      <c r="H37" s="35"/>
      <c r="I37" s="131">
        <v>0.21</v>
      </c>
      <c r="J37" s="130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5" customHeight="1" hidden="1">
      <c r="A38" s="35"/>
      <c r="B38" s="40"/>
      <c r="C38" s="35"/>
      <c r="D38" s="35"/>
      <c r="E38" s="120" t="s">
        <v>53</v>
      </c>
      <c r="F38" s="130">
        <f>ROUND((SUM(BH122:BH187)),2)</f>
        <v>0</v>
      </c>
      <c r="G38" s="35"/>
      <c r="H38" s="35"/>
      <c r="I38" s="131">
        <v>0.15</v>
      </c>
      <c r="J38" s="130">
        <f>0</f>
        <v>0</v>
      </c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5" customHeight="1" hidden="1">
      <c r="A39" s="35"/>
      <c r="B39" s="40"/>
      <c r="C39" s="35"/>
      <c r="D39" s="35"/>
      <c r="E39" s="120" t="s">
        <v>54</v>
      </c>
      <c r="F39" s="130">
        <f>ROUND((SUM(BI122:BI187)),2)</f>
        <v>0</v>
      </c>
      <c r="G39" s="35"/>
      <c r="H39" s="35"/>
      <c r="I39" s="131">
        <v>0</v>
      </c>
      <c r="J39" s="130">
        <f>0</f>
        <v>0</v>
      </c>
      <c r="K39" s="35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6.9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35" customHeight="1">
      <c r="A41" s="35"/>
      <c r="B41" s="40"/>
      <c r="C41" s="132"/>
      <c r="D41" s="133" t="s">
        <v>55</v>
      </c>
      <c r="E41" s="134"/>
      <c r="F41" s="134"/>
      <c r="G41" s="135" t="s">
        <v>56</v>
      </c>
      <c r="H41" s="136" t="s">
        <v>57</v>
      </c>
      <c r="I41" s="134"/>
      <c r="J41" s="137">
        <f>SUM(J32:J39)</f>
        <v>0</v>
      </c>
      <c r="K41" s="138"/>
      <c r="L41" s="52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5" customHeight="1">
      <c r="A42" s="35"/>
      <c r="B42" s="40"/>
      <c r="C42" s="35"/>
      <c r="D42" s="35"/>
      <c r="E42" s="35"/>
      <c r="F42" s="35"/>
      <c r="G42" s="35"/>
      <c r="H42" s="35"/>
      <c r="I42" s="35"/>
      <c r="J42" s="35"/>
      <c r="K42" s="35"/>
      <c r="L42" s="52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52"/>
      <c r="D50" s="139" t="s">
        <v>58</v>
      </c>
      <c r="E50" s="140"/>
      <c r="F50" s="140"/>
      <c r="G50" s="139" t="s">
        <v>59</v>
      </c>
      <c r="H50" s="140"/>
      <c r="I50" s="140"/>
      <c r="J50" s="140"/>
      <c r="K50" s="140"/>
      <c r="L50" s="52"/>
    </row>
    <row r="51" spans="2:12" ht="11.25">
      <c r="B51" s="21"/>
      <c r="L51" s="21"/>
    </row>
    <row r="52" spans="2:12" ht="11.25">
      <c r="B52" s="21"/>
      <c r="L52" s="21"/>
    </row>
    <row r="53" spans="2:12" ht="11.25">
      <c r="B53" s="21"/>
      <c r="L53" s="21"/>
    </row>
    <row r="54" spans="2:12" ht="11.25">
      <c r="B54" s="21"/>
      <c r="L54" s="21"/>
    </row>
    <row r="55" spans="2:12" ht="11.25">
      <c r="B55" s="21"/>
      <c r="L55" s="21"/>
    </row>
    <row r="56" spans="2:12" ht="11.25">
      <c r="B56" s="21"/>
      <c r="L56" s="21"/>
    </row>
    <row r="57" spans="2:12" ht="11.25">
      <c r="B57" s="21"/>
      <c r="L57" s="21"/>
    </row>
    <row r="58" spans="2:12" ht="11.25">
      <c r="B58" s="21"/>
      <c r="L58" s="21"/>
    </row>
    <row r="59" spans="2:12" ht="11.25">
      <c r="B59" s="21"/>
      <c r="L59" s="21"/>
    </row>
    <row r="60" spans="2:12" ht="11.25">
      <c r="B60" s="21"/>
      <c r="L60" s="21"/>
    </row>
    <row r="61" spans="1:31" s="2" customFormat="1" ht="12.75">
      <c r="A61" s="35"/>
      <c r="B61" s="40"/>
      <c r="C61" s="35"/>
      <c r="D61" s="141" t="s">
        <v>60</v>
      </c>
      <c r="E61" s="142"/>
      <c r="F61" s="143" t="s">
        <v>61</v>
      </c>
      <c r="G61" s="141" t="s">
        <v>60</v>
      </c>
      <c r="H61" s="142"/>
      <c r="I61" s="142"/>
      <c r="J61" s="144" t="s">
        <v>61</v>
      </c>
      <c r="K61" s="142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1.25">
      <c r="B62" s="21"/>
      <c r="L62" s="21"/>
    </row>
    <row r="63" spans="2:12" ht="11.25">
      <c r="B63" s="21"/>
      <c r="L63" s="21"/>
    </row>
    <row r="64" spans="2:12" ht="11.25">
      <c r="B64" s="21"/>
      <c r="L64" s="21"/>
    </row>
    <row r="65" spans="1:31" s="2" customFormat="1" ht="12.75">
      <c r="A65" s="35"/>
      <c r="B65" s="40"/>
      <c r="C65" s="35"/>
      <c r="D65" s="139" t="s">
        <v>62</v>
      </c>
      <c r="E65" s="145"/>
      <c r="F65" s="145"/>
      <c r="G65" s="139" t="s">
        <v>63</v>
      </c>
      <c r="H65" s="145"/>
      <c r="I65" s="145"/>
      <c r="J65" s="145"/>
      <c r="K65" s="145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1.25">
      <c r="B66" s="21"/>
      <c r="L66" s="21"/>
    </row>
    <row r="67" spans="2:12" ht="11.25">
      <c r="B67" s="21"/>
      <c r="L67" s="21"/>
    </row>
    <row r="68" spans="2:12" ht="11.25">
      <c r="B68" s="21"/>
      <c r="L68" s="21"/>
    </row>
    <row r="69" spans="2:12" ht="11.25">
      <c r="B69" s="21"/>
      <c r="L69" s="21"/>
    </row>
    <row r="70" spans="2:12" ht="11.25">
      <c r="B70" s="21"/>
      <c r="L70" s="21"/>
    </row>
    <row r="71" spans="2:12" ht="11.25">
      <c r="B71" s="21"/>
      <c r="L71" s="21"/>
    </row>
    <row r="72" spans="2:12" ht="11.25">
      <c r="B72" s="21"/>
      <c r="L72" s="21"/>
    </row>
    <row r="73" spans="2:12" ht="11.25">
      <c r="B73" s="21"/>
      <c r="L73" s="21"/>
    </row>
    <row r="74" spans="2:12" ht="11.25">
      <c r="B74" s="21"/>
      <c r="L74" s="21"/>
    </row>
    <row r="75" spans="2:12" ht="11.25">
      <c r="B75" s="21"/>
      <c r="L75" s="21"/>
    </row>
    <row r="76" spans="1:31" s="2" customFormat="1" ht="12.75">
      <c r="A76" s="35"/>
      <c r="B76" s="40"/>
      <c r="C76" s="35"/>
      <c r="D76" s="141" t="s">
        <v>60</v>
      </c>
      <c r="E76" s="142"/>
      <c r="F76" s="143" t="s">
        <v>61</v>
      </c>
      <c r="G76" s="141" t="s">
        <v>60</v>
      </c>
      <c r="H76" s="142"/>
      <c r="I76" s="142"/>
      <c r="J76" s="144" t="s">
        <v>61</v>
      </c>
      <c r="K76" s="142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6"/>
      <c r="C77" s="147"/>
      <c r="D77" s="147"/>
      <c r="E77" s="147"/>
      <c r="F77" s="147"/>
      <c r="G77" s="147"/>
      <c r="H77" s="147"/>
      <c r="I77" s="147"/>
      <c r="J77" s="147"/>
      <c r="K77" s="147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48"/>
      <c r="C81" s="149"/>
      <c r="D81" s="149"/>
      <c r="E81" s="149"/>
      <c r="F81" s="149"/>
      <c r="G81" s="149"/>
      <c r="H81" s="149"/>
      <c r="I81" s="149"/>
      <c r="J81" s="149"/>
      <c r="K81" s="149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4" t="s">
        <v>118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26.25" customHeight="1">
      <c r="A85" s="35"/>
      <c r="B85" s="36"/>
      <c r="C85" s="37"/>
      <c r="D85" s="37"/>
      <c r="E85" s="319" t="str">
        <f>E7</f>
        <v>Ředický potok, Lukovna - Horní Ředice, rekonstrukce koryta, ř.km 0,0 - 11,7</v>
      </c>
      <c r="F85" s="320"/>
      <c r="G85" s="320"/>
      <c r="H85" s="320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2:12" s="1" customFormat="1" ht="12" customHeight="1">
      <c r="B86" s="22"/>
      <c r="C86" s="30" t="s">
        <v>114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5"/>
      <c r="B87" s="36"/>
      <c r="C87" s="37"/>
      <c r="D87" s="37"/>
      <c r="E87" s="319" t="s">
        <v>115</v>
      </c>
      <c r="F87" s="321"/>
      <c r="G87" s="321"/>
      <c r="H87" s="321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12" customHeight="1">
      <c r="A88" s="35"/>
      <c r="B88" s="36"/>
      <c r="C88" s="30" t="s">
        <v>359</v>
      </c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6.5" customHeight="1">
      <c r="A89" s="35"/>
      <c r="B89" s="36"/>
      <c r="C89" s="37"/>
      <c r="D89" s="37"/>
      <c r="E89" s="272" t="str">
        <f>E11</f>
        <v>1.1 - SO 01.1 Odstranění dřevin a břehových porostů</v>
      </c>
      <c r="F89" s="321"/>
      <c r="G89" s="321"/>
      <c r="H89" s="321"/>
      <c r="I89" s="37"/>
      <c r="J89" s="37"/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2" customHeight="1">
      <c r="A91" s="35"/>
      <c r="B91" s="36"/>
      <c r="C91" s="30" t="s">
        <v>24</v>
      </c>
      <c r="D91" s="37"/>
      <c r="E91" s="37"/>
      <c r="F91" s="28" t="str">
        <f>F14</f>
        <v>k.ú. Lukovna</v>
      </c>
      <c r="G91" s="37"/>
      <c r="H91" s="37"/>
      <c r="I91" s="30" t="s">
        <v>26</v>
      </c>
      <c r="J91" s="67" t="str">
        <f>IF(J14="","",J14)</f>
        <v>9. 7. 2021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6.95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54.4" customHeight="1">
      <c r="A93" s="35"/>
      <c r="B93" s="36"/>
      <c r="C93" s="30" t="s">
        <v>30</v>
      </c>
      <c r="D93" s="37"/>
      <c r="E93" s="37"/>
      <c r="F93" s="28" t="str">
        <f>E17</f>
        <v>Povodí Labe, státní podnik</v>
      </c>
      <c r="G93" s="37"/>
      <c r="H93" s="37"/>
      <c r="I93" s="30" t="s">
        <v>36</v>
      </c>
      <c r="J93" s="33" t="str">
        <f>E23</f>
        <v>Multiaqua s.r.o.,Veverkova 1343,500 02 Hradec Král</v>
      </c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15.2" customHeight="1">
      <c r="A94" s="35"/>
      <c r="B94" s="36"/>
      <c r="C94" s="30" t="s">
        <v>34</v>
      </c>
      <c r="D94" s="37"/>
      <c r="E94" s="37"/>
      <c r="F94" s="28" t="str">
        <f>IF(E20="","",E20)</f>
        <v>Vyplň údaj</v>
      </c>
      <c r="G94" s="37"/>
      <c r="H94" s="37"/>
      <c r="I94" s="30" t="s">
        <v>41</v>
      </c>
      <c r="J94" s="33" t="str">
        <f>E26</f>
        <v>Ing. Ladislav Malý</v>
      </c>
      <c r="K94" s="37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31" s="2" customFormat="1" ht="29.25" customHeight="1">
      <c r="A96" s="35"/>
      <c r="B96" s="36"/>
      <c r="C96" s="150" t="s">
        <v>119</v>
      </c>
      <c r="D96" s="151"/>
      <c r="E96" s="151"/>
      <c r="F96" s="151"/>
      <c r="G96" s="151"/>
      <c r="H96" s="151"/>
      <c r="I96" s="151"/>
      <c r="J96" s="152" t="s">
        <v>120</v>
      </c>
      <c r="K96" s="151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pans="1:31" s="2" customFormat="1" ht="10.35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52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pans="1:47" s="2" customFormat="1" ht="22.9" customHeight="1">
      <c r="A98" s="35"/>
      <c r="B98" s="36"/>
      <c r="C98" s="153" t="s">
        <v>121</v>
      </c>
      <c r="D98" s="37"/>
      <c r="E98" s="37"/>
      <c r="F98" s="37"/>
      <c r="G98" s="37"/>
      <c r="H98" s="37"/>
      <c r="I98" s="37"/>
      <c r="J98" s="85">
        <f>J122</f>
        <v>0</v>
      </c>
      <c r="K98" s="37"/>
      <c r="L98" s="52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U98" s="18" t="s">
        <v>122</v>
      </c>
    </row>
    <row r="99" spans="2:12" s="9" customFormat="1" ht="24.95" customHeight="1">
      <c r="B99" s="154"/>
      <c r="C99" s="155"/>
      <c r="D99" s="156" t="s">
        <v>123</v>
      </c>
      <c r="E99" s="157"/>
      <c r="F99" s="157"/>
      <c r="G99" s="157"/>
      <c r="H99" s="157"/>
      <c r="I99" s="157"/>
      <c r="J99" s="158">
        <f>J123</f>
        <v>0</v>
      </c>
      <c r="K99" s="155"/>
      <c r="L99" s="159"/>
    </row>
    <row r="100" spans="2:12" s="10" customFormat="1" ht="19.9" customHeight="1">
      <c r="B100" s="160"/>
      <c r="C100" s="105"/>
      <c r="D100" s="161" t="s">
        <v>124</v>
      </c>
      <c r="E100" s="162"/>
      <c r="F100" s="162"/>
      <c r="G100" s="162"/>
      <c r="H100" s="162"/>
      <c r="I100" s="162"/>
      <c r="J100" s="163">
        <f>J124</f>
        <v>0</v>
      </c>
      <c r="K100" s="105"/>
      <c r="L100" s="164"/>
    </row>
    <row r="101" spans="1:31" s="2" customFormat="1" ht="21.75" customHeight="1">
      <c r="A101" s="35"/>
      <c r="B101" s="36"/>
      <c r="C101" s="37"/>
      <c r="D101" s="37"/>
      <c r="E101" s="37"/>
      <c r="F101" s="37"/>
      <c r="G101" s="37"/>
      <c r="H101" s="37"/>
      <c r="I101" s="37"/>
      <c r="J101" s="37"/>
      <c r="K101" s="37"/>
      <c r="L101" s="52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</row>
    <row r="102" spans="1:31" s="2" customFormat="1" ht="6.95" customHeight="1">
      <c r="A102" s="35"/>
      <c r="B102" s="55"/>
      <c r="C102" s="56"/>
      <c r="D102" s="56"/>
      <c r="E102" s="56"/>
      <c r="F102" s="56"/>
      <c r="G102" s="56"/>
      <c r="H102" s="56"/>
      <c r="I102" s="56"/>
      <c r="J102" s="56"/>
      <c r="K102" s="56"/>
      <c r="L102" s="52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</row>
    <row r="106" spans="1:31" s="2" customFormat="1" ht="6.95" customHeight="1">
      <c r="A106" s="35"/>
      <c r="B106" s="57"/>
      <c r="C106" s="58"/>
      <c r="D106" s="58"/>
      <c r="E106" s="58"/>
      <c r="F106" s="58"/>
      <c r="G106" s="58"/>
      <c r="H106" s="58"/>
      <c r="I106" s="58"/>
      <c r="J106" s="58"/>
      <c r="K106" s="58"/>
      <c r="L106" s="52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31" s="2" customFormat="1" ht="24.95" customHeight="1">
      <c r="A107" s="35"/>
      <c r="B107" s="36"/>
      <c r="C107" s="24" t="s">
        <v>130</v>
      </c>
      <c r="D107" s="37"/>
      <c r="E107" s="37"/>
      <c r="F107" s="37"/>
      <c r="G107" s="37"/>
      <c r="H107" s="37"/>
      <c r="I107" s="37"/>
      <c r="J107" s="37"/>
      <c r="K107" s="37"/>
      <c r="L107" s="52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6.95" customHeight="1">
      <c r="A108" s="35"/>
      <c r="B108" s="36"/>
      <c r="C108" s="37"/>
      <c r="D108" s="37"/>
      <c r="E108" s="37"/>
      <c r="F108" s="37"/>
      <c r="G108" s="37"/>
      <c r="H108" s="37"/>
      <c r="I108" s="37"/>
      <c r="J108" s="37"/>
      <c r="K108" s="37"/>
      <c r="L108" s="52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12" customHeight="1">
      <c r="A109" s="35"/>
      <c r="B109" s="36"/>
      <c r="C109" s="30" t="s">
        <v>16</v>
      </c>
      <c r="D109" s="37"/>
      <c r="E109" s="37"/>
      <c r="F109" s="37"/>
      <c r="G109" s="37"/>
      <c r="H109" s="37"/>
      <c r="I109" s="37"/>
      <c r="J109" s="37"/>
      <c r="K109" s="37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26.25" customHeight="1">
      <c r="A110" s="35"/>
      <c r="B110" s="36"/>
      <c r="C110" s="37"/>
      <c r="D110" s="37"/>
      <c r="E110" s="319" t="str">
        <f>E7</f>
        <v>Ředický potok, Lukovna - Horní Ředice, rekonstrukce koryta, ř.km 0,0 - 11,7</v>
      </c>
      <c r="F110" s="320"/>
      <c r="G110" s="320"/>
      <c r="H110" s="320"/>
      <c r="I110" s="37"/>
      <c r="J110" s="37"/>
      <c r="K110" s="37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2:12" s="1" customFormat="1" ht="12" customHeight="1">
      <c r="B111" s="22"/>
      <c r="C111" s="30" t="s">
        <v>114</v>
      </c>
      <c r="D111" s="23"/>
      <c r="E111" s="23"/>
      <c r="F111" s="23"/>
      <c r="G111" s="23"/>
      <c r="H111" s="23"/>
      <c r="I111" s="23"/>
      <c r="J111" s="23"/>
      <c r="K111" s="23"/>
      <c r="L111" s="21"/>
    </row>
    <row r="112" spans="1:31" s="2" customFormat="1" ht="16.5" customHeight="1">
      <c r="A112" s="35"/>
      <c r="B112" s="36"/>
      <c r="C112" s="37"/>
      <c r="D112" s="37"/>
      <c r="E112" s="319" t="s">
        <v>115</v>
      </c>
      <c r="F112" s="321"/>
      <c r="G112" s="321"/>
      <c r="H112" s="321"/>
      <c r="I112" s="37"/>
      <c r="J112" s="37"/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12" customHeight="1">
      <c r="A113" s="35"/>
      <c r="B113" s="36"/>
      <c r="C113" s="30" t="s">
        <v>359</v>
      </c>
      <c r="D113" s="37"/>
      <c r="E113" s="37"/>
      <c r="F113" s="37"/>
      <c r="G113" s="37"/>
      <c r="H113" s="37"/>
      <c r="I113" s="37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6.5" customHeight="1">
      <c r="A114" s="35"/>
      <c r="B114" s="36"/>
      <c r="C114" s="37"/>
      <c r="D114" s="37"/>
      <c r="E114" s="272" t="str">
        <f>E11</f>
        <v>1.1 - SO 01.1 Odstranění dřevin a břehových porostů</v>
      </c>
      <c r="F114" s="321"/>
      <c r="G114" s="321"/>
      <c r="H114" s="321"/>
      <c r="I114" s="37"/>
      <c r="J114" s="37"/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6.95" customHeight="1">
      <c r="A115" s="35"/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2" customHeight="1">
      <c r="A116" s="35"/>
      <c r="B116" s="36"/>
      <c r="C116" s="30" t="s">
        <v>24</v>
      </c>
      <c r="D116" s="37"/>
      <c r="E116" s="37"/>
      <c r="F116" s="28" t="str">
        <f>F14</f>
        <v>k.ú. Lukovna</v>
      </c>
      <c r="G116" s="37"/>
      <c r="H116" s="37"/>
      <c r="I116" s="30" t="s">
        <v>26</v>
      </c>
      <c r="J116" s="67" t="str">
        <f>IF(J14="","",J14)</f>
        <v>9. 7. 2021</v>
      </c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6.95" customHeight="1">
      <c r="A117" s="35"/>
      <c r="B117" s="36"/>
      <c r="C117" s="37"/>
      <c r="D117" s="37"/>
      <c r="E117" s="37"/>
      <c r="F117" s="37"/>
      <c r="G117" s="37"/>
      <c r="H117" s="37"/>
      <c r="I117" s="37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54.4" customHeight="1">
      <c r="A118" s="35"/>
      <c r="B118" s="36"/>
      <c r="C118" s="30" t="s">
        <v>30</v>
      </c>
      <c r="D118" s="37"/>
      <c r="E118" s="37"/>
      <c r="F118" s="28" t="str">
        <f>E17</f>
        <v>Povodí Labe, státní podnik</v>
      </c>
      <c r="G118" s="37"/>
      <c r="H118" s="37"/>
      <c r="I118" s="30" t="s">
        <v>36</v>
      </c>
      <c r="J118" s="33" t="str">
        <f>E23</f>
        <v>Multiaqua s.r.o.,Veverkova 1343,500 02 Hradec Král</v>
      </c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15.2" customHeight="1">
      <c r="A119" s="35"/>
      <c r="B119" s="36"/>
      <c r="C119" s="30" t="s">
        <v>34</v>
      </c>
      <c r="D119" s="37"/>
      <c r="E119" s="37"/>
      <c r="F119" s="28" t="str">
        <f>IF(E20="","",E20)</f>
        <v>Vyplň údaj</v>
      </c>
      <c r="G119" s="37"/>
      <c r="H119" s="37"/>
      <c r="I119" s="30" t="s">
        <v>41</v>
      </c>
      <c r="J119" s="33" t="str">
        <f>E26</f>
        <v>Ing. Ladislav Malý</v>
      </c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0.35" customHeight="1">
      <c r="A120" s="35"/>
      <c r="B120" s="36"/>
      <c r="C120" s="37"/>
      <c r="D120" s="37"/>
      <c r="E120" s="37"/>
      <c r="F120" s="37"/>
      <c r="G120" s="37"/>
      <c r="H120" s="37"/>
      <c r="I120" s="37"/>
      <c r="J120" s="37"/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11" customFormat="1" ht="29.25" customHeight="1">
      <c r="A121" s="165"/>
      <c r="B121" s="166"/>
      <c r="C121" s="167" t="s">
        <v>131</v>
      </c>
      <c r="D121" s="168" t="s">
        <v>70</v>
      </c>
      <c r="E121" s="168" t="s">
        <v>66</v>
      </c>
      <c r="F121" s="168" t="s">
        <v>67</v>
      </c>
      <c r="G121" s="168" t="s">
        <v>132</v>
      </c>
      <c r="H121" s="168" t="s">
        <v>133</v>
      </c>
      <c r="I121" s="168" t="s">
        <v>134</v>
      </c>
      <c r="J121" s="168" t="s">
        <v>120</v>
      </c>
      <c r="K121" s="169" t="s">
        <v>135</v>
      </c>
      <c r="L121" s="170"/>
      <c r="M121" s="76" t="s">
        <v>1</v>
      </c>
      <c r="N121" s="77" t="s">
        <v>49</v>
      </c>
      <c r="O121" s="77" t="s">
        <v>136</v>
      </c>
      <c r="P121" s="77" t="s">
        <v>137</v>
      </c>
      <c r="Q121" s="77" t="s">
        <v>138</v>
      </c>
      <c r="R121" s="77" t="s">
        <v>139</v>
      </c>
      <c r="S121" s="77" t="s">
        <v>140</v>
      </c>
      <c r="T121" s="78" t="s">
        <v>141</v>
      </c>
      <c r="U121" s="165"/>
      <c r="V121" s="165"/>
      <c r="W121" s="165"/>
      <c r="X121" s="165"/>
      <c r="Y121" s="165"/>
      <c r="Z121" s="165"/>
      <c r="AA121" s="165"/>
      <c r="AB121" s="165"/>
      <c r="AC121" s="165"/>
      <c r="AD121" s="165"/>
      <c r="AE121" s="165"/>
    </row>
    <row r="122" spans="1:63" s="2" customFormat="1" ht="22.9" customHeight="1">
      <c r="A122" s="35"/>
      <c r="B122" s="36"/>
      <c r="C122" s="83" t="s">
        <v>142</v>
      </c>
      <c r="D122" s="37"/>
      <c r="E122" s="37"/>
      <c r="F122" s="37"/>
      <c r="G122" s="37"/>
      <c r="H122" s="37"/>
      <c r="I122" s="37"/>
      <c r="J122" s="171">
        <f>BK122</f>
        <v>0</v>
      </c>
      <c r="K122" s="37"/>
      <c r="L122" s="40"/>
      <c r="M122" s="79"/>
      <c r="N122" s="172"/>
      <c r="O122" s="80"/>
      <c r="P122" s="173">
        <f>P123</f>
        <v>0</v>
      </c>
      <c r="Q122" s="80"/>
      <c r="R122" s="173">
        <f>R123</f>
        <v>0</v>
      </c>
      <c r="S122" s="80"/>
      <c r="T122" s="174">
        <f>T123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T122" s="18" t="s">
        <v>84</v>
      </c>
      <c r="AU122" s="18" t="s">
        <v>122</v>
      </c>
      <c r="BK122" s="175">
        <f>BK123</f>
        <v>0</v>
      </c>
    </row>
    <row r="123" spans="2:63" s="12" customFormat="1" ht="25.9" customHeight="1">
      <c r="B123" s="176"/>
      <c r="C123" s="177"/>
      <c r="D123" s="178" t="s">
        <v>84</v>
      </c>
      <c r="E123" s="179" t="s">
        <v>143</v>
      </c>
      <c r="F123" s="179" t="s">
        <v>144</v>
      </c>
      <c r="G123" s="177"/>
      <c r="H123" s="177"/>
      <c r="I123" s="180"/>
      <c r="J123" s="181">
        <f>BK123</f>
        <v>0</v>
      </c>
      <c r="K123" s="177"/>
      <c r="L123" s="182"/>
      <c r="M123" s="183"/>
      <c r="N123" s="184"/>
      <c r="O123" s="184"/>
      <c r="P123" s="185">
        <f>P124</f>
        <v>0</v>
      </c>
      <c r="Q123" s="184"/>
      <c r="R123" s="185">
        <f>R124</f>
        <v>0</v>
      </c>
      <c r="S123" s="184"/>
      <c r="T123" s="186">
        <f>T124</f>
        <v>0</v>
      </c>
      <c r="AR123" s="187" t="s">
        <v>23</v>
      </c>
      <c r="AT123" s="188" t="s">
        <v>84</v>
      </c>
      <c r="AU123" s="188" t="s">
        <v>85</v>
      </c>
      <c r="AY123" s="187" t="s">
        <v>145</v>
      </c>
      <c r="BK123" s="189">
        <f>BK124</f>
        <v>0</v>
      </c>
    </row>
    <row r="124" spans="2:63" s="12" customFormat="1" ht="22.9" customHeight="1">
      <c r="B124" s="176"/>
      <c r="C124" s="177"/>
      <c r="D124" s="178" t="s">
        <v>84</v>
      </c>
      <c r="E124" s="190" t="s">
        <v>23</v>
      </c>
      <c r="F124" s="190" t="s">
        <v>146</v>
      </c>
      <c r="G124" s="177"/>
      <c r="H124" s="177"/>
      <c r="I124" s="180"/>
      <c r="J124" s="191">
        <f>BK124</f>
        <v>0</v>
      </c>
      <c r="K124" s="177"/>
      <c r="L124" s="182"/>
      <c r="M124" s="183"/>
      <c r="N124" s="184"/>
      <c r="O124" s="184"/>
      <c r="P124" s="185">
        <f>SUM(P125:P187)</f>
        <v>0</v>
      </c>
      <c r="Q124" s="184"/>
      <c r="R124" s="185">
        <f>SUM(R125:R187)</f>
        <v>0</v>
      </c>
      <c r="S124" s="184"/>
      <c r="T124" s="186">
        <f>SUM(T125:T187)</f>
        <v>0</v>
      </c>
      <c r="AR124" s="187" t="s">
        <v>23</v>
      </c>
      <c r="AT124" s="188" t="s">
        <v>84</v>
      </c>
      <c r="AU124" s="188" t="s">
        <v>23</v>
      </c>
      <c r="AY124" s="187" t="s">
        <v>145</v>
      </c>
      <c r="BK124" s="189">
        <f>SUM(BK125:BK187)</f>
        <v>0</v>
      </c>
    </row>
    <row r="125" spans="1:65" s="2" customFormat="1" ht="24.2" customHeight="1">
      <c r="A125" s="35"/>
      <c r="B125" s="36"/>
      <c r="C125" s="192" t="s">
        <v>23</v>
      </c>
      <c r="D125" s="192" t="s">
        <v>147</v>
      </c>
      <c r="E125" s="193" t="s">
        <v>361</v>
      </c>
      <c r="F125" s="194" t="s">
        <v>362</v>
      </c>
      <c r="G125" s="195" t="s">
        <v>363</v>
      </c>
      <c r="H125" s="196">
        <v>0.07</v>
      </c>
      <c r="I125" s="197"/>
      <c r="J125" s="198">
        <f>ROUND(I125*H125,2)</f>
        <v>0</v>
      </c>
      <c r="K125" s="194" t="s">
        <v>151</v>
      </c>
      <c r="L125" s="40"/>
      <c r="M125" s="199" t="s">
        <v>1</v>
      </c>
      <c r="N125" s="200" t="s">
        <v>50</v>
      </c>
      <c r="O125" s="72"/>
      <c r="P125" s="201">
        <f>O125*H125</f>
        <v>0</v>
      </c>
      <c r="Q125" s="201">
        <v>0</v>
      </c>
      <c r="R125" s="201">
        <f>Q125*H125</f>
        <v>0</v>
      </c>
      <c r="S125" s="201">
        <v>0</v>
      </c>
      <c r="T125" s="202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203" t="s">
        <v>110</v>
      </c>
      <c r="AT125" s="203" t="s">
        <v>147</v>
      </c>
      <c r="AU125" s="203" t="s">
        <v>92</v>
      </c>
      <c r="AY125" s="18" t="s">
        <v>145</v>
      </c>
      <c r="BE125" s="204">
        <f>IF(N125="základní",J125,0)</f>
        <v>0</v>
      </c>
      <c r="BF125" s="204">
        <f>IF(N125="snížená",J125,0)</f>
        <v>0</v>
      </c>
      <c r="BG125" s="204">
        <f>IF(N125="zákl. přenesená",J125,0)</f>
        <v>0</v>
      </c>
      <c r="BH125" s="204">
        <f>IF(N125="sníž. přenesená",J125,0)</f>
        <v>0</v>
      </c>
      <c r="BI125" s="204">
        <f>IF(N125="nulová",J125,0)</f>
        <v>0</v>
      </c>
      <c r="BJ125" s="18" t="s">
        <v>23</v>
      </c>
      <c r="BK125" s="204">
        <f>ROUND(I125*H125,2)</f>
        <v>0</v>
      </c>
      <c r="BL125" s="18" t="s">
        <v>110</v>
      </c>
      <c r="BM125" s="203" t="s">
        <v>364</v>
      </c>
    </row>
    <row r="126" spans="2:51" s="13" customFormat="1" ht="11.25">
      <c r="B126" s="205"/>
      <c r="C126" s="206"/>
      <c r="D126" s="207" t="s">
        <v>153</v>
      </c>
      <c r="E126" s="208" t="s">
        <v>1</v>
      </c>
      <c r="F126" s="209" t="s">
        <v>365</v>
      </c>
      <c r="G126" s="206"/>
      <c r="H126" s="210">
        <v>0.07</v>
      </c>
      <c r="I126" s="211"/>
      <c r="J126" s="206"/>
      <c r="K126" s="206"/>
      <c r="L126" s="212"/>
      <c r="M126" s="213"/>
      <c r="N126" s="214"/>
      <c r="O126" s="214"/>
      <c r="P126" s="214"/>
      <c r="Q126" s="214"/>
      <c r="R126" s="214"/>
      <c r="S126" s="214"/>
      <c r="T126" s="215"/>
      <c r="AT126" s="216" t="s">
        <v>153</v>
      </c>
      <c r="AU126" s="216" t="s">
        <v>92</v>
      </c>
      <c r="AV126" s="13" t="s">
        <v>92</v>
      </c>
      <c r="AW126" s="13" t="s">
        <v>40</v>
      </c>
      <c r="AX126" s="13" t="s">
        <v>23</v>
      </c>
      <c r="AY126" s="216" t="s">
        <v>145</v>
      </c>
    </row>
    <row r="127" spans="1:65" s="2" customFormat="1" ht="49.15" customHeight="1">
      <c r="A127" s="35"/>
      <c r="B127" s="36"/>
      <c r="C127" s="192" t="s">
        <v>92</v>
      </c>
      <c r="D127" s="192" t="s">
        <v>147</v>
      </c>
      <c r="E127" s="193" t="s">
        <v>366</v>
      </c>
      <c r="F127" s="194" t="s">
        <v>367</v>
      </c>
      <c r="G127" s="195" t="s">
        <v>225</v>
      </c>
      <c r="H127" s="196">
        <v>35</v>
      </c>
      <c r="I127" s="197"/>
      <c r="J127" s="198">
        <f>ROUND(I127*H127,2)</f>
        <v>0</v>
      </c>
      <c r="K127" s="194" t="s">
        <v>151</v>
      </c>
      <c r="L127" s="40"/>
      <c r="M127" s="199" t="s">
        <v>1</v>
      </c>
      <c r="N127" s="200" t="s">
        <v>50</v>
      </c>
      <c r="O127" s="72"/>
      <c r="P127" s="201">
        <f>O127*H127</f>
        <v>0</v>
      </c>
      <c r="Q127" s="201">
        <v>0</v>
      </c>
      <c r="R127" s="201">
        <f>Q127*H127</f>
        <v>0</v>
      </c>
      <c r="S127" s="201">
        <v>0</v>
      </c>
      <c r="T127" s="202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03" t="s">
        <v>110</v>
      </c>
      <c r="AT127" s="203" t="s">
        <v>147</v>
      </c>
      <c r="AU127" s="203" t="s">
        <v>92</v>
      </c>
      <c r="AY127" s="18" t="s">
        <v>145</v>
      </c>
      <c r="BE127" s="204">
        <f>IF(N127="základní",J127,0)</f>
        <v>0</v>
      </c>
      <c r="BF127" s="204">
        <f>IF(N127="snížená",J127,0)</f>
        <v>0</v>
      </c>
      <c r="BG127" s="204">
        <f>IF(N127="zákl. přenesená",J127,0)</f>
        <v>0</v>
      </c>
      <c r="BH127" s="204">
        <f>IF(N127="sníž. přenesená",J127,0)</f>
        <v>0</v>
      </c>
      <c r="BI127" s="204">
        <f>IF(N127="nulová",J127,0)</f>
        <v>0</v>
      </c>
      <c r="BJ127" s="18" t="s">
        <v>23</v>
      </c>
      <c r="BK127" s="204">
        <f>ROUND(I127*H127,2)</f>
        <v>0</v>
      </c>
      <c r="BL127" s="18" t="s">
        <v>110</v>
      </c>
      <c r="BM127" s="203" t="s">
        <v>368</v>
      </c>
    </row>
    <row r="128" spans="2:51" s="13" customFormat="1" ht="11.25">
      <c r="B128" s="205"/>
      <c r="C128" s="206"/>
      <c r="D128" s="207" t="s">
        <v>153</v>
      </c>
      <c r="E128" s="208" t="s">
        <v>1</v>
      </c>
      <c r="F128" s="209" t="s">
        <v>369</v>
      </c>
      <c r="G128" s="206"/>
      <c r="H128" s="210">
        <v>35</v>
      </c>
      <c r="I128" s="211"/>
      <c r="J128" s="206"/>
      <c r="K128" s="206"/>
      <c r="L128" s="212"/>
      <c r="M128" s="213"/>
      <c r="N128" s="214"/>
      <c r="O128" s="214"/>
      <c r="P128" s="214"/>
      <c r="Q128" s="214"/>
      <c r="R128" s="214"/>
      <c r="S128" s="214"/>
      <c r="T128" s="215"/>
      <c r="AT128" s="216" t="s">
        <v>153</v>
      </c>
      <c r="AU128" s="216" t="s">
        <v>92</v>
      </c>
      <c r="AV128" s="13" t="s">
        <v>92</v>
      </c>
      <c r="AW128" s="13" t="s">
        <v>40</v>
      </c>
      <c r="AX128" s="13" t="s">
        <v>23</v>
      </c>
      <c r="AY128" s="216" t="s">
        <v>145</v>
      </c>
    </row>
    <row r="129" spans="1:65" s="2" customFormat="1" ht="24.2" customHeight="1">
      <c r="A129" s="35"/>
      <c r="B129" s="36"/>
      <c r="C129" s="192" t="s">
        <v>104</v>
      </c>
      <c r="D129" s="192" t="s">
        <v>147</v>
      </c>
      <c r="E129" s="193" t="s">
        <v>370</v>
      </c>
      <c r="F129" s="194" t="s">
        <v>371</v>
      </c>
      <c r="G129" s="195" t="s">
        <v>267</v>
      </c>
      <c r="H129" s="196">
        <v>36</v>
      </c>
      <c r="I129" s="197"/>
      <c r="J129" s="198">
        <f>ROUND(I129*H129,2)</f>
        <v>0</v>
      </c>
      <c r="K129" s="194" t="s">
        <v>151</v>
      </c>
      <c r="L129" s="40"/>
      <c r="M129" s="199" t="s">
        <v>1</v>
      </c>
      <c r="N129" s="200" t="s">
        <v>50</v>
      </c>
      <c r="O129" s="72"/>
      <c r="P129" s="201">
        <f>O129*H129</f>
        <v>0</v>
      </c>
      <c r="Q129" s="201">
        <v>0</v>
      </c>
      <c r="R129" s="201">
        <f>Q129*H129</f>
        <v>0</v>
      </c>
      <c r="S129" s="201">
        <v>0</v>
      </c>
      <c r="T129" s="202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03" t="s">
        <v>110</v>
      </c>
      <c r="AT129" s="203" t="s">
        <v>147</v>
      </c>
      <c r="AU129" s="203" t="s">
        <v>92</v>
      </c>
      <c r="AY129" s="18" t="s">
        <v>145</v>
      </c>
      <c r="BE129" s="204">
        <f>IF(N129="základní",J129,0)</f>
        <v>0</v>
      </c>
      <c r="BF129" s="204">
        <f>IF(N129="snížená",J129,0)</f>
        <v>0</v>
      </c>
      <c r="BG129" s="204">
        <f>IF(N129="zákl. přenesená",J129,0)</f>
        <v>0</v>
      </c>
      <c r="BH129" s="204">
        <f>IF(N129="sníž. přenesená",J129,0)</f>
        <v>0</v>
      </c>
      <c r="BI129" s="204">
        <f>IF(N129="nulová",J129,0)</f>
        <v>0</v>
      </c>
      <c r="BJ129" s="18" t="s">
        <v>23</v>
      </c>
      <c r="BK129" s="204">
        <f>ROUND(I129*H129,2)</f>
        <v>0</v>
      </c>
      <c r="BL129" s="18" t="s">
        <v>110</v>
      </c>
      <c r="BM129" s="203" t="s">
        <v>372</v>
      </c>
    </row>
    <row r="130" spans="2:51" s="15" customFormat="1" ht="11.25">
      <c r="B130" s="228"/>
      <c r="C130" s="229"/>
      <c r="D130" s="207" t="s">
        <v>153</v>
      </c>
      <c r="E130" s="230" t="s">
        <v>1</v>
      </c>
      <c r="F130" s="231" t="s">
        <v>373</v>
      </c>
      <c r="G130" s="229"/>
      <c r="H130" s="230" t="s">
        <v>1</v>
      </c>
      <c r="I130" s="232"/>
      <c r="J130" s="229"/>
      <c r="K130" s="229"/>
      <c r="L130" s="233"/>
      <c r="M130" s="234"/>
      <c r="N130" s="235"/>
      <c r="O130" s="235"/>
      <c r="P130" s="235"/>
      <c r="Q130" s="235"/>
      <c r="R130" s="235"/>
      <c r="S130" s="235"/>
      <c r="T130" s="236"/>
      <c r="AT130" s="237" t="s">
        <v>153</v>
      </c>
      <c r="AU130" s="237" t="s">
        <v>92</v>
      </c>
      <c r="AV130" s="15" t="s">
        <v>23</v>
      </c>
      <c r="AW130" s="15" t="s">
        <v>40</v>
      </c>
      <c r="AX130" s="15" t="s">
        <v>85</v>
      </c>
      <c r="AY130" s="237" t="s">
        <v>145</v>
      </c>
    </row>
    <row r="131" spans="2:51" s="13" customFormat="1" ht="11.25">
      <c r="B131" s="205"/>
      <c r="C131" s="206"/>
      <c r="D131" s="207" t="s">
        <v>153</v>
      </c>
      <c r="E131" s="208" t="s">
        <v>1</v>
      </c>
      <c r="F131" s="209" t="s">
        <v>374</v>
      </c>
      <c r="G131" s="206"/>
      <c r="H131" s="210">
        <v>1</v>
      </c>
      <c r="I131" s="211"/>
      <c r="J131" s="206"/>
      <c r="K131" s="206"/>
      <c r="L131" s="212"/>
      <c r="M131" s="213"/>
      <c r="N131" s="214"/>
      <c r="O131" s="214"/>
      <c r="P131" s="214"/>
      <c r="Q131" s="214"/>
      <c r="R131" s="214"/>
      <c r="S131" s="214"/>
      <c r="T131" s="215"/>
      <c r="AT131" s="216" t="s">
        <v>153</v>
      </c>
      <c r="AU131" s="216" t="s">
        <v>92</v>
      </c>
      <c r="AV131" s="13" t="s">
        <v>92</v>
      </c>
      <c r="AW131" s="13" t="s">
        <v>40</v>
      </c>
      <c r="AX131" s="13" t="s">
        <v>85</v>
      </c>
      <c r="AY131" s="216" t="s">
        <v>145</v>
      </c>
    </row>
    <row r="132" spans="2:51" s="13" customFormat="1" ht="11.25">
      <c r="B132" s="205"/>
      <c r="C132" s="206"/>
      <c r="D132" s="207" t="s">
        <v>153</v>
      </c>
      <c r="E132" s="208" t="s">
        <v>1</v>
      </c>
      <c r="F132" s="209" t="s">
        <v>375</v>
      </c>
      <c r="G132" s="206"/>
      <c r="H132" s="210">
        <v>26</v>
      </c>
      <c r="I132" s="211"/>
      <c r="J132" s="206"/>
      <c r="K132" s="206"/>
      <c r="L132" s="212"/>
      <c r="M132" s="213"/>
      <c r="N132" s="214"/>
      <c r="O132" s="214"/>
      <c r="P132" s="214"/>
      <c r="Q132" s="214"/>
      <c r="R132" s="214"/>
      <c r="S132" s="214"/>
      <c r="T132" s="215"/>
      <c r="AT132" s="216" t="s">
        <v>153</v>
      </c>
      <c r="AU132" s="216" t="s">
        <v>92</v>
      </c>
      <c r="AV132" s="13" t="s">
        <v>92</v>
      </c>
      <c r="AW132" s="13" t="s">
        <v>40</v>
      </c>
      <c r="AX132" s="13" t="s">
        <v>85</v>
      </c>
      <c r="AY132" s="216" t="s">
        <v>145</v>
      </c>
    </row>
    <row r="133" spans="2:51" s="13" customFormat="1" ht="11.25">
      <c r="B133" s="205"/>
      <c r="C133" s="206"/>
      <c r="D133" s="207" t="s">
        <v>153</v>
      </c>
      <c r="E133" s="208" t="s">
        <v>1</v>
      </c>
      <c r="F133" s="209" t="s">
        <v>376</v>
      </c>
      <c r="G133" s="206"/>
      <c r="H133" s="210">
        <v>4</v>
      </c>
      <c r="I133" s="211"/>
      <c r="J133" s="206"/>
      <c r="K133" s="206"/>
      <c r="L133" s="212"/>
      <c r="M133" s="213"/>
      <c r="N133" s="214"/>
      <c r="O133" s="214"/>
      <c r="P133" s="214"/>
      <c r="Q133" s="214"/>
      <c r="R133" s="214"/>
      <c r="S133" s="214"/>
      <c r="T133" s="215"/>
      <c r="AT133" s="216" t="s">
        <v>153</v>
      </c>
      <c r="AU133" s="216" t="s">
        <v>92</v>
      </c>
      <c r="AV133" s="13" t="s">
        <v>92</v>
      </c>
      <c r="AW133" s="13" t="s">
        <v>40</v>
      </c>
      <c r="AX133" s="13" t="s">
        <v>85</v>
      </c>
      <c r="AY133" s="216" t="s">
        <v>145</v>
      </c>
    </row>
    <row r="134" spans="2:51" s="13" customFormat="1" ht="11.25">
      <c r="B134" s="205"/>
      <c r="C134" s="206"/>
      <c r="D134" s="207" t="s">
        <v>153</v>
      </c>
      <c r="E134" s="208" t="s">
        <v>1</v>
      </c>
      <c r="F134" s="209" t="s">
        <v>377</v>
      </c>
      <c r="G134" s="206"/>
      <c r="H134" s="210">
        <v>2</v>
      </c>
      <c r="I134" s="211"/>
      <c r="J134" s="206"/>
      <c r="K134" s="206"/>
      <c r="L134" s="212"/>
      <c r="M134" s="213"/>
      <c r="N134" s="214"/>
      <c r="O134" s="214"/>
      <c r="P134" s="214"/>
      <c r="Q134" s="214"/>
      <c r="R134" s="214"/>
      <c r="S134" s="214"/>
      <c r="T134" s="215"/>
      <c r="AT134" s="216" t="s">
        <v>153</v>
      </c>
      <c r="AU134" s="216" t="s">
        <v>92</v>
      </c>
      <c r="AV134" s="13" t="s">
        <v>92</v>
      </c>
      <c r="AW134" s="13" t="s">
        <v>40</v>
      </c>
      <c r="AX134" s="13" t="s">
        <v>85</v>
      </c>
      <c r="AY134" s="216" t="s">
        <v>145</v>
      </c>
    </row>
    <row r="135" spans="2:51" s="13" customFormat="1" ht="11.25">
      <c r="B135" s="205"/>
      <c r="C135" s="206"/>
      <c r="D135" s="207" t="s">
        <v>153</v>
      </c>
      <c r="E135" s="208" t="s">
        <v>1</v>
      </c>
      <c r="F135" s="209" t="s">
        <v>378</v>
      </c>
      <c r="G135" s="206"/>
      <c r="H135" s="210">
        <v>3</v>
      </c>
      <c r="I135" s="211"/>
      <c r="J135" s="206"/>
      <c r="K135" s="206"/>
      <c r="L135" s="212"/>
      <c r="M135" s="213"/>
      <c r="N135" s="214"/>
      <c r="O135" s="214"/>
      <c r="P135" s="214"/>
      <c r="Q135" s="214"/>
      <c r="R135" s="214"/>
      <c r="S135" s="214"/>
      <c r="T135" s="215"/>
      <c r="AT135" s="216" t="s">
        <v>153</v>
      </c>
      <c r="AU135" s="216" t="s">
        <v>92</v>
      </c>
      <c r="AV135" s="13" t="s">
        <v>92</v>
      </c>
      <c r="AW135" s="13" t="s">
        <v>40</v>
      </c>
      <c r="AX135" s="13" t="s">
        <v>85</v>
      </c>
      <c r="AY135" s="216" t="s">
        <v>145</v>
      </c>
    </row>
    <row r="136" spans="2:51" s="14" customFormat="1" ht="11.25">
      <c r="B136" s="217"/>
      <c r="C136" s="218"/>
      <c r="D136" s="207" t="s">
        <v>153</v>
      </c>
      <c r="E136" s="219" t="s">
        <v>1</v>
      </c>
      <c r="F136" s="220" t="s">
        <v>174</v>
      </c>
      <c r="G136" s="218"/>
      <c r="H136" s="221">
        <v>36</v>
      </c>
      <c r="I136" s="222"/>
      <c r="J136" s="218"/>
      <c r="K136" s="218"/>
      <c r="L136" s="223"/>
      <c r="M136" s="224"/>
      <c r="N136" s="225"/>
      <c r="O136" s="225"/>
      <c r="P136" s="225"/>
      <c r="Q136" s="225"/>
      <c r="R136" s="225"/>
      <c r="S136" s="225"/>
      <c r="T136" s="226"/>
      <c r="AT136" s="227" t="s">
        <v>153</v>
      </c>
      <c r="AU136" s="227" t="s">
        <v>92</v>
      </c>
      <c r="AV136" s="14" t="s">
        <v>110</v>
      </c>
      <c r="AW136" s="14" t="s">
        <v>40</v>
      </c>
      <c r="AX136" s="14" t="s">
        <v>23</v>
      </c>
      <c r="AY136" s="227" t="s">
        <v>145</v>
      </c>
    </row>
    <row r="137" spans="1:65" s="2" customFormat="1" ht="24.2" customHeight="1">
      <c r="A137" s="35"/>
      <c r="B137" s="36"/>
      <c r="C137" s="192" t="s">
        <v>110</v>
      </c>
      <c r="D137" s="192" t="s">
        <v>147</v>
      </c>
      <c r="E137" s="193" t="s">
        <v>379</v>
      </c>
      <c r="F137" s="194" t="s">
        <v>380</v>
      </c>
      <c r="G137" s="195" t="s">
        <v>267</v>
      </c>
      <c r="H137" s="196">
        <v>3</v>
      </c>
      <c r="I137" s="197"/>
      <c r="J137" s="198">
        <f>ROUND(I137*H137,2)</f>
        <v>0</v>
      </c>
      <c r="K137" s="194" t="s">
        <v>151</v>
      </c>
      <c r="L137" s="40"/>
      <c r="M137" s="199" t="s">
        <v>1</v>
      </c>
      <c r="N137" s="200" t="s">
        <v>50</v>
      </c>
      <c r="O137" s="72"/>
      <c r="P137" s="201">
        <f>O137*H137</f>
        <v>0</v>
      </c>
      <c r="Q137" s="201">
        <v>0</v>
      </c>
      <c r="R137" s="201">
        <f>Q137*H137</f>
        <v>0</v>
      </c>
      <c r="S137" s="201">
        <v>0</v>
      </c>
      <c r="T137" s="202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03" t="s">
        <v>110</v>
      </c>
      <c r="AT137" s="203" t="s">
        <v>147</v>
      </c>
      <c r="AU137" s="203" t="s">
        <v>92</v>
      </c>
      <c r="AY137" s="18" t="s">
        <v>145</v>
      </c>
      <c r="BE137" s="204">
        <f>IF(N137="základní",J137,0)</f>
        <v>0</v>
      </c>
      <c r="BF137" s="204">
        <f>IF(N137="snížená",J137,0)</f>
        <v>0</v>
      </c>
      <c r="BG137" s="204">
        <f>IF(N137="zákl. přenesená",J137,0)</f>
        <v>0</v>
      </c>
      <c r="BH137" s="204">
        <f>IF(N137="sníž. přenesená",J137,0)</f>
        <v>0</v>
      </c>
      <c r="BI137" s="204">
        <f>IF(N137="nulová",J137,0)</f>
        <v>0</v>
      </c>
      <c r="BJ137" s="18" t="s">
        <v>23</v>
      </c>
      <c r="BK137" s="204">
        <f>ROUND(I137*H137,2)</f>
        <v>0</v>
      </c>
      <c r="BL137" s="18" t="s">
        <v>110</v>
      </c>
      <c r="BM137" s="203" t="s">
        <v>381</v>
      </c>
    </row>
    <row r="138" spans="2:51" s="15" customFormat="1" ht="11.25">
      <c r="B138" s="228"/>
      <c r="C138" s="229"/>
      <c r="D138" s="207" t="s">
        <v>153</v>
      </c>
      <c r="E138" s="230" t="s">
        <v>1</v>
      </c>
      <c r="F138" s="231" t="s">
        <v>382</v>
      </c>
      <c r="G138" s="229"/>
      <c r="H138" s="230" t="s">
        <v>1</v>
      </c>
      <c r="I138" s="232"/>
      <c r="J138" s="229"/>
      <c r="K138" s="229"/>
      <c r="L138" s="233"/>
      <c r="M138" s="234"/>
      <c r="N138" s="235"/>
      <c r="O138" s="235"/>
      <c r="P138" s="235"/>
      <c r="Q138" s="235"/>
      <c r="R138" s="235"/>
      <c r="S138" s="235"/>
      <c r="T138" s="236"/>
      <c r="AT138" s="237" t="s">
        <v>153</v>
      </c>
      <c r="AU138" s="237" t="s">
        <v>92</v>
      </c>
      <c r="AV138" s="15" t="s">
        <v>23</v>
      </c>
      <c r="AW138" s="15" t="s">
        <v>40</v>
      </c>
      <c r="AX138" s="15" t="s">
        <v>85</v>
      </c>
      <c r="AY138" s="237" t="s">
        <v>145</v>
      </c>
    </row>
    <row r="139" spans="2:51" s="13" customFormat="1" ht="11.25">
      <c r="B139" s="205"/>
      <c r="C139" s="206"/>
      <c r="D139" s="207" t="s">
        <v>153</v>
      </c>
      <c r="E139" s="208" t="s">
        <v>1</v>
      </c>
      <c r="F139" s="209" t="s">
        <v>383</v>
      </c>
      <c r="G139" s="206"/>
      <c r="H139" s="210">
        <v>1</v>
      </c>
      <c r="I139" s="211"/>
      <c r="J139" s="206"/>
      <c r="K139" s="206"/>
      <c r="L139" s="212"/>
      <c r="M139" s="213"/>
      <c r="N139" s="214"/>
      <c r="O139" s="214"/>
      <c r="P139" s="214"/>
      <c r="Q139" s="214"/>
      <c r="R139" s="214"/>
      <c r="S139" s="214"/>
      <c r="T139" s="215"/>
      <c r="AT139" s="216" t="s">
        <v>153</v>
      </c>
      <c r="AU139" s="216" t="s">
        <v>92</v>
      </c>
      <c r="AV139" s="13" t="s">
        <v>92</v>
      </c>
      <c r="AW139" s="13" t="s">
        <v>40</v>
      </c>
      <c r="AX139" s="13" t="s">
        <v>85</v>
      </c>
      <c r="AY139" s="216" t="s">
        <v>145</v>
      </c>
    </row>
    <row r="140" spans="2:51" s="13" customFormat="1" ht="11.25">
      <c r="B140" s="205"/>
      <c r="C140" s="206"/>
      <c r="D140" s="207" t="s">
        <v>153</v>
      </c>
      <c r="E140" s="208" t="s">
        <v>1</v>
      </c>
      <c r="F140" s="209" t="s">
        <v>384</v>
      </c>
      <c r="G140" s="206"/>
      <c r="H140" s="210">
        <v>1</v>
      </c>
      <c r="I140" s="211"/>
      <c r="J140" s="206"/>
      <c r="K140" s="206"/>
      <c r="L140" s="212"/>
      <c r="M140" s="213"/>
      <c r="N140" s="214"/>
      <c r="O140" s="214"/>
      <c r="P140" s="214"/>
      <c r="Q140" s="214"/>
      <c r="R140" s="214"/>
      <c r="S140" s="214"/>
      <c r="T140" s="215"/>
      <c r="AT140" s="216" t="s">
        <v>153</v>
      </c>
      <c r="AU140" s="216" t="s">
        <v>92</v>
      </c>
      <c r="AV140" s="13" t="s">
        <v>92</v>
      </c>
      <c r="AW140" s="13" t="s">
        <v>40</v>
      </c>
      <c r="AX140" s="13" t="s">
        <v>85</v>
      </c>
      <c r="AY140" s="216" t="s">
        <v>145</v>
      </c>
    </row>
    <row r="141" spans="2:51" s="13" customFormat="1" ht="11.25">
      <c r="B141" s="205"/>
      <c r="C141" s="206"/>
      <c r="D141" s="207" t="s">
        <v>153</v>
      </c>
      <c r="E141" s="208" t="s">
        <v>1</v>
      </c>
      <c r="F141" s="209" t="s">
        <v>385</v>
      </c>
      <c r="G141" s="206"/>
      <c r="H141" s="210">
        <v>1</v>
      </c>
      <c r="I141" s="211"/>
      <c r="J141" s="206"/>
      <c r="K141" s="206"/>
      <c r="L141" s="212"/>
      <c r="M141" s="213"/>
      <c r="N141" s="214"/>
      <c r="O141" s="214"/>
      <c r="P141" s="214"/>
      <c r="Q141" s="214"/>
      <c r="R141" s="214"/>
      <c r="S141" s="214"/>
      <c r="T141" s="215"/>
      <c r="AT141" s="216" t="s">
        <v>153</v>
      </c>
      <c r="AU141" s="216" t="s">
        <v>92</v>
      </c>
      <c r="AV141" s="13" t="s">
        <v>92</v>
      </c>
      <c r="AW141" s="13" t="s">
        <v>40</v>
      </c>
      <c r="AX141" s="13" t="s">
        <v>85</v>
      </c>
      <c r="AY141" s="216" t="s">
        <v>145</v>
      </c>
    </row>
    <row r="142" spans="2:51" s="14" customFormat="1" ht="11.25">
      <c r="B142" s="217"/>
      <c r="C142" s="218"/>
      <c r="D142" s="207" t="s">
        <v>153</v>
      </c>
      <c r="E142" s="219" t="s">
        <v>1</v>
      </c>
      <c r="F142" s="220" t="s">
        <v>174</v>
      </c>
      <c r="G142" s="218"/>
      <c r="H142" s="221">
        <v>3</v>
      </c>
      <c r="I142" s="222"/>
      <c r="J142" s="218"/>
      <c r="K142" s="218"/>
      <c r="L142" s="223"/>
      <c r="M142" s="224"/>
      <c r="N142" s="225"/>
      <c r="O142" s="225"/>
      <c r="P142" s="225"/>
      <c r="Q142" s="225"/>
      <c r="R142" s="225"/>
      <c r="S142" s="225"/>
      <c r="T142" s="226"/>
      <c r="AT142" s="227" t="s">
        <v>153</v>
      </c>
      <c r="AU142" s="227" t="s">
        <v>92</v>
      </c>
      <c r="AV142" s="14" t="s">
        <v>110</v>
      </c>
      <c r="AW142" s="14" t="s">
        <v>40</v>
      </c>
      <c r="AX142" s="14" t="s">
        <v>23</v>
      </c>
      <c r="AY142" s="227" t="s">
        <v>145</v>
      </c>
    </row>
    <row r="143" spans="1:65" s="2" customFormat="1" ht="24.2" customHeight="1">
      <c r="A143" s="35"/>
      <c r="B143" s="36"/>
      <c r="C143" s="192" t="s">
        <v>168</v>
      </c>
      <c r="D143" s="192" t="s">
        <v>147</v>
      </c>
      <c r="E143" s="193" t="s">
        <v>386</v>
      </c>
      <c r="F143" s="194" t="s">
        <v>387</v>
      </c>
      <c r="G143" s="195" t="s">
        <v>267</v>
      </c>
      <c r="H143" s="196">
        <v>1</v>
      </c>
      <c r="I143" s="197"/>
      <c r="J143" s="198">
        <f>ROUND(I143*H143,2)</f>
        <v>0</v>
      </c>
      <c r="K143" s="194" t="s">
        <v>151</v>
      </c>
      <c r="L143" s="40"/>
      <c r="M143" s="199" t="s">
        <v>1</v>
      </c>
      <c r="N143" s="200" t="s">
        <v>50</v>
      </c>
      <c r="O143" s="72"/>
      <c r="P143" s="201">
        <f>O143*H143</f>
        <v>0</v>
      </c>
      <c r="Q143" s="201">
        <v>0</v>
      </c>
      <c r="R143" s="201">
        <f>Q143*H143</f>
        <v>0</v>
      </c>
      <c r="S143" s="201">
        <v>0</v>
      </c>
      <c r="T143" s="202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03" t="s">
        <v>110</v>
      </c>
      <c r="AT143" s="203" t="s">
        <v>147</v>
      </c>
      <c r="AU143" s="203" t="s">
        <v>92</v>
      </c>
      <c r="AY143" s="18" t="s">
        <v>145</v>
      </c>
      <c r="BE143" s="204">
        <f>IF(N143="základní",J143,0)</f>
        <v>0</v>
      </c>
      <c r="BF143" s="204">
        <f>IF(N143="snížená",J143,0)</f>
        <v>0</v>
      </c>
      <c r="BG143" s="204">
        <f>IF(N143="zákl. přenesená",J143,0)</f>
        <v>0</v>
      </c>
      <c r="BH143" s="204">
        <f>IF(N143="sníž. přenesená",J143,0)</f>
        <v>0</v>
      </c>
      <c r="BI143" s="204">
        <f>IF(N143="nulová",J143,0)</f>
        <v>0</v>
      </c>
      <c r="BJ143" s="18" t="s">
        <v>23</v>
      </c>
      <c r="BK143" s="204">
        <f>ROUND(I143*H143,2)</f>
        <v>0</v>
      </c>
      <c r="BL143" s="18" t="s">
        <v>110</v>
      </c>
      <c r="BM143" s="203" t="s">
        <v>388</v>
      </c>
    </row>
    <row r="144" spans="2:51" s="15" customFormat="1" ht="11.25">
      <c r="B144" s="228"/>
      <c r="C144" s="229"/>
      <c r="D144" s="207" t="s">
        <v>153</v>
      </c>
      <c r="E144" s="230" t="s">
        <v>1</v>
      </c>
      <c r="F144" s="231" t="s">
        <v>373</v>
      </c>
      <c r="G144" s="229"/>
      <c r="H144" s="230" t="s">
        <v>1</v>
      </c>
      <c r="I144" s="232"/>
      <c r="J144" s="229"/>
      <c r="K144" s="229"/>
      <c r="L144" s="233"/>
      <c r="M144" s="234"/>
      <c r="N144" s="235"/>
      <c r="O144" s="235"/>
      <c r="P144" s="235"/>
      <c r="Q144" s="235"/>
      <c r="R144" s="235"/>
      <c r="S144" s="235"/>
      <c r="T144" s="236"/>
      <c r="AT144" s="237" t="s">
        <v>153</v>
      </c>
      <c r="AU144" s="237" t="s">
        <v>92</v>
      </c>
      <c r="AV144" s="15" t="s">
        <v>23</v>
      </c>
      <c r="AW144" s="15" t="s">
        <v>40</v>
      </c>
      <c r="AX144" s="15" t="s">
        <v>85</v>
      </c>
      <c r="AY144" s="237" t="s">
        <v>145</v>
      </c>
    </row>
    <row r="145" spans="2:51" s="13" customFormat="1" ht="11.25">
      <c r="B145" s="205"/>
      <c r="C145" s="206"/>
      <c r="D145" s="207" t="s">
        <v>153</v>
      </c>
      <c r="E145" s="208" t="s">
        <v>1</v>
      </c>
      <c r="F145" s="209" t="s">
        <v>389</v>
      </c>
      <c r="G145" s="206"/>
      <c r="H145" s="210">
        <v>1</v>
      </c>
      <c r="I145" s="211"/>
      <c r="J145" s="206"/>
      <c r="K145" s="206"/>
      <c r="L145" s="212"/>
      <c r="M145" s="213"/>
      <c r="N145" s="214"/>
      <c r="O145" s="214"/>
      <c r="P145" s="214"/>
      <c r="Q145" s="214"/>
      <c r="R145" s="214"/>
      <c r="S145" s="214"/>
      <c r="T145" s="215"/>
      <c r="AT145" s="216" t="s">
        <v>153</v>
      </c>
      <c r="AU145" s="216" t="s">
        <v>92</v>
      </c>
      <c r="AV145" s="13" t="s">
        <v>92</v>
      </c>
      <c r="AW145" s="13" t="s">
        <v>40</v>
      </c>
      <c r="AX145" s="13" t="s">
        <v>23</v>
      </c>
      <c r="AY145" s="216" t="s">
        <v>145</v>
      </c>
    </row>
    <row r="146" spans="1:65" s="2" customFormat="1" ht="24.2" customHeight="1">
      <c r="A146" s="35"/>
      <c r="B146" s="36"/>
      <c r="C146" s="192" t="s">
        <v>175</v>
      </c>
      <c r="D146" s="192" t="s">
        <v>147</v>
      </c>
      <c r="E146" s="193" t="s">
        <v>390</v>
      </c>
      <c r="F146" s="194" t="s">
        <v>391</v>
      </c>
      <c r="G146" s="195" t="s">
        <v>267</v>
      </c>
      <c r="H146" s="196">
        <v>5</v>
      </c>
      <c r="I146" s="197"/>
      <c r="J146" s="198">
        <f>ROUND(I146*H146,2)</f>
        <v>0</v>
      </c>
      <c r="K146" s="194" t="s">
        <v>151</v>
      </c>
      <c r="L146" s="40"/>
      <c r="M146" s="199" t="s">
        <v>1</v>
      </c>
      <c r="N146" s="200" t="s">
        <v>50</v>
      </c>
      <c r="O146" s="72"/>
      <c r="P146" s="201">
        <f>O146*H146</f>
        <v>0</v>
      </c>
      <c r="Q146" s="201">
        <v>0</v>
      </c>
      <c r="R146" s="201">
        <f>Q146*H146</f>
        <v>0</v>
      </c>
      <c r="S146" s="201">
        <v>0</v>
      </c>
      <c r="T146" s="202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03" t="s">
        <v>110</v>
      </c>
      <c r="AT146" s="203" t="s">
        <v>147</v>
      </c>
      <c r="AU146" s="203" t="s">
        <v>92</v>
      </c>
      <c r="AY146" s="18" t="s">
        <v>145</v>
      </c>
      <c r="BE146" s="204">
        <f>IF(N146="základní",J146,0)</f>
        <v>0</v>
      </c>
      <c r="BF146" s="204">
        <f>IF(N146="snížená",J146,0)</f>
        <v>0</v>
      </c>
      <c r="BG146" s="204">
        <f>IF(N146="zákl. přenesená",J146,0)</f>
        <v>0</v>
      </c>
      <c r="BH146" s="204">
        <f>IF(N146="sníž. přenesená",J146,0)</f>
        <v>0</v>
      </c>
      <c r="BI146" s="204">
        <f>IF(N146="nulová",J146,0)</f>
        <v>0</v>
      </c>
      <c r="BJ146" s="18" t="s">
        <v>23</v>
      </c>
      <c r="BK146" s="204">
        <f>ROUND(I146*H146,2)</f>
        <v>0</v>
      </c>
      <c r="BL146" s="18" t="s">
        <v>110</v>
      </c>
      <c r="BM146" s="203" t="s">
        <v>392</v>
      </c>
    </row>
    <row r="147" spans="2:51" s="15" customFormat="1" ht="11.25">
      <c r="B147" s="228"/>
      <c r="C147" s="229"/>
      <c r="D147" s="207" t="s">
        <v>153</v>
      </c>
      <c r="E147" s="230" t="s">
        <v>1</v>
      </c>
      <c r="F147" s="231" t="s">
        <v>393</v>
      </c>
      <c r="G147" s="229"/>
      <c r="H147" s="230" t="s">
        <v>1</v>
      </c>
      <c r="I147" s="232"/>
      <c r="J147" s="229"/>
      <c r="K147" s="229"/>
      <c r="L147" s="233"/>
      <c r="M147" s="234"/>
      <c r="N147" s="235"/>
      <c r="O147" s="235"/>
      <c r="P147" s="235"/>
      <c r="Q147" s="235"/>
      <c r="R147" s="235"/>
      <c r="S147" s="235"/>
      <c r="T147" s="236"/>
      <c r="AT147" s="237" t="s">
        <v>153</v>
      </c>
      <c r="AU147" s="237" t="s">
        <v>92</v>
      </c>
      <c r="AV147" s="15" t="s">
        <v>23</v>
      </c>
      <c r="AW147" s="15" t="s">
        <v>40</v>
      </c>
      <c r="AX147" s="15" t="s">
        <v>85</v>
      </c>
      <c r="AY147" s="237" t="s">
        <v>145</v>
      </c>
    </row>
    <row r="148" spans="2:51" s="13" customFormat="1" ht="11.25">
      <c r="B148" s="205"/>
      <c r="C148" s="206"/>
      <c r="D148" s="207" t="s">
        <v>153</v>
      </c>
      <c r="E148" s="208" t="s">
        <v>1</v>
      </c>
      <c r="F148" s="209" t="s">
        <v>394</v>
      </c>
      <c r="G148" s="206"/>
      <c r="H148" s="210">
        <v>5</v>
      </c>
      <c r="I148" s="211"/>
      <c r="J148" s="206"/>
      <c r="K148" s="206"/>
      <c r="L148" s="212"/>
      <c r="M148" s="213"/>
      <c r="N148" s="214"/>
      <c r="O148" s="214"/>
      <c r="P148" s="214"/>
      <c r="Q148" s="214"/>
      <c r="R148" s="214"/>
      <c r="S148" s="214"/>
      <c r="T148" s="215"/>
      <c r="AT148" s="216" t="s">
        <v>153</v>
      </c>
      <c r="AU148" s="216" t="s">
        <v>92</v>
      </c>
      <c r="AV148" s="13" t="s">
        <v>92</v>
      </c>
      <c r="AW148" s="13" t="s">
        <v>40</v>
      </c>
      <c r="AX148" s="13" t="s">
        <v>23</v>
      </c>
      <c r="AY148" s="216" t="s">
        <v>145</v>
      </c>
    </row>
    <row r="149" spans="1:65" s="2" customFormat="1" ht="24.2" customHeight="1">
      <c r="A149" s="35"/>
      <c r="B149" s="36"/>
      <c r="C149" s="192" t="s">
        <v>182</v>
      </c>
      <c r="D149" s="192" t="s">
        <v>147</v>
      </c>
      <c r="E149" s="193" t="s">
        <v>395</v>
      </c>
      <c r="F149" s="194" t="s">
        <v>396</v>
      </c>
      <c r="G149" s="195" t="s">
        <v>267</v>
      </c>
      <c r="H149" s="196">
        <v>2</v>
      </c>
      <c r="I149" s="197"/>
      <c r="J149" s="198">
        <f>ROUND(I149*H149,2)</f>
        <v>0</v>
      </c>
      <c r="K149" s="194" t="s">
        <v>151</v>
      </c>
      <c r="L149" s="40"/>
      <c r="M149" s="199" t="s">
        <v>1</v>
      </c>
      <c r="N149" s="200" t="s">
        <v>50</v>
      </c>
      <c r="O149" s="72"/>
      <c r="P149" s="201">
        <f>O149*H149</f>
        <v>0</v>
      </c>
      <c r="Q149" s="201">
        <v>0</v>
      </c>
      <c r="R149" s="201">
        <f>Q149*H149</f>
        <v>0</v>
      </c>
      <c r="S149" s="201">
        <v>0</v>
      </c>
      <c r="T149" s="202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03" t="s">
        <v>110</v>
      </c>
      <c r="AT149" s="203" t="s">
        <v>147</v>
      </c>
      <c r="AU149" s="203" t="s">
        <v>92</v>
      </c>
      <c r="AY149" s="18" t="s">
        <v>145</v>
      </c>
      <c r="BE149" s="204">
        <f>IF(N149="základní",J149,0)</f>
        <v>0</v>
      </c>
      <c r="BF149" s="204">
        <f>IF(N149="snížená",J149,0)</f>
        <v>0</v>
      </c>
      <c r="BG149" s="204">
        <f>IF(N149="zákl. přenesená",J149,0)</f>
        <v>0</v>
      </c>
      <c r="BH149" s="204">
        <f>IF(N149="sníž. přenesená",J149,0)</f>
        <v>0</v>
      </c>
      <c r="BI149" s="204">
        <f>IF(N149="nulová",J149,0)</f>
        <v>0</v>
      </c>
      <c r="BJ149" s="18" t="s">
        <v>23</v>
      </c>
      <c r="BK149" s="204">
        <f>ROUND(I149*H149,2)</f>
        <v>0</v>
      </c>
      <c r="BL149" s="18" t="s">
        <v>110</v>
      </c>
      <c r="BM149" s="203" t="s">
        <v>397</v>
      </c>
    </row>
    <row r="150" spans="2:51" s="13" customFormat="1" ht="11.25">
      <c r="B150" s="205"/>
      <c r="C150" s="206"/>
      <c r="D150" s="207" t="s">
        <v>153</v>
      </c>
      <c r="E150" s="208" t="s">
        <v>1</v>
      </c>
      <c r="F150" s="209" t="s">
        <v>398</v>
      </c>
      <c r="G150" s="206"/>
      <c r="H150" s="210">
        <v>2</v>
      </c>
      <c r="I150" s="211"/>
      <c r="J150" s="206"/>
      <c r="K150" s="206"/>
      <c r="L150" s="212"/>
      <c r="M150" s="213"/>
      <c r="N150" s="214"/>
      <c r="O150" s="214"/>
      <c r="P150" s="214"/>
      <c r="Q150" s="214"/>
      <c r="R150" s="214"/>
      <c r="S150" s="214"/>
      <c r="T150" s="215"/>
      <c r="AT150" s="216" t="s">
        <v>153</v>
      </c>
      <c r="AU150" s="216" t="s">
        <v>92</v>
      </c>
      <c r="AV150" s="13" t="s">
        <v>92</v>
      </c>
      <c r="AW150" s="13" t="s">
        <v>40</v>
      </c>
      <c r="AX150" s="13" t="s">
        <v>23</v>
      </c>
      <c r="AY150" s="216" t="s">
        <v>145</v>
      </c>
    </row>
    <row r="151" spans="1:65" s="2" customFormat="1" ht="37.9" customHeight="1">
      <c r="A151" s="35"/>
      <c r="B151" s="36"/>
      <c r="C151" s="192" t="s">
        <v>191</v>
      </c>
      <c r="D151" s="192" t="s">
        <v>147</v>
      </c>
      <c r="E151" s="193" t="s">
        <v>399</v>
      </c>
      <c r="F151" s="194" t="s">
        <v>400</v>
      </c>
      <c r="G151" s="195" t="s">
        <v>267</v>
      </c>
      <c r="H151" s="196">
        <v>7</v>
      </c>
      <c r="I151" s="197"/>
      <c r="J151" s="198">
        <f>ROUND(I151*H151,2)</f>
        <v>0</v>
      </c>
      <c r="K151" s="194" t="s">
        <v>151</v>
      </c>
      <c r="L151" s="40"/>
      <c r="M151" s="199" t="s">
        <v>1</v>
      </c>
      <c r="N151" s="200" t="s">
        <v>50</v>
      </c>
      <c r="O151" s="72"/>
      <c r="P151" s="201">
        <f>O151*H151</f>
        <v>0</v>
      </c>
      <c r="Q151" s="201">
        <v>0</v>
      </c>
      <c r="R151" s="201">
        <f>Q151*H151</f>
        <v>0</v>
      </c>
      <c r="S151" s="201">
        <v>0</v>
      </c>
      <c r="T151" s="202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03" t="s">
        <v>110</v>
      </c>
      <c r="AT151" s="203" t="s">
        <v>147</v>
      </c>
      <c r="AU151" s="203" t="s">
        <v>92</v>
      </c>
      <c r="AY151" s="18" t="s">
        <v>145</v>
      </c>
      <c r="BE151" s="204">
        <f>IF(N151="základní",J151,0)</f>
        <v>0</v>
      </c>
      <c r="BF151" s="204">
        <f>IF(N151="snížená",J151,0)</f>
        <v>0</v>
      </c>
      <c r="BG151" s="204">
        <f>IF(N151="zákl. přenesená",J151,0)</f>
        <v>0</v>
      </c>
      <c r="BH151" s="204">
        <f>IF(N151="sníž. přenesená",J151,0)</f>
        <v>0</v>
      </c>
      <c r="BI151" s="204">
        <f>IF(N151="nulová",J151,0)</f>
        <v>0</v>
      </c>
      <c r="BJ151" s="18" t="s">
        <v>23</v>
      </c>
      <c r="BK151" s="204">
        <f>ROUND(I151*H151,2)</f>
        <v>0</v>
      </c>
      <c r="BL151" s="18" t="s">
        <v>110</v>
      </c>
      <c r="BM151" s="203" t="s">
        <v>401</v>
      </c>
    </row>
    <row r="152" spans="2:51" s="13" customFormat="1" ht="11.25">
      <c r="B152" s="205"/>
      <c r="C152" s="206"/>
      <c r="D152" s="207" t="s">
        <v>153</v>
      </c>
      <c r="E152" s="208" t="s">
        <v>1</v>
      </c>
      <c r="F152" s="209" t="s">
        <v>402</v>
      </c>
      <c r="G152" s="206"/>
      <c r="H152" s="210">
        <v>7</v>
      </c>
      <c r="I152" s="211"/>
      <c r="J152" s="206"/>
      <c r="K152" s="206"/>
      <c r="L152" s="212"/>
      <c r="M152" s="213"/>
      <c r="N152" s="214"/>
      <c r="O152" s="214"/>
      <c r="P152" s="214"/>
      <c r="Q152" s="214"/>
      <c r="R152" s="214"/>
      <c r="S152" s="214"/>
      <c r="T152" s="215"/>
      <c r="AT152" s="216" t="s">
        <v>153</v>
      </c>
      <c r="AU152" s="216" t="s">
        <v>92</v>
      </c>
      <c r="AV152" s="13" t="s">
        <v>92</v>
      </c>
      <c r="AW152" s="13" t="s">
        <v>40</v>
      </c>
      <c r="AX152" s="13" t="s">
        <v>23</v>
      </c>
      <c r="AY152" s="216" t="s">
        <v>145</v>
      </c>
    </row>
    <row r="153" spans="1:65" s="2" customFormat="1" ht="37.9" customHeight="1">
      <c r="A153" s="35"/>
      <c r="B153" s="36"/>
      <c r="C153" s="192" t="s">
        <v>196</v>
      </c>
      <c r="D153" s="192" t="s">
        <v>147</v>
      </c>
      <c r="E153" s="193" t="s">
        <v>403</v>
      </c>
      <c r="F153" s="194" t="s">
        <v>404</v>
      </c>
      <c r="G153" s="195" t="s">
        <v>267</v>
      </c>
      <c r="H153" s="196">
        <v>43</v>
      </c>
      <c r="I153" s="197"/>
      <c r="J153" s="198">
        <f>ROUND(I153*H153,2)</f>
        <v>0</v>
      </c>
      <c r="K153" s="194" t="s">
        <v>151</v>
      </c>
      <c r="L153" s="40"/>
      <c r="M153" s="199" t="s">
        <v>1</v>
      </c>
      <c r="N153" s="200" t="s">
        <v>50</v>
      </c>
      <c r="O153" s="72"/>
      <c r="P153" s="201">
        <f>O153*H153</f>
        <v>0</v>
      </c>
      <c r="Q153" s="201">
        <v>0</v>
      </c>
      <c r="R153" s="201">
        <f>Q153*H153</f>
        <v>0</v>
      </c>
      <c r="S153" s="201">
        <v>0</v>
      </c>
      <c r="T153" s="202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03" t="s">
        <v>110</v>
      </c>
      <c r="AT153" s="203" t="s">
        <v>147</v>
      </c>
      <c r="AU153" s="203" t="s">
        <v>92</v>
      </c>
      <c r="AY153" s="18" t="s">
        <v>145</v>
      </c>
      <c r="BE153" s="204">
        <f>IF(N153="základní",J153,0)</f>
        <v>0</v>
      </c>
      <c r="BF153" s="204">
        <f>IF(N153="snížená",J153,0)</f>
        <v>0</v>
      </c>
      <c r="BG153" s="204">
        <f>IF(N153="zákl. přenesená",J153,0)</f>
        <v>0</v>
      </c>
      <c r="BH153" s="204">
        <f>IF(N153="sníž. přenesená",J153,0)</f>
        <v>0</v>
      </c>
      <c r="BI153" s="204">
        <f>IF(N153="nulová",J153,0)</f>
        <v>0</v>
      </c>
      <c r="BJ153" s="18" t="s">
        <v>23</v>
      </c>
      <c r="BK153" s="204">
        <f>ROUND(I153*H153,2)</f>
        <v>0</v>
      </c>
      <c r="BL153" s="18" t="s">
        <v>110</v>
      </c>
      <c r="BM153" s="203" t="s">
        <v>405</v>
      </c>
    </row>
    <row r="154" spans="2:51" s="13" customFormat="1" ht="11.25">
      <c r="B154" s="205"/>
      <c r="C154" s="206"/>
      <c r="D154" s="207" t="s">
        <v>153</v>
      </c>
      <c r="E154" s="208" t="s">
        <v>1</v>
      </c>
      <c r="F154" s="209" t="s">
        <v>406</v>
      </c>
      <c r="G154" s="206"/>
      <c r="H154" s="210">
        <v>43</v>
      </c>
      <c r="I154" s="211"/>
      <c r="J154" s="206"/>
      <c r="K154" s="206"/>
      <c r="L154" s="212"/>
      <c r="M154" s="213"/>
      <c r="N154" s="214"/>
      <c r="O154" s="214"/>
      <c r="P154" s="214"/>
      <c r="Q154" s="214"/>
      <c r="R154" s="214"/>
      <c r="S154" s="214"/>
      <c r="T154" s="215"/>
      <c r="AT154" s="216" t="s">
        <v>153</v>
      </c>
      <c r="AU154" s="216" t="s">
        <v>92</v>
      </c>
      <c r="AV154" s="13" t="s">
        <v>92</v>
      </c>
      <c r="AW154" s="13" t="s">
        <v>40</v>
      </c>
      <c r="AX154" s="13" t="s">
        <v>23</v>
      </c>
      <c r="AY154" s="216" t="s">
        <v>145</v>
      </c>
    </row>
    <row r="155" spans="1:65" s="2" customFormat="1" ht="37.9" customHeight="1">
      <c r="A155" s="35"/>
      <c r="B155" s="36"/>
      <c r="C155" s="192" t="s">
        <v>28</v>
      </c>
      <c r="D155" s="192" t="s">
        <v>147</v>
      </c>
      <c r="E155" s="193" t="s">
        <v>407</v>
      </c>
      <c r="F155" s="194" t="s">
        <v>408</v>
      </c>
      <c r="G155" s="195" t="s">
        <v>267</v>
      </c>
      <c r="H155" s="196">
        <v>3</v>
      </c>
      <c r="I155" s="197"/>
      <c r="J155" s="198">
        <f>ROUND(I155*H155,2)</f>
        <v>0</v>
      </c>
      <c r="K155" s="194" t="s">
        <v>151</v>
      </c>
      <c r="L155" s="40"/>
      <c r="M155" s="199" t="s">
        <v>1</v>
      </c>
      <c r="N155" s="200" t="s">
        <v>50</v>
      </c>
      <c r="O155" s="72"/>
      <c r="P155" s="201">
        <f>O155*H155</f>
        <v>0</v>
      </c>
      <c r="Q155" s="201">
        <v>0</v>
      </c>
      <c r="R155" s="201">
        <f>Q155*H155</f>
        <v>0</v>
      </c>
      <c r="S155" s="201">
        <v>0</v>
      </c>
      <c r="T155" s="202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03" t="s">
        <v>110</v>
      </c>
      <c r="AT155" s="203" t="s">
        <v>147</v>
      </c>
      <c r="AU155" s="203" t="s">
        <v>92</v>
      </c>
      <c r="AY155" s="18" t="s">
        <v>145</v>
      </c>
      <c r="BE155" s="204">
        <f>IF(N155="základní",J155,0)</f>
        <v>0</v>
      </c>
      <c r="BF155" s="204">
        <f>IF(N155="snížená",J155,0)</f>
        <v>0</v>
      </c>
      <c r="BG155" s="204">
        <f>IF(N155="zákl. přenesená",J155,0)</f>
        <v>0</v>
      </c>
      <c r="BH155" s="204">
        <f>IF(N155="sníž. přenesená",J155,0)</f>
        <v>0</v>
      </c>
      <c r="BI155" s="204">
        <f>IF(N155="nulová",J155,0)</f>
        <v>0</v>
      </c>
      <c r="BJ155" s="18" t="s">
        <v>23</v>
      </c>
      <c r="BK155" s="204">
        <f>ROUND(I155*H155,2)</f>
        <v>0</v>
      </c>
      <c r="BL155" s="18" t="s">
        <v>110</v>
      </c>
      <c r="BM155" s="203" t="s">
        <v>409</v>
      </c>
    </row>
    <row r="156" spans="1:65" s="2" customFormat="1" ht="37.9" customHeight="1">
      <c r="A156" s="35"/>
      <c r="B156" s="36"/>
      <c r="C156" s="192" t="s">
        <v>205</v>
      </c>
      <c r="D156" s="192" t="s">
        <v>147</v>
      </c>
      <c r="E156" s="193" t="s">
        <v>410</v>
      </c>
      <c r="F156" s="194" t="s">
        <v>411</v>
      </c>
      <c r="G156" s="195" t="s">
        <v>267</v>
      </c>
      <c r="H156" s="196">
        <v>1</v>
      </c>
      <c r="I156" s="197"/>
      <c r="J156" s="198">
        <f>ROUND(I156*H156,2)</f>
        <v>0</v>
      </c>
      <c r="K156" s="194" t="s">
        <v>151</v>
      </c>
      <c r="L156" s="40"/>
      <c r="M156" s="199" t="s">
        <v>1</v>
      </c>
      <c r="N156" s="200" t="s">
        <v>50</v>
      </c>
      <c r="O156" s="72"/>
      <c r="P156" s="201">
        <f>O156*H156</f>
        <v>0</v>
      </c>
      <c r="Q156" s="201">
        <v>0</v>
      </c>
      <c r="R156" s="201">
        <f>Q156*H156</f>
        <v>0</v>
      </c>
      <c r="S156" s="201">
        <v>0</v>
      </c>
      <c r="T156" s="202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03" t="s">
        <v>110</v>
      </c>
      <c r="AT156" s="203" t="s">
        <v>147</v>
      </c>
      <c r="AU156" s="203" t="s">
        <v>92</v>
      </c>
      <c r="AY156" s="18" t="s">
        <v>145</v>
      </c>
      <c r="BE156" s="204">
        <f>IF(N156="základní",J156,0)</f>
        <v>0</v>
      </c>
      <c r="BF156" s="204">
        <f>IF(N156="snížená",J156,0)</f>
        <v>0</v>
      </c>
      <c r="BG156" s="204">
        <f>IF(N156="zákl. přenesená",J156,0)</f>
        <v>0</v>
      </c>
      <c r="BH156" s="204">
        <f>IF(N156="sníž. přenesená",J156,0)</f>
        <v>0</v>
      </c>
      <c r="BI156" s="204">
        <f>IF(N156="nulová",J156,0)</f>
        <v>0</v>
      </c>
      <c r="BJ156" s="18" t="s">
        <v>23</v>
      </c>
      <c r="BK156" s="204">
        <f>ROUND(I156*H156,2)</f>
        <v>0</v>
      </c>
      <c r="BL156" s="18" t="s">
        <v>110</v>
      </c>
      <c r="BM156" s="203" t="s">
        <v>412</v>
      </c>
    </row>
    <row r="157" spans="1:65" s="2" customFormat="1" ht="37.9" customHeight="1">
      <c r="A157" s="35"/>
      <c r="B157" s="36"/>
      <c r="C157" s="192" t="s">
        <v>413</v>
      </c>
      <c r="D157" s="192" t="s">
        <v>147</v>
      </c>
      <c r="E157" s="193" t="s">
        <v>414</v>
      </c>
      <c r="F157" s="194" t="s">
        <v>415</v>
      </c>
      <c r="G157" s="195" t="s">
        <v>267</v>
      </c>
      <c r="H157" s="196">
        <v>5</v>
      </c>
      <c r="I157" s="197"/>
      <c r="J157" s="198">
        <f>ROUND(I157*H157,2)</f>
        <v>0</v>
      </c>
      <c r="K157" s="194" t="s">
        <v>1</v>
      </c>
      <c r="L157" s="40"/>
      <c r="M157" s="199" t="s">
        <v>1</v>
      </c>
      <c r="N157" s="200" t="s">
        <v>50</v>
      </c>
      <c r="O157" s="72"/>
      <c r="P157" s="201">
        <f>O157*H157</f>
        <v>0</v>
      </c>
      <c r="Q157" s="201">
        <v>0</v>
      </c>
      <c r="R157" s="201">
        <f>Q157*H157</f>
        <v>0</v>
      </c>
      <c r="S157" s="201">
        <v>0</v>
      </c>
      <c r="T157" s="202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03" t="s">
        <v>110</v>
      </c>
      <c r="AT157" s="203" t="s">
        <v>147</v>
      </c>
      <c r="AU157" s="203" t="s">
        <v>92</v>
      </c>
      <c r="AY157" s="18" t="s">
        <v>145</v>
      </c>
      <c r="BE157" s="204">
        <f>IF(N157="základní",J157,0)</f>
        <v>0</v>
      </c>
      <c r="BF157" s="204">
        <f>IF(N157="snížená",J157,0)</f>
        <v>0</v>
      </c>
      <c r="BG157" s="204">
        <f>IF(N157="zákl. přenesená",J157,0)</f>
        <v>0</v>
      </c>
      <c r="BH157" s="204">
        <f>IF(N157="sníž. přenesená",J157,0)</f>
        <v>0</v>
      </c>
      <c r="BI157" s="204">
        <f>IF(N157="nulová",J157,0)</f>
        <v>0</v>
      </c>
      <c r="BJ157" s="18" t="s">
        <v>23</v>
      </c>
      <c r="BK157" s="204">
        <f>ROUND(I157*H157,2)</f>
        <v>0</v>
      </c>
      <c r="BL157" s="18" t="s">
        <v>110</v>
      </c>
      <c r="BM157" s="203" t="s">
        <v>416</v>
      </c>
    </row>
    <row r="158" spans="2:51" s="13" customFormat="1" ht="11.25">
      <c r="B158" s="205"/>
      <c r="C158" s="206"/>
      <c r="D158" s="207" t="s">
        <v>153</v>
      </c>
      <c r="E158" s="208" t="s">
        <v>1</v>
      </c>
      <c r="F158" s="209" t="s">
        <v>168</v>
      </c>
      <c r="G158" s="206"/>
      <c r="H158" s="210">
        <v>5</v>
      </c>
      <c r="I158" s="211"/>
      <c r="J158" s="206"/>
      <c r="K158" s="206"/>
      <c r="L158" s="212"/>
      <c r="M158" s="213"/>
      <c r="N158" s="214"/>
      <c r="O158" s="214"/>
      <c r="P158" s="214"/>
      <c r="Q158" s="214"/>
      <c r="R158" s="214"/>
      <c r="S158" s="214"/>
      <c r="T158" s="215"/>
      <c r="AT158" s="216" t="s">
        <v>153</v>
      </c>
      <c r="AU158" s="216" t="s">
        <v>92</v>
      </c>
      <c r="AV158" s="13" t="s">
        <v>92</v>
      </c>
      <c r="AW158" s="13" t="s">
        <v>40</v>
      </c>
      <c r="AX158" s="13" t="s">
        <v>23</v>
      </c>
      <c r="AY158" s="216" t="s">
        <v>145</v>
      </c>
    </row>
    <row r="159" spans="1:65" s="2" customFormat="1" ht="37.9" customHeight="1">
      <c r="A159" s="35"/>
      <c r="B159" s="36"/>
      <c r="C159" s="192" t="s">
        <v>210</v>
      </c>
      <c r="D159" s="192" t="s">
        <v>147</v>
      </c>
      <c r="E159" s="193" t="s">
        <v>417</v>
      </c>
      <c r="F159" s="194" t="s">
        <v>418</v>
      </c>
      <c r="G159" s="195" t="s">
        <v>267</v>
      </c>
      <c r="H159" s="196">
        <v>3</v>
      </c>
      <c r="I159" s="197"/>
      <c r="J159" s="198">
        <f>ROUND(I159*H159,2)</f>
        <v>0</v>
      </c>
      <c r="K159" s="194" t="s">
        <v>1</v>
      </c>
      <c r="L159" s="40"/>
      <c r="M159" s="199" t="s">
        <v>1</v>
      </c>
      <c r="N159" s="200" t="s">
        <v>50</v>
      </c>
      <c r="O159" s="72"/>
      <c r="P159" s="201">
        <f>O159*H159</f>
        <v>0</v>
      </c>
      <c r="Q159" s="201">
        <v>0</v>
      </c>
      <c r="R159" s="201">
        <f>Q159*H159</f>
        <v>0</v>
      </c>
      <c r="S159" s="201">
        <v>0</v>
      </c>
      <c r="T159" s="202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03" t="s">
        <v>110</v>
      </c>
      <c r="AT159" s="203" t="s">
        <v>147</v>
      </c>
      <c r="AU159" s="203" t="s">
        <v>92</v>
      </c>
      <c r="AY159" s="18" t="s">
        <v>145</v>
      </c>
      <c r="BE159" s="204">
        <f>IF(N159="základní",J159,0)</f>
        <v>0</v>
      </c>
      <c r="BF159" s="204">
        <f>IF(N159="snížená",J159,0)</f>
        <v>0</v>
      </c>
      <c r="BG159" s="204">
        <f>IF(N159="zákl. přenesená",J159,0)</f>
        <v>0</v>
      </c>
      <c r="BH159" s="204">
        <f>IF(N159="sníž. přenesená",J159,0)</f>
        <v>0</v>
      </c>
      <c r="BI159" s="204">
        <f>IF(N159="nulová",J159,0)</f>
        <v>0</v>
      </c>
      <c r="BJ159" s="18" t="s">
        <v>23</v>
      </c>
      <c r="BK159" s="204">
        <f>ROUND(I159*H159,2)</f>
        <v>0</v>
      </c>
      <c r="BL159" s="18" t="s">
        <v>110</v>
      </c>
      <c r="BM159" s="203" t="s">
        <v>419</v>
      </c>
    </row>
    <row r="160" spans="1:65" s="2" customFormat="1" ht="24.2" customHeight="1">
      <c r="A160" s="35"/>
      <c r="B160" s="36"/>
      <c r="C160" s="192" t="s">
        <v>215</v>
      </c>
      <c r="D160" s="192" t="s">
        <v>147</v>
      </c>
      <c r="E160" s="193" t="s">
        <v>420</v>
      </c>
      <c r="F160" s="194" t="s">
        <v>421</v>
      </c>
      <c r="G160" s="195" t="s">
        <v>225</v>
      </c>
      <c r="H160" s="196">
        <v>35</v>
      </c>
      <c r="I160" s="197"/>
      <c r="J160" s="198">
        <f>ROUND(I160*H160,2)</f>
        <v>0</v>
      </c>
      <c r="K160" s="194" t="s">
        <v>151</v>
      </c>
      <c r="L160" s="40"/>
      <c r="M160" s="199" t="s">
        <v>1</v>
      </c>
      <c r="N160" s="200" t="s">
        <v>50</v>
      </c>
      <c r="O160" s="72"/>
      <c r="P160" s="201">
        <f>O160*H160</f>
        <v>0</v>
      </c>
      <c r="Q160" s="201">
        <v>0</v>
      </c>
      <c r="R160" s="201">
        <f>Q160*H160</f>
        <v>0</v>
      </c>
      <c r="S160" s="201">
        <v>0</v>
      </c>
      <c r="T160" s="202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03" t="s">
        <v>110</v>
      </c>
      <c r="AT160" s="203" t="s">
        <v>147</v>
      </c>
      <c r="AU160" s="203" t="s">
        <v>92</v>
      </c>
      <c r="AY160" s="18" t="s">
        <v>145</v>
      </c>
      <c r="BE160" s="204">
        <f>IF(N160="základní",J160,0)</f>
        <v>0</v>
      </c>
      <c r="BF160" s="204">
        <f>IF(N160="snížená",J160,0)</f>
        <v>0</v>
      </c>
      <c r="BG160" s="204">
        <f>IF(N160="zákl. přenesená",J160,0)</f>
        <v>0</v>
      </c>
      <c r="BH160" s="204">
        <f>IF(N160="sníž. přenesená",J160,0)</f>
        <v>0</v>
      </c>
      <c r="BI160" s="204">
        <f>IF(N160="nulová",J160,0)</f>
        <v>0</v>
      </c>
      <c r="BJ160" s="18" t="s">
        <v>23</v>
      </c>
      <c r="BK160" s="204">
        <f>ROUND(I160*H160,2)</f>
        <v>0</v>
      </c>
      <c r="BL160" s="18" t="s">
        <v>110</v>
      </c>
      <c r="BM160" s="203" t="s">
        <v>422</v>
      </c>
    </row>
    <row r="161" spans="1:65" s="2" customFormat="1" ht="37.9" customHeight="1">
      <c r="A161" s="35"/>
      <c r="B161" s="36"/>
      <c r="C161" s="192" t="s">
        <v>8</v>
      </c>
      <c r="D161" s="192" t="s">
        <v>147</v>
      </c>
      <c r="E161" s="193" t="s">
        <v>423</v>
      </c>
      <c r="F161" s="194" t="s">
        <v>424</v>
      </c>
      <c r="G161" s="195" t="s">
        <v>267</v>
      </c>
      <c r="H161" s="196">
        <v>17</v>
      </c>
      <c r="I161" s="197"/>
      <c r="J161" s="198">
        <f>ROUND(I161*H161,2)</f>
        <v>0</v>
      </c>
      <c r="K161" s="194" t="s">
        <v>151</v>
      </c>
      <c r="L161" s="40"/>
      <c r="M161" s="199" t="s">
        <v>1</v>
      </c>
      <c r="N161" s="200" t="s">
        <v>50</v>
      </c>
      <c r="O161" s="72"/>
      <c r="P161" s="201">
        <f>O161*H161</f>
        <v>0</v>
      </c>
      <c r="Q161" s="201">
        <v>0</v>
      </c>
      <c r="R161" s="201">
        <f>Q161*H161</f>
        <v>0</v>
      </c>
      <c r="S161" s="201">
        <v>0</v>
      </c>
      <c r="T161" s="202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03" t="s">
        <v>110</v>
      </c>
      <c r="AT161" s="203" t="s">
        <v>147</v>
      </c>
      <c r="AU161" s="203" t="s">
        <v>92</v>
      </c>
      <c r="AY161" s="18" t="s">
        <v>145</v>
      </c>
      <c r="BE161" s="204">
        <f>IF(N161="základní",J161,0)</f>
        <v>0</v>
      </c>
      <c r="BF161" s="204">
        <f>IF(N161="snížená",J161,0)</f>
        <v>0</v>
      </c>
      <c r="BG161" s="204">
        <f>IF(N161="zákl. přenesená",J161,0)</f>
        <v>0</v>
      </c>
      <c r="BH161" s="204">
        <f>IF(N161="sníž. přenesená",J161,0)</f>
        <v>0</v>
      </c>
      <c r="BI161" s="204">
        <f>IF(N161="nulová",J161,0)</f>
        <v>0</v>
      </c>
      <c r="BJ161" s="18" t="s">
        <v>23</v>
      </c>
      <c r="BK161" s="204">
        <f>ROUND(I161*H161,2)</f>
        <v>0</v>
      </c>
      <c r="BL161" s="18" t="s">
        <v>110</v>
      </c>
      <c r="BM161" s="203" t="s">
        <v>425</v>
      </c>
    </row>
    <row r="162" spans="2:51" s="15" customFormat="1" ht="11.25">
      <c r="B162" s="228"/>
      <c r="C162" s="229"/>
      <c r="D162" s="207" t="s">
        <v>153</v>
      </c>
      <c r="E162" s="230" t="s">
        <v>1</v>
      </c>
      <c r="F162" s="231" t="s">
        <v>373</v>
      </c>
      <c r="G162" s="229"/>
      <c r="H162" s="230" t="s">
        <v>1</v>
      </c>
      <c r="I162" s="232"/>
      <c r="J162" s="229"/>
      <c r="K162" s="229"/>
      <c r="L162" s="233"/>
      <c r="M162" s="234"/>
      <c r="N162" s="235"/>
      <c r="O162" s="235"/>
      <c r="P162" s="235"/>
      <c r="Q162" s="235"/>
      <c r="R162" s="235"/>
      <c r="S162" s="235"/>
      <c r="T162" s="236"/>
      <c r="AT162" s="237" t="s">
        <v>153</v>
      </c>
      <c r="AU162" s="237" t="s">
        <v>92</v>
      </c>
      <c r="AV162" s="15" t="s">
        <v>23</v>
      </c>
      <c r="AW162" s="15" t="s">
        <v>40</v>
      </c>
      <c r="AX162" s="15" t="s">
        <v>85</v>
      </c>
      <c r="AY162" s="237" t="s">
        <v>145</v>
      </c>
    </row>
    <row r="163" spans="2:51" s="13" customFormat="1" ht="11.25">
      <c r="B163" s="205"/>
      <c r="C163" s="206"/>
      <c r="D163" s="207" t="s">
        <v>153</v>
      </c>
      <c r="E163" s="208" t="s">
        <v>1</v>
      </c>
      <c r="F163" s="209" t="s">
        <v>426</v>
      </c>
      <c r="G163" s="206"/>
      <c r="H163" s="210">
        <v>10</v>
      </c>
      <c r="I163" s="211"/>
      <c r="J163" s="206"/>
      <c r="K163" s="206"/>
      <c r="L163" s="212"/>
      <c r="M163" s="213"/>
      <c r="N163" s="214"/>
      <c r="O163" s="214"/>
      <c r="P163" s="214"/>
      <c r="Q163" s="214"/>
      <c r="R163" s="214"/>
      <c r="S163" s="214"/>
      <c r="T163" s="215"/>
      <c r="AT163" s="216" t="s">
        <v>153</v>
      </c>
      <c r="AU163" s="216" t="s">
        <v>92</v>
      </c>
      <c r="AV163" s="13" t="s">
        <v>92</v>
      </c>
      <c r="AW163" s="13" t="s">
        <v>40</v>
      </c>
      <c r="AX163" s="13" t="s">
        <v>85</v>
      </c>
      <c r="AY163" s="216" t="s">
        <v>145</v>
      </c>
    </row>
    <row r="164" spans="2:51" s="13" customFormat="1" ht="11.25">
      <c r="B164" s="205"/>
      <c r="C164" s="206"/>
      <c r="D164" s="207" t="s">
        <v>153</v>
      </c>
      <c r="E164" s="208" t="s">
        <v>1</v>
      </c>
      <c r="F164" s="209" t="s">
        <v>427</v>
      </c>
      <c r="G164" s="206"/>
      <c r="H164" s="210">
        <v>7</v>
      </c>
      <c r="I164" s="211"/>
      <c r="J164" s="206"/>
      <c r="K164" s="206"/>
      <c r="L164" s="212"/>
      <c r="M164" s="213"/>
      <c r="N164" s="214"/>
      <c r="O164" s="214"/>
      <c r="P164" s="214"/>
      <c r="Q164" s="214"/>
      <c r="R164" s="214"/>
      <c r="S164" s="214"/>
      <c r="T164" s="215"/>
      <c r="AT164" s="216" t="s">
        <v>153</v>
      </c>
      <c r="AU164" s="216" t="s">
        <v>92</v>
      </c>
      <c r="AV164" s="13" t="s">
        <v>92</v>
      </c>
      <c r="AW164" s="13" t="s">
        <v>40</v>
      </c>
      <c r="AX164" s="13" t="s">
        <v>85</v>
      </c>
      <c r="AY164" s="216" t="s">
        <v>145</v>
      </c>
    </row>
    <row r="165" spans="2:51" s="14" customFormat="1" ht="11.25">
      <c r="B165" s="217"/>
      <c r="C165" s="218"/>
      <c r="D165" s="207" t="s">
        <v>153</v>
      </c>
      <c r="E165" s="219" t="s">
        <v>1</v>
      </c>
      <c r="F165" s="220" t="s">
        <v>174</v>
      </c>
      <c r="G165" s="218"/>
      <c r="H165" s="221">
        <v>17</v>
      </c>
      <c r="I165" s="222"/>
      <c r="J165" s="218"/>
      <c r="K165" s="218"/>
      <c r="L165" s="223"/>
      <c r="M165" s="224"/>
      <c r="N165" s="225"/>
      <c r="O165" s="225"/>
      <c r="P165" s="225"/>
      <c r="Q165" s="225"/>
      <c r="R165" s="225"/>
      <c r="S165" s="225"/>
      <c r="T165" s="226"/>
      <c r="AT165" s="227" t="s">
        <v>153</v>
      </c>
      <c r="AU165" s="227" t="s">
        <v>92</v>
      </c>
      <c r="AV165" s="14" t="s">
        <v>110</v>
      </c>
      <c r="AW165" s="14" t="s">
        <v>40</v>
      </c>
      <c r="AX165" s="14" t="s">
        <v>23</v>
      </c>
      <c r="AY165" s="227" t="s">
        <v>145</v>
      </c>
    </row>
    <row r="166" spans="1:65" s="2" customFormat="1" ht="37.9" customHeight="1">
      <c r="A166" s="35"/>
      <c r="B166" s="36"/>
      <c r="C166" s="192" t="s">
        <v>217</v>
      </c>
      <c r="D166" s="192" t="s">
        <v>147</v>
      </c>
      <c r="E166" s="193" t="s">
        <v>428</v>
      </c>
      <c r="F166" s="194" t="s">
        <v>429</v>
      </c>
      <c r="G166" s="195" t="s">
        <v>267</v>
      </c>
      <c r="H166" s="196">
        <v>2</v>
      </c>
      <c r="I166" s="197"/>
      <c r="J166" s="198">
        <f>ROUND(I166*H166,2)</f>
        <v>0</v>
      </c>
      <c r="K166" s="194" t="s">
        <v>151</v>
      </c>
      <c r="L166" s="40"/>
      <c r="M166" s="199" t="s">
        <v>1</v>
      </c>
      <c r="N166" s="200" t="s">
        <v>50</v>
      </c>
      <c r="O166" s="72"/>
      <c r="P166" s="201">
        <f>O166*H166</f>
        <v>0</v>
      </c>
      <c r="Q166" s="201">
        <v>0</v>
      </c>
      <c r="R166" s="201">
        <f>Q166*H166</f>
        <v>0</v>
      </c>
      <c r="S166" s="201">
        <v>0</v>
      </c>
      <c r="T166" s="202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03" t="s">
        <v>110</v>
      </c>
      <c r="AT166" s="203" t="s">
        <v>147</v>
      </c>
      <c r="AU166" s="203" t="s">
        <v>92</v>
      </c>
      <c r="AY166" s="18" t="s">
        <v>145</v>
      </c>
      <c r="BE166" s="204">
        <f>IF(N166="základní",J166,0)</f>
        <v>0</v>
      </c>
      <c r="BF166" s="204">
        <f>IF(N166="snížená",J166,0)</f>
        <v>0</v>
      </c>
      <c r="BG166" s="204">
        <f>IF(N166="zákl. přenesená",J166,0)</f>
        <v>0</v>
      </c>
      <c r="BH166" s="204">
        <f>IF(N166="sníž. přenesená",J166,0)</f>
        <v>0</v>
      </c>
      <c r="BI166" s="204">
        <f>IF(N166="nulová",J166,0)</f>
        <v>0</v>
      </c>
      <c r="BJ166" s="18" t="s">
        <v>23</v>
      </c>
      <c r="BK166" s="204">
        <f>ROUND(I166*H166,2)</f>
        <v>0</v>
      </c>
      <c r="BL166" s="18" t="s">
        <v>110</v>
      </c>
      <c r="BM166" s="203" t="s">
        <v>430</v>
      </c>
    </row>
    <row r="167" spans="2:51" s="15" customFormat="1" ht="11.25">
      <c r="B167" s="228"/>
      <c r="C167" s="229"/>
      <c r="D167" s="207" t="s">
        <v>153</v>
      </c>
      <c r="E167" s="230" t="s">
        <v>1</v>
      </c>
      <c r="F167" s="231" t="s">
        <v>382</v>
      </c>
      <c r="G167" s="229"/>
      <c r="H167" s="230" t="s">
        <v>1</v>
      </c>
      <c r="I167" s="232"/>
      <c r="J167" s="229"/>
      <c r="K167" s="229"/>
      <c r="L167" s="233"/>
      <c r="M167" s="234"/>
      <c r="N167" s="235"/>
      <c r="O167" s="235"/>
      <c r="P167" s="235"/>
      <c r="Q167" s="235"/>
      <c r="R167" s="235"/>
      <c r="S167" s="235"/>
      <c r="T167" s="236"/>
      <c r="AT167" s="237" t="s">
        <v>153</v>
      </c>
      <c r="AU167" s="237" t="s">
        <v>92</v>
      </c>
      <c r="AV167" s="15" t="s">
        <v>23</v>
      </c>
      <c r="AW167" s="15" t="s">
        <v>40</v>
      </c>
      <c r="AX167" s="15" t="s">
        <v>85</v>
      </c>
      <c r="AY167" s="237" t="s">
        <v>145</v>
      </c>
    </row>
    <row r="168" spans="2:51" s="13" customFormat="1" ht="11.25">
      <c r="B168" s="205"/>
      <c r="C168" s="206"/>
      <c r="D168" s="207" t="s">
        <v>153</v>
      </c>
      <c r="E168" s="208" t="s">
        <v>1</v>
      </c>
      <c r="F168" s="209" t="s">
        <v>431</v>
      </c>
      <c r="G168" s="206"/>
      <c r="H168" s="210">
        <v>2</v>
      </c>
      <c r="I168" s="211"/>
      <c r="J168" s="206"/>
      <c r="K168" s="206"/>
      <c r="L168" s="212"/>
      <c r="M168" s="213"/>
      <c r="N168" s="214"/>
      <c r="O168" s="214"/>
      <c r="P168" s="214"/>
      <c r="Q168" s="214"/>
      <c r="R168" s="214"/>
      <c r="S168" s="214"/>
      <c r="T168" s="215"/>
      <c r="AT168" s="216" t="s">
        <v>153</v>
      </c>
      <c r="AU168" s="216" t="s">
        <v>92</v>
      </c>
      <c r="AV168" s="13" t="s">
        <v>92</v>
      </c>
      <c r="AW168" s="13" t="s">
        <v>40</v>
      </c>
      <c r="AX168" s="13" t="s">
        <v>23</v>
      </c>
      <c r="AY168" s="216" t="s">
        <v>145</v>
      </c>
    </row>
    <row r="169" spans="1:65" s="2" customFormat="1" ht="37.9" customHeight="1">
      <c r="A169" s="35"/>
      <c r="B169" s="36"/>
      <c r="C169" s="192" t="s">
        <v>222</v>
      </c>
      <c r="D169" s="192" t="s">
        <v>147</v>
      </c>
      <c r="E169" s="193" t="s">
        <v>432</v>
      </c>
      <c r="F169" s="194" t="s">
        <v>433</v>
      </c>
      <c r="G169" s="195" t="s">
        <v>267</v>
      </c>
      <c r="H169" s="196">
        <v>4</v>
      </c>
      <c r="I169" s="197"/>
      <c r="J169" s="198">
        <f>ROUND(I169*H169,2)</f>
        <v>0</v>
      </c>
      <c r="K169" s="194" t="s">
        <v>151</v>
      </c>
      <c r="L169" s="40"/>
      <c r="M169" s="199" t="s">
        <v>1</v>
      </c>
      <c r="N169" s="200" t="s">
        <v>50</v>
      </c>
      <c r="O169" s="72"/>
      <c r="P169" s="201">
        <f>O169*H169</f>
        <v>0</v>
      </c>
      <c r="Q169" s="201">
        <v>0</v>
      </c>
      <c r="R169" s="201">
        <f>Q169*H169</f>
        <v>0</v>
      </c>
      <c r="S169" s="201">
        <v>0</v>
      </c>
      <c r="T169" s="202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03" t="s">
        <v>110</v>
      </c>
      <c r="AT169" s="203" t="s">
        <v>147</v>
      </c>
      <c r="AU169" s="203" t="s">
        <v>92</v>
      </c>
      <c r="AY169" s="18" t="s">
        <v>145</v>
      </c>
      <c r="BE169" s="204">
        <f>IF(N169="základní",J169,0)</f>
        <v>0</v>
      </c>
      <c r="BF169" s="204">
        <f>IF(N169="snížená",J169,0)</f>
        <v>0</v>
      </c>
      <c r="BG169" s="204">
        <f>IF(N169="zákl. přenesená",J169,0)</f>
        <v>0</v>
      </c>
      <c r="BH169" s="204">
        <f>IF(N169="sníž. přenesená",J169,0)</f>
        <v>0</v>
      </c>
      <c r="BI169" s="204">
        <f>IF(N169="nulová",J169,0)</f>
        <v>0</v>
      </c>
      <c r="BJ169" s="18" t="s">
        <v>23</v>
      </c>
      <c r="BK169" s="204">
        <f>ROUND(I169*H169,2)</f>
        <v>0</v>
      </c>
      <c r="BL169" s="18" t="s">
        <v>110</v>
      </c>
      <c r="BM169" s="203" t="s">
        <v>434</v>
      </c>
    </row>
    <row r="170" spans="2:51" s="15" customFormat="1" ht="11.25">
      <c r="B170" s="228"/>
      <c r="C170" s="229"/>
      <c r="D170" s="207" t="s">
        <v>153</v>
      </c>
      <c r="E170" s="230" t="s">
        <v>1</v>
      </c>
      <c r="F170" s="231" t="s">
        <v>373</v>
      </c>
      <c r="G170" s="229"/>
      <c r="H170" s="230" t="s">
        <v>1</v>
      </c>
      <c r="I170" s="232"/>
      <c r="J170" s="229"/>
      <c r="K170" s="229"/>
      <c r="L170" s="233"/>
      <c r="M170" s="234"/>
      <c r="N170" s="235"/>
      <c r="O170" s="235"/>
      <c r="P170" s="235"/>
      <c r="Q170" s="235"/>
      <c r="R170" s="235"/>
      <c r="S170" s="235"/>
      <c r="T170" s="236"/>
      <c r="AT170" s="237" t="s">
        <v>153</v>
      </c>
      <c r="AU170" s="237" t="s">
        <v>92</v>
      </c>
      <c r="AV170" s="15" t="s">
        <v>23</v>
      </c>
      <c r="AW170" s="15" t="s">
        <v>40</v>
      </c>
      <c r="AX170" s="15" t="s">
        <v>85</v>
      </c>
      <c r="AY170" s="237" t="s">
        <v>145</v>
      </c>
    </row>
    <row r="171" spans="2:51" s="13" customFormat="1" ht="11.25">
      <c r="B171" s="205"/>
      <c r="C171" s="206"/>
      <c r="D171" s="207" t="s">
        <v>153</v>
      </c>
      <c r="E171" s="208" t="s">
        <v>1</v>
      </c>
      <c r="F171" s="209" t="s">
        <v>431</v>
      </c>
      <c r="G171" s="206"/>
      <c r="H171" s="210">
        <v>2</v>
      </c>
      <c r="I171" s="211"/>
      <c r="J171" s="206"/>
      <c r="K171" s="206"/>
      <c r="L171" s="212"/>
      <c r="M171" s="213"/>
      <c r="N171" s="214"/>
      <c r="O171" s="214"/>
      <c r="P171" s="214"/>
      <c r="Q171" s="214"/>
      <c r="R171" s="214"/>
      <c r="S171" s="214"/>
      <c r="T171" s="215"/>
      <c r="AT171" s="216" t="s">
        <v>153</v>
      </c>
      <c r="AU171" s="216" t="s">
        <v>92</v>
      </c>
      <c r="AV171" s="13" t="s">
        <v>92</v>
      </c>
      <c r="AW171" s="13" t="s">
        <v>40</v>
      </c>
      <c r="AX171" s="13" t="s">
        <v>85</v>
      </c>
      <c r="AY171" s="216" t="s">
        <v>145</v>
      </c>
    </row>
    <row r="172" spans="2:51" s="13" customFormat="1" ht="11.25">
      <c r="B172" s="205"/>
      <c r="C172" s="206"/>
      <c r="D172" s="207" t="s">
        <v>153</v>
      </c>
      <c r="E172" s="208" t="s">
        <v>1</v>
      </c>
      <c r="F172" s="209" t="s">
        <v>435</v>
      </c>
      <c r="G172" s="206"/>
      <c r="H172" s="210">
        <v>2</v>
      </c>
      <c r="I172" s="211"/>
      <c r="J172" s="206"/>
      <c r="K172" s="206"/>
      <c r="L172" s="212"/>
      <c r="M172" s="213"/>
      <c r="N172" s="214"/>
      <c r="O172" s="214"/>
      <c r="P172" s="214"/>
      <c r="Q172" s="214"/>
      <c r="R172" s="214"/>
      <c r="S172" s="214"/>
      <c r="T172" s="215"/>
      <c r="AT172" s="216" t="s">
        <v>153</v>
      </c>
      <c r="AU172" s="216" t="s">
        <v>92</v>
      </c>
      <c r="AV172" s="13" t="s">
        <v>92</v>
      </c>
      <c r="AW172" s="13" t="s">
        <v>40</v>
      </c>
      <c r="AX172" s="13" t="s">
        <v>85</v>
      </c>
      <c r="AY172" s="216" t="s">
        <v>145</v>
      </c>
    </row>
    <row r="173" spans="2:51" s="14" customFormat="1" ht="11.25">
      <c r="B173" s="217"/>
      <c r="C173" s="218"/>
      <c r="D173" s="207" t="s">
        <v>153</v>
      </c>
      <c r="E173" s="219" t="s">
        <v>1</v>
      </c>
      <c r="F173" s="220" t="s">
        <v>174</v>
      </c>
      <c r="G173" s="218"/>
      <c r="H173" s="221">
        <v>4</v>
      </c>
      <c r="I173" s="222"/>
      <c r="J173" s="218"/>
      <c r="K173" s="218"/>
      <c r="L173" s="223"/>
      <c r="M173" s="224"/>
      <c r="N173" s="225"/>
      <c r="O173" s="225"/>
      <c r="P173" s="225"/>
      <c r="Q173" s="225"/>
      <c r="R173" s="225"/>
      <c r="S173" s="225"/>
      <c r="T173" s="226"/>
      <c r="AT173" s="227" t="s">
        <v>153</v>
      </c>
      <c r="AU173" s="227" t="s">
        <v>92</v>
      </c>
      <c r="AV173" s="14" t="s">
        <v>110</v>
      </c>
      <c r="AW173" s="14" t="s">
        <v>40</v>
      </c>
      <c r="AX173" s="14" t="s">
        <v>23</v>
      </c>
      <c r="AY173" s="227" t="s">
        <v>145</v>
      </c>
    </row>
    <row r="174" spans="1:65" s="2" customFormat="1" ht="37.9" customHeight="1">
      <c r="A174" s="35"/>
      <c r="B174" s="36"/>
      <c r="C174" s="192" t="s">
        <v>230</v>
      </c>
      <c r="D174" s="192" t="s">
        <v>147</v>
      </c>
      <c r="E174" s="193" t="s">
        <v>436</v>
      </c>
      <c r="F174" s="194" t="s">
        <v>437</v>
      </c>
      <c r="G174" s="195" t="s">
        <v>267</v>
      </c>
      <c r="H174" s="196">
        <v>5</v>
      </c>
      <c r="I174" s="197"/>
      <c r="J174" s="198">
        <f>ROUND(I174*H174,2)</f>
        <v>0</v>
      </c>
      <c r="K174" s="194" t="s">
        <v>151</v>
      </c>
      <c r="L174" s="40"/>
      <c r="M174" s="199" t="s">
        <v>1</v>
      </c>
      <c r="N174" s="200" t="s">
        <v>50</v>
      </c>
      <c r="O174" s="72"/>
      <c r="P174" s="201">
        <f>O174*H174</f>
        <v>0</v>
      </c>
      <c r="Q174" s="201">
        <v>0</v>
      </c>
      <c r="R174" s="201">
        <f>Q174*H174</f>
        <v>0</v>
      </c>
      <c r="S174" s="201">
        <v>0</v>
      </c>
      <c r="T174" s="202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03" t="s">
        <v>110</v>
      </c>
      <c r="AT174" s="203" t="s">
        <v>147</v>
      </c>
      <c r="AU174" s="203" t="s">
        <v>92</v>
      </c>
      <c r="AY174" s="18" t="s">
        <v>145</v>
      </c>
      <c r="BE174" s="204">
        <f>IF(N174="základní",J174,0)</f>
        <v>0</v>
      </c>
      <c r="BF174" s="204">
        <f>IF(N174="snížená",J174,0)</f>
        <v>0</v>
      </c>
      <c r="BG174" s="204">
        <f>IF(N174="zákl. přenesená",J174,0)</f>
        <v>0</v>
      </c>
      <c r="BH174" s="204">
        <f>IF(N174="sníž. přenesená",J174,0)</f>
        <v>0</v>
      </c>
      <c r="BI174" s="204">
        <f>IF(N174="nulová",J174,0)</f>
        <v>0</v>
      </c>
      <c r="BJ174" s="18" t="s">
        <v>23</v>
      </c>
      <c r="BK174" s="204">
        <f>ROUND(I174*H174,2)</f>
        <v>0</v>
      </c>
      <c r="BL174" s="18" t="s">
        <v>110</v>
      </c>
      <c r="BM174" s="203" t="s">
        <v>438</v>
      </c>
    </row>
    <row r="175" spans="2:51" s="15" customFormat="1" ht="11.25">
      <c r="B175" s="228"/>
      <c r="C175" s="229"/>
      <c r="D175" s="207" t="s">
        <v>153</v>
      </c>
      <c r="E175" s="230" t="s">
        <v>1</v>
      </c>
      <c r="F175" s="231" t="s">
        <v>393</v>
      </c>
      <c r="G175" s="229"/>
      <c r="H175" s="230" t="s">
        <v>1</v>
      </c>
      <c r="I175" s="232"/>
      <c r="J175" s="229"/>
      <c r="K175" s="229"/>
      <c r="L175" s="233"/>
      <c r="M175" s="234"/>
      <c r="N175" s="235"/>
      <c r="O175" s="235"/>
      <c r="P175" s="235"/>
      <c r="Q175" s="235"/>
      <c r="R175" s="235"/>
      <c r="S175" s="235"/>
      <c r="T175" s="236"/>
      <c r="AT175" s="237" t="s">
        <v>153</v>
      </c>
      <c r="AU175" s="237" t="s">
        <v>92</v>
      </c>
      <c r="AV175" s="15" t="s">
        <v>23</v>
      </c>
      <c r="AW175" s="15" t="s">
        <v>40</v>
      </c>
      <c r="AX175" s="15" t="s">
        <v>85</v>
      </c>
      <c r="AY175" s="237" t="s">
        <v>145</v>
      </c>
    </row>
    <row r="176" spans="2:51" s="13" customFormat="1" ht="11.25">
      <c r="B176" s="205"/>
      <c r="C176" s="206"/>
      <c r="D176" s="207" t="s">
        <v>153</v>
      </c>
      <c r="E176" s="208" t="s">
        <v>1</v>
      </c>
      <c r="F176" s="209" t="s">
        <v>439</v>
      </c>
      <c r="G176" s="206"/>
      <c r="H176" s="210">
        <v>5</v>
      </c>
      <c r="I176" s="211"/>
      <c r="J176" s="206"/>
      <c r="K176" s="206"/>
      <c r="L176" s="212"/>
      <c r="M176" s="213"/>
      <c r="N176" s="214"/>
      <c r="O176" s="214"/>
      <c r="P176" s="214"/>
      <c r="Q176" s="214"/>
      <c r="R176" s="214"/>
      <c r="S176" s="214"/>
      <c r="T176" s="215"/>
      <c r="AT176" s="216" t="s">
        <v>153</v>
      </c>
      <c r="AU176" s="216" t="s">
        <v>92</v>
      </c>
      <c r="AV176" s="13" t="s">
        <v>92</v>
      </c>
      <c r="AW176" s="13" t="s">
        <v>40</v>
      </c>
      <c r="AX176" s="13" t="s">
        <v>23</v>
      </c>
      <c r="AY176" s="216" t="s">
        <v>145</v>
      </c>
    </row>
    <row r="177" spans="1:65" s="2" customFormat="1" ht="37.9" customHeight="1">
      <c r="A177" s="35"/>
      <c r="B177" s="36"/>
      <c r="C177" s="192" t="s">
        <v>235</v>
      </c>
      <c r="D177" s="192" t="s">
        <v>147</v>
      </c>
      <c r="E177" s="193" t="s">
        <v>440</v>
      </c>
      <c r="F177" s="194" t="s">
        <v>441</v>
      </c>
      <c r="G177" s="195" t="s">
        <v>267</v>
      </c>
      <c r="H177" s="196">
        <v>3</v>
      </c>
      <c r="I177" s="197"/>
      <c r="J177" s="198">
        <f>ROUND(I177*H177,2)</f>
        <v>0</v>
      </c>
      <c r="K177" s="194" t="s">
        <v>151</v>
      </c>
      <c r="L177" s="40"/>
      <c r="M177" s="199" t="s">
        <v>1</v>
      </c>
      <c r="N177" s="200" t="s">
        <v>50</v>
      </c>
      <c r="O177" s="72"/>
      <c r="P177" s="201">
        <f>O177*H177</f>
        <v>0</v>
      </c>
      <c r="Q177" s="201">
        <v>0</v>
      </c>
      <c r="R177" s="201">
        <f>Q177*H177</f>
        <v>0</v>
      </c>
      <c r="S177" s="201">
        <v>0</v>
      </c>
      <c r="T177" s="202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03" t="s">
        <v>110</v>
      </c>
      <c r="AT177" s="203" t="s">
        <v>147</v>
      </c>
      <c r="AU177" s="203" t="s">
        <v>92</v>
      </c>
      <c r="AY177" s="18" t="s">
        <v>145</v>
      </c>
      <c r="BE177" s="204">
        <f>IF(N177="základní",J177,0)</f>
        <v>0</v>
      </c>
      <c r="BF177" s="204">
        <f>IF(N177="snížená",J177,0)</f>
        <v>0</v>
      </c>
      <c r="BG177" s="204">
        <f>IF(N177="zákl. přenesená",J177,0)</f>
        <v>0</v>
      </c>
      <c r="BH177" s="204">
        <f>IF(N177="sníž. přenesená",J177,0)</f>
        <v>0</v>
      </c>
      <c r="BI177" s="204">
        <f>IF(N177="nulová",J177,0)</f>
        <v>0</v>
      </c>
      <c r="BJ177" s="18" t="s">
        <v>23</v>
      </c>
      <c r="BK177" s="204">
        <f>ROUND(I177*H177,2)</f>
        <v>0</v>
      </c>
      <c r="BL177" s="18" t="s">
        <v>110</v>
      </c>
      <c r="BM177" s="203" t="s">
        <v>442</v>
      </c>
    </row>
    <row r="178" spans="2:51" s="15" customFormat="1" ht="11.25">
      <c r="B178" s="228"/>
      <c r="C178" s="229"/>
      <c r="D178" s="207" t="s">
        <v>153</v>
      </c>
      <c r="E178" s="230" t="s">
        <v>1</v>
      </c>
      <c r="F178" s="231" t="s">
        <v>393</v>
      </c>
      <c r="G178" s="229"/>
      <c r="H178" s="230" t="s">
        <v>1</v>
      </c>
      <c r="I178" s="232"/>
      <c r="J178" s="229"/>
      <c r="K178" s="229"/>
      <c r="L178" s="233"/>
      <c r="M178" s="234"/>
      <c r="N178" s="235"/>
      <c r="O178" s="235"/>
      <c r="P178" s="235"/>
      <c r="Q178" s="235"/>
      <c r="R178" s="235"/>
      <c r="S178" s="235"/>
      <c r="T178" s="236"/>
      <c r="AT178" s="237" t="s">
        <v>153</v>
      </c>
      <c r="AU178" s="237" t="s">
        <v>92</v>
      </c>
      <c r="AV178" s="15" t="s">
        <v>23</v>
      </c>
      <c r="AW178" s="15" t="s">
        <v>40</v>
      </c>
      <c r="AX178" s="15" t="s">
        <v>85</v>
      </c>
      <c r="AY178" s="237" t="s">
        <v>145</v>
      </c>
    </row>
    <row r="179" spans="2:51" s="13" customFormat="1" ht="11.25">
      <c r="B179" s="205"/>
      <c r="C179" s="206"/>
      <c r="D179" s="207" t="s">
        <v>153</v>
      </c>
      <c r="E179" s="208" t="s">
        <v>1</v>
      </c>
      <c r="F179" s="209" t="s">
        <v>443</v>
      </c>
      <c r="G179" s="206"/>
      <c r="H179" s="210">
        <v>3</v>
      </c>
      <c r="I179" s="211"/>
      <c r="J179" s="206"/>
      <c r="K179" s="206"/>
      <c r="L179" s="212"/>
      <c r="M179" s="213"/>
      <c r="N179" s="214"/>
      <c r="O179" s="214"/>
      <c r="P179" s="214"/>
      <c r="Q179" s="214"/>
      <c r="R179" s="214"/>
      <c r="S179" s="214"/>
      <c r="T179" s="215"/>
      <c r="AT179" s="216" t="s">
        <v>153</v>
      </c>
      <c r="AU179" s="216" t="s">
        <v>92</v>
      </c>
      <c r="AV179" s="13" t="s">
        <v>92</v>
      </c>
      <c r="AW179" s="13" t="s">
        <v>40</v>
      </c>
      <c r="AX179" s="13" t="s">
        <v>23</v>
      </c>
      <c r="AY179" s="216" t="s">
        <v>145</v>
      </c>
    </row>
    <row r="180" spans="1:65" s="2" customFormat="1" ht="37.9" customHeight="1">
      <c r="A180" s="35"/>
      <c r="B180" s="36"/>
      <c r="C180" s="192" t="s">
        <v>242</v>
      </c>
      <c r="D180" s="192" t="s">
        <v>147</v>
      </c>
      <c r="E180" s="193" t="s">
        <v>444</v>
      </c>
      <c r="F180" s="194" t="s">
        <v>445</v>
      </c>
      <c r="G180" s="195" t="s">
        <v>267</v>
      </c>
      <c r="H180" s="196">
        <v>2</v>
      </c>
      <c r="I180" s="197"/>
      <c r="J180" s="198">
        <f>ROUND(I180*H180,2)</f>
        <v>0</v>
      </c>
      <c r="K180" s="194" t="s">
        <v>151</v>
      </c>
      <c r="L180" s="40"/>
      <c r="M180" s="199" t="s">
        <v>1</v>
      </c>
      <c r="N180" s="200" t="s">
        <v>50</v>
      </c>
      <c r="O180" s="72"/>
      <c r="P180" s="201">
        <f>O180*H180</f>
        <v>0</v>
      </c>
      <c r="Q180" s="201">
        <v>0</v>
      </c>
      <c r="R180" s="201">
        <f>Q180*H180</f>
        <v>0</v>
      </c>
      <c r="S180" s="201">
        <v>0</v>
      </c>
      <c r="T180" s="202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03" t="s">
        <v>110</v>
      </c>
      <c r="AT180" s="203" t="s">
        <v>147</v>
      </c>
      <c r="AU180" s="203" t="s">
        <v>92</v>
      </c>
      <c r="AY180" s="18" t="s">
        <v>145</v>
      </c>
      <c r="BE180" s="204">
        <f>IF(N180="základní",J180,0)</f>
        <v>0</v>
      </c>
      <c r="BF180" s="204">
        <f>IF(N180="snížená",J180,0)</f>
        <v>0</v>
      </c>
      <c r="BG180" s="204">
        <f>IF(N180="zákl. přenesená",J180,0)</f>
        <v>0</v>
      </c>
      <c r="BH180" s="204">
        <f>IF(N180="sníž. přenesená",J180,0)</f>
        <v>0</v>
      </c>
      <c r="BI180" s="204">
        <f>IF(N180="nulová",J180,0)</f>
        <v>0</v>
      </c>
      <c r="BJ180" s="18" t="s">
        <v>23</v>
      </c>
      <c r="BK180" s="204">
        <f>ROUND(I180*H180,2)</f>
        <v>0</v>
      </c>
      <c r="BL180" s="18" t="s">
        <v>110</v>
      </c>
      <c r="BM180" s="203" t="s">
        <v>446</v>
      </c>
    </row>
    <row r="181" spans="2:51" s="13" customFormat="1" ht="11.25">
      <c r="B181" s="205"/>
      <c r="C181" s="206"/>
      <c r="D181" s="207" t="s">
        <v>153</v>
      </c>
      <c r="E181" s="208" t="s">
        <v>1</v>
      </c>
      <c r="F181" s="209" t="s">
        <v>447</v>
      </c>
      <c r="G181" s="206"/>
      <c r="H181" s="210">
        <v>2</v>
      </c>
      <c r="I181" s="211"/>
      <c r="J181" s="206"/>
      <c r="K181" s="206"/>
      <c r="L181" s="212"/>
      <c r="M181" s="213"/>
      <c r="N181" s="214"/>
      <c r="O181" s="214"/>
      <c r="P181" s="214"/>
      <c r="Q181" s="214"/>
      <c r="R181" s="214"/>
      <c r="S181" s="214"/>
      <c r="T181" s="215"/>
      <c r="AT181" s="216" t="s">
        <v>153</v>
      </c>
      <c r="AU181" s="216" t="s">
        <v>92</v>
      </c>
      <c r="AV181" s="13" t="s">
        <v>92</v>
      </c>
      <c r="AW181" s="13" t="s">
        <v>40</v>
      </c>
      <c r="AX181" s="13" t="s">
        <v>23</v>
      </c>
      <c r="AY181" s="216" t="s">
        <v>145</v>
      </c>
    </row>
    <row r="182" spans="1:65" s="2" customFormat="1" ht="24.2" customHeight="1">
      <c r="A182" s="35"/>
      <c r="B182" s="36"/>
      <c r="C182" s="192" t="s">
        <v>7</v>
      </c>
      <c r="D182" s="192" t="s">
        <v>147</v>
      </c>
      <c r="E182" s="193" t="s">
        <v>448</v>
      </c>
      <c r="F182" s="194" t="s">
        <v>449</v>
      </c>
      <c r="G182" s="195" t="s">
        <v>450</v>
      </c>
      <c r="H182" s="196">
        <v>1</v>
      </c>
      <c r="I182" s="197"/>
      <c r="J182" s="198">
        <f>ROUND(I182*H182,2)</f>
        <v>0</v>
      </c>
      <c r="K182" s="194" t="s">
        <v>1</v>
      </c>
      <c r="L182" s="40"/>
      <c r="M182" s="199" t="s">
        <v>1</v>
      </c>
      <c r="N182" s="200" t="s">
        <v>50</v>
      </c>
      <c r="O182" s="72"/>
      <c r="P182" s="201">
        <f>O182*H182</f>
        <v>0</v>
      </c>
      <c r="Q182" s="201">
        <v>0</v>
      </c>
      <c r="R182" s="201">
        <f>Q182*H182</f>
        <v>0</v>
      </c>
      <c r="S182" s="201">
        <v>0</v>
      </c>
      <c r="T182" s="202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03" t="s">
        <v>110</v>
      </c>
      <c r="AT182" s="203" t="s">
        <v>147</v>
      </c>
      <c r="AU182" s="203" t="s">
        <v>92</v>
      </c>
      <c r="AY182" s="18" t="s">
        <v>145</v>
      </c>
      <c r="BE182" s="204">
        <f>IF(N182="základní",J182,0)</f>
        <v>0</v>
      </c>
      <c r="BF182" s="204">
        <f>IF(N182="snížená",J182,0)</f>
        <v>0</v>
      </c>
      <c r="BG182" s="204">
        <f>IF(N182="zákl. přenesená",J182,0)</f>
        <v>0</v>
      </c>
      <c r="BH182" s="204">
        <f>IF(N182="sníž. přenesená",J182,0)</f>
        <v>0</v>
      </c>
      <c r="BI182" s="204">
        <f>IF(N182="nulová",J182,0)</f>
        <v>0</v>
      </c>
      <c r="BJ182" s="18" t="s">
        <v>23</v>
      </c>
      <c r="BK182" s="204">
        <f>ROUND(I182*H182,2)</f>
        <v>0</v>
      </c>
      <c r="BL182" s="18" t="s">
        <v>110</v>
      </c>
      <c r="BM182" s="203" t="s">
        <v>451</v>
      </c>
    </row>
    <row r="183" spans="2:51" s="13" customFormat="1" ht="11.25">
      <c r="B183" s="205"/>
      <c r="C183" s="206"/>
      <c r="D183" s="207" t="s">
        <v>153</v>
      </c>
      <c r="E183" s="208" t="s">
        <v>1</v>
      </c>
      <c r="F183" s="209" t="s">
        <v>23</v>
      </c>
      <c r="G183" s="206"/>
      <c r="H183" s="210">
        <v>1</v>
      </c>
      <c r="I183" s="211"/>
      <c r="J183" s="206"/>
      <c r="K183" s="206"/>
      <c r="L183" s="212"/>
      <c r="M183" s="213"/>
      <c r="N183" s="214"/>
      <c r="O183" s="214"/>
      <c r="P183" s="214"/>
      <c r="Q183" s="214"/>
      <c r="R183" s="214"/>
      <c r="S183" s="214"/>
      <c r="T183" s="215"/>
      <c r="AT183" s="216" t="s">
        <v>153</v>
      </c>
      <c r="AU183" s="216" t="s">
        <v>92</v>
      </c>
      <c r="AV183" s="13" t="s">
        <v>92</v>
      </c>
      <c r="AW183" s="13" t="s">
        <v>40</v>
      </c>
      <c r="AX183" s="13" t="s">
        <v>23</v>
      </c>
      <c r="AY183" s="216" t="s">
        <v>145</v>
      </c>
    </row>
    <row r="184" spans="1:65" s="2" customFormat="1" ht="37.9" customHeight="1">
      <c r="A184" s="35"/>
      <c r="B184" s="36"/>
      <c r="C184" s="192" t="s">
        <v>249</v>
      </c>
      <c r="D184" s="192" t="s">
        <v>147</v>
      </c>
      <c r="E184" s="193" t="s">
        <v>452</v>
      </c>
      <c r="F184" s="194" t="s">
        <v>453</v>
      </c>
      <c r="G184" s="195" t="s">
        <v>450</v>
      </c>
      <c r="H184" s="196">
        <v>1</v>
      </c>
      <c r="I184" s="197"/>
      <c r="J184" s="198">
        <f>ROUND(I184*H184,2)</f>
        <v>0</v>
      </c>
      <c r="K184" s="194" t="s">
        <v>1</v>
      </c>
      <c r="L184" s="40"/>
      <c r="M184" s="199" t="s">
        <v>1</v>
      </c>
      <c r="N184" s="200" t="s">
        <v>50</v>
      </c>
      <c r="O184" s="72"/>
      <c r="P184" s="201">
        <f>O184*H184</f>
        <v>0</v>
      </c>
      <c r="Q184" s="201">
        <v>0</v>
      </c>
      <c r="R184" s="201">
        <f>Q184*H184</f>
        <v>0</v>
      </c>
      <c r="S184" s="201">
        <v>0</v>
      </c>
      <c r="T184" s="202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03" t="s">
        <v>110</v>
      </c>
      <c r="AT184" s="203" t="s">
        <v>147</v>
      </c>
      <c r="AU184" s="203" t="s">
        <v>92</v>
      </c>
      <c r="AY184" s="18" t="s">
        <v>145</v>
      </c>
      <c r="BE184" s="204">
        <f>IF(N184="základní",J184,0)</f>
        <v>0</v>
      </c>
      <c r="BF184" s="204">
        <f>IF(N184="snížená",J184,0)</f>
        <v>0</v>
      </c>
      <c r="BG184" s="204">
        <f>IF(N184="zákl. přenesená",J184,0)</f>
        <v>0</v>
      </c>
      <c r="BH184" s="204">
        <f>IF(N184="sníž. přenesená",J184,0)</f>
        <v>0</v>
      </c>
      <c r="BI184" s="204">
        <f>IF(N184="nulová",J184,0)</f>
        <v>0</v>
      </c>
      <c r="BJ184" s="18" t="s">
        <v>23</v>
      </c>
      <c r="BK184" s="204">
        <f>ROUND(I184*H184,2)</f>
        <v>0</v>
      </c>
      <c r="BL184" s="18" t="s">
        <v>110</v>
      </c>
      <c r="BM184" s="203" t="s">
        <v>454</v>
      </c>
    </row>
    <row r="185" spans="2:51" s="13" customFormat="1" ht="22.5">
      <c r="B185" s="205"/>
      <c r="C185" s="206"/>
      <c r="D185" s="207" t="s">
        <v>153</v>
      </c>
      <c r="E185" s="208" t="s">
        <v>1</v>
      </c>
      <c r="F185" s="209" t="s">
        <v>455</v>
      </c>
      <c r="G185" s="206"/>
      <c r="H185" s="210">
        <v>1</v>
      </c>
      <c r="I185" s="211"/>
      <c r="J185" s="206"/>
      <c r="K185" s="206"/>
      <c r="L185" s="212"/>
      <c r="M185" s="213"/>
      <c r="N185" s="214"/>
      <c r="O185" s="214"/>
      <c r="P185" s="214"/>
      <c r="Q185" s="214"/>
      <c r="R185" s="214"/>
      <c r="S185" s="214"/>
      <c r="T185" s="215"/>
      <c r="AT185" s="216" t="s">
        <v>153</v>
      </c>
      <c r="AU185" s="216" t="s">
        <v>92</v>
      </c>
      <c r="AV185" s="13" t="s">
        <v>92</v>
      </c>
      <c r="AW185" s="13" t="s">
        <v>40</v>
      </c>
      <c r="AX185" s="13" t="s">
        <v>23</v>
      </c>
      <c r="AY185" s="216" t="s">
        <v>145</v>
      </c>
    </row>
    <row r="186" spans="1:65" s="2" customFormat="1" ht="24.2" customHeight="1">
      <c r="A186" s="35"/>
      <c r="B186" s="36"/>
      <c r="C186" s="192" t="s">
        <v>254</v>
      </c>
      <c r="D186" s="192" t="s">
        <v>147</v>
      </c>
      <c r="E186" s="193" t="s">
        <v>456</v>
      </c>
      <c r="F186" s="194" t="s">
        <v>457</v>
      </c>
      <c r="G186" s="195" t="s">
        <v>363</v>
      </c>
      <c r="H186" s="196">
        <v>0.07</v>
      </c>
      <c r="I186" s="197"/>
      <c r="J186" s="198">
        <f>ROUND(I186*H186,2)</f>
        <v>0</v>
      </c>
      <c r="K186" s="194" t="s">
        <v>1</v>
      </c>
      <c r="L186" s="40"/>
      <c r="M186" s="199" t="s">
        <v>1</v>
      </c>
      <c r="N186" s="200" t="s">
        <v>50</v>
      </c>
      <c r="O186" s="72"/>
      <c r="P186" s="201">
        <f>O186*H186</f>
        <v>0</v>
      </c>
      <c r="Q186" s="201">
        <v>0</v>
      </c>
      <c r="R186" s="201">
        <f>Q186*H186</f>
        <v>0</v>
      </c>
      <c r="S186" s="201">
        <v>0</v>
      </c>
      <c r="T186" s="202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03" t="s">
        <v>110</v>
      </c>
      <c r="AT186" s="203" t="s">
        <v>147</v>
      </c>
      <c r="AU186" s="203" t="s">
        <v>92</v>
      </c>
      <c r="AY186" s="18" t="s">
        <v>145</v>
      </c>
      <c r="BE186" s="204">
        <f>IF(N186="základní",J186,0)</f>
        <v>0</v>
      </c>
      <c r="BF186" s="204">
        <f>IF(N186="snížená",J186,0)</f>
        <v>0</v>
      </c>
      <c r="BG186" s="204">
        <f>IF(N186="zákl. přenesená",J186,0)</f>
        <v>0</v>
      </c>
      <c r="BH186" s="204">
        <f>IF(N186="sníž. přenesená",J186,0)</f>
        <v>0</v>
      </c>
      <c r="BI186" s="204">
        <f>IF(N186="nulová",J186,0)</f>
        <v>0</v>
      </c>
      <c r="BJ186" s="18" t="s">
        <v>23</v>
      </c>
      <c r="BK186" s="204">
        <f>ROUND(I186*H186,2)</f>
        <v>0</v>
      </c>
      <c r="BL186" s="18" t="s">
        <v>110</v>
      </c>
      <c r="BM186" s="203" t="s">
        <v>458</v>
      </c>
    </row>
    <row r="187" spans="2:51" s="13" customFormat="1" ht="11.25">
      <c r="B187" s="205"/>
      <c r="C187" s="206"/>
      <c r="D187" s="207" t="s">
        <v>153</v>
      </c>
      <c r="E187" s="208" t="s">
        <v>1</v>
      </c>
      <c r="F187" s="209" t="s">
        <v>459</v>
      </c>
      <c r="G187" s="206"/>
      <c r="H187" s="210">
        <v>0.07</v>
      </c>
      <c r="I187" s="211"/>
      <c r="J187" s="206"/>
      <c r="K187" s="206"/>
      <c r="L187" s="212"/>
      <c r="M187" s="253"/>
      <c r="N187" s="254"/>
      <c r="O187" s="254"/>
      <c r="P187" s="254"/>
      <c r="Q187" s="254"/>
      <c r="R187" s="254"/>
      <c r="S187" s="254"/>
      <c r="T187" s="255"/>
      <c r="AT187" s="216" t="s">
        <v>153</v>
      </c>
      <c r="AU187" s="216" t="s">
        <v>92</v>
      </c>
      <c r="AV187" s="13" t="s">
        <v>92</v>
      </c>
      <c r="AW187" s="13" t="s">
        <v>40</v>
      </c>
      <c r="AX187" s="13" t="s">
        <v>23</v>
      </c>
      <c r="AY187" s="216" t="s">
        <v>145</v>
      </c>
    </row>
    <row r="188" spans="1:31" s="2" customFormat="1" ht="6.95" customHeight="1">
      <c r="A188" s="35"/>
      <c r="B188" s="55"/>
      <c r="C188" s="56"/>
      <c r="D188" s="56"/>
      <c r="E188" s="56"/>
      <c r="F188" s="56"/>
      <c r="G188" s="56"/>
      <c r="H188" s="56"/>
      <c r="I188" s="56"/>
      <c r="J188" s="56"/>
      <c r="K188" s="56"/>
      <c r="L188" s="40"/>
      <c r="M188" s="35"/>
      <c r="O188" s="35"/>
      <c r="P188" s="35"/>
      <c r="Q188" s="35"/>
      <c r="R188" s="35"/>
      <c r="S188" s="35"/>
      <c r="T188" s="35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</row>
  </sheetData>
  <sheetProtection algorithmName="SHA-512" hashValue="0NWXJ7Y1KZR9RpNjrOwUafWHEPsWEZ3f12GJFaxHribNeXlZfa7c1wSAoglpaSe6bF4zCrSyRTflB7SjMib4tg==" saltValue="rmG/dLufDawhcpaQlGpDPM8dpD94OXOzBA1/eMhmL4elr4XzB958I+yDU7N+1aPzXN1YUghryupLx198kn2faw==" spinCount="100000" sheet="1" objects="1" scenarios="1" formatColumns="0" formatRows="0" autoFilter="0"/>
  <autoFilter ref="C121:K187"/>
  <mergeCells count="12">
    <mergeCell ref="E114:H114"/>
    <mergeCell ref="L2:V2"/>
    <mergeCell ref="E85:H85"/>
    <mergeCell ref="E87:H87"/>
    <mergeCell ref="E89:H89"/>
    <mergeCell ref="E110:H110"/>
    <mergeCell ref="E112:H112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2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AT2" s="18" t="s">
        <v>100</v>
      </c>
    </row>
    <row r="3" spans="2:46" s="1" customFormat="1" ht="6.95" customHeight="1">
      <c r="B3" s="116"/>
      <c r="C3" s="117"/>
      <c r="D3" s="117"/>
      <c r="E3" s="117"/>
      <c r="F3" s="117"/>
      <c r="G3" s="117"/>
      <c r="H3" s="117"/>
      <c r="I3" s="117"/>
      <c r="J3" s="117"/>
      <c r="K3" s="117"/>
      <c r="L3" s="21"/>
      <c r="AT3" s="18" t="s">
        <v>92</v>
      </c>
    </row>
    <row r="4" spans="2:46" s="1" customFormat="1" ht="24.95" customHeight="1">
      <c r="B4" s="21"/>
      <c r="D4" s="118" t="s">
        <v>113</v>
      </c>
      <c r="L4" s="21"/>
      <c r="M4" s="119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20" t="s">
        <v>16</v>
      </c>
      <c r="L6" s="21"/>
    </row>
    <row r="7" spans="2:12" s="1" customFormat="1" ht="26.25" customHeight="1">
      <c r="B7" s="21"/>
      <c r="E7" s="312" t="str">
        <f>'Rekapitulace stavby'!K6</f>
        <v>Ředický potok, Lukovna - Horní Ředice, rekonstrukce koryta, ř.km 0,0 - 11,7</v>
      </c>
      <c r="F7" s="313"/>
      <c r="G7" s="313"/>
      <c r="H7" s="313"/>
      <c r="L7" s="21"/>
    </row>
    <row r="8" spans="1:31" s="2" customFormat="1" ht="12" customHeight="1">
      <c r="A8" s="35"/>
      <c r="B8" s="40"/>
      <c r="C8" s="35"/>
      <c r="D8" s="120" t="s">
        <v>114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14" t="s">
        <v>460</v>
      </c>
      <c r="F9" s="315"/>
      <c r="G9" s="315"/>
      <c r="H9" s="315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20" t="s">
        <v>19</v>
      </c>
      <c r="E11" s="35"/>
      <c r="F11" s="111" t="s">
        <v>20</v>
      </c>
      <c r="G11" s="35"/>
      <c r="H11" s="35"/>
      <c r="I11" s="120" t="s">
        <v>21</v>
      </c>
      <c r="J11" s="111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20" t="s">
        <v>24</v>
      </c>
      <c r="E12" s="35"/>
      <c r="F12" s="111" t="s">
        <v>461</v>
      </c>
      <c r="G12" s="35"/>
      <c r="H12" s="35"/>
      <c r="I12" s="120" t="s">
        <v>26</v>
      </c>
      <c r="J12" s="121" t="str">
        <f>'Rekapitulace stavby'!AN8</f>
        <v>9. 7. 2021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20" t="s">
        <v>30</v>
      </c>
      <c r="E14" s="35"/>
      <c r="F14" s="35"/>
      <c r="G14" s="35"/>
      <c r="H14" s="35"/>
      <c r="I14" s="120" t="s">
        <v>31</v>
      </c>
      <c r="J14" s="111" t="s">
        <v>1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11" t="s">
        <v>32</v>
      </c>
      <c r="F15" s="35"/>
      <c r="G15" s="35"/>
      <c r="H15" s="35"/>
      <c r="I15" s="120" t="s">
        <v>33</v>
      </c>
      <c r="J15" s="111" t="s">
        <v>1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20" t="s">
        <v>34</v>
      </c>
      <c r="E17" s="35"/>
      <c r="F17" s="35"/>
      <c r="G17" s="35"/>
      <c r="H17" s="35"/>
      <c r="I17" s="120" t="s">
        <v>31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16" t="str">
        <f>'Rekapitulace stavby'!E14</f>
        <v>Vyplň údaj</v>
      </c>
      <c r="F18" s="317"/>
      <c r="G18" s="317"/>
      <c r="H18" s="317"/>
      <c r="I18" s="120" t="s">
        <v>33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20" t="s">
        <v>36</v>
      </c>
      <c r="E20" s="35"/>
      <c r="F20" s="35"/>
      <c r="G20" s="35"/>
      <c r="H20" s="35"/>
      <c r="I20" s="120" t="s">
        <v>31</v>
      </c>
      <c r="J20" s="111" t="s">
        <v>37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1" t="s">
        <v>38</v>
      </c>
      <c r="F21" s="35"/>
      <c r="G21" s="35"/>
      <c r="H21" s="35"/>
      <c r="I21" s="120" t="s">
        <v>33</v>
      </c>
      <c r="J21" s="111" t="s">
        <v>39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20" t="s">
        <v>41</v>
      </c>
      <c r="E23" s="35"/>
      <c r="F23" s="35"/>
      <c r="G23" s="35"/>
      <c r="H23" s="35"/>
      <c r="I23" s="120" t="s">
        <v>31</v>
      </c>
      <c r="J23" s="111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1" t="s">
        <v>42</v>
      </c>
      <c r="F24" s="35"/>
      <c r="G24" s="35"/>
      <c r="H24" s="35"/>
      <c r="I24" s="120" t="s">
        <v>33</v>
      </c>
      <c r="J24" s="111" t="s">
        <v>1</v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20" t="s">
        <v>43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59.25" customHeight="1">
      <c r="A27" s="122"/>
      <c r="B27" s="123"/>
      <c r="C27" s="122"/>
      <c r="D27" s="122"/>
      <c r="E27" s="318" t="s">
        <v>117</v>
      </c>
      <c r="F27" s="318"/>
      <c r="G27" s="318"/>
      <c r="H27" s="318"/>
      <c r="I27" s="122"/>
      <c r="J27" s="122"/>
      <c r="K27" s="122"/>
      <c r="L27" s="124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25"/>
      <c r="E29" s="125"/>
      <c r="F29" s="125"/>
      <c r="G29" s="125"/>
      <c r="H29" s="125"/>
      <c r="I29" s="125"/>
      <c r="J29" s="125"/>
      <c r="K29" s="125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6" t="s">
        <v>45</v>
      </c>
      <c r="E30" s="35"/>
      <c r="F30" s="35"/>
      <c r="G30" s="35"/>
      <c r="H30" s="35"/>
      <c r="I30" s="35"/>
      <c r="J30" s="127">
        <f>ROUND(J120,2)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5"/>
      <c r="E31" s="125"/>
      <c r="F31" s="125"/>
      <c r="G31" s="125"/>
      <c r="H31" s="125"/>
      <c r="I31" s="125"/>
      <c r="J31" s="125"/>
      <c r="K31" s="125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8" t="s">
        <v>47</v>
      </c>
      <c r="G32" s="35"/>
      <c r="H32" s="35"/>
      <c r="I32" s="128" t="s">
        <v>46</v>
      </c>
      <c r="J32" s="128" t="s">
        <v>48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29" t="s">
        <v>49</v>
      </c>
      <c r="E33" s="120" t="s">
        <v>50</v>
      </c>
      <c r="F33" s="130">
        <f>ROUND((SUM(BE120:BE223)),2)</f>
        <v>0</v>
      </c>
      <c r="G33" s="35"/>
      <c r="H33" s="35"/>
      <c r="I33" s="131">
        <v>0.21</v>
      </c>
      <c r="J33" s="130">
        <f>ROUND(((SUM(BE120:BE223))*I33),2)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20" t="s">
        <v>51</v>
      </c>
      <c r="F34" s="130">
        <f>ROUND((SUM(BF120:BF223)),2)</f>
        <v>0</v>
      </c>
      <c r="G34" s="35"/>
      <c r="H34" s="35"/>
      <c r="I34" s="131">
        <v>0.15</v>
      </c>
      <c r="J34" s="130">
        <f>ROUND(((SUM(BF120:BF223))*I34),2)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20" t="s">
        <v>52</v>
      </c>
      <c r="F35" s="130">
        <f>ROUND((SUM(BG120:BG223)),2)</f>
        <v>0</v>
      </c>
      <c r="G35" s="35"/>
      <c r="H35" s="35"/>
      <c r="I35" s="131">
        <v>0.21</v>
      </c>
      <c r="J35" s="130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20" t="s">
        <v>53</v>
      </c>
      <c r="F36" s="130">
        <f>ROUND((SUM(BH120:BH223)),2)</f>
        <v>0</v>
      </c>
      <c r="G36" s="35"/>
      <c r="H36" s="35"/>
      <c r="I36" s="131">
        <v>0.15</v>
      </c>
      <c r="J36" s="130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20" t="s">
        <v>54</v>
      </c>
      <c r="F37" s="130">
        <f>ROUND((SUM(BI120:BI223)),2)</f>
        <v>0</v>
      </c>
      <c r="G37" s="35"/>
      <c r="H37" s="35"/>
      <c r="I37" s="131">
        <v>0</v>
      </c>
      <c r="J37" s="130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32"/>
      <c r="D39" s="133" t="s">
        <v>55</v>
      </c>
      <c r="E39" s="134"/>
      <c r="F39" s="134"/>
      <c r="G39" s="135" t="s">
        <v>56</v>
      </c>
      <c r="H39" s="136" t="s">
        <v>57</v>
      </c>
      <c r="I39" s="134"/>
      <c r="J39" s="137">
        <f>SUM(J30:J37)</f>
        <v>0</v>
      </c>
      <c r="K39" s="138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5" customHeight="1">
      <c r="B41" s="21"/>
      <c r="L41" s="21"/>
    </row>
    <row r="42" spans="2:12" s="1" customFormat="1" ht="14.45" customHeight="1">
      <c r="B42" s="21"/>
      <c r="L42" s="21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52"/>
      <c r="D50" s="139" t="s">
        <v>58</v>
      </c>
      <c r="E50" s="140"/>
      <c r="F50" s="140"/>
      <c r="G50" s="139" t="s">
        <v>59</v>
      </c>
      <c r="H50" s="140"/>
      <c r="I50" s="140"/>
      <c r="J50" s="140"/>
      <c r="K50" s="140"/>
      <c r="L50" s="52"/>
    </row>
    <row r="51" spans="2:12" ht="11.25">
      <c r="B51" s="21"/>
      <c r="L51" s="21"/>
    </row>
    <row r="52" spans="2:12" ht="11.25">
      <c r="B52" s="21"/>
      <c r="L52" s="21"/>
    </row>
    <row r="53" spans="2:12" ht="11.25">
      <c r="B53" s="21"/>
      <c r="L53" s="21"/>
    </row>
    <row r="54" spans="2:12" ht="11.25">
      <c r="B54" s="21"/>
      <c r="L54" s="21"/>
    </row>
    <row r="55" spans="2:12" ht="11.25">
      <c r="B55" s="21"/>
      <c r="L55" s="21"/>
    </row>
    <row r="56" spans="2:12" ht="11.25">
      <c r="B56" s="21"/>
      <c r="L56" s="21"/>
    </row>
    <row r="57" spans="2:12" ht="11.25">
      <c r="B57" s="21"/>
      <c r="L57" s="21"/>
    </row>
    <row r="58" spans="2:12" ht="11.25">
      <c r="B58" s="21"/>
      <c r="L58" s="21"/>
    </row>
    <row r="59" spans="2:12" ht="11.25">
      <c r="B59" s="21"/>
      <c r="L59" s="21"/>
    </row>
    <row r="60" spans="2:12" ht="11.25">
      <c r="B60" s="21"/>
      <c r="L60" s="21"/>
    </row>
    <row r="61" spans="1:31" s="2" customFormat="1" ht="12.75">
      <c r="A61" s="35"/>
      <c r="B61" s="40"/>
      <c r="C61" s="35"/>
      <c r="D61" s="141" t="s">
        <v>60</v>
      </c>
      <c r="E61" s="142"/>
      <c r="F61" s="143" t="s">
        <v>61</v>
      </c>
      <c r="G61" s="141" t="s">
        <v>60</v>
      </c>
      <c r="H61" s="142"/>
      <c r="I61" s="142"/>
      <c r="J61" s="144" t="s">
        <v>61</v>
      </c>
      <c r="K61" s="142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1.25">
      <c r="B62" s="21"/>
      <c r="L62" s="21"/>
    </row>
    <row r="63" spans="2:12" ht="11.25">
      <c r="B63" s="21"/>
      <c r="L63" s="21"/>
    </row>
    <row r="64" spans="2:12" ht="11.25">
      <c r="B64" s="21"/>
      <c r="L64" s="21"/>
    </row>
    <row r="65" spans="1:31" s="2" customFormat="1" ht="12.75">
      <c r="A65" s="35"/>
      <c r="B65" s="40"/>
      <c r="C65" s="35"/>
      <c r="D65" s="139" t="s">
        <v>62</v>
      </c>
      <c r="E65" s="145"/>
      <c r="F65" s="145"/>
      <c r="G65" s="139" t="s">
        <v>63</v>
      </c>
      <c r="H65" s="145"/>
      <c r="I65" s="145"/>
      <c r="J65" s="145"/>
      <c r="K65" s="145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1.25">
      <c r="B66" s="21"/>
      <c r="L66" s="21"/>
    </row>
    <row r="67" spans="2:12" ht="11.25">
      <c r="B67" s="21"/>
      <c r="L67" s="21"/>
    </row>
    <row r="68" spans="2:12" ht="11.25">
      <c r="B68" s="21"/>
      <c r="L68" s="21"/>
    </row>
    <row r="69" spans="2:12" ht="11.25">
      <c r="B69" s="21"/>
      <c r="L69" s="21"/>
    </row>
    <row r="70" spans="2:12" ht="11.25">
      <c r="B70" s="21"/>
      <c r="L70" s="21"/>
    </row>
    <row r="71" spans="2:12" ht="11.25">
      <c r="B71" s="21"/>
      <c r="L71" s="21"/>
    </row>
    <row r="72" spans="2:12" ht="11.25">
      <c r="B72" s="21"/>
      <c r="L72" s="21"/>
    </row>
    <row r="73" spans="2:12" ht="11.25">
      <c r="B73" s="21"/>
      <c r="L73" s="21"/>
    </row>
    <row r="74" spans="2:12" ht="11.25">
      <c r="B74" s="21"/>
      <c r="L74" s="21"/>
    </row>
    <row r="75" spans="2:12" ht="11.25">
      <c r="B75" s="21"/>
      <c r="L75" s="21"/>
    </row>
    <row r="76" spans="1:31" s="2" customFormat="1" ht="12.75">
      <c r="A76" s="35"/>
      <c r="B76" s="40"/>
      <c r="C76" s="35"/>
      <c r="D76" s="141" t="s">
        <v>60</v>
      </c>
      <c r="E76" s="142"/>
      <c r="F76" s="143" t="s">
        <v>61</v>
      </c>
      <c r="G76" s="141" t="s">
        <v>60</v>
      </c>
      <c r="H76" s="142"/>
      <c r="I76" s="142"/>
      <c r="J76" s="144" t="s">
        <v>61</v>
      </c>
      <c r="K76" s="142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6"/>
      <c r="C77" s="147"/>
      <c r="D77" s="147"/>
      <c r="E77" s="147"/>
      <c r="F77" s="147"/>
      <c r="G77" s="147"/>
      <c r="H77" s="147"/>
      <c r="I77" s="147"/>
      <c r="J77" s="147"/>
      <c r="K77" s="147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48"/>
      <c r="C81" s="149"/>
      <c r="D81" s="149"/>
      <c r="E81" s="149"/>
      <c r="F81" s="149"/>
      <c r="G81" s="149"/>
      <c r="H81" s="149"/>
      <c r="I81" s="149"/>
      <c r="J81" s="149"/>
      <c r="K81" s="149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4" t="s">
        <v>118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26.25" customHeight="1">
      <c r="A85" s="35"/>
      <c r="B85" s="36"/>
      <c r="C85" s="37"/>
      <c r="D85" s="37"/>
      <c r="E85" s="319" t="str">
        <f>E7</f>
        <v>Ředický potok, Lukovna - Horní Ředice, rekonstrukce koryta, ř.km 0,0 - 11,7</v>
      </c>
      <c r="F85" s="320"/>
      <c r="G85" s="320"/>
      <c r="H85" s="320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30" t="s">
        <v>114</v>
      </c>
      <c r="D86" s="37"/>
      <c r="E86" s="37"/>
      <c r="F86" s="37"/>
      <c r="G86" s="37"/>
      <c r="H86" s="37"/>
      <c r="I86" s="37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272" t="str">
        <f>E9</f>
        <v>2 - SO 02 Choteč - Dolní Ředice, ř.km 5,148 - 5, 775</v>
      </c>
      <c r="F87" s="321"/>
      <c r="G87" s="321"/>
      <c r="H87" s="321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30" t="s">
        <v>24</v>
      </c>
      <c r="D89" s="37"/>
      <c r="E89" s="37"/>
      <c r="F89" s="28" t="str">
        <f>F12</f>
        <v>k.ú. Choteč u Holic, Dolní Ředice</v>
      </c>
      <c r="G89" s="37"/>
      <c r="H89" s="37"/>
      <c r="I89" s="30" t="s">
        <v>26</v>
      </c>
      <c r="J89" s="67" t="str">
        <f>IF(J12="","",J12)</f>
        <v>9. 7. 2021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54.4" customHeight="1">
      <c r="A91" s="35"/>
      <c r="B91" s="36"/>
      <c r="C91" s="30" t="s">
        <v>30</v>
      </c>
      <c r="D91" s="37"/>
      <c r="E91" s="37"/>
      <c r="F91" s="28" t="str">
        <f>E15</f>
        <v>Povodí Labe, státní podnik</v>
      </c>
      <c r="G91" s="37"/>
      <c r="H91" s="37"/>
      <c r="I91" s="30" t="s">
        <v>36</v>
      </c>
      <c r="J91" s="33" t="str">
        <f>E21</f>
        <v>Multiaqua s.r.o.,Veverkova 1343,500 02 Hradec Král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2" customHeight="1">
      <c r="A92" s="35"/>
      <c r="B92" s="36"/>
      <c r="C92" s="30" t="s">
        <v>34</v>
      </c>
      <c r="D92" s="37"/>
      <c r="E92" s="37"/>
      <c r="F92" s="28" t="str">
        <f>IF(E18="","",E18)</f>
        <v>Vyplň údaj</v>
      </c>
      <c r="G92" s="37"/>
      <c r="H92" s="37"/>
      <c r="I92" s="30" t="s">
        <v>41</v>
      </c>
      <c r="J92" s="33" t="str">
        <f>E24</f>
        <v>Ing. Ladislav Malý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50" t="s">
        <v>119</v>
      </c>
      <c r="D94" s="151"/>
      <c r="E94" s="151"/>
      <c r="F94" s="151"/>
      <c r="G94" s="151"/>
      <c r="H94" s="151"/>
      <c r="I94" s="151"/>
      <c r="J94" s="152" t="s">
        <v>120</v>
      </c>
      <c r="K94" s="151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53" t="s">
        <v>121</v>
      </c>
      <c r="D96" s="37"/>
      <c r="E96" s="37"/>
      <c r="F96" s="37"/>
      <c r="G96" s="37"/>
      <c r="H96" s="37"/>
      <c r="I96" s="37"/>
      <c r="J96" s="85">
        <f>J120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122</v>
      </c>
    </row>
    <row r="97" spans="2:12" s="9" customFormat="1" ht="24.95" customHeight="1">
      <c r="B97" s="154"/>
      <c r="C97" s="155"/>
      <c r="D97" s="156" t="s">
        <v>123</v>
      </c>
      <c r="E97" s="157"/>
      <c r="F97" s="157"/>
      <c r="G97" s="157"/>
      <c r="H97" s="157"/>
      <c r="I97" s="157"/>
      <c r="J97" s="158">
        <f>J121</f>
        <v>0</v>
      </c>
      <c r="K97" s="155"/>
      <c r="L97" s="159"/>
    </row>
    <row r="98" spans="2:12" s="10" customFormat="1" ht="19.9" customHeight="1">
      <c r="B98" s="160"/>
      <c r="C98" s="105"/>
      <c r="D98" s="161" t="s">
        <v>124</v>
      </c>
      <c r="E98" s="162"/>
      <c r="F98" s="162"/>
      <c r="G98" s="162"/>
      <c r="H98" s="162"/>
      <c r="I98" s="162"/>
      <c r="J98" s="163">
        <f>J122</f>
        <v>0</v>
      </c>
      <c r="K98" s="105"/>
      <c r="L98" s="164"/>
    </row>
    <row r="99" spans="2:12" s="10" customFormat="1" ht="19.9" customHeight="1">
      <c r="B99" s="160"/>
      <c r="C99" s="105"/>
      <c r="D99" s="161" t="s">
        <v>126</v>
      </c>
      <c r="E99" s="162"/>
      <c r="F99" s="162"/>
      <c r="G99" s="162"/>
      <c r="H99" s="162"/>
      <c r="I99" s="162"/>
      <c r="J99" s="163">
        <f>J204</f>
        <v>0</v>
      </c>
      <c r="K99" s="105"/>
      <c r="L99" s="164"/>
    </row>
    <row r="100" spans="2:12" s="10" customFormat="1" ht="19.9" customHeight="1">
      <c r="B100" s="160"/>
      <c r="C100" s="105"/>
      <c r="D100" s="161" t="s">
        <v>129</v>
      </c>
      <c r="E100" s="162"/>
      <c r="F100" s="162"/>
      <c r="G100" s="162"/>
      <c r="H100" s="162"/>
      <c r="I100" s="162"/>
      <c r="J100" s="163">
        <f>J220</f>
        <v>0</v>
      </c>
      <c r="K100" s="105"/>
      <c r="L100" s="164"/>
    </row>
    <row r="101" spans="1:31" s="2" customFormat="1" ht="21.75" customHeight="1">
      <c r="A101" s="35"/>
      <c r="B101" s="36"/>
      <c r="C101" s="37"/>
      <c r="D101" s="37"/>
      <c r="E101" s="37"/>
      <c r="F101" s="37"/>
      <c r="G101" s="37"/>
      <c r="H101" s="37"/>
      <c r="I101" s="37"/>
      <c r="J101" s="37"/>
      <c r="K101" s="37"/>
      <c r="L101" s="52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</row>
    <row r="102" spans="1:31" s="2" customFormat="1" ht="6.95" customHeight="1">
      <c r="A102" s="35"/>
      <c r="B102" s="55"/>
      <c r="C102" s="56"/>
      <c r="D102" s="56"/>
      <c r="E102" s="56"/>
      <c r="F102" s="56"/>
      <c r="G102" s="56"/>
      <c r="H102" s="56"/>
      <c r="I102" s="56"/>
      <c r="J102" s="56"/>
      <c r="K102" s="56"/>
      <c r="L102" s="52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</row>
    <row r="106" spans="1:31" s="2" customFormat="1" ht="6.95" customHeight="1">
      <c r="A106" s="35"/>
      <c r="B106" s="57"/>
      <c r="C106" s="58"/>
      <c r="D106" s="58"/>
      <c r="E106" s="58"/>
      <c r="F106" s="58"/>
      <c r="G106" s="58"/>
      <c r="H106" s="58"/>
      <c r="I106" s="58"/>
      <c r="J106" s="58"/>
      <c r="K106" s="58"/>
      <c r="L106" s="52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31" s="2" customFormat="1" ht="24.95" customHeight="1">
      <c r="A107" s="35"/>
      <c r="B107" s="36"/>
      <c r="C107" s="24" t="s">
        <v>130</v>
      </c>
      <c r="D107" s="37"/>
      <c r="E107" s="37"/>
      <c r="F107" s="37"/>
      <c r="G107" s="37"/>
      <c r="H107" s="37"/>
      <c r="I107" s="37"/>
      <c r="J107" s="37"/>
      <c r="K107" s="37"/>
      <c r="L107" s="52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6.95" customHeight="1">
      <c r="A108" s="35"/>
      <c r="B108" s="36"/>
      <c r="C108" s="37"/>
      <c r="D108" s="37"/>
      <c r="E108" s="37"/>
      <c r="F108" s="37"/>
      <c r="G108" s="37"/>
      <c r="H108" s="37"/>
      <c r="I108" s="37"/>
      <c r="J108" s="37"/>
      <c r="K108" s="37"/>
      <c r="L108" s="52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12" customHeight="1">
      <c r="A109" s="35"/>
      <c r="B109" s="36"/>
      <c r="C109" s="30" t="s">
        <v>16</v>
      </c>
      <c r="D109" s="37"/>
      <c r="E109" s="37"/>
      <c r="F109" s="37"/>
      <c r="G109" s="37"/>
      <c r="H109" s="37"/>
      <c r="I109" s="37"/>
      <c r="J109" s="37"/>
      <c r="K109" s="37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26.25" customHeight="1">
      <c r="A110" s="35"/>
      <c r="B110" s="36"/>
      <c r="C110" s="37"/>
      <c r="D110" s="37"/>
      <c r="E110" s="319" t="str">
        <f>E7</f>
        <v>Ředický potok, Lukovna - Horní Ředice, rekonstrukce koryta, ř.km 0,0 - 11,7</v>
      </c>
      <c r="F110" s="320"/>
      <c r="G110" s="320"/>
      <c r="H110" s="320"/>
      <c r="I110" s="37"/>
      <c r="J110" s="37"/>
      <c r="K110" s="37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12" customHeight="1">
      <c r="A111" s="35"/>
      <c r="B111" s="36"/>
      <c r="C111" s="30" t="s">
        <v>114</v>
      </c>
      <c r="D111" s="37"/>
      <c r="E111" s="37"/>
      <c r="F111" s="37"/>
      <c r="G111" s="37"/>
      <c r="H111" s="37"/>
      <c r="I111" s="37"/>
      <c r="J111" s="37"/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6.5" customHeight="1">
      <c r="A112" s="35"/>
      <c r="B112" s="36"/>
      <c r="C112" s="37"/>
      <c r="D112" s="37"/>
      <c r="E112" s="272" t="str">
        <f>E9</f>
        <v>2 - SO 02 Choteč - Dolní Ředice, ř.km 5,148 - 5, 775</v>
      </c>
      <c r="F112" s="321"/>
      <c r="G112" s="321"/>
      <c r="H112" s="321"/>
      <c r="I112" s="37"/>
      <c r="J112" s="37"/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6.95" customHeight="1">
      <c r="A113" s="35"/>
      <c r="B113" s="36"/>
      <c r="C113" s="37"/>
      <c r="D113" s="37"/>
      <c r="E113" s="37"/>
      <c r="F113" s="37"/>
      <c r="G113" s="37"/>
      <c r="H113" s="37"/>
      <c r="I113" s="37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2" customHeight="1">
      <c r="A114" s="35"/>
      <c r="B114" s="36"/>
      <c r="C114" s="30" t="s">
        <v>24</v>
      </c>
      <c r="D114" s="37"/>
      <c r="E114" s="37"/>
      <c r="F114" s="28" t="str">
        <f>F12</f>
        <v>k.ú. Choteč u Holic, Dolní Ředice</v>
      </c>
      <c r="G114" s="37"/>
      <c r="H114" s="37"/>
      <c r="I114" s="30" t="s">
        <v>26</v>
      </c>
      <c r="J114" s="67" t="str">
        <f>IF(J12="","",J12)</f>
        <v>9. 7. 2021</v>
      </c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6.95" customHeight="1">
      <c r="A115" s="35"/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54.4" customHeight="1">
      <c r="A116" s="35"/>
      <c r="B116" s="36"/>
      <c r="C116" s="30" t="s">
        <v>30</v>
      </c>
      <c r="D116" s="37"/>
      <c r="E116" s="37"/>
      <c r="F116" s="28" t="str">
        <f>E15</f>
        <v>Povodí Labe, státní podnik</v>
      </c>
      <c r="G116" s="37"/>
      <c r="H116" s="37"/>
      <c r="I116" s="30" t="s">
        <v>36</v>
      </c>
      <c r="J116" s="33" t="str">
        <f>E21</f>
        <v>Multiaqua s.r.o.,Veverkova 1343,500 02 Hradec Král</v>
      </c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15.2" customHeight="1">
      <c r="A117" s="35"/>
      <c r="B117" s="36"/>
      <c r="C117" s="30" t="s">
        <v>34</v>
      </c>
      <c r="D117" s="37"/>
      <c r="E117" s="37"/>
      <c r="F117" s="28" t="str">
        <f>IF(E18="","",E18)</f>
        <v>Vyplň údaj</v>
      </c>
      <c r="G117" s="37"/>
      <c r="H117" s="37"/>
      <c r="I117" s="30" t="s">
        <v>41</v>
      </c>
      <c r="J117" s="33" t="str">
        <f>E24</f>
        <v>Ing. Ladislav Malý</v>
      </c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10.35" customHeight="1">
      <c r="A118" s="35"/>
      <c r="B118" s="36"/>
      <c r="C118" s="37"/>
      <c r="D118" s="37"/>
      <c r="E118" s="37"/>
      <c r="F118" s="37"/>
      <c r="G118" s="37"/>
      <c r="H118" s="37"/>
      <c r="I118" s="37"/>
      <c r="J118" s="37"/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11" customFormat="1" ht="29.25" customHeight="1">
      <c r="A119" s="165"/>
      <c r="B119" s="166"/>
      <c r="C119" s="167" t="s">
        <v>131</v>
      </c>
      <c r="D119" s="168" t="s">
        <v>70</v>
      </c>
      <c r="E119" s="168" t="s">
        <v>66</v>
      </c>
      <c r="F119" s="168" t="s">
        <v>67</v>
      </c>
      <c r="G119" s="168" t="s">
        <v>132</v>
      </c>
      <c r="H119" s="168" t="s">
        <v>133</v>
      </c>
      <c r="I119" s="168" t="s">
        <v>134</v>
      </c>
      <c r="J119" s="168" t="s">
        <v>120</v>
      </c>
      <c r="K119" s="169" t="s">
        <v>135</v>
      </c>
      <c r="L119" s="170"/>
      <c r="M119" s="76" t="s">
        <v>1</v>
      </c>
      <c r="N119" s="77" t="s">
        <v>49</v>
      </c>
      <c r="O119" s="77" t="s">
        <v>136</v>
      </c>
      <c r="P119" s="77" t="s">
        <v>137</v>
      </c>
      <c r="Q119" s="77" t="s">
        <v>138</v>
      </c>
      <c r="R119" s="77" t="s">
        <v>139</v>
      </c>
      <c r="S119" s="77" t="s">
        <v>140</v>
      </c>
      <c r="T119" s="78" t="s">
        <v>141</v>
      </c>
      <c r="U119" s="165"/>
      <c r="V119" s="165"/>
      <c r="W119" s="165"/>
      <c r="X119" s="165"/>
      <c r="Y119" s="165"/>
      <c r="Z119" s="165"/>
      <c r="AA119" s="165"/>
      <c r="AB119" s="165"/>
      <c r="AC119" s="165"/>
      <c r="AD119" s="165"/>
      <c r="AE119" s="165"/>
    </row>
    <row r="120" spans="1:63" s="2" customFormat="1" ht="22.9" customHeight="1">
      <c r="A120" s="35"/>
      <c r="B120" s="36"/>
      <c r="C120" s="83" t="s">
        <v>142</v>
      </c>
      <c r="D120" s="37"/>
      <c r="E120" s="37"/>
      <c r="F120" s="37"/>
      <c r="G120" s="37"/>
      <c r="H120" s="37"/>
      <c r="I120" s="37"/>
      <c r="J120" s="171">
        <f>BK120</f>
        <v>0</v>
      </c>
      <c r="K120" s="37"/>
      <c r="L120" s="40"/>
      <c r="M120" s="79"/>
      <c r="N120" s="172"/>
      <c r="O120" s="80"/>
      <c r="P120" s="173">
        <f>P121</f>
        <v>0</v>
      </c>
      <c r="Q120" s="80"/>
      <c r="R120" s="173">
        <f>R121</f>
        <v>553.95642856</v>
      </c>
      <c r="S120" s="80"/>
      <c r="T120" s="174">
        <f>T121</f>
        <v>135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T120" s="18" t="s">
        <v>84</v>
      </c>
      <c r="AU120" s="18" t="s">
        <v>122</v>
      </c>
      <c r="BK120" s="175">
        <f>BK121</f>
        <v>0</v>
      </c>
    </row>
    <row r="121" spans="2:63" s="12" customFormat="1" ht="25.9" customHeight="1">
      <c r="B121" s="176"/>
      <c r="C121" s="177"/>
      <c r="D121" s="178" t="s">
        <v>84</v>
      </c>
      <c r="E121" s="179" t="s">
        <v>143</v>
      </c>
      <c r="F121" s="179" t="s">
        <v>144</v>
      </c>
      <c r="G121" s="177"/>
      <c r="H121" s="177"/>
      <c r="I121" s="180"/>
      <c r="J121" s="181">
        <f>BK121</f>
        <v>0</v>
      </c>
      <c r="K121" s="177"/>
      <c r="L121" s="182"/>
      <c r="M121" s="183"/>
      <c r="N121" s="184"/>
      <c r="O121" s="184"/>
      <c r="P121" s="185">
        <f>P122+P204+P220</f>
        <v>0</v>
      </c>
      <c r="Q121" s="184"/>
      <c r="R121" s="185">
        <f>R122+R204+R220</f>
        <v>553.95642856</v>
      </c>
      <c r="S121" s="184"/>
      <c r="T121" s="186">
        <f>T122+T204+T220</f>
        <v>135</v>
      </c>
      <c r="AR121" s="187" t="s">
        <v>23</v>
      </c>
      <c r="AT121" s="188" t="s">
        <v>84</v>
      </c>
      <c r="AU121" s="188" t="s">
        <v>85</v>
      </c>
      <c r="AY121" s="187" t="s">
        <v>145</v>
      </c>
      <c r="BK121" s="189">
        <f>BK122+BK204+BK220</f>
        <v>0</v>
      </c>
    </row>
    <row r="122" spans="2:63" s="12" customFormat="1" ht="22.9" customHeight="1">
      <c r="B122" s="176"/>
      <c r="C122" s="177"/>
      <c r="D122" s="178" t="s">
        <v>84</v>
      </c>
      <c r="E122" s="190" t="s">
        <v>23</v>
      </c>
      <c r="F122" s="190" t="s">
        <v>146</v>
      </c>
      <c r="G122" s="177"/>
      <c r="H122" s="177"/>
      <c r="I122" s="180"/>
      <c r="J122" s="191">
        <f>BK122</f>
        <v>0</v>
      </c>
      <c r="K122" s="177"/>
      <c r="L122" s="182"/>
      <c r="M122" s="183"/>
      <c r="N122" s="184"/>
      <c r="O122" s="184"/>
      <c r="P122" s="185">
        <f>SUM(P123:P203)</f>
        <v>0</v>
      </c>
      <c r="Q122" s="184"/>
      <c r="R122" s="185">
        <f>SUM(R123:R203)</f>
        <v>21.618966239999995</v>
      </c>
      <c r="S122" s="184"/>
      <c r="T122" s="186">
        <f>SUM(T123:T203)</f>
        <v>135</v>
      </c>
      <c r="AR122" s="187" t="s">
        <v>23</v>
      </c>
      <c r="AT122" s="188" t="s">
        <v>84</v>
      </c>
      <c r="AU122" s="188" t="s">
        <v>23</v>
      </c>
      <c r="AY122" s="187" t="s">
        <v>145</v>
      </c>
      <c r="BK122" s="189">
        <f>SUM(BK123:BK203)</f>
        <v>0</v>
      </c>
    </row>
    <row r="123" spans="1:65" s="2" customFormat="1" ht="49.15" customHeight="1">
      <c r="A123" s="35"/>
      <c r="B123" s="36"/>
      <c r="C123" s="192" t="s">
        <v>23</v>
      </c>
      <c r="D123" s="192" t="s">
        <v>147</v>
      </c>
      <c r="E123" s="193" t="s">
        <v>148</v>
      </c>
      <c r="F123" s="194" t="s">
        <v>149</v>
      </c>
      <c r="G123" s="195" t="s">
        <v>150</v>
      </c>
      <c r="H123" s="196">
        <v>75</v>
      </c>
      <c r="I123" s="197"/>
      <c r="J123" s="198">
        <f>ROUND(I123*H123,2)</f>
        <v>0</v>
      </c>
      <c r="K123" s="194" t="s">
        <v>151</v>
      </c>
      <c r="L123" s="40"/>
      <c r="M123" s="199" t="s">
        <v>1</v>
      </c>
      <c r="N123" s="200" t="s">
        <v>50</v>
      </c>
      <c r="O123" s="72"/>
      <c r="P123" s="201">
        <f>O123*H123</f>
        <v>0</v>
      </c>
      <c r="Q123" s="201">
        <v>0</v>
      </c>
      <c r="R123" s="201">
        <f>Q123*H123</f>
        <v>0</v>
      </c>
      <c r="S123" s="201">
        <v>1.8</v>
      </c>
      <c r="T123" s="202">
        <f>S123*H123</f>
        <v>135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203" t="s">
        <v>110</v>
      </c>
      <c r="AT123" s="203" t="s">
        <v>147</v>
      </c>
      <c r="AU123" s="203" t="s">
        <v>92</v>
      </c>
      <c r="AY123" s="18" t="s">
        <v>145</v>
      </c>
      <c r="BE123" s="204">
        <f>IF(N123="základní",J123,0)</f>
        <v>0</v>
      </c>
      <c r="BF123" s="204">
        <f>IF(N123="snížená",J123,0)</f>
        <v>0</v>
      </c>
      <c r="BG123" s="204">
        <f>IF(N123="zákl. přenesená",J123,0)</f>
        <v>0</v>
      </c>
      <c r="BH123" s="204">
        <f>IF(N123="sníž. přenesená",J123,0)</f>
        <v>0</v>
      </c>
      <c r="BI123" s="204">
        <f>IF(N123="nulová",J123,0)</f>
        <v>0</v>
      </c>
      <c r="BJ123" s="18" t="s">
        <v>23</v>
      </c>
      <c r="BK123" s="204">
        <f>ROUND(I123*H123,2)</f>
        <v>0</v>
      </c>
      <c r="BL123" s="18" t="s">
        <v>110</v>
      </c>
      <c r="BM123" s="203" t="s">
        <v>462</v>
      </c>
    </row>
    <row r="124" spans="2:51" s="13" customFormat="1" ht="11.25">
      <c r="B124" s="205"/>
      <c r="C124" s="206"/>
      <c r="D124" s="207" t="s">
        <v>153</v>
      </c>
      <c r="E124" s="208" t="s">
        <v>1</v>
      </c>
      <c r="F124" s="209" t="s">
        <v>463</v>
      </c>
      <c r="G124" s="206"/>
      <c r="H124" s="210">
        <v>265</v>
      </c>
      <c r="I124" s="211"/>
      <c r="J124" s="206"/>
      <c r="K124" s="206"/>
      <c r="L124" s="212"/>
      <c r="M124" s="213"/>
      <c r="N124" s="214"/>
      <c r="O124" s="214"/>
      <c r="P124" s="214"/>
      <c r="Q124" s="214"/>
      <c r="R124" s="214"/>
      <c r="S124" s="214"/>
      <c r="T124" s="215"/>
      <c r="AT124" s="216" t="s">
        <v>153</v>
      </c>
      <c r="AU124" s="216" t="s">
        <v>92</v>
      </c>
      <c r="AV124" s="13" t="s">
        <v>92</v>
      </c>
      <c r="AW124" s="13" t="s">
        <v>40</v>
      </c>
      <c r="AX124" s="13" t="s">
        <v>85</v>
      </c>
      <c r="AY124" s="216" t="s">
        <v>145</v>
      </c>
    </row>
    <row r="125" spans="2:51" s="13" customFormat="1" ht="11.25">
      <c r="B125" s="205"/>
      <c r="C125" s="206"/>
      <c r="D125" s="207" t="s">
        <v>153</v>
      </c>
      <c r="E125" s="208" t="s">
        <v>1</v>
      </c>
      <c r="F125" s="209" t="s">
        <v>464</v>
      </c>
      <c r="G125" s="206"/>
      <c r="H125" s="210">
        <v>-190</v>
      </c>
      <c r="I125" s="211"/>
      <c r="J125" s="206"/>
      <c r="K125" s="206"/>
      <c r="L125" s="212"/>
      <c r="M125" s="213"/>
      <c r="N125" s="214"/>
      <c r="O125" s="214"/>
      <c r="P125" s="214"/>
      <c r="Q125" s="214"/>
      <c r="R125" s="214"/>
      <c r="S125" s="214"/>
      <c r="T125" s="215"/>
      <c r="AT125" s="216" t="s">
        <v>153</v>
      </c>
      <c r="AU125" s="216" t="s">
        <v>92</v>
      </c>
      <c r="AV125" s="13" t="s">
        <v>92</v>
      </c>
      <c r="AW125" s="13" t="s">
        <v>40</v>
      </c>
      <c r="AX125" s="13" t="s">
        <v>85</v>
      </c>
      <c r="AY125" s="216" t="s">
        <v>145</v>
      </c>
    </row>
    <row r="126" spans="2:51" s="14" customFormat="1" ht="11.25">
      <c r="B126" s="217"/>
      <c r="C126" s="218"/>
      <c r="D126" s="207" t="s">
        <v>153</v>
      </c>
      <c r="E126" s="219" t="s">
        <v>1</v>
      </c>
      <c r="F126" s="220" t="s">
        <v>174</v>
      </c>
      <c r="G126" s="218"/>
      <c r="H126" s="221">
        <v>75</v>
      </c>
      <c r="I126" s="222"/>
      <c r="J126" s="218"/>
      <c r="K126" s="218"/>
      <c r="L126" s="223"/>
      <c r="M126" s="224"/>
      <c r="N126" s="225"/>
      <c r="O126" s="225"/>
      <c r="P126" s="225"/>
      <c r="Q126" s="225"/>
      <c r="R126" s="225"/>
      <c r="S126" s="225"/>
      <c r="T126" s="226"/>
      <c r="AT126" s="227" t="s">
        <v>153</v>
      </c>
      <c r="AU126" s="227" t="s">
        <v>92</v>
      </c>
      <c r="AV126" s="14" t="s">
        <v>110</v>
      </c>
      <c r="AW126" s="14" t="s">
        <v>40</v>
      </c>
      <c r="AX126" s="14" t="s">
        <v>23</v>
      </c>
      <c r="AY126" s="227" t="s">
        <v>145</v>
      </c>
    </row>
    <row r="127" spans="1:65" s="2" customFormat="1" ht="37.9" customHeight="1">
      <c r="A127" s="35"/>
      <c r="B127" s="36"/>
      <c r="C127" s="192" t="s">
        <v>92</v>
      </c>
      <c r="D127" s="192" t="s">
        <v>147</v>
      </c>
      <c r="E127" s="193" t="s">
        <v>465</v>
      </c>
      <c r="F127" s="194" t="s">
        <v>466</v>
      </c>
      <c r="G127" s="195" t="s">
        <v>150</v>
      </c>
      <c r="H127" s="196">
        <v>45</v>
      </c>
      <c r="I127" s="197"/>
      <c r="J127" s="198">
        <f>ROUND(I127*H127,2)</f>
        <v>0</v>
      </c>
      <c r="K127" s="194" t="s">
        <v>151</v>
      </c>
      <c r="L127" s="40"/>
      <c r="M127" s="199" t="s">
        <v>1</v>
      </c>
      <c r="N127" s="200" t="s">
        <v>50</v>
      </c>
      <c r="O127" s="72"/>
      <c r="P127" s="201">
        <f>O127*H127</f>
        <v>0</v>
      </c>
      <c r="Q127" s="201">
        <v>0.4</v>
      </c>
      <c r="R127" s="201">
        <f>Q127*H127</f>
        <v>18</v>
      </c>
      <c r="S127" s="201">
        <v>0</v>
      </c>
      <c r="T127" s="202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03" t="s">
        <v>110</v>
      </c>
      <c r="AT127" s="203" t="s">
        <v>147</v>
      </c>
      <c r="AU127" s="203" t="s">
        <v>92</v>
      </c>
      <c r="AY127" s="18" t="s">
        <v>145</v>
      </c>
      <c r="BE127" s="204">
        <f>IF(N127="základní",J127,0)</f>
        <v>0</v>
      </c>
      <c r="BF127" s="204">
        <f>IF(N127="snížená",J127,0)</f>
        <v>0</v>
      </c>
      <c r="BG127" s="204">
        <f>IF(N127="zákl. přenesená",J127,0)</f>
        <v>0</v>
      </c>
      <c r="BH127" s="204">
        <f>IF(N127="sníž. přenesená",J127,0)</f>
        <v>0</v>
      </c>
      <c r="BI127" s="204">
        <f>IF(N127="nulová",J127,0)</f>
        <v>0</v>
      </c>
      <c r="BJ127" s="18" t="s">
        <v>23</v>
      </c>
      <c r="BK127" s="204">
        <f>ROUND(I127*H127,2)</f>
        <v>0</v>
      </c>
      <c r="BL127" s="18" t="s">
        <v>110</v>
      </c>
      <c r="BM127" s="203" t="s">
        <v>467</v>
      </c>
    </row>
    <row r="128" spans="2:51" s="13" customFormat="1" ht="22.5">
      <c r="B128" s="205"/>
      <c r="C128" s="206"/>
      <c r="D128" s="207" t="s">
        <v>153</v>
      </c>
      <c r="E128" s="208" t="s">
        <v>1</v>
      </c>
      <c r="F128" s="209" t="s">
        <v>468</v>
      </c>
      <c r="G128" s="206"/>
      <c r="H128" s="210">
        <v>45</v>
      </c>
      <c r="I128" s="211"/>
      <c r="J128" s="206"/>
      <c r="K128" s="206"/>
      <c r="L128" s="212"/>
      <c r="M128" s="213"/>
      <c r="N128" s="214"/>
      <c r="O128" s="214"/>
      <c r="P128" s="214"/>
      <c r="Q128" s="214"/>
      <c r="R128" s="214"/>
      <c r="S128" s="214"/>
      <c r="T128" s="215"/>
      <c r="AT128" s="216" t="s">
        <v>153</v>
      </c>
      <c r="AU128" s="216" t="s">
        <v>92</v>
      </c>
      <c r="AV128" s="13" t="s">
        <v>92</v>
      </c>
      <c r="AW128" s="13" t="s">
        <v>40</v>
      </c>
      <c r="AX128" s="13" t="s">
        <v>23</v>
      </c>
      <c r="AY128" s="216" t="s">
        <v>145</v>
      </c>
    </row>
    <row r="129" spans="1:65" s="2" customFormat="1" ht="49.15" customHeight="1">
      <c r="A129" s="35"/>
      <c r="B129" s="36"/>
      <c r="C129" s="192" t="s">
        <v>104</v>
      </c>
      <c r="D129" s="192" t="s">
        <v>147</v>
      </c>
      <c r="E129" s="193" t="s">
        <v>469</v>
      </c>
      <c r="F129" s="194" t="s">
        <v>470</v>
      </c>
      <c r="G129" s="195" t="s">
        <v>150</v>
      </c>
      <c r="H129" s="196">
        <v>75</v>
      </c>
      <c r="I129" s="197"/>
      <c r="J129" s="198">
        <f>ROUND(I129*H129,2)</f>
        <v>0</v>
      </c>
      <c r="K129" s="194" t="s">
        <v>151</v>
      </c>
      <c r="L129" s="40"/>
      <c r="M129" s="199" t="s">
        <v>1</v>
      </c>
      <c r="N129" s="200" t="s">
        <v>50</v>
      </c>
      <c r="O129" s="72"/>
      <c r="P129" s="201">
        <f>O129*H129</f>
        <v>0</v>
      </c>
      <c r="Q129" s="201">
        <v>0</v>
      </c>
      <c r="R129" s="201">
        <f>Q129*H129</f>
        <v>0</v>
      </c>
      <c r="S129" s="201">
        <v>0</v>
      </c>
      <c r="T129" s="202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03" t="s">
        <v>110</v>
      </c>
      <c r="AT129" s="203" t="s">
        <v>147</v>
      </c>
      <c r="AU129" s="203" t="s">
        <v>92</v>
      </c>
      <c r="AY129" s="18" t="s">
        <v>145</v>
      </c>
      <c r="BE129" s="204">
        <f>IF(N129="základní",J129,0)</f>
        <v>0</v>
      </c>
      <c r="BF129" s="204">
        <f>IF(N129="snížená",J129,0)</f>
        <v>0</v>
      </c>
      <c r="BG129" s="204">
        <f>IF(N129="zákl. přenesená",J129,0)</f>
        <v>0</v>
      </c>
      <c r="BH129" s="204">
        <f>IF(N129="sníž. přenesená",J129,0)</f>
        <v>0</v>
      </c>
      <c r="BI129" s="204">
        <f>IF(N129="nulová",J129,0)</f>
        <v>0</v>
      </c>
      <c r="BJ129" s="18" t="s">
        <v>23</v>
      </c>
      <c r="BK129" s="204">
        <f>ROUND(I129*H129,2)</f>
        <v>0</v>
      </c>
      <c r="BL129" s="18" t="s">
        <v>110</v>
      </c>
      <c r="BM129" s="203" t="s">
        <v>471</v>
      </c>
    </row>
    <row r="130" spans="2:51" s="13" customFormat="1" ht="11.25">
      <c r="B130" s="205"/>
      <c r="C130" s="206"/>
      <c r="D130" s="207" t="s">
        <v>153</v>
      </c>
      <c r="E130" s="208" t="s">
        <v>1</v>
      </c>
      <c r="F130" s="209" t="s">
        <v>472</v>
      </c>
      <c r="G130" s="206"/>
      <c r="H130" s="210">
        <v>75</v>
      </c>
      <c r="I130" s="211"/>
      <c r="J130" s="206"/>
      <c r="K130" s="206"/>
      <c r="L130" s="212"/>
      <c r="M130" s="213"/>
      <c r="N130" s="214"/>
      <c r="O130" s="214"/>
      <c r="P130" s="214"/>
      <c r="Q130" s="214"/>
      <c r="R130" s="214"/>
      <c r="S130" s="214"/>
      <c r="T130" s="215"/>
      <c r="AT130" s="216" t="s">
        <v>153</v>
      </c>
      <c r="AU130" s="216" t="s">
        <v>92</v>
      </c>
      <c r="AV130" s="13" t="s">
        <v>92</v>
      </c>
      <c r="AW130" s="13" t="s">
        <v>40</v>
      </c>
      <c r="AX130" s="13" t="s">
        <v>23</v>
      </c>
      <c r="AY130" s="216" t="s">
        <v>145</v>
      </c>
    </row>
    <row r="131" spans="1:65" s="2" customFormat="1" ht="37.9" customHeight="1">
      <c r="A131" s="35"/>
      <c r="B131" s="36"/>
      <c r="C131" s="192" t="s">
        <v>110</v>
      </c>
      <c r="D131" s="192" t="s">
        <v>147</v>
      </c>
      <c r="E131" s="193" t="s">
        <v>473</v>
      </c>
      <c r="F131" s="194" t="s">
        <v>474</v>
      </c>
      <c r="G131" s="195" t="s">
        <v>150</v>
      </c>
      <c r="H131" s="196">
        <v>45</v>
      </c>
      <c r="I131" s="197"/>
      <c r="J131" s="198">
        <f>ROUND(I131*H131,2)</f>
        <v>0</v>
      </c>
      <c r="K131" s="194" t="s">
        <v>151</v>
      </c>
      <c r="L131" s="40"/>
      <c r="M131" s="199" t="s">
        <v>1</v>
      </c>
      <c r="N131" s="200" t="s">
        <v>50</v>
      </c>
      <c r="O131" s="72"/>
      <c r="P131" s="201">
        <f>O131*H131</f>
        <v>0</v>
      </c>
      <c r="Q131" s="201">
        <v>0</v>
      </c>
      <c r="R131" s="201">
        <f>Q131*H131</f>
        <v>0</v>
      </c>
      <c r="S131" s="201">
        <v>0</v>
      </c>
      <c r="T131" s="202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03" t="s">
        <v>110</v>
      </c>
      <c r="AT131" s="203" t="s">
        <v>147</v>
      </c>
      <c r="AU131" s="203" t="s">
        <v>92</v>
      </c>
      <c r="AY131" s="18" t="s">
        <v>145</v>
      </c>
      <c r="BE131" s="204">
        <f>IF(N131="základní",J131,0)</f>
        <v>0</v>
      </c>
      <c r="BF131" s="204">
        <f>IF(N131="snížená",J131,0)</f>
        <v>0</v>
      </c>
      <c r="BG131" s="204">
        <f>IF(N131="zákl. přenesená",J131,0)</f>
        <v>0</v>
      </c>
      <c r="BH131" s="204">
        <f>IF(N131="sníž. přenesená",J131,0)</f>
        <v>0</v>
      </c>
      <c r="BI131" s="204">
        <f>IF(N131="nulová",J131,0)</f>
        <v>0</v>
      </c>
      <c r="BJ131" s="18" t="s">
        <v>23</v>
      </c>
      <c r="BK131" s="204">
        <f>ROUND(I131*H131,2)</f>
        <v>0</v>
      </c>
      <c r="BL131" s="18" t="s">
        <v>110</v>
      </c>
      <c r="BM131" s="203" t="s">
        <v>475</v>
      </c>
    </row>
    <row r="132" spans="2:51" s="13" customFormat="1" ht="11.25">
      <c r="B132" s="205"/>
      <c r="C132" s="206"/>
      <c r="D132" s="207" t="s">
        <v>153</v>
      </c>
      <c r="E132" s="208" t="s">
        <v>1</v>
      </c>
      <c r="F132" s="209" t="s">
        <v>476</v>
      </c>
      <c r="G132" s="206"/>
      <c r="H132" s="210">
        <v>45</v>
      </c>
      <c r="I132" s="211"/>
      <c r="J132" s="206"/>
      <c r="K132" s="206"/>
      <c r="L132" s="212"/>
      <c r="M132" s="213"/>
      <c r="N132" s="214"/>
      <c r="O132" s="214"/>
      <c r="P132" s="214"/>
      <c r="Q132" s="214"/>
      <c r="R132" s="214"/>
      <c r="S132" s="214"/>
      <c r="T132" s="215"/>
      <c r="AT132" s="216" t="s">
        <v>153</v>
      </c>
      <c r="AU132" s="216" t="s">
        <v>92</v>
      </c>
      <c r="AV132" s="13" t="s">
        <v>92</v>
      </c>
      <c r="AW132" s="13" t="s">
        <v>40</v>
      </c>
      <c r="AX132" s="13" t="s">
        <v>23</v>
      </c>
      <c r="AY132" s="216" t="s">
        <v>145</v>
      </c>
    </row>
    <row r="133" spans="1:65" s="2" customFormat="1" ht="14.45" customHeight="1">
      <c r="A133" s="35"/>
      <c r="B133" s="36"/>
      <c r="C133" s="192" t="s">
        <v>168</v>
      </c>
      <c r="D133" s="192" t="s">
        <v>147</v>
      </c>
      <c r="E133" s="193" t="s">
        <v>477</v>
      </c>
      <c r="F133" s="194" t="s">
        <v>478</v>
      </c>
      <c r="G133" s="195" t="s">
        <v>161</v>
      </c>
      <c r="H133" s="196">
        <v>140</v>
      </c>
      <c r="I133" s="197"/>
      <c r="J133" s="198">
        <f>ROUND(I133*H133,2)</f>
        <v>0</v>
      </c>
      <c r="K133" s="194" t="s">
        <v>151</v>
      </c>
      <c r="L133" s="40"/>
      <c r="M133" s="199" t="s">
        <v>1</v>
      </c>
      <c r="N133" s="200" t="s">
        <v>50</v>
      </c>
      <c r="O133" s="72"/>
      <c r="P133" s="201">
        <f>O133*H133</f>
        <v>0</v>
      </c>
      <c r="Q133" s="201">
        <v>0.0219291816</v>
      </c>
      <c r="R133" s="201">
        <f>Q133*H133</f>
        <v>3.070085424</v>
      </c>
      <c r="S133" s="201">
        <v>0</v>
      </c>
      <c r="T133" s="202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03" t="s">
        <v>110</v>
      </c>
      <c r="AT133" s="203" t="s">
        <v>147</v>
      </c>
      <c r="AU133" s="203" t="s">
        <v>92</v>
      </c>
      <c r="AY133" s="18" t="s">
        <v>145</v>
      </c>
      <c r="BE133" s="204">
        <f>IF(N133="základní",J133,0)</f>
        <v>0</v>
      </c>
      <c r="BF133" s="204">
        <f>IF(N133="snížená",J133,0)</f>
        <v>0</v>
      </c>
      <c r="BG133" s="204">
        <f>IF(N133="zákl. přenesená",J133,0)</f>
        <v>0</v>
      </c>
      <c r="BH133" s="204">
        <f>IF(N133="sníž. přenesená",J133,0)</f>
        <v>0</v>
      </c>
      <c r="BI133" s="204">
        <f>IF(N133="nulová",J133,0)</f>
        <v>0</v>
      </c>
      <c r="BJ133" s="18" t="s">
        <v>23</v>
      </c>
      <c r="BK133" s="204">
        <f>ROUND(I133*H133,2)</f>
        <v>0</v>
      </c>
      <c r="BL133" s="18" t="s">
        <v>110</v>
      </c>
      <c r="BM133" s="203" t="s">
        <v>479</v>
      </c>
    </row>
    <row r="134" spans="2:51" s="13" customFormat="1" ht="11.25">
      <c r="B134" s="205"/>
      <c r="C134" s="206"/>
      <c r="D134" s="207" t="s">
        <v>153</v>
      </c>
      <c r="E134" s="208" t="s">
        <v>1</v>
      </c>
      <c r="F134" s="209" t="s">
        <v>480</v>
      </c>
      <c r="G134" s="206"/>
      <c r="H134" s="210">
        <v>140</v>
      </c>
      <c r="I134" s="211"/>
      <c r="J134" s="206"/>
      <c r="K134" s="206"/>
      <c r="L134" s="212"/>
      <c r="M134" s="213"/>
      <c r="N134" s="214"/>
      <c r="O134" s="214"/>
      <c r="P134" s="214"/>
      <c r="Q134" s="214"/>
      <c r="R134" s="214"/>
      <c r="S134" s="214"/>
      <c r="T134" s="215"/>
      <c r="AT134" s="216" t="s">
        <v>153</v>
      </c>
      <c r="AU134" s="216" t="s">
        <v>92</v>
      </c>
      <c r="AV134" s="13" t="s">
        <v>92</v>
      </c>
      <c r="AW134" s="13" t="s">
        <v>40</v>
      </c>
      <c r="AX134" s="13" t="s">
        <v>23</v>
      </c>
      <c r="AY134" s="216" t="s">
        <v>145</v>
      </c>
    </row>
    <row r="135" spans="1:65" s="2" customFormat="1" ht="24.2" customHeight="1">
      <c r="A135" s="35"/>
      <c r="B135" s="36"/>
      <c r="C135" s="192" t="s">
        <v>175</v>
      </c>
      <c r="D135" s="192" t="s">
        <v>147</v>
      </c>
      <c r="E135" s="193" t="s">
        <v>481</v>
      </c>
      <c r="F135" s="194" t="s">
        <v>482</v>
      </c>
      <c r="G135" s="195" t="s">
        <v>165</v>
      </c>
      <c r="H135" s="196">
        <v>120</v>
      </c>
      <c r="I135" s="197"/>
      <c r="J135" s="198">
        <f>ROUND(I135*H135,2)</f>
        <v>0</v>
      </c>
      <c r="K135" s="194" t="s">
        <v>151</v>
      </c>
      <c r="L135" s="40"/>
      <c r="M135" s="199" t="s">
        <v>1</v>
      </c>
      <c r="N135" s="200" t="s">
        <v>50</v>
      </c>
      <c r="O135" s="72"/>
      <c r="P135" s="201">
        <f>O135*H135</f>
        <v>0</v>
      </c>
      <c r="Q135" s="201">
        <v>3.2634E-05</v>
      </c>
      <c r="R135" s="201">
        <f>Q135*H135</f>
        <v>0.00391608</v>
      </c>
      <c r="S135" s="201">
        <v>0</v>
      </c>
      <c r="T135" s="202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03" t="s">
        <v>110</v>
      </c>
      <c r="AT135" s="203" t="s">
        <v>147</v>
      </c>
      <c r="AU135" s="203" t="s">
        <v>92</v>
      </c>
      <c r="AY135" s="18" t="s">
        <v>145</v>
      </c>
      <c r="BE135" s="204">
        <f>IF(N135="základní",J135,0)</f>
        <v>0</v>
      </c>
      <c r="BF135" s="204">
        <f>IF(N135="snížená",J135,0)</f>
        <v>0</v>
      </c>
      <c r="BG135" s="204">
        <f>IF(N135="zákl. přenesená",J135,0)</f>
        <v>0</v>
      </c>
      <c r="BH135" s="204">
        <f>IF(N135="sníž. přenesená",J135,0)</f>
        <v>0</v>
      </c>
      <c r="BI135" s="204">
        <f>IF(N135="nulová",J135,0)</f>
        <v>0</v>
      </c>
      <c r="BJ135" s="18" t="s">
        <v>23</v>
      </c>
      <c r="BK135" s="204">
        <f>ROUND(I135*H135,2)</f>
        <v>0</v>
      </c>
      <c r="BL135" s="18" t="s">
        <v>110</v>
      </c>
      <c r="BM135" s="203" t="s">
        <v>483</v>
      </c>
    </row>
    <row r="136" spans="2:51" s="13" customFormat="1" ht="11.25">
      <c r="B136" s="205"/>
      <c r="C136" s="206"/>
      <c r="D136" s="207" t="s">
        <v>153</v>
      </c>
      <c r="E136" s="208" t="s">
        <v>1</v>
      </c>
      <c r="F136" s="209" t="s">
        <v>484</v>
      </c>
      <c r="G136" s="206"/>
      <c r="H136" s="210">
        <v>120</v>
      </c>
      <c r="I136" s="211"/>
      <c r="J136" s="206"/>
      <c r="K136" s="206"/>
      <c r="L136" s="212"/>
      <c r="M136" s="213"/>
      <c r="N136" s="214"/>
      <c r="O136" s="214"/>
      <c r="P136" s="214"/>
      <c r="Q136" s="214"/>
      <c r="R136" s="214"/>
      <c r="S136" s="214"/>
      <c r="T136" s="215"/>
      <c r="AT136" s="216" t="s">
        <v>153</v>
      </c>
      <c r="AU136" s="216" t="s">
        <v>92</v>
      </c>
      <c r="AV136" s="13" t="s">
        <v>92</v>
      </c>
      <c r="AW136" s="13" t="s">
        <v>40</v>
      </c>
      <c r="AX136" s="13" t="s">
        <v>23</v>
      </c>
      <c r="AY136" s="216" t="s">
        <v>145</v>
      </c>
    </row>
    <row r="137" spans="1:65" s="2" customFormat="1" ht="24.2" customHeight="1">
      <c r="A137" s="35"/>
      <c r="B137" s="36"/>
      <c r="C137" s="192" t="s">
        <v>182</v>
      </c>
      <c r="D137" s="192" t="s">
        <v>147</v>
      </c>
      <c r="E137" s="193" t="s">
        <v>169</v>
      </c>
      <c r="F137" s="194" t="s">
        <v>170</v>
      </c>
      <c r="G137" s="195" t="s">
        <v>150</v>
      </c>
      <c r="H137" s="196">
        <v>26</v>
      </c>
      <c r="I137" s="197"/>
      <c r="J137" s="198">
        <f>ROUND(I137*H137,2)</f>
        <v>0</v>
      </c>
      <c r="K137" s="194" t="s">
        <v>151</v>
      </c>
      <c r="L137" s="40"/>
      <c r="M137" s="199" t="s">
        <v>1</v>
      </c>
      <c r="N137" s="200" t="s">
        <v>50</v>
      </c>
      <c r="O137" s="72"/>
      <c r="P137" s="201">
        <f>O137*H137</f>
        <v>0</v>
      </c>
      <c r="Q137" s="201">
        <v>0</v>
      </c>
      <c r="R137" s="201">
        <f>Q137*H137</f>
        <v>0</v>
      </c>
      <c r="S137" s="201">
        <v>0</v>
      </c>
      <c r="T137" s="202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03" t="s">
        <v>110</v>
      </c>
      <c r="AT137" s="203" t="s">
        <v>147</v>
      </c>
      <c r="AU137" s="203" t="s">
        <v>92</v>
      </c>
      <c r="AY137" s="18" t="s">
        <v>145</v>
      </c>
      <c r="BE137" s="204">
        <f>IF(N137="základní",J137,0)</f>
        <v>0</v>
      </c>
      <c r="BF137" s="204">
        <f>IF(N137="snížená",J137,0)</f>
        <v>0</v>
      </c>
      <c r="BG137" s="204">
        <f>IF(N137="zákl. přenesená",J137,0)</f>
        <v>0</v>
      </c>
      <c r="BH137" s="204">
        <f>IF(N137="sníž. přenesená",J137,0)</f>
        <v>0</v>
      </c>
      <c r="BI137" s="204">
        <f>IF(N137="nulová",J137,0)</f>
        <v>0</v>
      </c>
      <c r="BJ137" s="18" t="s">
        <v>23</v>
      </c>
      <c r="BK137" s="204">
        <f>ROUND(I137*H137,2)</f>
        <v>0</v>
      </c>
      <c r="BL137" s="18" t="s">
        <v>110</v>
      </c>
      <c r="BM137" s="203" t="s">
        <v>485</v>
      </c>
    </row>
    <row r="138" spans="2:51" s="13" customFormat="1" ht="11.25">
      <c r="B138" s="205"/>
      <c r="C138" s="206"/>
      <c r="D138" s="207" t="s">
        <v>153</v>
      </c>
      <c r="E138" s="208" t="s">
        <v>1</v>
      </c>
      <c r="F138" s="209" t="s">
        <v>486</v>
      </c>
      <c r="G138" s="206"/>
      <c r="H138" s="210">
        <v>13</v>
      </c>
      <c r="I138" s="211"/>
      <c r="J138" s="206"/>
      <c r="K138" s="206"/>
      <c r="L138" s="212"/>
      <c r="M138" s="213"/>
      <c r="N138" s="214"/>
      <c r="O138" s="214"/>
      <c r="P138" s="214"/>
      <c r="Q138" s="214"/>
      <c r="R138" s="214"/>
      <c r="S138" s="214"/>
      <c r="T138" s="215"/>
      <c r="AT138" s="216" t="s">
        <v>153</v>
      </c>
      <c r="AU138" s="216" t="s">
        <v>92</v>
      </c>
      <c r="AV138" s="13" t="s">
        <v>92</v>
      </c>
      <c r="AW138" s="13" t="s">
        <v>40</v>
      </c>
      <c r="AX138" s="13" t="s">
        <v>85</v>
      </c>
      <c r="AY138" s="216" t="s">
        <v>145</v>
      </c>
    </row>
    <row r="139" spans="2:51" s="13" customFormat="1" ht="11.25">
      <c r="B139" s="205"/>
      <c r="C139" s="206"/>
      <c r="D139" s="207" t="s">
        <v>153</v>
      </c>
      <c r="E139" s="208" t="s">
        <v>1</v>
      </c>
      <c r="F139" s="209" t="s">
        <v>487</v>
      </c>
      <c r="G139" s="206"/>
      <c r="H139" s="210">
        <v>13</v>
      </c>
      <c r="I139" s="211"/>
      <c r="J139" s="206"/>
      <c r="K139" s="206"/>
      <c r="L139" s="212"/>
      <c r="M139" s="213"/>
      <c r="N139" s="214"/>
      <c r="O139" s="214"/>
      <c r="P139" s="214"/>
      <c r="Q139" s="214"/>
      <c r="R139" s="214"/>
      <c r="S139" s="214"/>
      <c r="T139" s="215"/>
      <c r="AT139" s="216" t="s">
        <v>153</v>
      </c>
      <c r="AU139" s="216" t="s">
        <v>92</v>
      </c>
      <c r="AV139" s="13" t="s">
        <v>92</v>
      </c>
      <c r="AW139" s="13" t="s">
        <v>40</v>
      </c>
      <c r="AX139" s="13" t="s">
        <v>85</v>
      </c>
      <c r="AY139" s="216" t="s">
        <v>145</v>
      </c>
    </row>
    <row r="140" spans="2:51" s="14" customFormat="1" ht="11.25">
      <c r="B140" s="217"/>
      <c r="C140" s="218"/>
      <c r="D140" s="207" t="s">
        <v>153</v>
      </c>
      <c r="E140" s="219" t="s">
        <v>1</v>
      </c>
      <c r="F140" s="220" t="s">
        <v>174</v>
      </c>
      <c r="G140" s="218"/>
      <c r="H140" s="221">
        <v>26</v>
      </c>
      <c r="I140" s="222"/>
      <c r="J140" s="218"/>
      <c r="K140" s="218"/>
      <c r="L140" s="223"/>
      <c r="M140" s="224"/>
      <c r="N140" s="225"/>
      <c r="O140" s="225"/>
      <c r="P140" s="225"/>
      <c r="Q140" s="225"/>
      <c r="R140" s="225"/>
      <c r="S140" s="225"/>
      <c r="T140" s="226"/>
      <c r="AT140" s="227" t="s">
        <v>153</v>
      </c>
      <c r="AU140" s="227" t="s">
        <v>92</v>
      </c>
      <c r="AV140" s="14" t="s">
        <v>110</v>
      </c>
      <c r="AW140" s="14" t="s">
        <v>40</v>
      </c>
      <c r="AX140" s="14" t="s">
        <v>23</v>
      </c>
      <c r="AY140" s="227" t="s">
        <v>145</v>
      </c>
    </row>
    <row r="141" spans="1:65" s="2" customFormat="1" ht="24.2" customHeight="1">
      <c r="A141" s="35"/>
      <c r="B141" s="36"/>
      <c r="C141" s="192" t="s">
        <v>191</v>
      </c>
      <c r="D141" s="192" t="s">
        <v>147</v>
      </c>
      <c r="E141" s="193" t="s">
        <v>176</v>
      </c>
      <c r="F141" s="194" t="s">
        <v>177</v>
      </c>
      <c r="G141" s="195" t="s">
        <v>150</v>
      </c>
      <c r="H141" s="196">
        <v>274.858</v>
      </c>
      <c r="I141" s="197"/>
      <c r="J141" s="198">
        <f>ROUND(I141*H141,2)</f>
        <v>0</v>
      </c>
      <c r="K141" s="194" t="s">
        <v>151</v>
      </c>
      <c r="L141" s="40"/>
      <c r="M141" s="199" t="s">
        <v>1</v>
      </c>
      <c r="N141" s="200" t="s">
        <v>50</v>
      </c>
      <c r="O141" s="72"/>
      <c r="P141" s="201">
        <f>O141*H141</f>
        <v>0</v>
      </c>
      <c r="Q141" s="201">
        <v>0</v>
      </c>
      <c r="R141" s="201">
        <f>Q141*H141</f>
        <v>0</v>
      </c>
      <c r="S141" s="201">
        <v>0</v>
      </c>
      <c r="T141" s="202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03" t="s">
        <v>110</v>
      </c>
      <c r="AT141" s="203" t="s">
        <v>147</v>
      </c>
      <c r="AU141" s="203" t="s">
        <v>92</v>
      </c>
      <c r="AY141" s="18" t="s">
        <v>145</v>
      </c>
      <c r="BE141" s="204">
        <f>IF(N141="základní",J141,0)</f>
        <v>0</v>
      </c>
      <c r="BF141" s="204">
        <f>IF(N141="snížená",J141,0)</f>
        <v>0</v>
      </c>
      <c r="BG141" s="204">
        <f>IF(N141="zákl. přenesená",J141,0)</f>
        <v>0</v>
      </c>
      <c r="BH141" s="204">
        <f>IF(N141="sníž. přenesená",J141,0)</f>
        <v>0</v>
      </c>
      <c r="BI141" s="204">
        <f>IF(N141="nulová",J141,0)</f>
        <v>0</v>
      </c>
      <c r="BJ141" s="18" t="s">
        <v>23</v>
      </c>
      <c r="BK141" s="204">
        <f>ROUND(I141*H141,2)</f>
        <v>0</v>
      </c>
      <c r="BL141" s="18" t="s">
        <v>110</v>
      </c>
      <c r="BM141" s="203" t="s">
        <v>488</v>
      </c>
    </row>
    <row r="142" spans="2:51" s="13" customFormat="1" ht="11.25">
      <c r="B142" s="205"/>
      <c r="C142" s="206"/>
      <c r="D142" s="207" t="s">
        <v>153</v>
      </c>
      <c r="E142" s="208" t="s">
        <v>1</v>
      </c>
      <c r="F142" s="209" t="s">
        <v>489</v>
      </c>
      <c r="G142" s="206"/>
      <c r="H142" s="210">
        <v>397.2</v>
      </c>
      <c r="I142" s="211"/>
      <c r="J142" s="206"/>
      <c r="K142" s="206"/>
      <c r="L142" s="212"/>
      <c r="M142" s="213"/>
      <c r="N142" s="214"/>
      <c r="O142" s="214"/>
      <c r="P142" s="214"/>
      <c r="Q142" s="214"/>
      <c r="R142" s="214"/>
      <c r="S142" s="214"/>
      <c r="T142" s="215"/>
      <c r="AT142" s="216" t="s">
        <v>153</v>
      </c>
      <c r="AU142" s="216" t="s">
        <v>92</v>
      </c>
      <c r="AV142" s="13" t="s">
        <v>92</v>
      </c>
      <c r="AW142" s="13" t="s">
        <v>40</v>
      </c>
      <c r="AX142" s="13" t="s">
        <v>85</v>
      </c>
      <c r="AY142" s="216" t="s">
        <v>145</v>
      </c>
    </row>
    <row r="143" spans="2:51" s="13" customFormat="1" ht="11.25">
      <c r="B143" s="205"/>
      <c r="C143" s="206"/>
      <c r="D143" s="207" t="s">
        <v>153</v>
      </c>
      <c r="E143" s="208" t="s">
        <v>1</v>
      </c>
      <c r="F143" s="209" t="s">
        <v>490</v>
      </c>
      <c r="G143" s="206"/>
      <c r="H143" s="210">
        <v>-47.342</v>
      </c>
      <c r="I143" s="211"/>
      <c r="J143" s="206"/>
      <c r="K143" s="206"/>
      <c r="L143" s="212"/>
      <c r="M143" s="213"/>
      <c r="N143" s="214"/>
      <c r="O143" s="214"/>
      <c r="P143" s="214"/>
      <c r="Q143" s="214"/>
      <c r="R143" s="214"/>
      <c r="S143" s="214"/>
      <c r="T143" s="215"/>
      <c r="AT143" s="216" t="s">
        <v>153</v>
      </c>
      <c r="AU143" s="216" t="s">
        <v>92</v>
      </c>
      <c r="AV143" s="13" t="s">
        <v>92</v>
      </c>
      <c r="AW143" s="13" t="s">
        <v>40</v>
      </c>
      <c r="AX143" s="13" t="s">
        <v>85</v>
      </c>
      <c r="AY143" s="216" t="s">
        <v>145</v>
      </c>
    </row>
    <row r="144" spans="2:51" s="13" customFormat="1" ht="11.25">
      <c r="B144" s="205"/>
      <c r="C144" s="206"/>
      <c r="D144" s="207" t="s">
        <v>153</v>
      </c>
      <c r="E144" s="208" t="s">
        <v>1</v>
      </c>
      <c r="F144" s="209" t="s">
        <v>491</v>
      </c>
      <c r="G144" s="206"/>
      <c r="H144" s="210">
        <v>-75</v>
      </c>
      <c r="I144" s="211"/>
      <c r="J144" s="206"/>
      <c r="K144" s="206"/>
      <c r="L144" s="212"/>
      <c r="M144" s="213"/>
      <c r="N144" s="214"/>
      <c r="O144" s="214"/>
      <c r="P144" s="214"/>
      <c r="Q144" s="214"/>
      <c r="R144" s="214"/>
      <c r="S144" s="214"/>
      <c r="T144" s="215"/>
      <c r="AT144" s="216" t="s">
        <v>153</v>
      </c>
      <c r="AU144" s="216" t="s">
        <v>92</v>
      </c>
      <c r="AV144" s="13" t="s">
        <v>92</v>
      </c>
      <c r="AW144" s="13" t="s">
        <v>40</v>
      </c>
      <c r="AX144" s="13" t="s">
        <v>85</v>
      </c>
      <c r="AY144" s="216" t="s">
        <v>145</v>
      </c>
    </row>
    <row r="145" spans="2:51" s="14" customFormat="1" ht="11.25">
      <c r="B145" s="217"/>
      <c r="C145" s="218"/>
      <c r="D145" s="207" t="s">
        <v>153</v>
      </c>
      <c r="E145" s="219" t="s">
        <v>1</v>
      </c>
      <c r="F145" s="220" t="s">
        <v>174</v>
      </c>
      <c r="G145" s="218"/>
      <c r="H145" s="221">
        <v>274.858</v>
      </c>
      <c r="I145" s="222"/>
      <c r="J145" s="218"/>
      <c r="K145" s="218"/>
      <c r="L145" s="223"/>
      <c r="M145" s="224"/>
      <c r="N145" s="225"/>
      <c r="O145" s="225"/>
      <c r="P145" s="225"/>
      <c r="Q145" s="225"/>
      <c r="R145" s="225"/>
      <c r="S145" s="225"/>
      <c r="T145" s="226"/>
      <c r="AT145" s="227" t="s">
        <v>153</v>
      </c>
      <c r="AU145" s="227" t="s">
        <v>92</v>
      </c>
      <c r="AV145" s="14" t="s">
        <v>110</v>
      </c>
      <c r="AW145" s="14" t="s">
        <v>40</v>
      </c>
      <c r="AX145" s="14" t="s">
        <v>23</v>
      </c>
      <c r="AY145" s="227" t="s">
        <v>145</v>
      </c>
    </row>
    <row r="146" spans="1:65" s="2" customFormat="1" ht="37.9" customHeight="1">
      <c r="A146" s="35"/>
      <c r="B146" s="36"/>
      <c r="C146" s="192" t="s">
        <v>196</v>
      </c>
      <c r="D146" s="192" t="s">
        <v>147</v>
      </c>
      <c r="E146" s="193" t="s">
        <v>183</v>
      </c>
      <c r="F146" s="194" t="s">
        <v>184</v>
      </c>
      <c r="G146" s="195" t="s">
        <v>150</v>
      </c>
      <c r="H146" s="196">
        <v>50.302</v>
      </c>
      <c r="I146" s="197"/>
      <c r="J146" s="198">
        <f>ROUND(I146*H146,2)</f>
        <v>0</v>
      </c>
      <c r="K146" s="194" t="s">
        <v>151</v>
      </c>
      <c r="L146" s="40"/>
      <c r="M146" s="199" t="s">
        <v>1</v>
      </c>
      <c r="N146" s="200" t="s">
        <v>50</v>
      </c>
      <c r="O146" s="72"/>
      <c r="P146" s="201">
        <f>O146*H146</f>
        <v>0</v>
      </c>
      <c r="Q146" s="201">
        <v>0</v>
      </c>
      <c r="R146" s="201">
        <f>Q146*H146</f>
        <v>0</v>
      </c>
      <c r="S146" s="201">
        <v>0</v>
      </c>
      <c r="T146" s="202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03" t="s">
        <v>110</v>
      </c>
      <c r="AT146" s="203" t="s">
        <v>147</v>
      </c>
      <c r="AU146" s="203" t="s">
        <v>92</v>
      </c>
      <c r="AY146" s="18" t="s">
        <v>145</v>
      </c>
      <c r="BE146" s="204">
        <f>IF(N146="základní",J146,0)</f>
        <v>0</v>
      </c>
      <c r="BF146" s="204">
        <f>IF(N146="snížená",J146,0)</f>
        <v>0</v>
      </c>
      <c r="BG146" s="204">
        <f>IF(N146="zákl. přenesená",J146,0)</f>
        <v>0</v>
      </c>
      <c r="BH146" s="204">
        <f>IF(N146="sníž. přenesená",J146,0)</f>
        <v>0</v>
      </c>
      <c r="BI146" s="204">
        <f>IF(N146="nulová",J146,0)</f>
        <v>0</v>
      </c>
      <c r="BJ146" s="18" t="s">
        <v>23</v>
      </c>
      <c r="BK146" s="204">
        <f>ROUND(I146*H146,2)</f>
        <v>0</v>
      </c>
      <c r="BL146" s="18" t="s">
        <v>110</v>
      </c>
      <c r="BM146" s="203" t="s">
        <v>492</v>
      </c>
    </row>
    <row r="147" spans="2:51" s="13" customFormat="1" ht="22.5">
      <c r="B147" s="205"/>
      <c r="C147" s="206"/>
      <c r="D147" s="207" t="s">
        <v>153</v>
      </c>
      <c r="E147" s="208" t="s">
        <v>1</v>
      </c>
      <c r="F147" s="209" t="s">
        <v>493</v>
      </c>
      <c r="G147" s="206"/>
      <c r="H147" s="210">
        <v>47.342</v>
      </c>
      <c r="I147" s="211"/>
      <c r="J147" s="206"/>
      <c r="K147" s="206"/>
      <c r="L147" s="212"/>
      <c r="M147" s="213"/>
      <c r="N147" s="214"/>
      <c r="O147" s="214"/>
      <c r="P147" s="214"/>
      <c r="Q147" s="214"/>
      <c r="R147" s="214"/>
      <c r="S147" s="214"/>
      <c r="T147" s="215"/>
      <c r="AT147" s="216" t="s">
        <v>153</v>
      </c>
      <c r="AU147" s="216" t="s">
        <v>92</v>
      </c>
      <c r="AV147" s="13" t="s">
        <v>92</v>
      </c>
      <c r="AW147" s="13" t="s">
        <v>40</v>
      </c>
      <c r="AX147" s="13" t="s">
        <v>85</v>
      </c>
      <c r="AY147" s="216" t="s">
        <v>145</v>
      </c>
    </row>
    <row r="148" spans="2:51" s="13" customFormat="1" ht="11.25">
      <c r="B148" s="205"/>
      <c r="C148" s="206"/>
      <c r="D148" s="207" t="s">
        <v>153</v>
      </c>
      <c r="E148" s="208" t="s">
        <v>1</v>
      </c>
      <c r="F148" s="209" t="s">
        <v>494</v>
      </c>
      <c r="G148" s="206"/>
      <c r="H148" s="210">
        <v>2.96</v>
      </c>
      <c r="I148" s="211"/>
      <c r="J148" s="206"/>
      <c r="K148" s="206"/>
      <c r="L148" s="212"/>
      <c r="M148" s="213"/>
      <c r="N148" s="214"/>
      <c r="O148" s="214"/>
      <c r="P148" s="214"/>
      <c r="Q148" s="214"/>
      <c r="R148" s="214"/>
      <c r="S148" s="214"/>
      <c r="T148" s="215"/>
      <c r="AT148" s="216" t="s">
        <v>153</v>
      </c>
      <c r="AU148" s="216" t="s">
        <v>92</v>
      </c>
      <c r="AV148" s="13" t="s">
        <v>92</v>
      </c>
      <c r="AW148" s="13" t="s">
        <v>40</v>
      </c>
      <c r="AX148" s="13" t="s">
        <v>85</v>
      </c>
      <c r="AY148" s="216" t="s">
        <v>145</v>
      </c>
    </row>
    <row r="149" spans="2:51" s="14" customFormat="1" ht="11.25">
      <c r="B149" s="217"/>
      <c r="C149" s="218"/>
      <c r="D149" s="207" t="s">
        <v>153</v>
      </c>
      <c r="E149" s="219" t="s">
        <v>1</v>
      </c>
      <c r="F149" s="220" t="s">
        <v>174</v>
      </c>
      <c r="G149" s="218"/>
      <c r="H149" s="221">
        <v>50.302</v>
      </c>
      <c r="I149" s="222"/>
      <c r="J149" s="218"/>
      <c r="K149" s="218"/>
      <c r="L149" s="223"/>
      <c r="M149" s="224"/>
      <c r="N149" s="225"/>
      <c r="O149" s="225"/>
      <c r="P149" s="225"/>
      <c r="Q149" s="225"/>
      <c r="R149" s="225"/>
      <c r="S149" s="225"/>
      <c r="T149" s="226"/>
      <c r="AT149" s="227" t="s">
        <v>153</v>
      </c>
      <c r="AU149" s="227" t="s">
        <v>92</v>
      </c>
      <c r="AV149" s="14" t="s">
        <v>110</v>
      </c>
      <c r="AW149" s="14" t="s">
        <v>40</v>
      </c>
      <c r="AX149" s="14" t="s">
        <v>23</v>
      </c>
      <c r="AY149" s="227" t="s">
        <v>145</v>
      </c>
    </row>
    <row r="150" spans="1:65" s="2" customFormat="1" ht="90" customHeight="1">
      <c r="A150" s="35"/>
      <c r="B150" s="36"/>
      <c r="C150" s="192" t="s">
        <v>28</v>
      </c>
      <c r="D150" s="192" t="s">
        <v>147</v>
      </c>
      <c r="E150" s="193" t="s">
        <v>192</v>
      </c>
      <c r="F150" s="194" t="s">
        <v>193</v>
      </c>
      <c r="G150" s="195" t="s">
        <v>150</v>
      </c>
      <c r="H150" s="196">
        <v>0.54</v>
      </c>
      <c r="I150" s="197"/>
      <c r="J150" s="198">
        <f>ROUND(I150*H150,2)</f>
        <v>0</v>
      </c>
      <c r="K150" s="194" t="s">
        <v>151</v>
      </c>
      <c r="L150" s="40"/>
      <c r="M150" s="199" t="s">
        <v>1</v>
      </c>
      <c r="N150" s="200" t="s">
        <v>50</v>
      </c>
      <c r="O150" s="72"/>
      <c r="P150" s="201">
        <f>O150*H150</f>
        <v>0</v>
      </c>
      <c r="Q150" s="201">
        <v>0.0104384</v>
      </c>
      <c r="R150" s="201">
        <f>Q150*H150</f>
        <v>0.005636736000000001</v>
      </c>
      <c r="S150" s="201">
        <v>0</v>
      </c>
      <c r="T150" s="202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03" t="s">
        <v>110</v>
      </c>
      <c r="AT150" s="203" t="s">
        <v>147</v>
      </c>
      <c r="AU150" s="203" t="s">
        <v>92</v>
      </c>
      <c r="AY150" s="18" t="s">
        <v>145</v>
      </c>
      <c r="BE150" s="204">
        <f>IF(N150="základní",J150,0)</f>
        <v>0</v>
      </c>
      <c r="BF150" s="204">
        <f>IF(N150="snížená",J150,0)</f>
        <v>0</v>
      </c>
      <c r="BG150" s="204">
        <f>IF(N150="zákl. přenesená",J150,0)</f>
        <v>0</v>
      </c>
      <c r="BH150" s="204">
        <f>IF(N150="sníž. přenesená",J150,0)</f>
        <v>0</v>
      </c>
      <c r="BI150" s="204">
        <f>IF(N150="nulová",J150,0)</f>
        <v>0</v>
      </c>
      <c r="BJ150" s="18" t="s">
        <v>23</v>
      </c>
      <c r="BK150" s="204">
        <f>ROUND(I150*H150,2)</f>
        <v>0</v>
      </c>
      <c r="BL150" s="18" t="s">
        <v>110</v>
      </c>
      <c r="BM150" s="203" t="s">
        <v>495</v>
      </c>
    </row>
    <row r="151" spans="2:51" s="13" customFormat="1" ht="11.25">
      <c r="B151" s="205"/>
      <c r="C151" s="206"/>
      <c r="D151" s="207" t="s">
        <v>153</v>
      </c>
      <c r="E151" s="208" t="s">
        <v>1</v>
      </c>
      <c r="F151" s="209" t="s">
        <v>496</v>
      </c>
      <c r="G151" s="206"/>
      <c r="H151" s="210">
        <v>0.54</v>
      </c>
      <c r="I151" s="211"/>
      <c r="J151" s="206"/>
      <c r="K151" s="206"/>
      <c r="L151" s="212"/>
      <c r="M151" s="213"/>
      <c r="N151" s="214"/>
      <c r="O151" s="214"/>
      <c r="P151" s="214"/>
      <c r="Q151" s="214"/>
      <c r="R151" s="214"/>
      <c r="S151" s="214"/>
      <c r="T151" s="215"/>
      <c r="AT151" s="216" t="s">
        <v>153</v>
      </c>
      <c r="AU151" s="216" t="s">
        <v>92</v>
      </c>
      <c r="AV151" s="13" t="s">
        <v>92</v>
      </c>
      <c r="AW151" s="13" t="s">
        <v>40</v>
      </c>
      <c r="AX151" s="13" t="s">
        <v>23</v>
      </c>
      <c r="AY151" s="216" t="s">
        <v>145</v>
      </c>
    </row>
    <row r="152" spans="1:65" s="2" customFormat="1" ht="37.9" customHeight="1">
      <c r="A152" s="35"/>
      <c r="B152" s="36"/>
      <c r="C152" s="192" t="s">
        <v>205</v>
      </c>
      <c r="D152" s="192" t="s">
        <v>147</v>
      </c>
      <c r="E152" s="193" t="s">
        <v>197</v>
      </c>
      <c r="F152" s="194" t="s">
        <v>497</v>
      </c>
      <c r="G152" s="195" t="s">
        <v>150</v>
      </c>
      <c r="H152" s="196">
        <v>222.36</v>
      </c>
      <c r="I152" s="197"/>
      <c r="J152" s="198">
        <f>ROUND(I152*H152,2)</f>
        <v>0</v>
      </c>
      <c r="K152" s="194" t="s">
        <v>1</v>
      </c>
      <c r="L152" s="40"/>
      <c r="M152" s="199" t="s">
        <v>1</v>
      </c>
      <c r="N152" s="200" t="s">
        <v>50</v>
      </c>
      <c r="O152" s="72"/>
      <c r="P152" s="201">
        <f>O152*H152</f>
        <v>0</v>
      </c>
      <c r="Q152" s="201">
        <v>0</v>
      </c>
      <c r="R152" s="201">
        <f>Q152*H152</f>
        <v>0</v>
      </c>
      <c r="S152" s="201">
        <v>0</v>
      </c>
      <c r="T152" s="202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03" t="s">
        <v>110</v>
      </c>
      <c r="AT152" s="203" t="s">
        <v>147</v>
      </c>
      <c r="AU152" s="203" t="s">
        <v>92</v>
      </c>
      <c r="AY152" s="18" t="s">
        <v>145</v>
      </c>
      <c r="BE152" s="204">
        <f>IF(N152="základní",J152,0)</f>
        <v>0</v>
      </c>
      <c r="BF152" s="204">
        <f>IF(N152="snížená",J152,0)</f>
        <v>0</v>
      </c>
      <c r="BG152" s="204">
        <f>IF(N152="zákl. přenesená",J152,0)</f>
        <v>0</v>
      </c>
      <c r="BH152" s="204">
        <f>IF(N152="sníž. přenesená",J152,0)</f>
        <v>0</v>
      </c>
      <c r="BI152" s="204">
        <f>IF(N152="nulová",J152,0)</f>
        <v>0</v>
      </c>
      <c r="BJ152" s="18" t="s">
        <v>23</v>
      </c>
      <c r="BK152" s="204">
        <f>ROUND(I152*H152,2)</f>
        <v>0</v>
      </c>
      <c r="BL152" s="18" t="s">
        <v>110</v>
      </c>
      <c r="BM152" s="203" t="s">
        <v>498</v>
      </c>
    </row>
    <row r="153" spans="2:51" s="15" customFormat="1" ht="11.25">
      <c r="B153" s="228"/>
      <c r="C153" s="229"/>
      <c r="D153" s="207" t="s">
        <v>153</v>
      </c>
      <c r="E153" s="230" t="s">
        <v>1</v>
      </c>
      <c r="F153" s="231" t="s">
        <v>200</v>
      </c>
      <c r="G153" s="229"/>
      <c r="H153" s="230" t="s">
        <v>1</v>
      </c>
      <c r="I153" s="232"/>
      <c r="J153" s="229"/>
      <c r="K153" s="229"/>
      <c r="L153" s="233"/>
      <c r="M153" s="234"/>
      <c r="N153" s="235"/>
      <c r="O153" s="235"/>
      <c r="P153" s="235"/>
      <c r="Q153" s="235"/>
      <c r="R153" s="235"/>
      <c r="S153" s="235"/>
      <c r="T153" s="236"/>
      <c r="AT153" s="237" t="s">
        <v>153</v>
      </c>
      <c r="AU153" s="237" t="s">
        <v>92</v>
      </c>
      <c r="AV153" s="15" t="s">
        <v>23</v>
      </c>
      <c r="AW153" s="15" t="s">
        <v>40</v>
      </c>
      <c r="AX153" s="15" t="s">
        <v>85</v>
      </c>
      <c r="AY153" s="237" t="s">
        <v>145</v>
      </c>
    </row>
    <row r="154" spans="2:51" s="13" customFormat="1" ht="11.25">
      <c r="B154" s="205"/>
      <c r="C154" s="206"/>
      <c r="D154" s="207" t="s">
        <v>153</v>
      </c>
      <c r="E154" s="208" t="s">
        <v>1</v>
      </c>
      <c r="F154" s="209" t="s">
        <v>499</v>
      </c>
      <c r="G154" s="206"/>
      <c r="H154" s="210">
        <v>325.16</v>
      </c>
      <c r="I154" s="211"/>
      <c r="J154" s="206"/>
      <c r="K154" s="206"/>
      <c r="L154" s="212"/>
      <c r="M154" s="213"/>
      <c r="N154" s="214"/>
      <c r="O154" s="214"/>
      <c r="P154" s="214"/>
      <c r="Q154" s="214"/>
      <c r="R154" s="214"/>
      <c r="S154" s="214"/>
      <c r="T154" s="215"/>
      <c r="AT154" s="216" t="s">
        <v>153</v>
      </c>
      <c r="AU154" s="216" t="s">
        <v>92</v>
      </c>
      <c r="AV154" s="13" t="s">
        <v>92</v>
      </c>
      <c r="AW154" s="13" t="s">
        <v>40</v>
      </c>
      <c r="AX154" s="13" t="s">
        <v>85</v>
      </c>
      <c r="AY154" s="216" t="s">
        <v>145</v>
      </c>
    </row>
    <row r="155" spans="2:51" s="13" customFormat="1" ht="22.5">
      <c r="B155" s="205"/>
      <c r="C155" s="206"/>
      <c r="D155" s="207" t="s">
        <v>153</v>
      </c>
      <c r="E155" s="208" t="s">
        <v>1</v>
      </c>
      <c r="F155" s="209" t="s">
        <v>500</v>
      </c>
      <c r="G155" s="206"/>
      <c r="H155" s="210">
        <v>-102.8</v>
      </c>
      <c r="I155" s="211"/>
      <c r="J155" s="206"/>
      <c r="K155" s="206"/>
      <c r="L155" s="212"/>
      <c r="M155" s="213"/>
      <c r="N155" s="214"/>
      <c r="O155" s="214"/>
      <c r="P155" s="214"/>
      <c r="Q155" s="214"/>
      <c r="R155" s="214"/>
      <c r="S155" s="214"/>
      <c r="T155" s="215"/>
      <c r="AT155" s="216" t="s">
        <v>153</v>
      </c>
      <c r="AU155" s="216" t="s">
        <v>92</v>
      </c>
      <c r="AV155" s="13" t="s">
        <v>92</v>
      </c>
      <c r="AW155" s="13" t="s">
        <v>40</v>
      </c>
      <c r="AX155" s="13" t="s">
        <v>85</v>
      </c>
      <c r="AY155" s="216" t="s">
        <v>145</v>
      </c>
    </row>
    <row r="156" spans="2:51" s="14" customFormat="1" ht="11.25">
      <c r="B156" s="217"/>
      <c r="C156" s="218"/>
      <c r="D156" s="207" t="s">
        <v>153</v>
      </c>
      <c r="E156" s="219" t="s">
        <v>1</v>
      </c>
      <c r="F156" s="220" t="s">
        <v>174</v>
      </c>
      <c r="G156" s="218"/>
      <c r="H156" s="221">
        <v>222.36</v>
      </c>
      <c r="I156" s="222"/>
      <c r="J156" s="218"/>
      <c r="K156" s="218"/>
      <c r="L156" s="223"/>
      <c r="M156" s="224"/>
      <c r="N156" s="225"/>
      <c r="O156" s="225"/>
      <c r="P156" s="225"/>
      <c r="Q156" s="225"/>
      <c r="R156" s="225"/>
      <c r="S156" s="225"/>
      <c r="T156" s="226"/>
      <c r="AT156" s="227" t="s">
        <v>153</v>
      </c>
      <c r="AU156" s="227" t="s">
        <v>92</v>
      </c>
      <c r="AV156" s="14" t="s">
        <v>110</v>
      </c>
      <c r="AW156" s="14" t="s">
        <v>40</v>
      </c>
      <c r="AX156" s="14" t="s">
        <v>23</v>
      </c>
      <c r="AY156" s="227" t="s">
        <v>145</v>
      </c>
    </row>
    <row r="157" spans="1:65" s="2" customFormat="1" ht="62.65" customHeight="1">
      <c r="A157" s="35"/>
      <c r="B157" s="36"/>
      <c r="C157" s="192" t="s">
        <v>210</v>
      </c>
      <c r="D157" s="192" t="s">
        <v>147</v>
      </c>
      <c r="E157" s="193" t="s">
        <v>501</v>
      </c>
      <c r="F157" s="194" t="s">
        <v>502</v>
      </c>
      <c r="G157" s="195" t="s">
        <v>150</v>
      </c>
      <c r="H157" s="196">
        <v>30</v>
      </c>
      <c r="I157" s="197"/>
      <c r="J157" s="198">
        <f>ROUND(I157*H157,2)</f>
        <v>0</v>
      </c>
      <c r="K157" s="194" t="s">
        <v>151</v>
      </c>
      <c r="L157" s="40"/>
      <c r="M157" s="199" t="s">
        <v>1</v>
      </c>
      <c r="N157" s="200" t="s">
        <v>50</v>
      </c>
      <c r="O157" s="72"/>
      <c r="P157" s="201">
        <f>O157*H157</f>
        <v>0</v>
      </c>
      <c r="Q157" s="201">
        <v>0</v>
      </c>
      <c r="R157" s="201">
        <f>Q157*H157</f>
        <v>0</v>
      </c>
      <c r="S157" s="201">
        <v>0</v>
      </c>
      <c r="T157" s="202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03" t="s">
        <v>110</v>
      </c>
      <c r="AT157" s="203" t="s">
        <v>147</v>
      </c>
      <c r="AU157" s="203" t="s">
        <v>92</v>
      </c>
      <c r="AY157" s="18" t="s">
        <v>145</v>
      </c>
      <c r="BE157" s="204">
        <f>IF(N157="základní",J157,0)</f>
        <v>0</v>
      </c>
      <c r="BF157" s="204">
        <f>IF(N157="snížená",J157,0)</f>
        <v>0</v>
      </c>
      <c r="BG157" s="204">
        <f>IF(N157="zákl. přenesená",J157,0)</f>
        <v>0</v>
      </c>
      <c r="BH157" s="204">
        <f>IF(N157="sníž. přenesená",J157,0)</f>
        <v>0</v>
      </c>
      <c r="BI157" s="204">
        <f>IF(N157="nulová",J157,0)</f>
        <v>0</v>
      </c>
      <c r="BJ157" s="18" t="s">
        <v>23</v>
      </c>
      <c r="BK157" s="204">
        <f>ROUND(I157*H157,2)</f>
        <v>0</v>
      </c>
      <c r="BL157" s="18" t="s">
        <v>110</v>
      </c>
      <c r="BM157" s="203" t="s">
        <v>503</v>
      </c>
    </row>
    <row r="158" spans="2:51" s="13" customFormat="1" ht="22.5">
      <c r="B158" s="205"/>
      <c r="C158" s="206"/>
      <c r="D158" s="207" t="s">
        <v>153</v>
      </c>
      <c r="E158" s="208" t="s">
        <v>1</v>
      </c>
      <c r="F158" s="209" t="s">
        <v>504</v>
      </c>
      <c r="G158" s="206"/>
      <c r="H158" s="210">
        <v>30</v>
      </c>
      <c r="I158" s="211"/>
      <c r="J158" s="206"/>
      <c r="K158" s="206"/>
      <c r="L158" s="212"/>
      <c r="M158" s="213"/>
      <c r="N158" s="214"/>
      <c r="O158" s="214"/>
      <c r="P158" s="214"/>
      <c r="Q158" s="214"/>
      <c r="R158" s="214"/>
      <c r="S158" s="214"/>
      <c r="T158" s="215"/>
      <c r="AT158" s="216" t="s">
        <v>153</v>
      </c>
      <c r="AU158" s="216" t="s">
        <v>92</v>
      </c>
      <c r="AV158" s="13" t="s">
        <v>92</v>
      </c>
      <c r="AW158" s="13" t="s">
        <v>40</v>
      </c>
      <c r="AX158" s="13" t="s">
        <v>23</v>
      </c>
      <c r="AY158" s="216" t="s">
        <v>145</v>
      </c>
    </row>
    <row r="159" spans="1:65" s="2" customFormat="1" ht="37.9" customHeight="1">
      <c r="A159" s="35"/>
      <c r="B159" s="36"/>
      <c r="C159" s="192" t="s">
        <v>215</v>
      </c>
      <c r="D159" s="192" t="s">
        <v>147</v>
      </c>
      <c r="E159" s="193" t="s">
        <v>206</v>
      </c>
      <c r="F159" s="194" t="s">
        <v>505</v>
      </c>
      <c r="G159" s="195" t="s">
        <v>150</v>
      </c>
      <c r="H159" s="196">
        <v>30</v>
      </c>
      <c r="I159" s="197"/>
      <c r="J159" s="198">
        <f>ROUND(I159*H159,2)</f>
        <v>0</v>
      </c>
      <c r="K159" s="194" t="s">
        <v>1</v>
      </c>
      <c r="L159" s="40"/>
      <c r="M159" s="199" t="s">
        <v>1</v>
      </c>
      <c r="N159" s="200" t="s">
        <v>50</v>
      </c>
      <c r="O159" s="72"/>
      <c r="P159" s="201">
        <f>O159*H159</f>
        <v>0</v>
      </c>
      <c r="Q159" s="201">
        <v>0</v>
      </c>
      <c r="R159" s="201">
        <f>Q159*H159</f>
        <v>0</v>
      </c>
      <c r="S159" s="201">
        <v>0</v>
      </c>
      <c r="T159" s="202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03" t="s">
        <v>110</v>
      </c>
      <c r="AT159" s="203" t="s">
        <v>147</v>
      </c>
      <c r="AU159" s="203" t="s">
        <v>92</v>
      </c>
      <c r="AY159" s="18" t="s">
        <v>145</v>
      </c>
      <c r="BE159" s="204">
        <f>IF(N159="základní",J159,0)</f>
        <v>0</v>
      </c>
      <c r="BF159" s="204">
        <f>IF(N159="snížená",J159,0)</f>
        <v>0</v>
      </c>
      <c r="BG159" s="204">
        <f>IF(N159="zákl. přenesená",J159,0)</f>
        <v>0</v>
      </c>
      <c r="BH159" s="204">
        <f>IF(N159="sníž. přenesená",J159,0)</f>
        <v>0</v>
      </c>
      <c r="BI159" s="204">
        <f>IF(N159="nulová",J159,0)</f>
        <v>0</v>
      </c>
      <c r="BJ159" s="18" t="s">
        <v>23</v>
      </c>
      <c r="BK159" s="204">
        <f>ROUND(I159*H159,2)</f>
        <v>0</v>
      </c>
      <c r="BL159" s="18" t="s">
        <v>110</v>
      </c>
      <c r="BM159" s="203" t="s">
        <v>506</v>
      </c>
    </row>
    <row r="160" spans="2:51" s="13" customFormat="1" ht="11.25">
      <c r="B160" s="205"/>
      <c r="C160" s="206"/>
      <c r="D160" s="207" t="s">
        <v>153</v>
      </c>
      <c r="E160" s="208" t="s">
        <v>1</v>
      </c>
      <c r="F160" s="209" t="s">
        <v>507</v>
      </c>
      <c r="G160" s="206"/>
      <c r="H160" s="210">
        <v>30</v>
      </c>
      <c r="I160" s="211"/>
      <c r="J160" s="206"/>
      <c r="K160" s="206"/>
      <c r="L160" s="212"/>
      <c r="M160" s="213"/>
      <c r="N160" s="214"/>
      <c r="O160" s="214"/>
      <c r="P160" s="214"/>
      <c r="Q160" s="214"/>
      <c r="R160" s="214"/>
      <c r="S160" s="214"/>
      <c r="T160" s="215"/>
      <c r="AT160" s="216" t="s">
        <v>153</v>
      </c>
      <c r="AU160" s="216" t="s">
        <v>92</v>
      </c>
      <c r="AV160" s="13" t="s">
        <v>92</v>
      </c>
      <c r="AW160" s="13" t="s">
        <v>40</v>
      </c>
      <c r="AX160" s="13" t="s">
        <v>23</v>
      </c>
      <c r="AY160" s="216" t="s">
        <v>145</v>
      </c>
    </row>
    <row r="161" spans="1:65" s="2" customFormat="1" ht="37.9" customHeight="1">
      <c r="A161" s="35"/>
      <c r="B161" s="36"/>
      <c r="C161" s="192" t="s">
        <v>217</v>
      </c>
      <c r="D161" s="192" t="s">
        <v>147</v>
      </c>
      <c r="E161" s="193" t="s">
        <v>508</v>
      </c>
      <c r="F161" s="194" t="s">
        <v>509</v>
      </c>
      <c r="G161" s="195" t="s">
        <v>150</v>
      </c>
      <c r="H161" s="196">
        <v>30</v>
      </c>
      <c r="I161" s="197"/>
      <c r="J161" s="198">
        <f>ROUND(I161*H161,2)</f>
        <v>0</v>
      </c>
      <c r="K161" s="194" t="s">
        <v>151</v>
      </c>
      <c r="L161" s="40"/>
      <c r="M161" s="199" t="s">
        <v>1</v>
      </c>
      <c r="N161" s="200" t="s">
        <v>50</v>
      </c>
      <c r="O161" s="72"/>
      <c r="P161" s="201">
        <f>O161*H161</f>
        <v>0</v>
      </c>
      <c r="Q161" s="201">
        <v>0</v>
      </c>
      <c r="R161" s="201">
        <f>Q161*H161</f>
        <v>0</v>
      </c>
      <c r="S161" s="201">
        <v>0</v>
      </c>
      <c r="T161" s="202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03" t="s">
        <v>110</v>
      </c>
      <c r="AT161" s="203" t="s">
        <v>147</v>
      </c>
      <c r="AU161" s="203" t="s">
        <v>92</v>
      </c>
      <c r="AY161" s="18" t="s">
        <v>145</v>
      </c>
      <c r="BE161" s="204">
        <f>IF(N161="základní",J161,0)</f>
        <v>0</v>
      </c>
      <c r="BF161" s="204">
        <f>IF(N161="snížená",J161,0)</f>
        <v>0</v>
      </c>
      <c r="BG161" s="204">
        <f>IF(N161="zákl. přenesená",J161,0)</f>
        <v>0</v>
      </c>
      <c r="BH161" s="204">
        <f>IF(N161="sníž. přenesená",J161,0)</f>
        <v>0</v>
      </c>
      <c r="BI161" s="204">
        <f>IF(N161="nulová",J161,0)</f>
        <v>0</v>
      </c>
      <c r="BJ161" s="18" t="s">
        <v>23</v>
      </c>
      <c r="BK161" s="204">
        <f>ROUND(I161*H161,2)</f>
        <v>0</v>
      </c>
      <c r="BL161" s="18" t="s">
        <v>110</v>
      </c>
      <c r="BM161" s="203" t="s">
        <v>510</v>
      </c>
    </row>
    <row r="162" spans="2:51" s="13" customFormat="1" ht="11.25">
      <c r="B162" s="205"/>
      <c r="C162" s="206"/>
      <c r="D162" s="207" t="s">
        <v>153</v>
      </c>
      <c r="E162" s="208" t="s">
        <v>1</v>
      </c>
      <c r="F162" s="209" t="s">
        <v>511</v>
      </c>
      <c r="G162" s="206"/>
      <c r="H162" s="210">
        <v>30</v>
      </c>
      <c r="I162" s="211"/>
      <c r="J162" s="206"/>
      <c r="K162" s="206"/>
      <c r="L162" s="212"/>
      <c r="M162" s="213"/>
      <c r="N162" s="214"/>
      <c r="O162" s="214"/>
      <c r="P162" s="214"/>
      <c r="Q162" s="214"/>
      <c r="R162" s="214"/>
      <c r="S162" s="214"/>
      <c r="T162" s="215"/>
      <c r="AT162" s="216" t="s">
        <v>153</v>
      </c>
      <c r="AU162" s="216" t="s">
        <v>92</v>
      </c>
      <c r="AV162" s="13" t="s">
        <v>92</v>
      </c>
      <c r="AW162" s="13" t="s">
        <v>40</v>
      </c>
      <c r="AX162" s="13" t="s">
        <v>23</v>
      </c>
      <c r="AY162" s="216" t="s">
        <v>145</v>
      </c>
    </row>
    <row r="163" spans="1:65" s="2" customFormat="1" ht="49.15" customHeight="1">
      <c r="A163" s="35"/>
      <c r="B163" s="36"/>
      <c r="C163" s="192" t="s">
        <v>222</v>
      </c>
      <c r="D163" s="192" t="s">
        <v>147</v>
      </c>
      <c r="E163" s="193" t="s">
        <v>211</v>
      </c>
      <c r="F163" s="194" t="s">
        <v>212</v>
      </c>
      <c r="G163" s="195" t="s">
        <v>150</v>
      </c>
      <c r="H163" s="196">
        <v>26</v>
      </c>
      <c r="I163" s="197"/>
      <c r="J163" s="198">
        <f>ROUND(I163*H163,2)</f>
        <v>0</v>
      </c>
      <c r="K163" s="194" t="s">
        <v>151</v>
      </c>
      <c r="L163" s="40"/>
      <c r="M163" s="199" t="s">
        <v>1</v>
      </c>
      <c r="N163" s="200" t="s">
        <v>50</v>
      </c>
      <c r="O163" s="72"/>
      <c r="P163" s="201">
        <f>O163*H163</f>
        <v>0</v>
      </c>
      <c r="Q163" s="201">
        <v>0</v>
      </c>
      <c r="R163" s="201">
        <f>Q163*H163</f>
        <v>0</v>
      </c>
      <c r="S163" s="201">
        <v>0</v>
      </c>
      <c r="T163" s="202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03" t="s">
        <v>110</v>
      </c>
      <c r="AT163" s="203" t="s">
        <v>147</v>
      </c>
      <c r="AU163" s="203" t="s">
        <v>92</v>
      </c>
      <c r="AY163" s="18" t="s">
        <v>145</v>
      </c>
      <c r="BE163" s="204">
        <f>IF(N163="základní",J163,0)</f>
        <v>0</v>
      </c>
      <c r="BF163" s="204">
        <f>IF(N163="snížená",J163,0)</f>
        <v>0</v>
      </c>
      <c r="BG163" s="204">
        <f>IF(N163="zákl. přenesená",J163,0)</f>
        <v>0</v>
      </c>
      <c r="BH163" s="204">
        <f>IF(N163="sníž. přenesená",J163,0)</f>
        <v>0</v>
      </c>
      <c r="BI163" s="204">
        <f>IF(N163="nulová",J163,0)</f>
        <v>0</v>
      </c>
      <c r="BJ163" s="18" t="s">
        <v>23</v>
      </c>
      <c r="BK163" s="204">
        <f>ROUND(I163*H163,2)</f>
        <v>0</v>
      </c>
      <c r="BL163" s="18" t="s">
        <v>110</v>
      </c>
      <c r="BM163" s="203" t="s">
        <v>512</v>
      </c>
    </row>
    <row r="164" spans="2:51" s="13" customFormat="1" ht="11.25">
      <c r="B164" s="205"/>
      <c r="C164" s="206"/>
      <c r="D164" s="207" t="s">
        <v>153</v>
      </c>
      <c r="E164" s="208" t="s">
        <v>1</v>
      </c>
      <c r="F164" s="209" t="s">
        <v>486</v>
      </c>
      <c r="G164" s="206"/>
      <c r="H164" s="210">
        <v>13</v>
      </c>
      <c r="I164" s="211"/>
      <c r="J164" s="206"/>
      <c r="K164" s="206"/>
      <c r="L164" s="212"/>
      <c r="M164" s="213"/>
      <c r="N164" s="214"/>
      <c r="O164" s="214"/>
      <c r="P164" s="214"/>
      <c r="Q164" s="214"/>
      <c r="R164" s="214"/>
      <c r="S164" s="214"/>
      <c r="T164" s="215"/>
      <c r="AT164" s="216" t="s">
        <v>153</v>
      </c>
      <c r="AU164" s="216" t="s">
        <v>92</v>
      </c>
      <c r="AV164" s="13" t="s">
        <v>92</v>
      </c>
      <c r="AW164" s="13" t="s">
        <v>40</v>
      </c>
      <c r="AX164" s="13" t="s">
        <v>85</v>
      </c>
      <c r="AY164" s="216" t="s">
        <v>145</v>
      </c>
    </row>
    <row r="165" spans="2:51" s="13" customFormat="1" ht="11.25">
      <c r="B165" s="205"/>
      <c r="C165" s="206"/>
      <c r="D165" s="207" t="s">
        <v>153</v>
      </c>
      <c r="E165" s="208" t="s">
        <v>1</v>
      </c>
      <c r="F165" s="209" t="s">
        <v>487</v>
      </c>
      <c r="G165" s="206"/>
      <c r="H165" s="210">
        <v>13</v>
      </c>
      <c r="I165" s="211"/>
      <c r="J165" s="206"/>
      <c r="K165" s="206"/>
      <c r="L165" s="212"/>
      <c r="M165" s="213"/>
      <c r="N165" s="214"/>
      <c r="O165" s="214"/>
      <c r="P165" s="214"/>
      <c r="Q165" s="214"/>
      <c r="R165" s="214"/>
      <c r="S165" s="214"/>
      <c r="T165" s="215"/>
      <c r="AT165" s="216" t="s">
        <v>153</v>
      </c>
      <c r="AU165" s="216" t="s">
        <v>92</v>
      </c>
      <c r="AV165" s="13" t="s">
        <v>92</v>
      </c>
      <c r="AW165" s="13" t="s">
        <v>40</v>
      </c>
      <c r="AX165" s="13" t="s">
        <v>85</v>
      </c>
      <c r="AY165" s="216" t="s">
        <v>145</v>
      </c>
    </row>
    <row r="166" spans="2:51" s="14" customFormat="1" ht="11.25">
      <c r="B166" s="217"/>
      <c r="C166" s="218"/>
      <c r="D166" s="207" t="s">
        <v>153</v>
      </c>
      <c r="E166" s="219" t="s">
        <v>1</v>
      </c>
      <c r="F166" s="220" t="s">
        <v>174</v>
      </c>
      <c r="G166" s="218"/>
      <c r="H166" s="221">
        <v>26</v>
      </c>
      <c r="I166" s="222"/>
      <c r="J166" s="218"/>
      <c r="K166" s="218"/>
      <c r="L166" s="223"/>
      <c r="M166" s="224"/>
      <c r="N166" s="225"/>
      <c r="O166" s="225"/>
      <c r="P166" s="225"/>
      <c r="Q166" s="225"/>
      <c r="R166" s="225"/>
      <c r="S166" s="225"/>
      <c r="T166" s="226"/>
      <c r="AT166" s="227" t="s">
        <v>153</v>
      </c>
      <c r="AU166" s="227" t="s">
        <v>92</v>
      </c>
      <c r="AV166" s="14" t="s">
        <v>110</v>
      </c>
      <c r="AW166" s="14" t="s">
        <v>40</v>
      </c>
      <c r="AX166" s="14" t="s">
        <v>23</v>
      </c>
      <c r="AY166" s="227" t="s">
        <v>145</v>
      </c>
    </row>
    <row r="167" spans="1:65" s="2" customFormat="1" ht="37.9" customHeight="1">
      <c r="A167" s="35"/>
      <c r="B167" s="36"/>
      <c r="C167" s="192" t="s">
        <v>242</v>
      </c>
      <c r="D167" s="192" t="s">
        <v>147</v>
      </c>
      <c r="E167" s="193" t="s">
        <v>218</v>
      </c>
      <c r="F167" s="194" t="s">
        <v>219</v>
      </c>
      <c r="G167" s="195" t="s">
        <v>150</v>
      </c>
      <c r="H167" s="196">
        <v>0.54</v>
      </c>
      <c r="I167" s="197"/>
      <c r="J167" s="198">
        <f>ROUND(I167*H167,2)</f>
        <v>0</v>
      </c>
      <c r="K167" s="194" t="s">
        <v>151</v>
      </c>
      <c r="L167" s="40"/>
      <c r="M167" s="199" t="s">
        <v>1</v>
      </c>
      <c r="N167" s="200" t="s">
        <v>50</v>
      </c>
      <c r="O167" s="72"/>
      <c r="P167" s="201">
        <f>O167*H167</f>
        <v>0</v>
      </c>
      <c r="Q167" s="201">
        <v>0</v>
      </c>
      <c r="R167" s="201">
        <f>Q167*H167</f>
        <v>0</v>
      </c>
      <c r="S167" s="201">
        <v>0</v>
      </c>
      <c r="T167" s="202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03" t="s">
        <v>110</v>
      </c>
      <c r="AT167" s="203" t="s">
        <v>147</v>
      </c>
      <c r="AU167" s="203" t="s">
        <v>92</v>
      </c>
      <c r="AY167" s="18" t="s">
        <v>145</v>
      </c>
      <c r="BE167" s="204">
        <f>IF(N167="základní",J167,0)</f>
        <v>0</v>
      </c>
      <c r="BF167" s="204">
        <f>IF(N167="snížená",J167,0)</f>
        <v>0</v>
      </c>
      <c r="BG167" s="204">
        <f>IF(N167="zákl. přenesená",J167,0)</f>
        <v>0</v>
      </c>
      <c r="BH167" s="204">
        <f>IF(N167="sníž. přenesená",J167,0)</f>
        <v>0</v>
      </c>
      <c r="BI167" s="204">
        <f>IF(N167="nulová",J167,0)</f>
        <v>0</v>
      </c>
      <c r="BJ167" s="18" t="s">
        <v>23</v>
      </c>
      <c r="BK167" s="204">
        <f>ROUND(I167*H167,2)</f>
        <v>0</v>
      </c>
      <c r="BL167" s="18" t="s">
        <v>110</v>
      </c>
      <c r="BM167" s="203" t="s">
        <v>513</v>
      </c>
    </row>
    <row r="168" spans="2:51" s="13" customFormat="1" ht="11.25">
      <c r="B168" s="205"/>
      <c r="C168" s="206"/>
      <c r="D168" s="207" t="s">
        <v>153</v>
      </c>
      <c r="E168" s="208" t="s">
        <v>1</v>
      </c>
      <c r="F168" s="209" t="s">
        <v>514</v>
      </c>
      <c r="G168" s="206"/>
      <c r="H168" s="210">
        <v>0.54</v>
      </c>
      <c r="I168" s="211"/>
      <c r="J168" s="206"/>
      <c r="K168" s="206"/>
      <c r="L168" s="212"/>
      <c r="M168" s="213"/>
      <c r="N168" s="214"/>
      <c r="O168" s="214"/>
      <c r="P168" s="214"/>
      <c r="Q168" s="214"/>
      <c r="R168" s="214"/>
      <c r="S168" s="214"/>
      <c r="T168" s="215"/>
      <c r="AT168" s="216" t="s">
        <v>153</v>
      </c>
      <c r="AU168" s="216" t="s">
        <v>92</v>
      </c>
      <c r="AV168" s="13" t="s">
        <v>92</v>
      </c>
      <c r="AW168" s="13" t="s">
        <v>40</v>
      </c>
      <c r="AX168" s="13" t="s">
        <v>23</v>
      </c>
      <c r="AY168" s="216" t="s">
        <v>145</v>
      </c>
    </row>
    <row r="169" spans="1:65" s="2" customFormat="1" ht="49.15" customHeight="1">
      <c r="A169" s="35"/>
      <c r="B169" s="36"/>
      <c r="C169" s="192" t="s">
        <v>7</v>
      </c>
      <c r="D169" s="192" t="s">
        <v>147</v>
      </c>
      <c r="E169" s="193" t="s">
        <v>223</v>
      </c>
      <c r="F169" s="194" t="s">
        <v>224</v>
      </c>
      <c r="G169" s="195" t="s">
        <v>225</v>
      </c>
      <c r="H169" s="196">
        <v>740</v>
      </c>
      <c r="I169" s="197"/>
      <c r="J169" s="198">
        <f>ROUND(I169*H169,2)</f>
        <v>0</v>
      </c>
      <c r="K169" s="194" t="s">
        <v>151</v>
      </c>
      <c r="L169" s="40"/>
      <c r="M169" s="199" t="s">
        <v>1</v>
      </c>
      <c r="N169" s="200" t="s">
        <v>50</v>
      </c>
      <c r="O169" s="72"/>
      <c r="P169" s="201">
        <f>O169*H169</f>
        <v>0</v>
      </c>
      <c r="Q169" s="201">
        <v>0</v>
      </c>
      <c r="R169" s="201">
        <f>Q169*H169</f>
        <v>0</v>
      </c>
      <c r="S169" s="201">
        <v>0</v>
      </c>
      <c r="T169" s="202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03" t="s">
        <v>110</v>
      </c>
      <c r="AT169" s="203" t="s">
        <v>147</v>
      </c>
      <c r="AU169" s="203" t="s">
        <v>92</v>
      </c>
      <c r="AY169" s="18" t="s">
        <v>145</v>
      </c>
      <c r="BE169" s="204">
        <f>IF(N169="základní",J169,0)</f>
        <v>0</v>
      </c>
      <c r="BF169" s="204">
        <f>IF(N169="snížená",J169,0)</f>
        <v>0</v>
      </c>
      <c r="BG169" s="204">
        <f>IF(N169="zákl. přenesená",J169,0)</f>
        <v>0</v>
      </c>
      <c r="BH169" s="204">
        <f>IF(N169="sníž. přenesená",J169,0)</f>
        <v>0</v>
      </c>
      <c r="BI169" s="204">
        <f>IF(N169="nulová",J169,0)</f>
        <v>0</v>
      </c>
      <c r="BJ169" s="18" t="s">
        <v>23</v>
      </c>
      <c r="BK169" s="204">
        <f>ROUND(I169*H169,2)</f>
        <v>0</v>
      </c>
      <c r="BL169" s="18" t="s">
        <v>110</v>
      </c>
      <c r="BM169" s="203" t="s">
        <v>515</v>
      </c>
    </row>
    <row r="170" spans="2:51" s="15" customFormat="1" ht="11.25">
      <c r="B170" s="228"/>
      <c r="C170" s="229"/>
      <c r="D170" s="207" t="s">
        <v>153</v>
      </c>
      <c r="E170" s="230" t="s">
        <v>1</v>
      </c>
      <c r="F170" s="231" t="s">
        <v>227</v>
      </c>
      <c r="G170" s="229"/>
      <c r="H170" s="230" t="s">
        <v>1</v>
      </c>
      <c r="I170" s="232"/>
      <c r="J170" s="229"/>
      <c r="K170" s="229"/>
      <c r="L170" s="233"/>
      <c r="M170" s="234"/>
      <c r="N170" s="235"/>
      <c r="O170" s="235"/>
      <c r="P170" s="235"/>
      <c r="Q170" s="235"/>
      <c r="R170" s="235"/>
      <c r="S170" s="235"/>
      <c r="T170" s="236"/>
      <c r="AT170" s="237" t="s">
        <v>153</v>
      </c>
      <c r="AU170" s="237" t="s">
        <v>92</v>
      </c>
      <c r="AV170" s="15" t="s">
        <v>23</v>
      </c>
      <c r="AW170" s="15" t="s">
        <v>40</v>
      </c>
      <c r="AX170" s="15" t="s">
        <v>85</v>
      </c>
      <c r="AY170" s="237" t="s">
        <v>145</v>
      </c>
    </row>
    <row r="171" spans="2:51" s="13" customFormat="1" ht="11.25">
      <c r="B171" s="205"/>
      <c r="C171" s="206"/>
      <c r="D171" s="207" t="s">
        <v>153</v>
      </c>
      <c r="E171" s="208" t="s">
        <v>1</v>
      </c>
      <c r="F171" s="209" t="s">
        <v>516</v>
      </c>
      <c r="G171" s="206"/>
      <c r="H171" s="210">
        <v>140</v>
      </c>
      <c r="I171" s="211"/>
      <c r="J171" s="206"/>
      <c r="K171" s="206"/>
      <c r="L171" s="212"/>
      <c r="M171" s="213"/>
      <c r="N171" s="214"/>
      <c r="O171" s="214"/>
      <c r="P171" s="214"/>
      <c r="Q171" s="214"/>
      <c r="R171" s="214"/>
      <c r="S171" s="214"/>
      <c r="T171" s="215"/>
      <c r="AT171" s="216" t="s">
        <v>153</v>
      </c>
      <c r="AU171" s="216" t="s">
        <v>92</v>
      </c>
      <c r="AV171" s="13" t="s">
        <v>92</v>
      </c>
      <c r="AW171" s="13" t="s">
        <v>40</v>
      </c>
      <c r="AX171" s="13" t="s">
        <v>85</v>
      </c>
      <c r="AY171" s="216" t="s">
        <v>145</v>
      </c>
    </row>
    <row r="172" spans="2:51" s="13" customFormat="1" ht="11.25">
      <c r="B172" s="205"/>
      <c r="C172" s="206"/>
      <c r="D172" s="207" t="s">
        <v>153</v>
      </c>
      <c r="E172" s="208" t="s">
        <v>1</v>
      </c>
      <c r="F172" s="209" t="s">
        <v>517</v>
      </c>
      <c r="G172" s="206"/>
      <c r="H172" s="210">
        <v>3640</v>
      </c>
      <c r="I172" s="211"/>
      <c r="J172" s="206"/>
      <c r="K172" s="206"/>
      <c r="L172" s="212"/>
      <c r="M172" s="213"/>
      <c r="N172" s="214"/>
      <c r="O172" s="214"/>
      <c r="P172" s="214"/>
      <c r="Q172" s="214"/>
      <c r="R172" s="214"/>
      <c r="S172" s="214"/>
      <c r="T172" s="215"/>
      <c r="AT172" s="216" t="s">
        <v>153</v>
      </c>
      <c r="AU172" s="216" t="s">
        <v>92</v>
      </c>
      <c r="AV172" s="13" t="s">
        <v>92</v>
      </c>
      <c r="AW172" s="13" t="s">
        <v>40</v>
      </c>
      <c r="AX172" s="13" t="s">
        <v>85</v>
      </c>
      <c r="AY172" s="216" t="s">
        <v>145</v>
      </c>
    </row>
    <row r="173" spans="2:51" s="13" customFormat="1" ht="11.25">
      <c r="B173" s="205"/>
      <c r="C173" s="206"/>
      <c r="D173" s="207" t="s">
        <v>153</v>
      </c>
      <c r="E173" s="208" t="s">
        <v>1</v>
      </c>
      <c r="F173" s="209" t="s">
        <v>518</v>
      </c>
      <c r="G173" s="206"/>
      <c r="H173" s="210">
        <v>-3040</v>
      </c>
      <c r="I173" s="211"/>
      <c r="J173" s="206"/>
      <c r="K173" s="206"/>
      <c r="L173" s="212"/>
      <c r="M173" s="213"/>
      <c r="N173" s="214"/>
      <c r="O173" s="214"/>
      <c r="P173" s="214"/>
      <c r="Q173" s="214"/>
      <c r="R173" s="214"/>
      <c r="S173" s="214"/>
      <c r="T173" s="215"/>
      <c r="AT173" s="216" t="s">
        <v>153</v>
      </c>
      <c r="AU173" s="216" t="s">
        <v>92</v>
      </c>
      <c r="AV173" s="13" t="s">
        <v>92</v>
      </c>
      <c r="AW173" s="13" t="s">
        <v>40</v>
      </c>
      <c r="AX173" s="13" t="s">
        <v>85</v>
      </c>
      <c r="AY173" s="216" t="s">
        <v>145</v>
      </c>
    </row>
    <row r="174" spans="2:51" s="14" customFormat="1" ht="11.25">
      <c r="B174" s="217"/>
      <c r="C174" s="218"/>
      <c r="D174" s="207" t="s">
        <v>153</v>
      </c>
      <c r="E174" s="219" t="s">
        <v>1</v>
      </c>
      <c r="F174" s="220" t="s">
        <v>174</v>
      </c>
      <c r="G174" s="218"/>
      <c r="H174" s="221">
        <v>740</v>
      </c>
      <c r="I174" s="222"/>
      <c r="J174" s="218"/>
      <c r="K174" s="218"/>
      <c r="L174" s="223"/>
      <c r="M174" s="224"/>
      <c r="N174" s="225"/>
      <c r="O174" s="225"/>
      <c r="P174" s="225"/>
      <c r="Q174" s="225"/>
      <c r="R174" s="225"/>
      <c r="S174" s="225"/>
      <c r="T174" s="226"/>
      <c r="AT174" s="227" t="s">
        <v>153</v>
      </c>
      <c r="AU174" s="227" t="s">
        <v>92</v>
      </c>
      <c r="AV174" s="14" t="s">
        <v>110</v>
      </c>
      <c r="AW174" s="14" t="s">
        <v>40</v>
      </c>
      <c r="AX174" s="14" t="s">
        <v>23</v>
      </c>
      <c r="AY174" s="227" t="s">
        <v>145</v>
      </c>
    </row>
    <row r="175" spans="1:65" s="2" customFormat="1" ht="37.9" customHeight="1">
      <c r="A175" s="35"/>
      <c r="B175" s="36"/>
      <c r="C175" s="192" t="s">
        <v>249</v>
      </c>
      <c r="D175" s="192" t="s">
        <v>147</v>
      </c>
      <c r="E175" s="193" t="s">
        <v>231</v>
      </c>
      <c r="F175" s="194" t="s">
        <v>232</v>
      </c>
      <c r="G175" s="195" t="s">
        <v>225</v>
      </c>
      <c r="H175" s="196">
        <v>600</v>
      </c>
      <c r="I175" s="197"/>
      <c r="J175" s="198">
        <f>ROUND(I175*H175,2)</f>
        <v>0</v>
      </c>
      <c r="K175" s="194" t="s">
        <v>151</v>
      </c>
      <c r="L175" s="40"/>
      <c r="M175" s="199" t="s">
        <v>1</v>
      </c>
      <c r="N175" s="200" t="s">
        <v>50</v>
      </c>
      <c r="O175" s="72"/>
      <c r="P175" s="201">
        <f>O175*H175</f>
        <v>0</v>
      </c>
      <c r="Q175" s="201">
        <v>0</v>
      </c>
      <c r="R175" s="201">
        <f>Q175*H175</f>
        <v>0</v>
      </c>
      <c r="S175" s="201">
        <v>0</v>
      </c>
      <c r="T175" s="202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03" t="s">
        <v>110</v>
      </c>
      <c r="AT175" s="203" t="s">
        <v>147</v>
      </c>
      <c r="AU175" s="203" t="s">
        <v>92</v>
      </c>
      <c r="AY175" s="18" t="s">
        <v>145</v>
      </c>
      <c r="BE175" s="204">
        <f>IF(N175="základní",J175,0)</f>
        <v>0</v>
      </c>
      <c r="BF175" s="204">
        <f>IF(N175="snížená",J175,0)</f>
        <v>0</v>
      </c>
      <c r="BG175" s="204">
        <f>IF(N175="zákl. přenesená",J175,0)</f>
        <v>0</v>
      </c>
      <c r="BH175" s="204">
        <f>IF(N175="sníž. přenesená",J175,0)</f>
        <v>0</v>
      </c>
      <c r="BI175" s="204">
        <f>IF(N175="nulová",J175,0)</f>
        <v>0</v>
      </c>
      <c r="BJ175" s="18" t="s">
        <v>23</v>
      </c>
      <c r="BK175" s="204">
        <f>ROUND(I175*H175,2)</f>
        <v>0</v>
      </c>
      <c r="BL175" s="18" t="s">
        <v>110</v>
      </c>
      <c r="BM175" s="203" t="s">
        <v>519</v>
      </c>
    </row>
    <row r="176" spans="2:51" s="13" customFormat="1" ht="11.25">
      <c r="B176" s="205"/>
      <c r="C176" s="206"/>
      <c r="D176" s="207" t="s">
        <v>153</v>
      </c>
      <c r="E176" s="208" t="s">
        <v>1</v>
      </c>
      <c r="F176" s="209" t="s">
        <v>520</v>
      </c>
      <c r="G176" s="206"/>
      <c r="H176" s="210">
        <v>600</v>
      </c>
      <c r="I176" s="211"/>
      <c r="J176" s="206"/>
      <c r="K176" s="206"/>
      <c r="L176" s="212"/>
      <c r="M176" s="213"/>
      <c r="N176" s="214"/>
      <c r="O176" s="214"/>
      <c r="P176" s="214"/>
      <c r="Q176" s="214"/>
      <c r="R176" s="214"/>
      <c r="S176" s="214"/>
      <c r="T176" s="215"/>
      <c r="AT176" s="216" t="s">
        <v>153</v>
      </c>
      <c r="AU176" s="216" t="s">
        <v>92</v>
      </c>
      <c r="AV176" s="13" t="s">
        <v>92</v>
      </c>
      <c r="AW176" s="13" t="s">
        <v>40</v>
      </c>
      <c r="AX176" s="13" t="s">
        <v>85</v>
      </c>
      <c r="AY176" s="216" t="s">
        <v>145</v>
      </c>
    </row>
    <row r="177" spans="2:51" s="14" customFormat="1" ht="11.25">
      <c r="B177" s="217"/>
      <c r="C177" s="218"/>
      <c r="D177" s="207" t="s">
        <v>153</v>
      </c>
      <c r="E177" s="219" t="s">
        <v>1</v>
      </c>
      <c r="F177" s="220" t="s">
        <v>174</v>
      </c>
      <c r="G177" s="218"/>
      <c r="H177" s="221">
        <v>600</v>
      </c>
      <c r="I177" s="222"/>
      <c r="J177" s="218"/>
      <c r="K177" s="218"/>
      <c r="L177" s="223"/>
      <c r="M177" s="224"/>
      <c r="N177" s="225"/>
      <c r="O177" s="225"/>
      <c r="P177" s="225"/>
      <c r="Q177" s="225"/>
      <c r="R177" s="225"/>
      <c r="S177" s="225"/>
      <c r="T177" s="226"/>
      <c r="AT177" s="227" t="s">
        <v>153</v>
      </c>
      <c r="AU177" s="227" t="s">
        <v>92</v>
      </c>
      <c r="AV177" s="14" t="s">
        <v>110</v>
      </c>
      <c r="AW177" s="14" t="s">
        <v>40</v>
      </c>
      <c r="AX177" s="14" t="s">
        <v>23</v>
      </c>
      <c r="AY177" s="227" t="s">
        <v>145</v>
      </c>
    </row>
    <row r="178" spans="1:65" s="2" customFormat="1" ht="14.45" customHeight="1">
      <c r="A178" s="35"/>
      <c r="B178" s="36"/>
      <c r="C178" s="238" t="s">
        <v>254</v>
      </c>
      <c r="D178" s="238" t="s">
        <v>236</v>
      </c>
      <c r="E178" s="239" t="s">
        <v>237</v>
      </c>
      <c r="F178" s="240" t="s">
        <v>238</v>
      </c>
      <c r="G178" s="241" t="s">
        <v>239</v>
      </c>
      <c r="H178" s="242">
        <v>9</v>
      </c>
      <c r="I178" s="243"/>
      <c r="J178" s="244">
        <f>ROUND(I178*H178,2)</f>
        <v>0</v>
      </c>
      <c r="K178" s="240" t="s">
        <v>151</v>
      </c>
      <c r="L178" s="245"/>
      <c r="M178" s="246" t="s">
        <v>1</v>
      </c>
      <c r="N178" s="247" t="s">
        <v>50</v>
      </c>
      <c r="O178" s="72"/>
      <c r="P178" s="201">
        <f>O178*H178</f>
        <v>0</v>
      </c>
      <c r="Q178" s="201">
        <v>0.001</v>
      </c>
      <c r="R178" s="201">
        <f>Q178*H178</f>
        <v>0.009000000000000001</v>
      </c>
      <c r="S178" s="201">
        <v>0</v>
      </c>
      <c r="T178" s="202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03" t="s">
        <v>191</v>
      </c>
      <c r="AT178" s="203" t="s">
        <v>236</v>
      </c>
      <c r="AU178" s="203" t="s">
        <v>92</v>
      </c>
      <c r="AY178" s="18" t="s">
        <v>145</v>
      </c>
      <c r="BE178" s="204">
        <f>IF(N178="základní",J178,0)</f>
        <v>0</v>
      </c>
      <c r="BF178" s="204">
        <f>IF(N178="snížená",J178,0)</f>
        <v>0</v>
      </c>
      <c r="BG178" s="204">
        <f>IF(N178="zákl. přenesená",J178,0)</f>
        <v>0</v>
      </c>
      <c r="BH178" s="204">
        <f>IF(N178="sníž. přenesená",J178,0)</f>
        <v>0</v>
      </c>
      <c r="BI178" s="204">
        <f>IF(N178="nulová",J178,0)</f>
        <v>0</v>
      </c>
      <c r="BJ178" s="18" t="s">
        <v>23</v>
      </c>
      <c r="BK178" s="204">
        <f>ROUND(I178*H178,2)</f>
        <v>0</v>
      </c>
      <c r="BL178" s="18" t="s">
        <v>110</v>
      </c>
      <c r="BM178" s="203" t="s">
        <v>521</v>
      </c>
    </row>
    <row r="179" spans="2:51" s="13" customFormat="1" ht="11.25">
      <c r="B179" s="205"/>
      <c r="C179" s="206"/>
      <c r="D179" s="207" t="s">
        <v>153</v>
      </c>
      <c r="E179" s="206"/>
      <c r="F179" s="209" t="s">
        <v>522</v>
      </c>
      <c r="G179" s="206"/>
      <c r="H179" s="210">
        <v>9</v>
      </c>
      <c r="I179" s="211"/>
      <c r="J179" s="206"/>
      <c r="K179" s="206"/>
      <c r="L179" s="212"/>
      <c r="M179" s="213"/>
      <c r="N179" s="214"/>
      <c r="O179" s="214"/>
      <c r="P179" s="214"/>
      <c r="Q179" s="214"/>
      <c r="R179" s="214"/>
      <c r="S179" s="214"/>
      <c r="T179" s="215"/>
      <c r="AT179" s="216" t="s">
        <v>153</v>
      </c>
      <c r="AU179" s="216" t="s">
        <v>92</v>
      </c>
      <c r="AV179" s="13" t="s">
        <v>92</v>
      </c>
      <c r="AW179" s="13" t="s">
        <v>4</v>
      </c>
      <c r="AX179" s="13" t="s">
        <v>23</v>
      </c>
      <c r="AY179" s="216" t="s">
        <v>145</v>
      </c>
    </row>
    <row r="180" spans="1:65" s="2" customFormat="1" ht="37.9" customHeight="1">
      <c r="A180" s="35"/>
      <c r="B180" s="36"/>
      <c r="C180" s="192" t="s">
        <v>259</v>
      </c>
      <c r="D180" s="192" t="s">
        <v>147</v>
      </c>
      <c r="E180" s="193" t="s">
        <v>243</v>
      </c>
      <c r="F180" s="194" t="s">
        <v>244</v>
      </c>
      <c r="G180" s="195" t="s">
        <v>225</v>
      </c>
      <c r="H180" s="196">
        <v>1027.84</v>
      </c>
      <c r="I180" s="197"/>
      <c r="J180" s="198">
        <f>ROUND(I180*H180,2)</f>
        <v>0</v>
      </c>
      <c r="K180" s="194" t="s">
        <v>151</v>
      </c>
      <c r="L180" s="40"/>
      <c r="M180" s="199" t="s">
        <v>1</v>
      </c>
      <c r="N180" s="200" t="s">
        <v>50</v>
      </c>
      <c r="O180" s="72"/>
      <c r="P180" s="201">
        <f>O180*H180</f>
        <v>0</v>
      </c>
      <c r="Q180" s="201">
        <v>0</v>
      </c>
      <c r="R180" s="201">
        <f>Q180*H180</f>
        <v>0</v>
      </c>
      <c r="S180" s="201">
        <v>0</v>
      </c>
      <c r="T180" s="202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03" t="s">
        <v>110</v>
      </c>
      <c r="AT180" s="203" t="s">
        <v>147</v>
      </c>
      <c r="AU180" s="203" t="s">
        <v>92</v>
      </c>
      <c r="AY180" s="18" t="s">
        <v>145</v>
      </c>
      <c r="BE180" s="204">
        <f>IF(N180="základní",J180,0)</f>
        <v>0</v>
      </c>
      <c r="BF180" s="204">
        <f>IF(N180="snížená",J180,0)</f>
        <v>0</v>
      </c>
      <c r="BG180" s="204">
        <f>IF(N180="zákl. přenesená",J180,0)</f>
        <v>0</v>
      </c>
      <c r="BH180" s="204">
        <f>IF(N180="sníž. přenesená",J180,0)</f>
        <v>0</v>
      </c>
      <c r="BI180" s="204">
        <f>IF(N180="nulová",J180,0)</f>
        <v>0</v>
      </c>
      <c r="BJ180" s="18" t="s">
        <v>23</v>
      </c>
      <c r="BK180" s="204">
        <f>ROUND(I180*H180,2)</f>
        <v>0</v>
      </c>
      <c r="BL180" s="18" t="s">
        <v>110</v>
      </c>
      <c r="BM180" s="203" t="s">
        <v>523</v>
      </c>
    </row>
    <row r="181" spans="2:51" s="13" customFormat="1" ht="11.25">
      <c r="B181" s="205"/>
      <c r="C181" s="206"/>
      <c r="D181" s="207" t="s">
        <v>153</v>
      </c>
      <c r="E181" s="208" t="s">
        <v>1</v>
      </c>
      <c r="F181" s="209" t="s">
        <v>524</v>
      </c>
      <c r="G181" s="206"/>
      <c r="H181" s="210">
        <v>1027.84</v>
      </c>
      <c r="I181" s="211"/>
      <c r="J181" s="206"/>
      <c r="K181" s="206"/>
      <c r="L181" s="212"/>
      <c r="M181" s="213"/>
      <c r="N181" s="214"/>
      <c r="O181" s="214"/>
      <c r="P181" s="214"/>
      <c r="Q181" s="214"/>
      <c r="R181" s="214"/>
      <c r="S181" s="214"/>
      <c r="T181" s="215"/>
      <c r="AT181" s="216" t="s">
        <v>153</v>
      </c>
      <c r="AU181" s="216" t="s">
        <v>92</v>
      </c>
      <c r="AV181" s="13" t="s">
        <v>92</v>
      </c>
      <c r="AW181" s="13" t="s">
        <v>40</v>
      </c>
      <c r="AX181" s="13" t="s">
        <v>23</v>
      </c>
      <c r="AY181" s="216" t="s">
        <v>145</v>
      </c>
    </row>
    <row r="182" spans="1:65" s="2" customFormat="1" ht="14.45" customHeight="1">
      <c r="A182" s="35"/>
      <c r="B182" s="36"/>
      <c r="C182" s="238" t="s">
        <v>264</v>
      </c>
      <c r="D182" s="238" t="s">
        <v>236</v>
      </c>
      <c r="E182" s="239" t="s">
        <v>237</v>
      </c>
      <c r="F182" s="240" t="s">
        <v>238</v>
      </c>
      <c r="G182" s="241" t="s">
        <v>239</v>
      </c>
      <c r="H182" s="242">
        <v>15.418</v>
      </c>
      <c r="I182" s="243"/>
      <c r="J182" s="244">
        <f>ROUND(I182*H182,2)</f>
        <v>0</v>
      </c>
      <c r="K182" s="240" t="s">
        <v>151</v>
      </c>
      <c r="L182" s="245"/>
      <c r="M182" s="246" t="s">
        <v>1</v>
      </c>
      <c r="N182" s="247" t="s">
        <v>50</v>
      </c>
      <c r="O182" s="72"/>
      <c r="P182" s="201">
        <f>O182*H182</f>
        <v>0</v>
      </c>
      <c r="Q182" s="201">
        <v>0.001</v>
      </c>
      <c r="R182" s="201">
        <f>Q182*H182</f>
        <v>0.015418</v>
      </c>
      <c r="S182" s="201">
        <v>0</v>
      </c>
      <c r="T182" s="202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03" t="s">
        <v>191</v>
      </c>
      <c r="AT182" s="203" t="s">
        <v>236</v>
      </c>
      <c r="AU182" s="203" t="s">
        <v>92</v>
      </c>
      <c r="AY182" s="18" t="s">
        <v>145</v>
      </c>
      <c r="BE182" s="204">
        <f>IF(N182="základní",J182,0)</f>
        <v>0</v>
      </c>
      <c r="BF182" s="204">
        <f>IF(N182="snížená",J182,0)</f>
        <v>0</v>
      </c>
      <c r="BG182" s="204">
        <f>IF(N182="zákl. přenesená",J182,0)</f>
        <v>0</v>
      </c>
      <c r="BH182" s="204">
        <f>IF(N182="sníž. přenesená",J182,0)</f>
        <v>0</v>
      </c>
      <c r="BI182" s="204">
        <f>IF(N182="nulová",J182,0)</f>
        <v>0</v>
      </c>
      <c r="BJ182" s="18" t="s">
        <v>23</v>
      </c>
      <c r="BK182" s="204">
        <f>ROUND(I182*H182,2)</f>
        <v>0</v>
      </c>
      <c r="BL182" s="18" t="s">
        <v>110</v>
      </c>
      <c r="BM182" s="203" t="s">
        <v>525</v>
      </c>
    </row>
    <row r="183" spans="2:51" s="13" customFormat="1" ht="11.25">
      <c r="B183" s="205"/>
      <c r="C183" s="206"/>
      <c r="D183" s="207" t="s">
        <v>153</v>
      </c>
      <c r="E183" s="206"/>
      <c r="F183" s="209" t="s">
        <v>526</v>
      </c>
      <c r="G183" s="206"/>
      <c r="H183" s="210">
        <v>15.418</v>
      </c>
      <c r="I183" s="211"/>
      <c r="J183" s="206"/>
      <c r="K183" s="206"/>
      <c r="L183" s="212"/>
      <c r="M183" s="213"/>
      <c r="N183" s="214"/>
      <c r="O183" s="214"/>
      <c r="P183" s="214"/>
      <c r="Q183" s="214"/>
      <c r="R183" s="214"/>
      <c r="S183" s="214"/>
      <c r="T183" s="215"/>
      <c r="AT183" s="216" t="s">
        <v>153</v>
      </c>
      <c r="AU183" s="216" t="s">
        <v>92</v>
      </c>
      <c r="AV183" s="13" t="s">
        <v>92</v>
      </c>
      <c r="AW183" s="13" t="s">
        <v>4</v>
      </c>
      <c r="AX183" s="13" t="s">
        <v>23</v>
      </c>
      <c r="AY183" s="216" t="s">
        <v>145</v>
      </c>
    </row>
    <row r="184" spans="1:65" s="2" customFormat="1" ht="49.15" customHeight="1">
      <c r="A184" s="35"/>
      <c r="B184" s="36"/>
      <c r="C184" s="192" t="s">
        <v>270</v>
      </c>
      <c r="D184" s="192" t="s">
        <v>147</v>
      </c>
      <c r="E184" s="193" t="s">
        <v>250</v>
      </c>
      <c r="F184" s="194" t="s">
        <v>251</v>
      </c>
      <c r="G184" s="195" t="s">
        <v>225</v>
      </c>
      <c r="H184" s="196">
        <v>1250.94</v>
      </c>
      <c r="I184" s="197"/>
      <c r="J184" s="198">
        <f>ROUND(I184*H184,2)</f>
        <v>0</v>
      </c>
      <c r="K184" s="194" t="s">
        <v>151</v>
      </c>
      <c r="L184" s="40"/>
      <c r="M184" s="199" t="s">
        <v>1</v>
      </c>
      <c r="N184" s="200" t="s">
        <v>50</v>
      </c>
      <c r="O184" s="72"/>
      <c r="P184" s="201">
        <f>O184*H184</f>
        <v>0</v>
      </c>
      <c r="Q184" s="201">
        <v>0</v>
      </c>
      <c r="R184" s="201">
        <f>Q184*H184</f>
        <v>0</v>
      </c>
      <c r="S184" s="201">
        <v>0</v>
      </c>
      <c r="T184" s="202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03" t="s">
        <v>110</v>
      </c>
      <c r="AT184" s="203" t="s">
        <v>147</v>
      </c>
      <c r="AU184" s="203" t="s">
        <v>92</v>
      </c>
      <c r="AY184" s="18" t="s">
        <v>145</v>
      </c>
      <c r="BE184" s="204">
        <f>IF(N184="základní",J184,0)</f>
        <v>0</v>
      </c>
      <c r="BF184" s="204">
        <f>IF(N184="snížená",J184,0)</f>
        <v>0</v>
      </c>
      <c r="BG184" s="204">
        <f>IF(N184="zákl. přenesená",J184,0)</f>
        <v>0</v>
      </c>
      <c r="BH184" s="204">
        <f>IF(N184="sníž. přenesená",J184,0)</f>
        <v>0</v>
      </c>
      <c r="BI184" s="204">
        <f>IF(N184="nulová",J184,0)</f>
        <v>0</v>
      </c>
      <c r="BJ184" s="18" t="s">
        <v>23</v>
      </c>
      <c r="BK184" s="204">
        <f>ROUND(I184*H184,2)</f>
        <v>0</v>
      </c>
      <c r="BL184" s="18" t="s">
        <v>110</v>
      </c>
      <c r="BM184" s="203" t="s">
        <v>527</v>
      </c>
    </row>
    <row r="185" spans="2:51" s="13" customFormat="1" ht="11.25">
      <c r="B185" s="205"/>
      <c r="C185" s="206"/>
      <c r="D185" s="207" t="s">
        <v>153</v>
      </c>
      <c r="E185" s="208" t="s">
        <v>1</v>
      </c>
      <c r="F185" s="209" t="s">
        <v>528</v>
      </c>
      <c r="G185" s="206"/>
      <c r="H185" s="210">
        <v>1250.94</v>
      </c>
      <c r="I185" s="211"/>
      <c r="J185" s="206"/>
      <c r="K185" s="206"/>
      <c r="L185" s="212"/>
      <c r="M185" s="213"/>
      <c r="N185" s="214"/>
      <c r="O185" s="214"/>
      <c r="P185" s="214"/>
      <c r="Q185" s="214"/>
      <c r="R185" s="214"/>
      <c r="S185" s="214"/>
      <c r="T185" s="215"/>
      <c r="AT185" s="216" t="s">
        <v>153</v>
      </c>
      <c r="AU185" s="216" t="s">
        <v>92</v>
      </c>
      <c r="AV185" s="13" t="s">
        <v>92</v>
      </c>
      <c r="AW185" s="13" t="s">
        <v>40</v>
      </c>
      <c r="AX185" s="13" t="s">
        <v>23</v>
      </c>
      <c r="AY185" s="216" t="s">
        <v>145</v>
      </c>
    </row>
    <row r="186" spans="1:65" s="2" customFormat="1" ht="37.9" customHeight="1">
      <c r="A186" s="35"/>
      <c r="B186" s="36"/>
      <c r="C186" s="192" t="s">
        <v>278</v>
      </c>
      <c r="D186" s="192" t="s">
        <v>147</v>
      </c>
      <c r="E186" s="193" t="s">
        <v>260</v>
      </c>
      <c r="F186" s="194" t="s">
        <v>261</v>
      </c>
      <c r="G186" s="195" t="s">
        <v>225</v>
      </c>
      <c r="H186" s="196">
        <v>1027.84</v>
      </c>
      <c r="I186" s="197"/>
      <c r="J186" s="198">
        <f>ROUND(I186*H186,2)</f>
        <v>0</v>
      </c>
      <c r="K186" s="194" t="s">
        <v>151</v>
      </c>
      <c r="L186" s="40"/>
      <c r="M186" s="199" t="s">
        <v>1</v>
      </c>
      <c r="N186" s="200" t="s">
        <v>50</v>
      </c>
      <c r="O186" s="72"/>
      <c r="P186" s="201">
        <f>O186*H186</f>
        <v>0</v>
      </c>
      <c r="Q186" s="201">
        <v>0</v>
      </c>
      <c r="R186" s="201">
        <f>Q186*H186</f>
        <v>0</v>
      </c>
      <c r="S186" s="201">
        <v>0</v>
      </c>
      <c r="T186" s="202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03" t="s">
        <v>110</v>
      </c>
      <c r="AT186" s="203" t="s">
        <v>147</v>
      </c>
      <c r="AU186" s="203" t="s">
        <v>92</v>
      </c>
      <c r="AY186" s="18" t="s">
        <v>145</v>
      </c>
      <c r="BE186" s="204">
        <f>IF(N186="základní",J186,0)</f>
        <v>0</v>
      </c>
      <c r="BF186" s="204">
        <f>IF(N186="snížená",J186,0)</f>
        <v>0</v>
      </c>
      <c r="BG186" s="204">
        <f>IF(N186="zákl. přenesená",J186,0)</f>
        <v>0</v>
      </c>
      <c r="BH186" s="204">
        <f>IF(N186="sníž. přenesená",J186,0)</f>
        <v>0</v>
      </c>
      <c r="BI186" s="204">
        <f>IF(N186="nulová",J186,0)</f>
        <v>0</v>
      </c>
      <c r="BJ186" s="18" t="s">
        <v>23</v>
      </c>
      <c r="BK186" s="204">
        <f>ROUND(I186*H186,2)</f>
        <v>0</v>
      </c>
      <c r="BL186" s="18" t="s">
        <v>110</v>
      </c>
      <c r="BM186" s="203" t="s">
        <v>529</v>
      </c>
    </row>
    <row r="187" spans="2:51" s="13" customFormat="1" ht="11.25">
      <c r="B187" s="205"/>
      <c r="C187" s="206"/>
      <c r="D187" s="207" t="s">
        <v>153</v>
      </c>
      <c r="E187" s="208" t="s">
        <v>1</v>
      </c>
      <c r="F187" s="209" t="s">
        <v>524</v>
      </c>
      <c r="G187" s="206"/>
      <c r="H187" s="210">
        <v>1027.84</v>
      </c>
      <c r="I187" s="211"/>
      <c r="J187" s="206"/>
      <c r="K187" s="206"/>
      <c r="L187" s="212"/>
      <c r="M187" s="213"/>
      <c r="N187" s="214"/>
      <c r="O187" s="214"/>
      <c r="P187" s="214"/>
      <c r="Q187" s="214"/>
      <c r="R187" s="214"/>
      <c r="S187" s="214"/>
      <c r="T187" s="215"/>
      <c r="AT187" s="216" t="s">
        <v>153</v>
      </c>
      <c r="AU187" s="216" t="s">
        <v>92</v>
      </c>
      <c r="AV187" s="13" t="s">
        <v>92</v>
      </c>
      <c r="AW187" s="13" t="s">
        <v>40</v>
      </c>
      <c r="AX187" s="13" t="s">
        <v>23</v>
      </c>
      <c r="AY187" s="216" t="s">
        <v>145</v>
      </c>
    </row>
    <row r="188" spans="1:65" s="2" customFormat="1" ht="37.9" customHeight="1">
      <c r="A188" s="35"/>
      <c r="B188" s="36"/>
      <c r="C188" s="192" t="s">
        <v>283</v>
      </c>
      <c r="D188" s="192" t="s">
        <v>147</v>
      </c>
      <c r="E188" s="193" t="s">
        <v>530</v>
      </c>
      <c r="F188" s="194" t="s">
        <v>531</v>
      </c>
      <c r="G188" s="195" t="s">
        <v>267</v>
      </c>
      <c r="H188" s="196">
        <v>7</v>
      </c>
      <c r="I188" s="197"/>
      <c r="J188" s="198">
        <f>ROUND(I188*H188,2)</f>
        <v>0</v>
      </c>
      <c r="K188" s="194" t="s">
        <v>151</v>
      </c>
      <c r="L188" s="40"/>
      <c r="M188" s="199" t="s">
        <v>1</v>
      </c>
      <c r="N188" s="200" t="s">
        <v>50</v>
      </c>
      <c r="O188" s="72"/>
      <c r="P188" s="201">
        <f>O188*H188</f>
        <v>0</v>
      </c>
      <c r="Q188" s="201">
        <v>0</v>
      </c>
      <c r="R188" s="201">
        <f>Q188*H188</f>
        <v>0</v>
      </c>
      <c r="S188" s="201">
        <v>0</v>
      </c>
      <c r="T188" s="202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203" t="s">
        <v>110</v>
      </c>
      <c r="AT188" s="203" t="s">
        <v>147</v>
      </c>
      <c r="AU188" s="203" t="s">
        <v>92</v>
      </c>
      <c r="AY188" s="18" t="s">
        <v>145</v>
      </c>
      <c r="BE188" s="204">
        <f>IF(N188="základní",J188,0)</f>
        <v>0</v>
      </c>
      <c r="BF188" s="204">
        <f>IF(N188="snížená",J188,0)</f>
        <v>0</v>
      </c>
      <c r="BG188" s="204">
        <f>IF(N188="zákl. přenesená",J188,0)</f>
        <v>0</v>
      </c>
      <c r="BH188" s="204">
        <f>IF(N188="sníž. přenesená",J188,0)</f>
        <v>0</v>
      </c>
      <c r="BI188" s="204">
        <f>IF(N188="nulová",J188,0)</f>
        <v>0</v>
      </c>
      <c r="BJ188" s="18" t="s">
        <v>23</v>
      </c>
      <c r="BK188" s="204">
        <f>ROUND(I188*H188,2)</f>
        <v>0</v>
      </c>
      <c r="BL188" s="18" t="s">
        <v>110</v>
      </c>
      <c r="BM188" s="203" t="s">
        <v>532</v>
      </c>
    </row>
    <row r="189" spans="2:51" s="13" customFormat="1" ht="11.25">
      <c r="B189" s="205"/>
      <c r="C189" s="206"/>
      <c r="D189" s="207" t="s">
        <v>153</v>
      </c>
      <c r="E189" s="208" t="s">
        <v>1</v>
      </c>
      <c r="F189" s="209" t="s">
        <v>533</v>
      </c>
      <c r="G189" s="206"/>
      <c r="H189" s="210">
        <v>7</v>
      </c>
      <c r="I189" s="211"/>
      <c r="J189" s="206"/>
      <c r="K189" s="206"/>
      <c r="L189" s="212"/>
      <c r="M189" s="213"/>
      <c r="N189" s="214"/>
      <c r="O189" s="214"/>
      <c r="P189" s="214"/>
      <c r="Q189" s="214"/>
      <c r="R189" s="214"/>
      <c r="S189" s="214"/>
      <c r="T189" s="215"/>
      <c r="AT189" s="216" t="s">
        <v>153</v>
      </c>
      <c r="AU189" s="216" t="s">
        <v>92</v>
      </c>
      <c r="AV189" s="13" t="s">
        <v>92</v>
      </c>
      <c r="AW189" s="13" t="s">
        <v>40</v>
      </c>
      <c r="AX189" s="13" t="s">
        <v>23</v>
      </c>
      <c r="AY189" s="216" t="s">
        <v>145</v>
      </c>
    </row>
    <row r="190" spans="1:65" s="2" customFormat="1" ht="14.45" customHeight="1">
      <c r="A190" s="35"/>
      <c r="B190" s="36"/>
      <c r="C190" s="238" t="s">
        <v>291</v>
      </c>
      <c r="D190" s="238" t="s">
        <v>236</v>
      </c>
      <c r="E190" s="239" t="s">
        <v>534</v>
      </c>
      <c r="F190" s="240" t="s">
        <v>535</v>
      </c>
      <c r="G190" s="241" t="s">
        <v>150</v>
      </c>
      <c r="H190" s="242">
        <v>0.438</v>
      </c>
      <c r="I190" s="243"/>
      <c r="J190" s="244">
        <f>ROUND(I190*H190,2)</f>
        <v>0</v>
      </c>
      <c r="K190" s="240" t="s">
        <v>1</v>
      </c>
      <c r="L190" s="245"/>
      <c r="M190" s="246" t="s">
        <v>1</v>
      </c>
      <c r="N190" s="247" t="s">
        <v>50</v>
      </c>
      <c r="O190" s="72"/>
      <c r="P190" s="201">
        <f>O190*H190</f>
        <v>0</v>
      </c>
      <c r="Q190" s="201">
        <v>0.75</v>
      </c>
      <c r="R190" s="201">
        <f>Q190*H190</f>
        <v>0.3285</v>
      </c>
      <c r="S190" s="201">
        <v>0</v>
      </c>
      <c r="T190" s="202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03" t="s">
        <v>191</v>
      </c>
      <c r="AT190" s="203" t="s">
        <v>236</v>
      </c>
      <c r="AU190" s="203" t="s">
        <v>92</v>
      </c>
      <c r="AY190" s="18" t="s">
        <v>145</v>
      </c>
      <c r="BE190" s="204">
        <f>IF(N190="základní",J190,0)</f>
        <v>0</v>
      </c>
      <c r="BF190" s="204">
        <f>IF(N190="snížená",J190,0)</f>
        <v>0</v>
      </c>
      <c r="BG190" s="204">
        <f>IF(N190="zákl. přenesená",J190,0)</f>
        <v>0</v>
      </c>
      <c r="BH190" s="204">
        <f>IF(N190="sníž. přenesená",J190,0)</f>
        <v>0</v>
      </c>
      <c r="BI190" s="204">
        <f>IF(N190="nulová",J190,0)</f>
        <v>0</v>
      </c>
      <c r="BJ190" s="18" t="s">
        <v>23</v>
      </c>
      <c r="BK190" s="204">
        <f>ROUND(I190*H190,2)</f>
        <v>0</v>
      </c>
      <c r="BL190" s="18" t="s">
        <v>110</v>
      </c>
      <c r="BM190" s="203" t="s">
        <v>536</v>
      </c>
    </row>
    <row r="191" spans="2:51" s="13" customFormat="1" ht="11.25">
      <c r="B191" s="205"/>
      <c r="C191" s="206"/>
      <c r="D191" s="207" t="s">
        <v>153</v>
      </c>
      <c r="E191" s="208" t="s">
        <v>1</v>
      </c>
      <c r="F191" s="209" t="s">
        <v>537</v>
      </c>
      <c r="G191" s="206"/>
      <c r="H191" s="210">
        <v>0.438</v>
      </c>
      <c r="I191" s="211"/>
      <c r="J191" s="206"/>
      <c r="K191" s="206"/>
      <c r="L191" s="212"/>
      <c r="M191" s="213"/>
      <c r="N191" s="214"/>
      <c r="O191" s="214"/>
      <c r="P191" s="214"/>
      <c r="Q191" s="214"/>
      <c r="R191" s="214"/>
      <c r="S191" s="214"/>
      <c r="T191" s="215"/>
      <c r="AT191" s="216" t="s">
        <v>153</v>
      </c>
      <c r="AU191" s="216" t="s">
        <v>92</v>
      </c>
      <c r="AV191" s="13" t="s">
        <v>92</v>
      </c>
      <c r="AW191" s="13" t="s">
        <v>40</v>
      </c>
      <c r="AX191" s="13" t="s">
        <v>23</v>
      </c>
      <c r="AY191" s="216" t="s">
        <v>145</v>
      </c>
    </row>
    <row r="192" spans="1:65" s="2" customFormat="1" ht="37.9" customHeight="1">
      <c r="A192" s="35"/>
      <c r="B192" s="36"/>
      <c r="C192" s="192" t="s">
        <v>295</v>
      </c>
      <c r="D192" s="192" t="s">
        <v>147</v>
      </c>
      <c r="E192" s="193" t="s">
        <v>538</v>
      </c>
      <c r="F192" s="194" t="s">
        <v>539</v>
      </c>
      <c r="G192" s="195" t="s">
        <v>267</v>
      </c>
      <c r="H192" s="196">
        <v>7</v>
      </c>
      <c r="I192" s="197"/>
      <c r="J192" s="198">
        <f>ROUND(I192*H192,2)</f>
        <v>0</v>
      </c>
      <c r="K192" s="194" t="s">
        <v>151</v>
      </c>
      <c r="L192" s="40"/>
      <c r="M192" s="199" t="s">
        <v>1</v>
      </c>
      <c r="N192" s="200" t="s">
        <v>50</v>
      </c>
      <c r="O192" s="72"/>
      <c r="P192" s="201">
        <f>O192*H192</f>
        <v>0</v>
      </c>
      <c r="Q192" s="201">
        <v>0</v>
      </c>
      <c r="R192" s="201">
        <f>Q192*H192</f>
        <v>0</v>
      </c>
      <c r="S192" s="201">
        <v>0</v>
      </c>
      <c r="T192" s="202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03" t="s">
        <v>110</v>
      </c>
      <c r="AT192" s="203" t="s">
        <v>147</v>
      </c>
      <c r="AU192" s="203" t="s">
        <v>92</v>
      </c>
      <c r="AY192" s="18" t="s">
        <v>145</v>
      </c>
      <c r="BE192" s="204">
        <f>IF(N192="základní",J192,0)</f>
        <v>0</v>
      </c>
      <c r="BF192" s="204">
        <f>IF(N192="snížená",J192,0)</f>
        <v>0</v>
      </c>
      <c r="BG192" s="204">
        <f>IF(N192="zákl. přenesená",J192,0)</f>
        <v>0</v>
      </c>
      <c r="BH192" s="204">
        <f>IF(N192="sníž. přenesená",J192,0)</f>
        <v>0</v>
      </c>
      <c r="BI192" s="204">
        <f>IF(N192="nulová",J192,0)</f>
        <v>0</v>
      </c>
      <c r="BJ192" s="18" t="s">
        <v>23</v>
      </c>
      <c r="BK192" s="204">
        <f>ROUND(I192*H192,2)</f>
        <v>0</v>
      </c>
      <c r="BL192" s="18" t="s">
        <v>110</v>
      </c>
      <c r="BM192" s="203" t="s">
        <v>540</v>
      </c>
    </row>
    <row r="193" spans="2:51" s="13" customFormat="1" ht="11.25">
      <c r="B193" s="205"/>
      <c r="C193" s="206"/>
      <c r="D193" s="207" t="s">
        <v>153</v>
      </c>
      <c r="E193" s="208" t="s">
        <v>1</v>
      </c>
      <c r="F193" s="209" t="s">
        <v>541</v>
      </c>
      <c r="G193" s="206"/>
      <c r="H193" s="210">
        <v>7</v>
      </c>
      <c r="I193" s="211"/>
      <c r="J193" s="206"/>
      <c r="K193" s="206"/>
      <c r="L193" s="212"/>
      <c r="M193" s="213"/>
      <c r="N193" s="214"/>
      <c r="O193" s="214"/>
      <c r="P193" s="214"/>
      <c r="Q193" s="214"/>
      <c r="R193" s="214"/>
      <c r="S193" s="214"/>
      <c r="T193" s="215"/>
      <c r="AT193" s="216" t="s">
        <v>153</v>
      </c>
      <c r="AU193" s="216" t="s">
        <v>92</v>
      </c>
      <c r="AV193" s="13" t="s">
        <v>92</v>
      </c>
      <c r="AW193" s="13" t="s">
        <v>40</v>
      </c>
      <c r="AX193" s="13" t="s">
        <v>23</v>
      </c>
      <c r="AY193" s="216" t="s">
        <v>145</v>
      </c>
    </row>
    <row r="194" spans="1:65" s="2" customFormat="1" ht="14.45" customHeight="1">
      <c r="A194" s="35"/>
      <c r="B194" s="36"/>
      <c r="C194" s="238" t="s">
        <v>299</v>
      </c>
      <c r="D194" s="238" t="s">
        <v>236</v>
      </c>
      <c r="E194" s="239" t="s">
        <v>542</v>
      </c>
      <c r="F194" s="240" t="s">
        <v>543</v>
      </c>
      <c r="G194" s="241" t="s">
        <v>267</v>
      </c>
      <c r="H194" s="242">
        <v>3</v>
      </c>
      <c r="I194" s="243"/>
      <c r="J194" s="244">
        <f>ROUND(I194*H194,2)</f>
        <v>0</v>
      </c>
      <c r="K194" s="240" t="s">
        <v>1</v>
      </c>
      <c r="L194" s="245"/>
      <c r="M194" s="246" t="s">
        <v>1</v>
      </c>
      <c r="N194" s="247" t="s">
        <v>50</v>
      </c>
      <c r="O194" s="72"/>
      <c r="P194" s="201">
        <f>O194*H194</f>
        <v>0</v>
      </c>
      <c r="Q194" s="201">
        <v>3E-05</v>
      </c>
      <c r="R194" s="201">
        <f>Q194*H194</f>
        <v>9E-05</v>
      </c>
      <c r="S194" s="201">
        <v>0</v>
      </c>
      <c r="T194" s="202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203" t="s">
        <v>191</v>
      </c>
      <c r="AT194" s="203" t="s">
        <v>236</v>
      </c>
      <c r="AU194" s="203" t="s">
        <v>92</v>
      </c>
      <c r="AY194" s="18" t="s">
        <v>145</v>
      </c>
      <c r="BE194" s="204">
        <f>IF(N194="základní",J194,0)</f>
        <v>0</v>
      </c>
      <c r="BF194" s="204">
        <f>IF(N194="snížená",J194,0)</f>
        <v>0</v>
      </c>
      <c r="BG194" s="204">
        <f>IF(N194="zákl. přenesená",J194,0)</f>
        <v>0</v>
      </c>
      <c r="BH194" s="204">
        <f>IF(N194="sníž. přenesená",J194,0)</f>
        <v>0</v>
      </c>
      <c r="BI194" s="204">
        <f>IF(N194="nulová",J194,0)</f>
        <v>0</v>
      </c>
      <c r="BJ194" s="18" t="s">
        <v>23</v>
      </c>
      <c r="BK194" s="204">
        <f>ROUND(I194*H194,2)</f>
        <v>0</v>
      </c>
      <c r="BL194" s="18" t="s">
        <v>110</v>
      </c>
      <c r="BM194" s="203" t="s">
        <v>544</v>
      </c>
    </row>
    <row r="195" spans="1:65" s="2" customFormat="1" ht="14.45" customHeight="1">
      <c r="A195" s="35"/>
      <c r="B195" s="36"/>
      <c r="C195" s="238" t="s">
        <v>304</v>
      </c>
      <c r="D195" s="238" t="s">
        <v>236</v>
      </c>
      <c r="E195" s="239" t="s">
        <v>545</v>
      </c>
      <c r="F195" s="240" t="s">
        <v>546</v>
      </c>
      <c r="G195" s="241" t="s">
        <v>267</v>
      </c>
      <c r="H195" s="242">
        <v>4</v>
      </c>
      <c r="I195" s="243"/>
      <c r="J195" s="244">
        <f>ROUND(I195*H195,2)</f>
        <v>0</v>
      </c>
      <c r="K195" s="240" t="s">
        <v>1</v>
      </c>
      <c r="L195" s="245"/>
      <c r="M195" s="246" t="s">
        <v>1</v>
      </c>
      <c r="N195" s="247" t="s">
        <v>50</v>
      </c>
      <c r="O195" s="72"/>
      <c r="P195" s="201">
        <f>O195*H195</f>
        <v>0</v>
      </c>
      <c r="Q195" s="201">
        <v>3E-05</v>
      </c>
      <c r="R195" s="201">
        <f>Q195*H195</f>
        <v>0.00012</v>
      </c>
      <c r="S195" s="201">
        <v>0</v>
      </c>
      <c r="T195" s="202">
        <f>S195*H195</f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203" t="s">
        <v>191</v>
      </c>
      <c r="AT195" s="203" t="s">
        <v>236</v>
      </c>
      <c r="AU195" s="203" t="s">
        <v>92</v>
      </c>
      <c r="AY195" s="18" t="s">
        <v>145</v>
      </c>
      <c r="BE195" s="204">
        <f>IF(N195="základní",J195,0)</f>
        <v>0</v>
      </c>
      <c r="BF195" s="204">
        <f>IF(N195="snížená",J195,0)</f>
        <v>0</v>
      </c>
      <c r="BG195" s="204">
        <f>IF(N195="zákl. přenesená",J195,0)</f>
        <v>0</v>
      </c>
      <c r="BH195" s="204">
        <f>IF(N195="sníž. přenesená",J195,0)</f>
        <v>0</v>
      </c>
      <c r="BI195" s="204">
        <f>IF(N195="nulová",J195,0)</f>
        <v>0</v>
      </c>
      <c r="BJ195" s="18" t="s">
        <v>23</v>
      </c>
      <c r="BK195" s="204">
        <f>ROUND(I195*H195,2)</f>
        <v>0</v>
      </c>
      <c r="BL195" s="18" t="s">
        <v>110</v>
      </c>
      <c r="BM195" s="203" t="s">
        <v>547</v>
      </c>
    </row>
    <row r="196" spans="1:65" s="2" customFormat="1" ht="37.9" customHeight="1">
      <c r="A196" s="35"/>
      <c r="B196" s="36"/>
      <c r="C196" s="192" t="s">
        <v>307</v>
      </c>
      <c r="D196" s="192" t="s">
        <v>147</v>
      </c>
      <c r="E196" s="193" t="s">
        <v>548</v>
      </c>
      <c r="F196" s="194" t="s">
        <v>549</v>
      </c>
      <c r="G196" s="195" t="s">
        <v>267</v>
      </c>
      <c r="H196" s="196">
        <v>7</v>
      </c>
      <c r="I196" s="197"/>
      <c r="J196" s="198">
        <f>ROUND(I196*H196,2)</f>
        <v>0</v>
      </c>
      <c r="K196" s="194" t="s">
        <v>151</v>
      </c>
      <c r="L196" s="40"/>
      <c r="M196" s="199" t="s">
        <v>1</v>
      </c>
      <c r="N196" s="200" t="s">
        <v>50</v>
      </c>
      <c r="O196" s="72"/>
      <c r="P196" s="201">
        <f>O196*H196</f>
        <v>0</v>
      </c>
      <c r="Q196" s="201">
        <v>0.0026</v>
      </c>
      <c r="R196" s="201">
        <f>Q196*H196</f>
        <v>0.0182</v>
      </c>
      <c r="S196" s="201">
        <v>0</v>
      </c>
      <c r="T196" s="202">
        <f>S196*H196</f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203" t="s">
        <v>110</v>
      </c>
      <c r="AT196" s="203" t="s">
        <v>147</v>
      </c>
      <c r="AU196" s="203" t="s">
        <v>92</v>
      </c>
      <c r="AY196" s="18" t="s">
        <v>145</v>
      </c>
      <c r="BE196" s="204">
        <f>IF(N196="základní",J196,0)</f>
        <v>0</v>
      </c>
      <c r="BF196" s="204">
        <f>IF(N196="snížená",J196,0)</f>
        <v>0</v>
      </c>
      <c r="BG196" s="204">
        <f>IF(N196="zákl. přenesená",J196,0)</f>
        <v>0</v>
      </c>
      <c r="BH196" s="204">
        <f>IF(N196="sníž. přenesená",J196,0)</f>
        <v>0</v>
      </c>
      <c r="BI196" s="204">
        <f>IF(N196="nulová",J196,0)</f>
        <v>0</v>
      </c>
      <c r="BJ196" s="18" t="s">
        <v>23</v>
      </c>
      <c r="BK196" s="204">
        <f>ROUND(I196*H196,2)</f>
        <v>0</v>
      </c>
      <c r="BL196" s="18" t="s">
        <v>110</v>
      </c>
      <c r="BM196" s="203" t="s">
        <v>550</v>
      </c>
    </row>
    <row r="197" spans="2:51" s="13" customFormat="1" ht="11.25">
      <c r="B197" s="205"/>
      <c r="C197" s="206"/>
      <c r="D197" s="207" t="s">
        <v>153</v>
      </c>
      <c r="E197" s="208" t="s">
        <v>1</v>
      </c>
      <c r="F197" s="209" t="s">
        <v>551</v>
      </c>
      <c r="G197" s="206"/>
      <c r="H197" s="210">
        <v>7</v>
      </c>
      <c r="I197" s="211"/>
      <c r="J197" s="206"/>
      <c r="K197" s="206"/>
      <c r="L197" s="212"/>
      <c r="M197" s="213"/>
      <c r="N197" s="214"/>
      <c r="O197" s="214"/>
      <c r="P197" s="214"/>
      <c r="Q197" s="214"/>
      <c r="R197" s="214"/>
      <c r="S197" s="214"/>
      <c r="T197" s="215"/>
      <c r="AT197" s="216" t="s">
        <v>153</v>
      </c>
      <c r="AU197" s="216" t="s">
        <v>92</v>
      </c>
      <c r="AV197" s="13" t="s">
        <v>92</v>
      </c>
      <c r="AW197" s="13" t="s">
        <v>40</v>
      </c>
      <c r="AX197" s="13" t="s">
        <v>23</v>
      </c>
      <c r="AY197" s="216" t="s">
        <v>145</v>
      </c>
    </row>
    <row r="198" spans="1:65" s="2" customFormat="1" ht="24.2" customHeight="1">
      <c r="A198" s="35"/>
      <c r="B198" s="36"/>
      <c r="C198" s="192" t="s">
        <v>312</v>
      </c>
      <c r="D198" s="192" t="s">
        <v>147</v>
      </c>
      <c r="E198" s="193" t="s">
        <v>552</v>
      </c>
      <c r="F198" s="194" t="s">
        <v>553</v>
      </c>
      <c r="G198" s="195" t="s">
        <v>225</v>
      </c>
      <c r="H198" s="196">
        <v>5.6</v>
      </c>
      <c r="I198" s="197"/>
      <c r="J198" s="198">
        <f>ROUND(I198*H198,2)</f>
        <v>0</v>
      </c>
      <c r="K198" s="194" t="s">
        <v>151</v>
      </c>
      <c r="L198" s="40"/>
      <c r="M198" s="199" t="s">
        <v>1</v>
      </c>
      <c r="N198" s="200" t="s">
        <v>50</v>
      </c>
      <c r="O198" s="72"/>
      <c r="P198" s="201">
        <f>O198*H198</f>
        <v>0</v>
      </c>
      <c r="Q198" s="201">
        <v>0</v>
      </c>
      <c r="R198" s="201">
        <f>Q198*H198</f>
        <v>0</v>
      </c>
      <c r="S198" s="201">
        <v>0</v>
      </c>
      <c r="T198" s="202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203" t="s">
        <v>110</v>
      </c>
      <c r="AT198" s="203" t="s">
        <v>147</v>
      </c>
      <c r="AU198" s="203" t="s">
        <v>92</v>
      </c>
      <c r="AY198" s="18" t="s">
        <v>145</v>
      </c>
      <c r="BE198" s="204">
        <f>IF(N198="základní",J198,0)</f>
        <v>0</v>
      </c>
      <c r="BF198" s="204">
        <f>IF(N198="snížená",J198,0)</f>
        <v>0</v>
      </c>
      <c r="BG198" s="204">
        <f>IF(N198="zákl. přenesená",J198,0)</f>
        <v>0</v>
      </c>
      <c r="BH198" s="204">
        <f>IF(N198="sníž. přenesená",J198,0)</f>
        <v>0</v>
      </c>
      <c r="BI198" s="204">
        <f>IF(N198="nulová",J198,0)</f>
        <v>0</v>
      </c>
      <c r="BJ198" s="18" t="s">
        <v>23</v>
      </c>
      <c r="BK198" s="204">
        <f>ROUND(I198*H198,2)</f>
        <v>0</v>
      </c>
      <c r="BL198" s="18" t="s">
        <v>110</v>
      </c>
      <c r="BM198" s="203" t="s">
        <v>554</v>
      </c>
    </row>
    <row r="199" spans="2:51" s="13" customFormat="1" ht="11.25">
      <c r="B199" s="205"/>
      <c r="C199" s="206"/>
      <c r="D199" s="207" t="s">
        <v>153</v>
      </c>
      <c r="E199" s="208" t="s">
        <v>1</v>
      </c>
      <c r="F199" s="209" t="s">
        <v>555</v>
      </c>
      <c r="G199" s="206"/>
      <c r="H199" s="210">
        <v>5.6</v>
      </c>
      <c r="I199" s="211"/>
      <c r="J199" s="206"/>
      <c r="K199" s="206"/>
      <c r="L199" s="212"/>
      <c r="M199" s="213"/>
      <c r="N199" s="214"/>
      <c r="O199" s="214"/>
      <c r="P199" s="214"/>
      <c r="Q199" s="214"/>
      <c r="R199" s="214"/>
      <c r="S199" s="214"/>
      <c r="T199" s="215"/>
      <c r="AT199" s="216" t="s">
        <v>153</v>
      </c>
      <c r="AU199" s="216" t="s">
        <v>92</v>
      </c>
      <c r="AV199" s="13" t="s">
        <v>92</v>
      </c>
      <c r="AW199" s="13" t="s">
        <v>40</v>
      </c>
      <c r="AX199" s="13" t="s">
        <v>23</v>
      </c>
      <c r="AY199" s="216" t="s">
        <v>145</v>
      </c>
    </row>
    <row r="200" spans="1:65" s="2" customFormat="1" ht="14.45" customHeight="1">
      <c r="A200" s="35"/>
      <c r="B200" s="36"/>
      <c r="C200" s="238" t="s">
        <v>317</v>
      </c>
      <c r="D200" s="238" t="s">
        <v>236</v>
      </c>
      <c r="E200" s="239" t="s">
        <v>556</v>
      </c>
      <c r="F200" s="240" t="s">
        <v>557</v>
      </c>
      <c r="G200" s="241" t="s">
        <v>150</v>
      </c>
      <c r="H200" s="242">
        <v>0.84</v>
      </c>
      <c r="I200" s="243"/>
      <c r="J200" s="244">
        <f>ROUND(I200*H200,2)</f>
        <v>0</v>
      </c>
      <c r="K200" s="240" t="s">
        <v>151</v>
      </c>
      <c r="L200" s="245"/>
      <c r="M200" s="246" t="s">
        <v>1</v>
      </c>
      <c r="N200" s="247" t="s">
        <v>50</v>
      </c>
      <c r="O200" s="72"/>
      <c r="P200" s="201">
        <f>O200*H200</f>
        <v>0</v>
      </c>
      <c r="Q200" s="201">
        <v>0.2</v>
      </c>
      <c r="R200" s="201">
        <f>Q200*H200</f>
        <v>0.168</v>
      </c>
      <c r="S200" s="201">
        <v>0</v>
      </c>
      <c r="T200" s="202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203" t="s">
        <v>191</v>
      </c>
      <c r="AT200" s="203" t="s">
        <v>236</v>
      </c>
      <c r="AU200" s="203" t="s">
        <v>92</v>
      </c>
      <c r="AY200" s="18" t="s">
        <v>145</v>
      </c>
      <c r="BE200" s="204">
        <f>IF(N200="základní",J200,0)</f>
        <v>0</v>
      </c>
      <c r="BF200" s="204">
        <f>IF(N200="snížená",J200,0)</f>
        <v>0</v>
      </c>
      <c r="BG200" s="204">
        <f>IF(N200="zákl. přenesená",J200,0)</f>
        <v>0</v>
      </c>
      <c r="BH200" s="204">
        <f>IF(N200="sníž. přenesená",J200,0)</f>
        <v>0</v>
      </c>
      <c r="BI200" s="204">
        <f>IF(N200="nulová",J200,0)</f>
        <v>0</v>
      </c>
      <c r="BJ200" s="18" t="s">
        <v>23</v>
      </c>
      <c r="BK200" s="204">
        <f>ROUND(I200*H200,2)</f>
        <v>0</v>
      </c>
      <c r="BL200" s="18" t="s">
        <v>110</v>
      </c>
      <c r="BM200" s="203" t="s">
        <v>558</v>
      </c>
    </row>
    <row r="201" spans="2:51" s="13" customFormat="1" ht="11.25">
      <c r="B201" s="205"/>
      <c r="C201" s="206"/>
      <c r="D201" s="207" t="s">
        <v>153</v>
      </c>
      <c r="E201" s="208" t="s">
        <v>1</v>
      </c>
      <c r="F201" s="209" t="s">
        <v>559</v>
      </c>
      <c r="G201" s="206"/>
      <c r="H201" s="210">
        <v>0.84</v>
      </c>
      <c r="I201" s="211"/>
      <c r="J201" s="206"/>
      <c r="K201" s="206"/>
      <c r="L201" s="212"/>
      <c r="M201" s="213"/>
      <c r="N201" s="214"/>
      <c r="O201" s="214"/>
      <c r="P201" s="214"/>
      <c r="Q201" s="214"/>
      <c r="R201" s="214"/>
      <c r="S201" s="214"/>
      <c r="T201" s="215"/>
      <c r="AT201" s="216" t="s">
        <v>153</v>
      </c>
      <c r="AU201" s="216" t="s">
        <v>92</v>
      </c>
      <c r="AV201" s="13" t="s">
        <v>92</v>
      </c>
      <c r="AW201" s="13" t="s">
        <v>40</v>
      </c>
      <c r="AX201" s="13" t="s">
        <v>23</v>
      </c>
      <c r="AY201" s="216" t="s">
        <v>145</v>
      </c>
    </row>
    <row r="202" spans="1:65" s="2" customFormat="1" ht="14.45" customHeight="1">
      <c r="A202" s="35"/>
      <c r="B202" s="36"/>
      <c r="C202" s="192" t="s">
        <v>322</v>
      </c>
      <c r="D202" s="192" t="s">
        <v>147</v>
      </c>
      <c r="E202" s="193" t="s">
        <v>560</v>
      </c>
      <c r="F202" s="194" t="s">
        <v>561</v>
      </c>
      <c r="G202" s="195" t="s">
        <v>150</v>
      </c>
      <c r="H202" s="196">
        <v>0.56</v>
      </c>
      <c r="I202" s="197"/>
      <c r="J202" s="198">
        <f>ROUND(I202*H202,2)</f>
        <v>0</v>
      </c>
      <c r="K202" s="194" t="s">
        <v>151</v>
      </c>
      <c r="L202" s="40"/>
      <c r="M202" s="199" t="s">
        <v>1</v>
      </c>
      <c r="N202" s="200" t="s">
        <v>50</v>
      </c>
      <c r="O202" s="72"/>
      <c r="P202" s="201">
        <f>O202*H202</f>
        <v>0</v>
      </c>
      <c r="Q202" s="201">
        <v>0</v>
      </c>
      <c r="R202" s="201">
        <f>Q202*H202</f>
        <v>0</v>
      </c>
      <c r="S202" s="201">
        <v>0</v>
      </c>
      <c r="T202" s="202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203" t="s">
        <v>110</v>
      </c>
      <c r="AT202" s="203" t="s">
        <v>147</v>
      </c>
      <c r="AU202" s="203" t="s">
        <v>92</v>
      </c>
      <c r="AY202" s="18" t="s">
        <v>145</v>
      </c>
      <c r="BE202" s="204">
        <f>IF(N202="základní",J202,0)</f>
        <v>0</v>
      </c>
      <c r="BF202" s="204">
        <f>IF(N202="snížená",J202,0)</f>
        <v>0</v>
      </c>
      <c r="BG202" s="204">
        <f>IF(N202="zákl. přenesená",J202,0)</f>
        <v>0</v>
      </c>
      <c r="BH202" s="204">
        <f>IF(N202="sníž. přenesená",J202,0)</f>
        <v>0</v>
      </c>
      <c r="BI202" s="204">
        <f>IF(N202="nulová",J202,0)</f>
        <v>0</v>
      </c>
      <c r="BJ202" s="18" t="s">
        <v>23</v>
      </c>
      <c r="BK202" s="204">
        <f>ROUND(I202*H202,2)</f>
        <v>0</v>
      </c>
      <c r="BL202" s="18" t="s">
        <v>110</v>
      </c>
      <c r="BM202" s="203" t="s">
        <v>562</v>
      </c>
    </row>
    <row r="203" spans="2:51" s="13" customFormat="1" ht="11.25">
      <c r="B203" s="205"/>
      <c r="C203" s="206"/>
      <c r="D203" s="207" t="s">
        <v>153</v>
      </c>
      <c r="E203" s="208" t="s">
        <v>1</v>
      </c>
      <c r="F203" s="209" t="s">
        <v>563</v>
      </c>
      <c r="G203" s="206"/>
      <c r="H203" s="210">
        <v>0.56</v>
      </c>
      <c r="I203" s="211"/>
      <c r="J203" s="206"/>
      <c r="K203" s="206"/>
      <c r="L203" s="212"/>
      <c r="M203" s="213"/>
      <c r="N203" s="214"/>
      <c r="O203" s="214"/>
      <c r="P203" s="214"/>
      <c r="Q203" s="214"/>
      <c r="R203" s="214"/>
      <c r="S203" s="214"/>
      <c r="T203" s="215"/>
      <c r="AT203" s="216" t="s">
        <v>153</v>
      </c>
      <c r="AU203" s="216" t="s">
        <v>92</v>
      </c>
      <c r="AV203" s="13" t="s">
        <v>92</v>
      </c>
      <c r="AW203" s="13" t="s">
        <v>40</v>
      </c>
      <c r="AX203" s="13" t="s">
        <v>23</v>
      </c>
      <c r="AY203" s="216" t="s">
        <v>145</v>
      </c>
    </row>
    <row r="204" spans="2:63" s="12" customFormat="1" ht="22.9" customHeight="1">
      <c r="B204" s="176"/>
      <c r="C204" s="177"/>
      <c r="D204" s="178" t="s">
        <v>84</v>
      </c>
      <c r="E204" s="190" t="s">
        <v>110</v>
      </c>
      <c r="F204" s="190" t="s">
        <v>277</v>
      </c>
      <c r="G204" s="177"/>
      <c r="H204" s="177"/>
      <c r="I204" s="180"/>
      <c r="J204" s="191">
        <f>BK204</f>
        <v>0</v>
      </c>
      <c r="K204" s="177"/>
      <c r="L204" s="182"/>
      <c r="M204" s="183"/>
      <c r="N204" s="184"/>
      <c r="O204" s="184"/>
      <c r="P204" s="185">
        <f>SUM(P205:P219)</f>
        <v>0</v>
      </c>
      <c r="Q204" s="184"/>
      <c r="R204" s="185">
        <f>SUM(R205:R219)</f>
        <v>532.33746232</v>
      </c>
      <c r="S204" s="184"/>
      <c r="T204" s="186">
        <f>SUM(T205:T219)</f>
        <v>0</v>
      </c>
      <c r="AR204" s="187" t="s">
        <v>23</v>
      </c>
      <c r="AT204" s="188" t="s">
        <v>84</v>
      </c>
      <c r="AU204" s="188" t="s">
        <v>23</v>
      </c>
      <c r="AY204" s="187" t="s">
        <v>145</v>
      </c>
      <c r="BK204" s="189">
        <f>SUM(BK205:BK219)</f>
        <v>0</v>
      </c>
    </row>
    <row r="205" spans="1:65" s="2" customFormat="1" ht="24.2" customHeight="1">
      <c r="A205" s="35"/>
      <c r="B205" s="36"/>
      <c r="C205" s="192" t="s">
        <v>327</v>
      </c>
      <c r="D205" s="192" t="s">
        <v>147</v>
      </c>
      <c r="E205" s="193" t="s">
        <v>564</v>
      </c>
      <c r="F205" s="194" t="s">
        <v>280</v>
      </c>
      <c r="G205" s="195" t="s">
        <v>225</v>
      </c>
      <c r="H205" s="196">
        <v>556.96</v>
      </c>
      <c r="I205" s="197"/>
      <c r="J205" s="198">
        <f>ROUND(I205*H205,2)</f>
        <v>0</v>
      </c>
      <c r="K205" s="194" t="s">
        <v>151</v>
      </c>
      <c r="L205" s="40"/>
      <c r="M205" s="199" t="s">
        <v>1</v>
      </c>
      <c r="N205" s="200" t="s">
        <v>50</v>
      </c>
      <c r="O205" s="72"/>
      <c r="P205" s="201">
        <f>O205*H205</f>
        <v>0</v>
      </c>
      <c r="Q205" s="201">
        <v>0</v>
      </c>
      <c r="R205" s="201">
        <f>Q205*H205</f>
        <v>0</v>
      </c>
      <c r="S205" s="201">
        <v>0</v>
      </c>
      <c r="T205" s="202">
        <f>S205*H205</f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203" t="s">
        <v>110</v>
      </c>
      <c r="AT205" s="203" t="s">
        <v>147</v>
      </c>
      <c r="AU205" s="203" t="s">
        <v>92</v>
      </c>
      <c r="AY205" s="18" t="s">
        <v>145</v>
      </c>
      <c r="BE205" s="204">
        <f>IF(N205="základní",J205,0)</f>
        <v>0</v>
      </c>
      <c r="BF205" s="204">
        <f>IF(N205="snížená",J205,0)</f>
        <v>0</v>
      </c>
      <c r="BG205" s="204">
        <f>IF(N205="zákl. přenesená",J205,0)</f>
        <v>0</v>
      </c>
      <c r="BH205" s="204">
        <f>IF(N205="sníž. přenesená",J205,0)</f>
        <v>0</v>
      </c>
      <c r="BI205" s="204">
        <f>IF(N205="nulová",J205,0)</f>
        <v>0</v>
      </c>
      <c r="BJ205" s="18" t="s">
        <v>23</v>
      </c>
      <c r="BK205" s="204">
        <f>ROUND(I205*H205,2)</f>
        <v>0</v>
      </c>
      <c r="BL205" s="18" t="s">
        <v>110</v>
      </c>
      <c r="BM205" s="203" t="s">
        <v>565</v>
      </c>
    </row>
    <row r="206" spans="2:51" s="13" customFormat="1" ht="11.25">
      <c r="B206" s="205"/>
      <c r="C206" s="206"/>
      <c r="D206" s="207" t="s">
        <v>153</v>
      </c>
      <c r="E206" s="208" t="s">
        <v>1</v>
      </c>
      <c r="F206" s="209" t="s">
        <v>566</v>
      </c>
      <c r="G206" s="206"/>
      <c r="H206" s="210">
        <v>556.96</v>
      </c>
      <c r="I206" s="211"/>
      <c r="J206" s="206"/>
      <c r="K206" s="206"/>
      <c r="L206" s="212"/>
      <c r="M206" s="213"/>
      <c r="N206" s="214"/>
      <c r="O206" s="214"/>
      <c r="P206" s="214"/>
      <c r="Q206" s="214"/>
      <c r="R206" s="214"/>
      <c r="S206" s="214"/>
      <c r="T206" s="215"/>
      <c r="AT206" s="216" t="s">
        <v>153</v>
      </c>
      <c r="AU206" s="216" t="s">
        <v>92</v>
      </c>
      <c r="AV206" s="13" t="s">
        <v>92</v>
      </c>
      <c r="AW206" s="13" t="s">
        <v>40</v>
      </c>
      <c r="AX206" s="13" t="s">
        <v>23</v>
      </c>
      <c r="AY206" s="216" t="s">
        <v>145</v>
      </c>
    </row>
    <row r="207" spans="1:65" s="2" customFormat="1" ht="14.45" customHeight="1">
      <c r="A207" s="35"/>
      <c r="B207" s="36"/>
      <c r="C207" s="192" t="s">
        <v>331</v>
      </c>
      <c r="D207" s="192" t="s">
        <v>147</v>
      </c>
      <c r="E207" s="193" t="s">
        <v>292</v>
      </c>
      <c r="F207" s="194" t="s">
        <v>293</v>
      </c>
      <c r="G207" s="195" t="s">
        <v>225</v>
      </c>
      <c r="H207" s="196">
        <v>556.96</v>
      </c>
      <c r="I207" s="197"/>
      <c r="J207" s="198">
        <f>ROUND(I207*H207,2)</f>
        <v>0</v>
      </c>
      <c r="K207" s="194" t="s">
        <v>151</v>
      </c>
      <c r="L207" s="40"/>
      <c r="M207" s="199" t="s">
        <v>1</v>
      </c>
      <c r="N207" s="200" t="s">
        <v>50</v>
      </c>
      <c r="O207" s="72"/>
      <c r="P207" s="201">
        <f>O207*H207</f>
        <v>0</v>
      </c>
      <c r="Q207" s="201">
        <v>0.21252</v>
      </c>
      <c r="R207" s="201">
        <f>Q207*H207</f>
        <v>118.3651392</v>
      </c>
      <c r="S207" s="201">
        <v>0</v>
      </c>
      <c r="T207" s="202">
        <f>S207*H207</f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203" t="s">
        <v>110</v>
      </c>
      <c r="AT207" s="203" t="s">
        <v>147</v>
      </c>
      <c r="AU207" s="203" t="s">
        <v>92</v>
      </c>
      <c r="AY207" s="18" t="s">
        <v>145</v>
      </c>
      <c r="BE207" s="204">
        <f>IF(N207="základní",J207,0)</f>
        <v>0</v>
      </c>
      <c r="BF207" s="204">
        <f>IF(N207="snížená",J207,0)</f>
        <v>0</v>
      </c>
      <c r="BG207" s="204">
        <f>IF(N207="zákl. přenesená",J207,0)</f>
        <v>0</v>
      </c>
      <c r="BH207" s="204">
        <f>IF(N207="sníž. přenesená",J207,0)</f>
        <v>0</v>
      </c>
      <c r="BI207" s="204">
        <f>IF(N207="nulová",J207,0)</f>
        <v>0</v>
      </c>
      <c r="BJ207" s="18" t="s">
        <v>23</v>
      </c>
      <c r="BK207" s="204">
        <f>ROUND(I207*H207,2)</f>
        <v>0</v>
      </c>
      <c r="BL207" s="18" t="s">
        <v>110</v>
      </c>
      <c r="BM207" s="203" t="s">
        <v>567</v>
      </c>
    </row>
    <row r="208" spans="2:51" s="13" customFormat="1" ht="11.25">
      <c r="B208" s="205"/>
      <c r="C208" s="206"/>
      <c r="D208" s="207" t="s">
        <v>153</v>
      </c>
      <c r="E208" s="208" t="s">
        <v>1</v>
      </c>
      <c r="F208" s="209" t="s">
        <v>566</v>
      </c>
      <c r="G208" s="206"/>
      <c r="H208" s="210">
        <v>556.96</v>
      </c>
      <c r="I208" s="211"/>
      <c r="J208" s="206"/>
      <c r="K208" s="206"/>
      <c r="L208" s="212"/>
      <c r="M208" s="213"/>
      <c r="N208" s="214"/>
      <c r="O208" s="214"/>
      <c r="P208" s="214"/>
      <c r="Q208" s="214"/>
      <c r="R208" s="214"/>
      <c r="S208" s="214"/>
      <c r="T208" s="215"/>
      <c r="AT208" s="216" t="s">
        <v>153</v>
      </c>
      <c r="AU208" s="216" t="s">
        <v>92</v>
      </c>
      <c r="AV208" s="13" t="s">
        <v>92</v>
      </c>
      <c r="AW208" s="13" t="s">
        <v>40</v>
      </c>
      <c r="AX208" s="13" t="s">
        <v>23</v>
      </c>
      <c r="AY208" s="216" t="s">
        <v>145</v>
      </c>
    </row>
    <row r="209" spans="1:65" s="2" customFormat="1" ht="37.9" customHeight="1">
      <c r="A209" s="35"/>
      <c r="B209" s="36"/>
      <c r="C209" s="192" t="s">
        <v>336</v>
      </c>
      <c r="D209" s="192" t="s">
        <v>147</v>
      </c>
      <c r="E209" s="193" t="s">
        <v>300</v>
      </c>
      <c r="F209" s="194" t="s">
        <v>301</v>
      </c>
      <c r="G209" s="195" t="s">
        <v>150</v>
      </c>
      <c r="H209" s="196">
        <v>2.96</v>
      </c>
      <c r="I209" s="197"/>
      <c r="J209" s="198">
        <f>ROUND(I209*H209,2)</f>
        <v>0</v>
      </c>
      <c r="K209" s="194" t="s">
        <v>151</v>
      </c>
      <c r="L209" s="40"/>
      <c r="M209" s="199" t="s">
        <v>1</v>
      </c>
      <c r="N209" s="200" t="s">
        <v>50</v>
      </c>
      <c r="O209" s="72"/>
      <c r="P209" s="201">
        <f>O209*H209</f>
        <v>0</v>
      </c>
      <c r="Q209" s="201">
        <v>0</v>
      </c>
      <c r="R209" s="201">
        <f>Q209*H209</f>
        <v>0</v>
      </c>
      <c r="S209" s="201">
        <v>0</v>
      </c>
      <c r="T209" s="202">
        <f>S209*H209</f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203" t="s">
        <v>110</v>
      </c>
      <c r="AT209" s="203" t="s">
        <v>147</v>
      </c>
      <c r="AU209" s="203" t="s">
        <v>92</v>
      </c>
      <c r="AY209" s="18" t="s">
        <v>145</v>
      </c>
      <c r="BE209" s="204">
        <f>IF(N209="základní",J209,0)</f>
        <v>0</v>
      </c>
      <c r="BF209" s="204">
        <f>IF(N209="snížená",J209,0)</f>
        <v>0</v>
      </c>
      <c r="BG209" s="204">
        <f>IF(N209="zákl. přenesená",J209,0)</f>
        <v>0</v>
      </c>
      <c r="BH209" s="204">
        <f>IF(N209="sníž. přenesená",J209,0)</f>
        <v>0</v>
      </c>
      <c r="BI209" s="204">
        <f>IF(N209="nulová",J209,0)</f>
        <v>0</v>
      </c>
      <c r="BJ209" s="18" t="s">
        <v>23</v>
      </c>
      <c r="BK209" s="204">
        <f>ROUND(I209*H209,2)</f>
        <v>0</v>
      </c>
      <c r="BL209" s="18" t="s">
        <v>110</v>
      </c>
      <c r="BM209" s="203" t="s">
        <v>568</v>
      </c>
    </row>
    <row r="210" spans="2:51" s="13" customFormat="1" ht="11.25">
      <c r="B210" s="205"/>
      <c r="C210" s="206"/>
      <c r="D210" s="207" t="s">
        <v>153</v>
      </c>
      <c r="E210" s="208" t="s">
        <v>1</v>
      </c>
      <c r="F210" s="209" t="s">
        <v>569</v>
      </c>
      <c r="G210" s="206"/>
      <c r="H210" s="210">
        <v>2.96</v>
      </c>
      <c r="I210" s="211"/>
      <c r="J210" s="206"/>
      <c r="K210" s="206"/>
      <c r="L210" s="212"/>
      <c r="M210" s="213"/>
      <c r="N210" s="214"/>
      <c r="O210" s="214"/>
      <c r="P210" s="214"/>
      <c r="Q210" s="214"/>
      <c r="R210" s="214"/>
      <c r="S210" s="214"/>
      <c r="T210" s="215"/>
      <c r="AT210" s="216" t="s">
        <v>153</v>
      </c>
      <c r="AU210" s="216" t="s">
        <v>92</v>
      </c>
      <c r="AV210" s="13" t="s">
        <v>92</v>
      </c>
      <c r="AW210" s="13" t="s">
        <v>40</v>
      </c>
      <c r="AX210" s="13" t="s">
        <v>23</v>
      </c>
      <c r="AY210" s="216" t="s">
        <v>145</v>
      </c>
    </row>
    <row r="211" spans="1:65" s="2" customFormat="1" ht="49.15" customHeight="1">
      <c r="A211" s="35"/>
      <c r="B211" s="36"/>
      <c r="C211" s="192" t="s">
        <v>342</v>
      </c>
      <c r="D211" s="192" t="s">
        <v>147</v>
      </c>
      <c r="E211" s="193" t="s">
        <v>313</v>
      </c>
      <c r="F211" s="194" t="s">
        <v>314</v>
      </c>
      <c r="G211" s="195" t="s">
        <v>150</v>
      </c>
      <c r="H211" s="196">
        <v>72.405</v>
      </c>
      <c r="I211" s="197"/>
      <c r="J211" s="198">
        <f>ROUND(I211*H211,2)</f>
        <v>0</v>
      </c>
      <c r="K211" s="194" t="s">
        <v>151</v>
      </c>
      <c r="L211" s="40"/>
      <c r="M211" s="199" t="s">
        <v>1</v>
      </c>
      <c r="N211" s="200" t="s">
        <v>50</v>
      </c>
      <c r="O211" s="72"/>
      <c r="P211" s="201">
        <f>O211*H211</f>
        <v>0</v>
      </c>
      <c r="Q211" s="201">
        <v>0</v>
      </c>
      <c r="R211" s="201">
        <f>Q211*H211</f>
        <v>0</v>
      </c>
      <c r="S211" s="201">
        <v>0</v>
      </c>
      <c r="T211" s="202">
        <f>S211*H211</f>
        <v>0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203" t="s">
        <v>110</v>
      </c>
      <c r="AT211" s="203" t="s">
        <v>147</v>
      </c>
      <c r="AU211" s="203" t="s">
        <v>92</v>
      </c>
      <c r="AY211" s="18" t="s">
        <v>145</v>
      </c>
      <c r="BE211" s="204">
        <f>IF(N211="základní",J211,0)</f>
        <v>0</v>
      </c>
      <c r="BF211" s="204">
        <f>IF(N211="snížená",J211,0)</f>
        <v>0</v>
      </c>
      <c r="BG211" s="204">
        <f>IF(N211="zákl. přenesená",J211,0)</f>
        <v>0</v>
      </c>
      <c r="BH211" s="204">
        <f>IF(N211="sníž. přenesená",J211,0)</f>
        <v>0</v>
      </c>
      <c r="BI211" s="204">
        <f>IF(N211="nulová",J211,0)</f>
        <v>0</v>
      </c>
      <c r="BJ211" s="18" t="s">
        <v>23</v>
      </c>
      <c r="BK211" s="204">
        <f>ROUND(I211*H211,2)</f>
        <v>0</v>
      </c>
      <c r="BL211" s="18" t="s">
        <v>110</v>
      </c>
      <c r="BM211" s="203" t="s">
        <v>570</v>
      </c>
    </row>
    <row r="212" spans="2:51" s="13" customFormat="1" ht="11.25">
      <c r="B212" s="205"/>
      <c r="C212" s="206"/>
      <c r="D212" s="207" t="s">
        <v>153</v>
      </c>
      <c r="E212" s="208" t="s">
        <v>1</v>
      </c>
      <c r="F212" s="209" t="s">
        <v>571</v>
      </c>
      <c r="G212" s="206"/>
      <c r="H212" s="210">
        <v>72.405</v>
      </c>
      <c r="I212" s="211"/>
      <c r="J212" s="206"/>
      <c r="K212" s="206"/>
      <c r="L212" s="212"/>
      <c r="M212" s="213"/>
      <c r="N212" s="214"/>
      <c r="O212" s="214"/>
      <c r="P212" s="214"/>
      <c r="Q212" s="214"/>
      <c r="R212" s="214"/>
      <c r="S212" s="214"/>
      <c r="T212" s="215"/>
      <c r="AT212" s="216" t="s">
        <v>153</v>
      </c>
      <c r="AU212" s="216" t="s">
        <v>92</v>
      </c>
      <c r="AV212" s="13" t="s">
        <v>92</v>
      </c>
      <c r="AW212" s="13" t="s">
        <v>40</v>
      </c>
      <c r="AX212" s="13" t="s">
        <v>23</v>
      </c>
      <c r="AY212" s="216" t="s">
        <v>145</v>
      </c>
    </row>
    <row r="213" spans="1:65" s="2" customFormat="1" ht="37.9" customHeight="1">
      <c r="A213" s="35"/>
      <c r="B213" s="36"/>
      <c r="C213" s="192" t="s">
        <v>349</v>
      </c>
      <c r="D213" s="192" t="s">
        <v>147</v>
      </c>
      <c r="E213" s="193" t="s">
        <v>328</v>
      </c>
      <c r="F213" s="194" t="s">
        <v>329</v>
      </c>
      <c r="G213" s="195" t="s">
        <v>225</v>
      </c>
      <c r="H213" s="196">
        <v>331.96</v>
      </c>
      <c r="I213" s="197"/>
      <c r="J213" s="198">
        <f>ROUND(I213*H213,2)</f>
        <v>0</v>
      </c>
      <c r="K213" s="194" t="s">
        <v>151</v>
      </c>
      <c r="L213" s="40"/>
      <c r="M213" s="199" t="s">
        <v>1</v>
      </c>
      <c r="N213" s="200" t="s">
        <v>50</v>
      </c>
      <c r="O213" s="72"/>
      <c r="P213" s="201">
        <f>O213*H213</f>
        <v>0</v>
      </c>
      <c r="Q213" s="201">
        <v>0.743272</v>
      </c>
      <c r="R213" s="201">
        <f>Q213*H213</f>
        <v>246.73657312</v>
      </c>
      <c r="S213" s="201">
        <v>0</v>
      </c>
      <c r="T213" s="202">
        <f>S213*H213</f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203" t="s">
        <v>110</v>
      </c>
      <c r="AT213" s="203" t="s">
        <v>147</v>
      </c>
      <c r="AU213" s="203" t="s">
        <v>92</v>
      </c>
      <c r="AY213" s="18" t="s">
        <v>145</v>
      </c>
      <c r="BE213" s="204">
        <f>IF(N213="základní",J213,0)</f>
        <v>0</v>
      </c>
      <c r="BF213" s="204">
        <f>IF(N213="snížená",J213,0)</f>
        <v>0</v>
      </c>
      <c r="BG213" s="204">
        <f>IF(N213="zákl. přenesená",J213,0)</f>
        <v>0</v>
      </c>
      <c r="BH213" s="204">
        <f>IF(N213="sníž. přenesená",J213,0)</f>
        <v>0</v>
      </c>
      <c r="BI213" s="204">
        <f>IF(N213="nulová",J213,0)</f>
        <v>0</v>
      </c>
      <c r="BJ213" s="18" t="s">
        <v>23</v>
      </c>
      <c r="BK213" s="204">
        <f>ROUND(I213*H213,2)</f>
        <v>0</v>
      </c>
      <c r="BL213" s="18" t="s">
        <v>110</v>
      </c>
      <c r="BM213" s="203" t="s">
        <v>572</v>
      </c>
    </row>
    <row r="214" spans="2:51" s="13" customFormat="1" ht="11.25">
      <c r="B214" s="205"/>
      <c r="C214" s="206"/>
      <c r="D214" s="207" t="s">
        <v>153</v>
      </c>
      <c r="E214" s="208" t="s">
        <v>1</v>
      </c>
      <c r="F214" s="209" t="s">
        <v>566</v>
      </c>
      <c r="G214" s="206"/>
      <c r="H214" s="210">
        <v>556.96</v>
      </c>
      <c r="I214" s="211"/>
      <c r="J214" s="206"/>
      <c r="K214" s="206"/>
      <c r="L214" s="212"/>
      <c r="M214" s="213"/>
      <c r="N214" s="214"/>
      <c r="O214" s="214"/>
      <c r="P214" s="214"/>
      <c r="Q214" s="214"/>
      <c r="R214" s="214"/>
      <c r="S214" s="214"/>
      <c r="T214" s="215"/>
      <c r="AT214" s="216" t="s">
        <v>153</v>
      </c>
      <c r="AU214" s="216" t="s">
        <v>92</v>
      </c>
      <c r="AV214" s="13" t="s">
        <v>92</v>
      </c>
      <c r="AW214" s="13" t="s">
        <v>40</v>
      </c>
      <c r="AX214" s="13" t="s">
        <v>85</v>
      </c>
      <c r="AY214" s="216" t="s">
        <v>145</v>
      </c>
    </row>
    <row r="215" spans="2:51" s="13" customFormat="1" ht="11.25">
      <c r="B215" s="205"/>
      <c r="C215" s="206"/>
      <c r="D215" s="207" t="s">
        <v>153</v>
      </c>
      <c r="E215" s="208" t="s">
        <v>1</v>
      </c>
      <c r="F215" s="209" t="s">
        <v>573</v>
      </c>
      <c r="G215" s="206"/>
      <c r="H215" s="210">
        <v>-225</v>
      </c>
      <c r="I215" s="211"/>
      <c r="J215" s="206"/>
      <c r="K215" s="206"/>
      <c r="L215" s="212"/>
      <c r="M215" s="213"/>
      <c r="N215" s="214"/>
      <c r="O215" s="214"/>
      <c r="P215" s="214"/>
      <c r="Q215" s="214"/>
      <c r="R215" s="214"/>
      <c r="S215" s="214"/>
      <c r="T215" s="215"/>
      <c r="AT215" s="216" t="s">
        <v>153</v>
      </c>
      <c r="AU215" s="216" t="s">
        <v>92</v>
      </c>
      <c r="AV215" s="13" t="s">
        <v>92</v>
      </c>
      <c r="AW215" s="13" t="s">
        <v>40</v>
      </c>
      <c r="AX215" s="13" t="s">
        <v>85</v>
      </c>
      <c r="AY215" s="216" t="s">
        <v>145</v>
      </c>
    </row>
    <row r="216" spans="2:51" s="14" customFormat="1" ht="11.25">
      <c r="B216" s="217"/>
      <c r="C216" s="218"/>
      <c r="D216" s="207" t="s">
        <v>153</v>
      </c>
      <c r="E216" s="219" t="s">
        <v>1</v>
      </c>
      <c r="F216" s="220" t="s">
        <v>174</v>
      </c>
      <c r="G216" s="218"/>
      <c r="H216" s="221">
        <v>331.96</v>
      </c>
      <c r="I216" s="222"/>
      <c r="J216" s="218"/>
      <c r="K216" s="218"/>
      <c r="L216" s="223"/>
      <c r="M216" s="224"/>
      <c r="N216" s="225"/>
      <c r="O216" s="225"/>
      <c r="P216" s="225"/>
      <c r="Q216" s="225"/>
      <c r="R216" s="225"/>
      <c r="S216" s="225"/>
      <c r="T216" s="226"/>
      <c r="AT216" s="227" t="s">
        <v>153</v>
      </c>
      <c r="AU216" s="227" t="s">
        <v>92</v>
      </c>
      <c r="AV216" s="14" t="s">
        <v>110</v>
      </c>
      <c r="AW216" s="14" t="s">
        <v>40</v>
      </c>
      <c r="AX216" s="14" t="s">
        <v>23</v>
      </c>
      <c r="AY216" s="227" t="s">
        <v>145</v>
      </c>
    </row>
    <row r="217" spans="1:65" s="2" customFormat="1" ht="37.9" customHeight="1">
      <c r="A217" s="35"/>
      <c r="B217" s="36"/>
      <c r="C217" s="192" t="s">
        <v>574</v>
      </c>
      <c r="D217" s="192" t="s">
        <v>147</v>
      </c>
      <c r="E217" s="193" t="s">
        <v>575</v>
      </c>
      <c r="F217" s="194" t="s">
        <v>329</v>
      </c>
      <c r="G217" s="195" t="s">
        <v>225</v>
      </c>
      <c r="H217" s="196">
        <v>225</v>
      </c>
      <c r="I217" s="197"/>
      <c r="J217" s="198">
        <f>ROUND(I217*H217,2)</f>
        <v>0</v>
      </c>
      <c r="K217" s="194" t="s">
        <v>1</v>
      </c>
      <c r="L217" s="40"/>
      <c r="M217" s="199" t="s">
        <v>1</v>
      </c>
      <c r="N217" s="200" t="s">
        <v>50</v>
      </c>
      <c r="O217" s="72"/>
      <c r="P217" s="201">
        <f>O217*H217</f>
        <v>0</v>
      </c>
      <c r="Q217" s="201">
        <v>0.74327</v>
      </c>
      <c r="R217" s="201">
        <f>Q217*H217</f>
        <v>167.23575</v>
      </c>
      <c r="S217" s="201">
        <v>0</v>
      </c>
      <c r="T217" s="202">
        <f>S217*H217</f>
        <v>0</v>
      </c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R217" s="203" t="s">
        <v>110</v>
      </c>
      <c r="AT217" s="203" t="s">
        <v>147</v>
      </c>
      <c r="AU217" s="203" t="s">
        <v>92</v>
      </c>
      <c r="AY217" s="18" t="s">
        <v>145</v>
      </c>
      <c r="BE217" s="204">
        <f>IF(N217="základní",J217,0)</f>
        <v>0</v>
      </c>
      <c r="BF217" s="204">
        <f>IF(N217="snížená",J217,0)</f>
        <v>0</v>
      </c>
      <c r="BG217" s="204">
        <f>IF(N217="zákl. přenesená",J217,0)</f>
        <v>0</v>
      </c>
      <c r="BH217" s="204">
        <f>IF(N217="sníž. přenesená",J217,0)</f>
        <v>0</v>
      </c>
      <c r="BI217" s="204">
        <f>IF(N217="nulová",J217,0)</f>
        <v>0</v>
      </c>
      <c r="BJ217" s="18" t="s">
        <v>23</v>
      </c>
      <c r="BK217" s="204">
        <f>ROUND(I217*H217,2)</f>
        <v>0</v>
      </c>
      <c r="BL217" s="18" t="s">
        <v>110</v>
      </c>
      <c r="BM217" s="203" t="s">
        <v>576</v>
      </c>
    </row>
    <row r="218" spans="2:51" s="15" customFormat="1" ht="11.25">
      <c r="B218" s="228"/>
      <c r="C218" s="229"/>
      <c r="D218" s="207" t="s">
        <v>153</v>
      </c>
      <c r="E218" s="230" t="s">
        <v>1</v>
      </c>
      <c r="F218" s="231" t="s">
        <v>577</v>
      </c>
      <c r="G218" s="229"/>
      <c r="H218" s="230" t="s">
        <v>1</v>
      </c>
      <c r="I218" s="232"/>
      <c r="J218" s="229"/>
      <c r="K218" s="229"/>
      <c r="L218" s="233"/>
      <c r="M218" s="234"/>
      <c r="N218" s="235"/>
      <c r="O218" s="235"/>
      <c r="P218" s="235"/>
      <c r="Q218" s="235"/>
      <c r="R218" s="235"/>
      <c r="S218" s="235"/>
      <c r="T218" s="236"/>
      <c r="AT218" s="237" t="s">
        <v>153</v>
      </c>
      <c r="AU218" s="237" t="s">
        <v>92</v>
      </c>
      <c r="AV218" s="15" t="s">
        <v>23</v>
      </c>
      <c r="AW218" s="15" t="s">
        <v>40</v>
      </c>
      <c r="AX218" s="15" t="s">
        <v>85</v>
      </c>
      <c r="AY218" s="237" t="s">
        <v>145</v>
      </c>
    </row>
    <row r="219" spans="2:51" s="13" customFormat="1" ht="11.25">
      <c r="B219" s="205"/>
      <c r="C219" s="206"/>
      <c r="D219" s="207" t="s">
        <v>153</v>
      </c>
      <c r="E219" s="208" t="s">
        <v>1</v>
      </c>
      <c r="F219" s="209" t="s">
        <v>578</v>
      </c>
      <c r="G219" s="206"/>
      <c r="H219" s="210">
        <v>225</v>
      </c>
      <c r="I219" s="211"/>
      <c r="J219" s="206"/>
      <c r="K219" s="206"/>
      <c r="L219" s="212"/>
      <c r="M219" s="213"/>
      <c r="N219" s="214"/>
      <c r="O219" s="214"/>
      <c r="P219" s="214"/>
      <c r="Q219" s="214"/>
      <c r="R219" s="214"/>
      <c r="S219" s="214"/>
      <c r="T219" s="215"/>
      <c r="AT219" s="216" t="s">
        <v>153</v>
      </c>
      <c r="AU219" s="216" t="s">
        <v>92</v>
      </c>
      <c r="AV219" s="13" t="s">
        <v>92</v>
      </c>
      <c r="AW219" s="13" t="s">
        <v>40</v>
      </c>
      <c r="AX219" s="13" t="s">
        <v>23</v>
      </c>
      <c r="AY219" s="216" t="s">
        <v>145</v>
      </c>
    </row>
    <row r="220" spans="2:63" s="12" customFormat="1" ht="22.9" customHeight="1">
      <c r="B220" s="176"/>
      <c r="C220" s="177"/>
      <c r="D220" s="178" t="s">
        <v>84</v>
      </c>
      <c r="E220" s="190" t="s">
        <v>353</v>
      </c>
      <c r="F220" s="190" t="s">
        <v>354</v>
      </c>
      <c r="G220" s="177"/>
      <c r="H220" s="177"/>
      <c r="I220" s="180"/>
      <c r="J220" s="191">
        <f>BK220</f>
        <v>0</v>
      </c>
      <c r="K220" s="177"/>
      <c r="L220" s="182"/>
      <c r="M220" s="183"/>
      <c r="N220" s="184"/>
      <c r="O220" s="184"/>
      <c r="P220" s="185">
        <f>SUM(P221:P223)</f>
        <v>0</v>
      </c>
      <c r="Q220" s="184"/>
      <c r="R220" s="185">
        <f>SUM(R221:R223)</f>
        <v>0</v>
      </c>
      <c r="S220" s="184"/>
      <c r="T220" s="186">
        <f>SUM(T221:T223)</f>
        <v>0</v>
      </c>
      <c r="AR220" s="187" t="s">
        <v>23</v>
      </c>
      <c r="AT220" s="188" t="s">
        <v>84</v>
      </c>
      <c r="AU220" s="188" t="s">
        <v>23</v>
      </c>
      <c r="AY220" s="187" t="s">
        <v>145</v>
      </c>
      <c r="BK220" s="189">
        <f>SUM(BK221:BK223)</f>
        <v>0</v>
      </c>
    </row>
    <row r="221" spans="1:65" s="2" customFormat="1" ht="24.2" customHeight="1">
      <c r="A221" s="35"/>
      <c r="B221" s="36"/>
      <c r="C221" s="192" t="s">
        <v>579</v>
      </c>
      <c r="D221" s="192" t="s">
        <v>147</v>
      </c>
      <c r="E221" s="193" t="s">
        <v>580</v>
      </c>
      <c r="F221" s="194" t="s">
        <v>581</v>
      </c>
      <c r="G221" s="195" t="s">
        <v>273</v>
      </c>
      <c r="H221" s="196">
        <v>0.409</v>
      </c>
      <c r="I221" s="197"/>
      <c r="J221" s="198">
        <f>ROUND(I221*H221,2)</f>
        <v>0</v>
      </c>
      <c r="K221" s="194" t="s">
        <v>151</v>
      </c>
      <c r="L221" s="40"/>
      <c r="M221" s="199" t="s">
        <v>1</v>
      </c>
      <c r="N221" s="200" t="s">
        <v>50</v>
      </c>
      <c r="O221" s="72"/>
      <c r="P221" s="201">
        <f>O221*H221</f>
        <v>0</v>
      </c>
      <c r="Q221" s="201">
        <v>0</v>
      </c>
      <c r="R221" s="201">
        <f>Q221*H221</f>
        <v>0</v>
      </c>
      <c r="S221" s="201">
        <v>0</v>
      </c>
      <c r="T221" s="202">
        <f>S221*H221</f>
        <v>0</v>
      </c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R221" s="203" t="s">
        <v>110</v>
      </c>
      <c r="AT221" s="203" t="s">
        <v>147</v>
      </c>
      <c r="AU221" s="203" t="s">
        <v>92</v>
      </c>
      <c r="AY221" s="18" t="s">
        <v>145</v>
      </c>
      <c r="BE221" s="204">
        <f>IF(N221="základní",J221,0)</f>
        <v>0</v>
      </c>
      <c r="BF221" s="204">
        <f>IF(N221="snížená",J221,0)</f>
        <v>0</v>
      </c>
      <c r="BG221" s="204">
        <f>IF(N221="zákl. přenesená",J221,0)</f>
        <v>0</v>
      </c>
      <c r="BH221" s="204">
        <f>IF(N221="sníž. přenesená",J221,0)</f>
        <v>0</v>
      </c>
      <c r="BI221" s="204">
        <f>IF(N221="nulová",J221,0)</f>
        <v>0</v>
      </c>
      <c r="BJ221" s="18" t="s">
        <v>23</v>
      </c>
      <c r="BK221" s="204">
        <f>ROUND(I221*H221,2)</f>
        <v>0</v>
      </c>
      <c r="BL221" s="18" t="s">
        <v>110</v>
      </c>
      <c r="BM221" s="203" t="s">
        <v>582</v>
      </c>
    </row>
    <row r="222" spans="2:51" s="13" customFormat="1" ht="11.25">
      <c r="B222" s="205"/>
      <c r="C222" s="206"/>
      <c r="D222" s="207" t="s">
        <v>153</v>
      </c>
      <c r="E222" s="208" t="s">
        <v>1</v>
      </c>
      <c r="F222" s="209" t="s">
        <v>583</v>
      </c>
      <c r="G222" s="206"/>
      <c r="H222" s="210">
        <v>0.409</v>
      </c>
      <c r="I222" s="211"/>
      <c r="J222" s="206"/>
      <c r="K222" s="206"/>
      <c r="L222" s="212"/>
      <c r="M222" s="213"/>
      <c r="N222" s="214"/>
      <c r="O222" s="214"/>
      <c r="P222" s="214"/>
      <c r="Q222" s="214"/>
      <c r="R222" s="214"/>
      <c r="S222" s="214"/>
      <c r="T222" s="215"/>
      <c r="AT222" s="216" t="s">
        <v>153</v>
      </c>
      <c r="AU222" s="216" t="s">
        <v>92</v>
      </c>
      <c r="AV222" s="13" t="s">
        <v>92</v>
      </c>
      <c r="AW222" s="13" t="s">
        <v>40</v>
      </c>
      <c r="AX222" s="13" t="s">
        <v>23</v>
      </c>
      <c r="AY222" s="216" t="s">
        <v>145</v>
      </c>
    </row>
    <row r="223" spans="1:65" s="2" customFormat="1" ht="24.2" customHeight="1">
      <c r="A223" s="35"/>
      <c r="B223" s="36"/>
      <c r="C223" s="192" t="s">
        <v>355</v>
      </c>
      <c r="D223" s="192" t="s">
        <v>147</v>
      </c>
      <c r="E223" s="193" t="s">
        <v>356</v>
      </c>
      <c r="F223" s="194" t="s">
        <v>357</v>
      </c>
      <c r="G223" s="195" t="s">
        <v>273</v>
      </c>
      <c r="H223" s="196">
        <v>553.956</v>
      </c>
      <c r="I223" s="197"/>
      <c r="J223" s="198">
        <f>ROUND(I223*H223,2)</f>
        <v>0</v>
      </c>
      <c r="K223" s="194" t="s">
        <v>151</v>
      </c>
      <c r="L223" s="40"/>
      <c r="M223" s="248" t="s">
        <v>1</v>
      </c>
      <c r="N223" s="249" t="s">
        <v>50</v>
      </c>
      <c r="O223" s="250"/>
      <c r="P223" s="251">
        <f>O223*H223</f>
        <v>0</v>
      </c>
      <c r="Q223" s="251">
        <v>0</v>
      </c>
      <c r="R223" s="251">
        <f>Q223*H223</f>
        <v>0</v>
      </c>
      <c r="S223" s="251">
        <v>0</v>
      </c>
      <c r="T223" s="252">
        <f>S223*H223</f>
        <v>0</v>
      </c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R223" s="203" t="s">
        <v>110</v>
      </c>
      <c r="AT223" s="203" t="s">
        <v>147</v>
      </c>
      <c r="AU223" s="203" t="s">
        <v>92</v>
      </c>
      <c r="AY223" s="18" t="s">
        <v>145</v>
      </c>
      <c r="BE223" s="204">
        <f>IF(N223="základní",J223,0)</f>
        <v>0</v>
      </c>
      <c r="BF223" s="204">
        <f>IF(N223="snížená",J223,0)</f>
        <v>0</v>
      </c>
      <c r="BG223" s="204">
        <f>IF(N223="zákl. přenesená",J223,0)</f>
        <v>0</v>
      </c>
      <c r="BH223" s="204">
        <f>IF(N223="sníž. přenesená",J223,0)</f>
        <v>0</v>
      </c>
      <c r="BI223" s="204">
        <f>IF(N223="nulová",J223,0)</f>
        <v>0</v>
      </c>
      <c r="BJ223" s="18" t="s">
        <v>23</v>
      </c>
      <c r="BK223" s="204">
        <f>ROUND(I223*H223,2)</f>
        <v>0</v>
      </c>
      <c r="BL223" s="18" t="s">
        <v>110</v>
      </c>
      <c r="BM223" s="203" t="s">
        <v>584</v>
      </c>
    </row>
    <row r="224" spans="1:31" s="2" customFormat="1" ht="6.95" customHeight="1">
      <c r="A224" s="35"/>
      <c r="B224" s="55"/>
      <c r="C224" s="56"/>
      <c r="D224" s="56"/>
      <c r="E224" s="56"/>
      <c r="F224" s="56"/>
      <c r="G224" s="56"/>
      <c r="H224" s="56"/>
      <c r="I224" s="56"/>
      <c r="J224" s="56"/>
      <c r="K224" s="56"/>
      <c r="L224" s="40"/>
      <c r="M224" s="35"/>
      <c r="O224" s="35"/>
      <c r="P224" s="35"/>
      <c r="Q224" s="35"/>
      <c r="R224" s="35"/>
      <c r="S224" s="35"/>
      <c r="T224" s="35"/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</row>
  </sheetData>
  <sheetProtection algorithmName="SHA-512" hashValue="dES+4zu4dfKGUxG8KsT3GUXbA+oLsiWYXrK349rwaq1BydGxVUr4OrOskz9GMNNz8qAhR02EzBibRbo+XcBcjQ==" saltValue="vKJZC9ifE3gLwIJt66/l8Z3uHA7KNe6tBeAdce3PjiKXdKTw3TjASsb4Wb+pW12AiQFzpGWPD+d0bFWc8u+TFA==" spinCount="100000" sheet="1" objects="1" scenarios="1" formatColumns="0" formatRows="0" autoFilter="0"/>
  <autoFilter ref="C119:K223"/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3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AT2" s="18" t="s">
        <v>103</v>
      </c>
    </row>
    <row r="3" spans="2:46" s="1" customFormat="1" ht="6.95" customHeight="1">
      <c r="B3" s="116"/>
      <c r="C3" s="117"/>
      <c r="D3" s="117"/>
      <c r="E3" s="117"/>
      <c r="F3" s="117"/>
      <c r="G3" s="117"/>
      <c r="H3" s="117"/>
      <c r="I3" s="117"/>
      <c r="J3" s="117"/>
      <c r="K3" s="117"/>
      <c r="L3" s="21"/>
      <c r="AT3" s="18" t="s">
        <v>92</v>
      </c>
    </row>
    <row r="4" spans="2:46" s="1" customFormat="1" ht="24.95" customHeight="1">
      <c r="B4" s="21"/>
      <c r="D4" s="118" t="s">
        <v>113</v>
      </c>
      <c r="L4" s="21"/>
      <c r="M4" s="119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20" t="s">
        <v>16</v>
      </c>
      <c r="L6" s="21"/>
    </row>
    <row r="7" spans="2:12" s="1" customFormat="1" ht="26.25" customHeight="1">
      <c r="B7" s="21"/>
      <c r="E7" s="312" t="str">
        <f>'Rekapitulace stavby'!K6</f>
        <v>Ředický potok, Lukovna - Horní Ředice, rekonstrukce koryta, ř.km 0,0 - 11,7</v>
      </c>
      <c r="F7" s="313"/>
      <c r="G7" s="313"/>
      <c r="H7" s="313"/>
      <c r="L7" s="21"/>
    </row>
    <row r="8" spans="2:12" s="1" customFormat="1" ht="12" customHeight="1">
      <c r="B8" s="21"/>
      <c r="D8" s="120" t="s">
        <v>114</v>
      </c>
      <c r="L8" s="21"/>
    </row>
    <row r="9" spans="1:31" s="2" customFormat="1" ht="16.5" customHeight="1">
      <c r="A9" s="35"/>
      <c r="B9" s="40"/>
      <c r="C9" s="35"/>
      <c r="D9" s="35"/>
      <c r="E9" s="312" t="s">
        <v>460</v>
      </c>
      <c r="F9" s="315"/>
      <c r="G9" s="315"/>
      <c r="H9" s="315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 customHeight="1">
      <c r="A10" s="35"/>
      <c r="B10" s="40"/>
      <c r="C10" s="35"/>
      <c r="D10" s="120" t="s">
        <v>359</v>
      </c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6.5" customHeight="1">
      <c r="A11" s="35"/>
      <c r="B11" s="40"/>
      <c r="C11" s="35"/>
      <c r="D11" s="35"/>
      <c r="E11" s="314" t="s">
        <v>585</v>
      </c>
      <c r="F11" s="315"/>
      <c r="G11" s="315"/>
      <c r="H11" s="315"/>
      <c r="I11" s="35"/>
      <c r="J11" s="35"/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1.25">
      <c r="A12" s="35"/>
      <c r="B12" s="40"/>
      <c r="C12" s="35"/>
      <c r="D12" s="35"/>
      <c r="E12" s="35"/>
      <c r="F12" s="35"/>
      <c r="G12" s="35"/>
      <c r="H12" s="35"/>
      <c r="I12" s="35"/>
      <c r="J12" s="35"/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2" customHeight="1">
      <c r="A13" s="35"/>
      <c r="B13" s="40"/>
      <c r="C13" s="35"/>
      <c r="D13" s="120" t="s">
        <v>19</v>
      </c>
      <c r="E13" s="35"/>
      <c r="F13" s="111" t="s">
        <v>20</v>
      </c>
      <c r="G13" s="35"/>
      <c r="H13" s="35"/>
      <c r="I13" s="120" t="s">
        <v>21</v>
      </c>
      <c r="J13" s="111" t="s">
        <v>1</v>
      </c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20" t="s">
        <v>24</v>
      </c>
      <c r="E14" s="35"/>
      <c r="F14" s="111" t="s">
        <v>461</v>
      </c>
      <c r="G14" s="35"/>
      <c r="H14" s="35"/>
      <c r="I14" s="120" t="s">
        <v>26</v>
      </c>
      <c r="J14" s="121" t="str">
        <f>'Rekapitulace stavby'!AN8</f>
        <v>9. 7. 2021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0.9" customHeight="1">
      <c r="A15" s="35"/>
      <c r="B15" s="40"/>
      <c r="C15" s="35"/>
      <c r="D15" s="35"/>
      <c r="E15" s="35"/>
      <c r="F15" s="35"/>
      <c r="G15" s="35"/>
      <c r="H15" s="35"/>
      <c r="I15" s="35"/>
      <c r="J15" s="35"/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12" customHeight="1">
      <c r="A16" s="35"/>
      <c r="B16" s="40"/>
      <c r="C16" s="35"/>
      <c r="D16" s="120" t="s">
        <v>30</v>
      </c>
      <c r="E16" s="35"/>
      <c r="F16" s="35"/>
      <c r="G16" s="35"/>
      <c r="H16" s="35"/>
      <c r="I16" s="120" t="s">
        <v>31</v>
      </c>
      <c r="J16" s="111" t="s">
        <v>1</v>
      </c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8" customHeight="1">
      <c r="A17" s="35"/>
      <c r="B17" s="40"/>
      <c r="C17" s="35"/>
      <c r="D17" s="35"/>
      <c r="E17" s="111" t="s">
        <v>32</v>
      </c>
      <c r="F17" s="35"/>
      <c r="G17" s="35"/>
      <c r="H17" s="35"/>
      <c r="I17" s="120" t="s">
        <v>33</v>
      </c>
      <c r="J17" s="111" t="s">
        <v>1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6.95" customHeight="1">
      <c r="A18" s="35"/>
      <c r="B18" s="40"/>
      <c r="C18" s="35"/>
      <c r="D18" s="35"/>
      <c r="E18" s="35"/>
      <c r="F18" s="35"/>
      <c r="G18" s="35"/>
      <c r="H18" s="35"/>
      <c r="I18" s="35"/>
      <c r="J18" s="35"/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2" customHeight="1">
      <c r="A19" s="35"/>
      <c r="B19" s="40"/>
      <c r="C19" s="35"/>
      <c r="D19" s="120" t="s">
        <v>34</v>
      </c>
      <c r="E19" s="35"/>
      <c r="F19" s="35"/>
      <c r="G19" s="35"/>
      <c r="H19" s="35"/>
      <c r="I19" s="120" t="s">
        <v>31</v>
      </c>
      <c r="J19" s="31" t="str">
        <f>'Rekapitulace stavby'!AN13</f>
        <v>Vyplň údaj</v>
      </c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8" customHeight="1">
      <c r="A20" s="35"/>
      <c r="B20" s="40"/>
      <c r="C20" s="35"/>
      <c r="D20" s="35"/>
      <c r="E20" s="316" t="str">
        <f>'Rekapitulace stavby'!E14</f>
        <v>Vyplň údaj</v>
      </c>
      <c r="F20" s="317"/>
      <c r="G20" s="317"/>
      <c r="H20" s="317"/>
      <c r="I20" s="120" t="s">
        <v>33</v>
      </c>
      <c r="J20" s="31" t="str">
        <f>'Rekapitulace stavby'!AN14</f>
        <v>Vyplň údaj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6.95" customHeight="1">
      <c r="A21" s="35"/>
      <c r="B21" s="40"/>
      <c r="C21" s="35"/>
      <c r="D21" s="35"/>
      <c r="E21" s="35"/>
      <c r="F21" s="35"/>
      <c r="G21" s="35"/>
      <c r="H21" s="35"/>
      <c r="I21" s="35"/>
      <c r="J21" s="35"/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2" customHeight="1">
      <c r="A22" s="35"/>
      <c r="B22" s="40"/>
      <c r="C22" s="35"/>
      <c r="D22" s="120" t="s">
        <v>36</v>
      </c>
      <c r="E22" s="35"/>
      <c r="F22" s="35"/>
      <c r="G22" s="35"/>
      <c r="H22" s="35"/>
      <c r="I22" s="120" t="s">
        <v>31</v>
      </c>
      <c r="J22" s="111" t="s">
        <v>37</v>
      </c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8" customHeight="1">
      <c r="A23" s="35"/>
      <c r="B23" s="40"/>
      <c r="C23" s="35"/>
      <c r="D23" s="35"/>
      <c r="E23" s="111" t="s">
        <v>38</v>
      </c>
      <c r="F23" s="35"/>
      <c r="G23" s="35"/>
      <c r="H23" s="35"/>
      <c r="I23" s="120" t="s">
        <v>33</v>
      </c>
      <c r="J23" s="111" t="s">
        <v>39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6.95" customHeight="1">
      <c r="A24" s="35"/>
      <c r="B24" s="40"/>
      <c r="C24" s="35"/>
      <c r="D24" s="35"/>
      <c r="E24" s="35"/>
      <c r="F24" s="35"/>
      <c r="G24" s="35"/>
      <c r="H24" s="35"/>
      <c r="I24" s="35"/>
      <c r="J24" s="35"/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12" customHeight="1">
      <c r="A25" s="35"/>
      <c r="B25" s="40"/>
      <c r="C25" s="35"/>
      <c r="D25" s="120" t="s">
        <v>41</v>
      </c>
      <c r="E25" s="35"/>
      <c r="F25" s="35"/>
      <c r="G25" s="35"/>
      <c r="H25" s="35"/>
      <c r="I25" s="120" t="s">
        <v>31</v>
      </c>
      <c r="J25" s="111" t="s">
        <v>1</v>
      </c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8" customHeight="1">
      <c r="A26" s="35"/>
      <c r="B26" s="40"/>
      <c r="C26" s="35"/>
      <c r="D26" s="35"/>
      <c r="E26" s="111" t="s">
        <v>42</v>
      </c>
      <c r="F26" s="35"/>
      <c r="G26" s="35"/>
      <c r="H26" s="35"/>
      <c r="I26" s="120" t="s">
        <v>33</v>
      </c>
      <c r="J26" s="111" t="s">
        <v>1</v>
      </c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6.95" customHeight="1">
      <c r="A27" s="35"/>
      <c r="B27" s="40"/>
      <c r="C27" s="35"/>
      <c r="D27" s="35"/>
      <c r="E27" s="35"/>
      <c r="F27" s="35"/>
      <c r="G27" s="35"/>
      <c r="H27" s="35"/>
      <c r="I27" s="35"/>
      <c r="J27" s="35"/>
      <c r="K27" s="35"/>
      <c r="L27" s="52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12" customHeight="1">
      <c r="A28" s="35"/>
      <c r="B28" s="40"/>
      <c r="C28" s="35"/>
      <c r="D28" s="120" t="s">
        <v>43</v>
      </c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8" customFormat="1" ht="59.25" customHeight="1">
      <c r="A29" s="122"/>
      <c r="B29" s="123"/>
      <c r="C29" s="122"/>
      <c r="D29" s="122"/>
      <c r="E29" s="318" t="s">
        <v>117</v>
      </c>
      <c r="F29" s="318"/>
      <c r="G29" s="318"/>
      <c r="H29" s="318"/>
      <c r="I29" s="122"/>
      <c r="J29" s="122"/>
      <c r="K29" s="122"/>
      <c r="L29" s="124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</row>
    <row r="30" spans="1:31" s="2" customFormat="1" ht="6.95" customHeight="1">
      <c r="A30" s="35"/>
      <c r="B30" s="40"/>
      <c r="C30" s="35"/>
      <c r="D30" s="35"/>
      <c r="E30" s="35"/>
      <c r="F30" s="35"/>
      <c r="G30" s="35"/>
      <c r="H30" s="35"/>
      <c r="I30" s="35"/>
      <c r="J30" s="35"/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5"/>
      <c r="E31" s="125"/>
      <c r="F31" s="125"/>
      <c r="G31" s="125"/>
      <c r="H31" s="125"/>
      <c r="I31" s="125"/>
      <c r="J31" s="125"/>
      <c r="K31" s="125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35" customHeight="1">
      <c r="A32" s="35"/>
      <c r="B32" s="40"/>
      <c r="C32" s="35"/>
      <c r="D32" s="126" t="s">
        <v>45</v>
      </c>
      <c r="E32" s="35"/>
      <c r="F32" s="35"/>
      <c r="G32" s="35"/>
      <c r="H32" s="35"/>
      <c r="I32" s="35"/>
      <c r="J32" s="127">
        <f>ROUND(J122,2)</f>
        <v>0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5" customHeight="1">
      <c r="A33" s="35"/>
      <c r="B33" s="40"/>
      <c r="C33" s="35"/>
      <c r="D33" s="125"/>
      <c r="E33" s="125"/>
      <c r="F33" s="125"/>
      <c r="G33" s="125"/>
      <c r="H33" s="125"/>
      <c r="I33" s="125"/>
      <c r="J33" s="125"/>
      <c r="K33" s="12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35"/>
      <c r="F34" s="128" t="s">
        <v>47</v>
      </c>
      <c r="G34" s="35"/>
      <c r="H34" s="35"/>
      <c r="I34" s="128" t="s">
        <v>46</v>
      </c>
      <c r="J34" s="128" t="s">
        <v>48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>
      <c r="A35" s="35"/>
      <c r="B35" s="40"/>
      <c r="C35" s="35"/>
      <c r="D35" s="129" t="s">
        <v>49</v>
      </c>
      <c r="E35" s="120" t="s">
        <v>50</v>
      </c>
      <c r="F35" s="130">
        <f>ROUND((SUM(BE122:BE130)),2)</f>
        <v>0</v>
      </c>
      <c r="G35" s="35"/>
      <c r="H35" s="35"/>
      <c r="I35" s="131">
        <v>0.21</v>
      </c>
      <c r="J35" s="130">
        <f>ROUND(((SUM(BE122:BE130))*I35),2)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>
      <c r="A36" s="35"/>
      <c r="B36" s="40"/>
      <c r="C36" s="35"/>
      <c r="D36" s="35"/>
      <c r="E36" s="120" t="s">
        <v>51</v>
      </c>
      <c r="F36" s="130">
        <f>ROUND((SUM(BF122:BF130)),2)</f>
        <v>0</v>
      </c>
      <c r="G36" s="35"/>
      <c r="H36" s="35"/>
      <c r="I36" s="131">
        <v>0.15</v>
      </c>
      <c r="J36" s="130">
        <f>ROUND(((SUM(BF122:BF130))*I36),2)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20" t="s">
        <v>52</v>
      </c>
      <c r="F37" s="130">
        <f>ROUND((SUM(BG122:BG130)),2)</f>
        <v>0</v>
      </c>
      <c r="G37" s="35"/>
      <c r="H37" s="35"/>
      <c r="I37" s="131">
        <v>0.21</v>
      </c>
      <c r="J37" s="130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5" customHeight="1" hidden="1">
      <c r="A38" s="35"/>
      <c r="B38" s="40"/>
      <c r="C38" s="35"/>
      <c r="D38" s="35"/>
      <c r="E38" s="120" t="s">
        <v>53</v>
      </c>
      <c r="F38" s="130">
        <f>ROUND((SUM(BH122:BH130)),2)</f>
        <v>0</v>
      </c>
      <c r="G38" s="35"/>
      <c r="H38" s="35"/>
      <c r="I38" s="131">
        <v>0.15</v>
      </c>
      <c r="J38" s="130">
        <f>0</f>
        <v>0</v>
      </c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5" customHeight="1" hidden="1">
      <c r="A39" s="35"/>
      <c r="B39" s="40"/>
      <c r="C39" s="35"/>
      <c r="D39" s="35"/>
      <c r="E39" s="120" t="s">
        <v>54</v>
      </c>
      <c r="F39" s="130">
        <f>ROUND((SUM(BI122:BI130)),2)</f>
        <v>0</v>
      </c>
      <c r="G39" s="35"/>
      <c r="H39" s="35"/>
      <c r="I39" s="131">
        <v>0</v>
      </c>
      <c r="J39" s="130">
        <f>0</f>
        <v>0</v>
      </c>
      <c r="K39" s="35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6.9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35" customHeight="1">
      <c r="A41" s="35"/>
      <c r="B41" s="40"/>
      <c r="C41" s="132"/>
      <c r="D41" s="133" t="s">
        <v>55</v>
      </c>
      <c r="E41" s="134"/>
      <c r="F41" s="134"/>
      <c r="G41" s="135" t="s">
        <v>56</v>
      </c>
      <c r="H41" s="136" t="s">
        <v>57</v>
      </c>
      <c r="I41" s="134"/>
      <c r="J41" s="137">
        <f>SUM(J32:J39)</f>
        <v>0</v>
      </c>
      <c r="K41" s="138"/>
      <c r="L41" s="52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5" customHeight="1">
      <c r="A42" s="35"/>
      <c r="B42" s="40"/>
      <c r="C42" s="35"/>
      <c r="D42" s="35"/>
      <c r="E42" s="35"/>
      <c r="F42" s="35"/>
      <c r="G42" s="35"/>
      <c r="H42" s="35"/>
      <c r="I42" s="35"/>
      <c r="J42" s="35"/>
      <c r="K42" s="35"/>
      <c r="L42" s="52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52"/>
      <c r="D50" s="139" t="s">
        <v>58</v>
      </c>
      <c r="E50" s="140"/>
      <c r="F50" s="140"/>
      <c r="G50" s="139" t="s">
        <v>59</v>
      </c>
      <c r="H50" s="140"/>
      <c r="I50" s="140"/>
      <c r="J50" s="140"/>
      <c r="K50" s="140"/>
      <c r="L50" s="52"/>
    </row>
    <row r="51" spans="2:12" ht="11.25">
      <c r="B51" s="21"/>
      <c r="L51" s="21"/>
    </row>
    <row r="52" spans="2:12" ht="11.25">
      <c r="B52" s="21"/>
      <c r="L52" s="21"/>
    </row>
    <row r="53" spans="2:12" ht="11.25">
      <c r="B53" s="21"/>
      <c r="L53" s="21"/>
    </row>
    <row r="54" spans="2:12" ht="11.25">
      <c r="B54" s="21"/>
      <c r="L54" s="21"/>
    </row>
    <row r="55" spans="2:12" ht="11.25">
      <c r="B55" s="21"/>
      <c r="L55" s="21"/>
    </row>
    <row r="56" spans="2:12" ht="11.25">
      <c r="B56" s="21"/>
      <c r="L56" s="21"/>
    </row>
    <row r="57" spans="2:12" ht="11.25">
      <c r="B57" s="21"/>
      <c r="L57" s="21"/>
    </row>
    <row r="58" spans="2:12" ht="11.25">
      <c r="B58" s="21"/>
      <c r="L58" s="21"/>
    </row>
    <row r="59" spans="2:12" ht="11.25">
      <c r="B59" s="21"/>
      <c r="L59" s="21"/>
    </row>
    <row r="60" spans="2:12" ht="11.25">
      <c r="B60" s="21"/>
      <c r="L60" s="21"/>
    </row>
    <row r="61" spans="1:31" s="2" customFormat="1" ht="12.75">
      <c r="A61" s="35"/>
      <c r="B61" s="40"/>
      <c r="C61" s="35"/>
      <c r="D61" s="141" t="s">
        <v>60</v>
      </c>
      <c r="E61" s="142"/>
      <c r="F61" s="143" t="s">
        <v>61</v>
      </c>
      <c r="G61" s="141" t="s">
        <v>60</v>
      </c>
      <c r="H61" s="142"/>
      <c r="I61" s="142"/>
      <c r="J61" s="144" t="s">
        <v>61</v>
      </c>
      <c r="K61" s="142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1.25">
      <c r="B62" s="21"/>
      <c r="L62" s="21"/>
    </row>
    <row r="63" spans="2:12" ht="11.25">
      <c r="B63" s="21"/>
      <c r="L63" s="21"/>
    </row>
    <row r="64" spans="2:12" ht="11.25">
      <c r="B64" s="21"/>
      <c r="L64" s="21"/>
    </row>
    <row r="65" spans="1:31" s="2" customFormat="1" ht="12.75">
      <c r="A65" s="35"/>
      <c r="B65" s="40"/>
      <c r="C65" s="35"/>
      <c r="D65" s="139" t="s">
        <v>62</v>
      </c>
      <c r="E65" s="145"/>
      <c r="F65" s="145"/>
      <c r="G65" s="139" t="s">
        <v>63</v>
      </c>
      <c r="H65" s="145"/>
      <c r="I65" s="145"/>
      <c r="J65" s="145"/>
      <c r="K65" s="145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1.25">
      <c r="B66" s="21"/>
      <c r="L66" s="21"/>
    </row>
    <row r="67" spans="2:12" ht="11.25">
      <c r="B67" s="21"/>
      <c r="L67" s="21"/>
    </row>
    <row r="68" spans="2:12" ht="11.25">
      <c r="B68" s="21"/>
      <c r="L68" s="21"/>
    </row>
    <row r="69" spans="2:12" ht="11.25">
      <c r="B69" s="21"/>
      <c r="L69" s="21"/>
    </row>
    <row r="70" spans="2:12" ht="11.25">
      <c r="B70" s="21"/>
      <c r="L70" s="21"/>
    </row>
    <row r="71" spans="2:12" ht="11.25">
      <c r="B71" s="21"/>
      <c r="L71" s="21"/>
    </row>
    <row r="72" spans="2:12" ht="11.25">
      <c r="B72" s="21"/>
      <c r="L72" s="21"/>
    </row>
    <row r="73" spans="2:12" ht="11.25">
      <c r="B73" s="21"/>
      <c r="L73" s="21"/>
    </row>
    <row r="74" spans="2:12" ht="11.25">
      <c r="B74" s="21"/>
      <c r="L74" s="21"/>
    </row>
    <row r="75" spans="2:12" ht="11.25">
      <c r="B75" s="21"/>
      <c r="L75" s="21"/>
    </row>
    <row r="76" spans="1:31" s="2" customFormat="1" ht="12.75">
      <c r="A76" s="35"/>
      <c r="B76" s="40"/>
      <c r="C76" s="35"/>
      <c r="D76" s="141" t="s">
        <v>60</v>
      </c>
      <c r="E76" s="142"/>
      <c r="F76" s="143" t="s">
        <v>61</v>
      </c>
      <c r="G76" s="141" t="s">
        <v>60</v>
      </c>
      <c r="H76" s="142"/>
      <c r="I76" s="142"/>
      <c r="J76" s="144" t="s">
        <v>61</v>
      </c>
      <c r="K76" s="142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6"/>
      <c r="C77" s="147"/>
      <c r="D77" s="147"/>
      <c r="E77" s="147"/>
      <c r="F77" s="147"/>
      <c r="G77" s="147"/>
      <c r="H77" s="147"/>
      <c r="I77" s="147"/>
      <c r="J77" s="147"/>
      <c r="K77" s="147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48"/>
      <c r="C81" s="149"/>
      <c r="D81" s="149"/>
      <c r="E81" s="149"/>
      <c r="F81" s="149"/>
      <c r="G81" s="149"/>
      <c r="H81" s="149"/>
      <c r="I81" s="149"/>
      <c r="J81" s="149"/>
      <c r="K81" s="149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4" t="s">
        <v>118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26.25" customHeight="1">
      <c r="A85" s="35"/>
      <c r="B85" s="36"/>
      <c r="C85" s="37"/>
      <c r="D85" s="37"/>
      <c r="E85" s="319" t="str">
        <f>E7</f>
        <v>Ředický potok, Lukovna - Horní Ředice, rekonstrukce koryta, ř.km 0,0 - 11,7</v>
      </c>
      <c r="F85" s="320"/>
      <c r="G85" s="320"/>
      <c r="H85" s="320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2:12" s="1" customFormat="1" ht="12" customHeight="1">
      <c r="B86" s="22"/>
      <c r="C86" s="30" t="s">
        <v>114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5"/>
      <c r="B87" s="36"/>
      <c r="C87" s="37"/>
      <c r="D87" s="37"/>
      <c r="E87" s="319" t="s">
        <v>460</v>
      </c>
      <c r="F87" s="321"/>
      <c r="G87" s="321"/>
      <c r="H87" s="321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12" customHeight="1">
      <c r="A88" s="35"/>
      <c r="B88" s="36"/>
      <c r="C88" s="30" t="s">
        <v>359</v>
      </c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6.5" customHeight="1">
      <c r="A89" s="35"/>
      <c r="B89" s="36"/>
      <c r="C89" s="37"/>
      <c r="D89" s="37"/>
      <c r="E89" s="272" t="str">
        <f>E11</f>
        <v>2.1 - SO 02.1 Odstranění dřevin a břehových porostů</v>
      </c>
      <c r="F89" s="321"/>
      <c r="G89" s="321"/>
      <c r="H89" s="321"/>
      <c r="I89" s="37"/>
      <c r="J89" s="37"/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2" customHeight="1">
      <c r="A91" s="35"/>
      <c r="B91" s="36"/>
      <c r="C91" s="30" t="s">
        <v>24</v>
      </c>
      <c r="D91" s="37"/>
      <c r="E91" s="37"/>
      <c r="F91" s="28" t="str">
        <f>F14</f>
        <v>k.ú. Choteč u Holic, Dolní Ředice</v>
      </c>
      <c r="G91" s="37"/>
      <c r="H91" s="37"/>
      <c r="I91" s="30" t="s">
        <v>26</v>
      </c>
      <c r="J91" s="67" t="str">
        <f>IF(J14="","",J14)</f>
        <v>9. 7. 2021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6.95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54.4" customHeight="1">
      <c r="A93" s="35"/>
      <c r="B93" s="36"/>
      <c r="C93" s="30" t="s">
        <v>30</v>
      </c>
      <c r="D93" s="37"/>
      <c r="E93" s="37"/>
      <c r="F93" s="28" t="str">
        <f>E17</f>
        <v>Povodí Labe, státní podnik</v>
      </c>
      <c r="G93" s="37"/>
      <c r="H93" s="37"/>
      <c r="I93" s="30" t="s">
        <v>36</v>
      </c>
      <c r="J93" s="33" t="str">
        <f>E23</f>
        <v>Multiaqua s.r.o.,Veverkova 1343,500 02 Hradec Král</v>
      </c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15.2" customHeight="1">
      <c r="A94" s="35"/>
      <c r="B94" s="36"/>
      <c r="C94" s="30" t="s">
        <v>34</v>
      </c>
      <c r="D94" s="37"/>
      <c r="E94" s="37"/>
      <c r="F94" s="28" t="str">
        <f>IF(E20="","",E20)</f>
        <v>Vyplň údaj</v>
      </c>
      <c r="G94" s="37"/>
      <c r="H94" s="37"/>
      <c r="I94" s="30" t="s">
        <v>41</v>
      </c>
      <c r="J94" s="33" t="str">
        <f>E26</f>
        <v>Ing. Ladislav Malý</v>
      </c>
      <c r="K94" s="37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31" s="2" customFormat="1" ht="29.25" customHeight="1">
      <c r="A96" s="35"/>
      <c r="B96" s="36"/>
      <c r="C96" s="150" t="s">
        <v>119</v>
      </c>
      <c r="D96" s="151"/>
      <c r="E96" s="151"/>
      <c r="F96" s="151"/>
      <c r="G96" s="151"/>
      <c r="H96" s="151"/>
      <c r="I96" s="151"/>
      <c r="J96" s="152" t="s">
        <v>120</v>
      </c>
      <c r="K96" s="151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pans="1:31" s="2" customFormat="1" ht="10.35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52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pans="1:47" s="2" customFormat="1" ht="22.9" customHeight="1">
      <c r="A98" s="35"/>
      <c r="B98" s="36"/>
      <c r="C98" s="153" t="s">
        <v>121</v>
      </c>
      <c r="D98" s="37"/>
      <c r="E98" s="37"/>
      <c r="F98" s="37"/>
      <c r="G98" s="37"/>
      <c r="H98" s="37"/>
      <c r="I98" s="37"/>
      <c r="J98" s="85">
        <f>J122</f>
        <v>0</v>
      </c>
      <c r="K98" s="37"/>
      <c r="L98" s="52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U98" s="18" t="s">
        <v>122</v>
      </c>
    </row>
    <row r="99" spans="2:12" s="9" customFormat="1" ht="24.95" customHeight="1">
      <c r="B99" s="154"/>
      <c r="C99" s="155"/>
      <c r="D99" s="156" t="s">
        <v>123</v>
      </c>
      <c r="E99" s="157"/>
      <c r="F99" s="157"/>
      <c r="G99" s="157"/>
      <c r="H99" s="157"/>
      <c r="I99" s="157"/>
      <c r="J99" s="158">
        <f>J123</f>
        <v>0</v>
      </c>
      <c r="K99" s="155"/>
      <c r="L99" s="159"/>
    </row>
    <row r="100" spans="2:12" s="10" customFormat="1" ht="19.9" customHeight="1">
      <c r="B100" s="160"/>
      <c r="C100" s="105"/>
      <c r="D100" s="161" t="s">
        <v>124</v>
      </c>
      <c r="E100" s="162"/>
      <c r="F100" s="162"/>
      <c r="G100" s="162"/>
      <c r="H100" s="162"/>
      <c r="I100" s="162"/>
      <c r="J100" s="163">
        <f>J124</f>
        <v>0</v>
      </c>
      <c r="K100" s="105"/>
      <c r="L100" s="164"/>
    </row>
    <row r="101" spans="1:31" s="2" customFormat="1" ht="21.75" customHeight="1">
      <c r="A101" s="35"/>
      <c r="B101" s="36"/>
      <c r="C101" s="37"/>
      <c r="D101" s="37"/>
      <c r="E101" s="37"/>
      <c r="F101" s="37"/>
      <c r="G101" s="37"/>
      <c r="H101" s="37"/>
      <c r="I101" s="37"/>
      <c r="J101" s="37"/>
      <c r="K101" s="37"/>
      <c r="L101" s="52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</row>
    <row r="102" spans="1:31" s="2" customFormat="1" ht="6.95" customHeight="1">
      <c r="A102" s="35"/>
      <c r="B102" s="55"/>
      <c r="C102" s="56"/>
      <c r="D102" s="56"/>
      <c r="E102" s="56"/>
      <c r="F102" s="56"/>
      <c r="G102" s="56"/>
      <c r="H102" s="56"/>
      <c r="I102" s="56"/>
      <c r="J102" s="56"/>
      <c r="K102" s="56"/>
      <c r="L102" s="52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</row>
    <row r="106" spans="1:31" s="2" customFormat="1" ht="6.95" customHeight="1">
      <c r="A106" s="35"/>
      <c r="B106" s="57"/>
      <c r="C106" s="58"/>
      <c r="D106" s="58"/>
      <c r="E106" s="58"/>
      <c r="F106" s="58"/>
      <c r="G106" s="58"/>
      <c r="H106" s="58"/>
      <c r="I106" s="58"/>
      <c r="J106" s="58"/>
      <c r="K106" s="58"/>
      <c r="L106" s="52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31" s="2" customFormat="1" ht="24.95" customHeight="1">
      <c r="A107" s="35"/>
      <c r="B107" s="36"/>
      <c r="C107" s="24" t="s">
        <v>130</v>
      </c>
      <c r="D107" s="37"/>
      <c r="E107" s="37"/>
      <c r="F107" s="37"/>
      <c r="G107" s="37"/>
      <c r="H107" s="37"/>
      <c r="I107" s="37"/>
      <c r="J107" s="37"/>
      <c r="K107" s="37"/>
      <c r="L107" s="52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6.95" customHeight="1">
      <c r="A108" s="35"/>
      <c r="B108" s="36"/>
      <c r="C108" s="37"/>
      <c r="D108" s="37"/>
      <c r="E108" s="37"/>
      <c r="F108" s="37"/>
      <c r="G108" s="37"/>
      <c r="H108" s="37"/>
      <c r="I108" s="37"/>
      <c r="J108" s="37"/>
      <c r="K108" s="37"/>
      <c r="L108" s="52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12" customHeight="1">
      <c r="A109" s="35"/>
      <c r="B109" s="36"/>
      <c r="C109" s="30" t="s">
        <v>16</v>
      </c>
      <c r="D109" s="37"/>
      <c r="E109" s="37"/>
      <c r="F109" s="37"/>
      <c r="G109" s="37"/>
      <c r="H109" s="37"/>
      <c r="I109" s="37"/>
      <c r="J109" s="37"/>
      <c r="K109" s="37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26.25" customHeight="1">
      <c r="A110" s="35"/>
      <c r="B110" s="36"/>
      <c r="C110" s="37"/>
      <c r="D110" s="37"/>
      <c r="E110" s="319" t="str">
        <f>E7</f>
        <v>Ředický potok, Lukovna - Horní Ředice, rekonstrukce koryta, ř.km 0,0 - 11,7</v>
      </c>
      <c r="F110" s="320"/>
      <c r="G110" s="320"/>
      <c r="H110" s="320"/>
      <c r="I110" s="37"/>
      <c r="J110" s="37"/>
      <c r="K110" s="37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2:12" s="1" customFormat="1" ht="12" customHeight="1">
      <c r="B111" s="22"/>
      <c r="C111" s="30" t="s">
        <v>114</v>
      </c>
      <c r="D111" s="23"/>
      <c r="E111" s="23"/>
      <c r="F111" s="23"/>
      <c r="G111" s="23"/>
      <c r="H111" s="23"/>
      <c r="I111" s="23"/>
      <c r="J111" s="23"/>
      <c r="K111" s="23"/>
      <c r="L111" s="21"/>
    </row>
    <row r="112" spans="1:31" s="2" customFormat="1" ht="16.5" customHeight="1">
      <c r="A112" s="35"/>
      <c r="B112" s="36"/>
      <c r="C112" s="37"/>
      <c r="D112" s="37"/>
      <c r="E112" s="319" t="s">
        <v>460</v>
      </c>
      <c r="F112" s="321"/>
      <c r="G112" s="321"/>
      <c r="H112" s="321"/>
      <c r="I112" s="37"/>
      <c r="J112" s="37"/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12" customHeight="1">
      <c r="A113" s="35"/>
      <c r="B113" s="36"/>
      <c r="C113" s="30" t="s">
        <v>359</v>
      </c>
      <c r="D113" s="37"/>
      <c r="E113" s="37"/>
      <c r="F113" s="37"/>
      <c r="G113" s="37"/>
      <c r="H113" s="37"/>
      <c r="I113" s="37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6.5" customHeight="1">
      <c r="A114" s="35"/>
      <c r="B114" s="36"/>
      <c r="C114" s="37"/>
      <c r="D114" s="37"/>
      <c r="E114" s="272" t="str">
        <f>E11</f>
        <v>2.1 - SO 02.1 Odstranění dřevin a břehových porostů</v>
      </c>
      <c r="F114" s="321"/>
      <c r="G114" s="321"/>
      <c r="H114" s="321"/>
      <c r="I114" s="37"/>
      <c r="J114" s="37"/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6.95" customHeight="1">
      <c r="A115" s="35"/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2" customHeight="1">
      <c r="A116" s="35"/>
      <c r="B116" s="36"/>
      <c r="C116" s="30" t="s">
        <v>24</v>
      </c>
      <c r="D116" s="37"/>
      <c r="E116" s="37"/>
      <c r="F116" s="28" t="str">
        <f>F14</f>
        <v>k.ú. Choteč u Holic, Dolní Ředice</v>
      </c>
      <c r="G116" s="37"/>
      <c r="H116" s="37"/>
      <c r="I116" s="30" t="s">
        <v>26</v>
      </c>
      <c r="J116" s="67" t="str">
        <f>IF(J14="","",J14)</f>
        <v>9. 7. 2021</v>
      </c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6.95" customHeight="1">
      <c r="A117" s="35"/>
      <c r="B117" s="36"/>
      <c r="C117" s="37"/>
      <c r="D117" s="37"/>
      <c r="E117" s="37"/>
      <c r="F117" s="37"/>
      <c r="G117" s="37"/>
      <c r="H117" s="37"/>
      <c r="I117" s="37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54.4" customHeight="1">
      <c r="A118" s="35"/>
      <c r="B118" s="36"/>
      <c r="C118" s="30" t="s">
        <v>30</v>
      </c>
      <c r="D118" s="37"/>
      <c r="E118" s="37"/>
      <c r="F118" s="28" t="str">
        <f>E17</f>
        <v>Povodí Labe, státní podnik</v>
      </c>
      <c r="G118" s="37"/>
      <c r="H118" s="37"/>
      <c r="I118" s="30" t="s">
        <v>36</v>
      </c>
      <c r="J118" s="33" t="str">
        <f>E23</f>
        <v>Multiaqua s.r.o.,Veverkova 1343,500 02 Hradec Král</v>
      </c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15.2" customHeight="1">
      <c r="A119" s="35"/>
      <c r="B119" s="36"/>
      <c r="C119" s="30" t="s">
        <v>34</v>
      </c>
      <c r="D119" s="37"/>
      <c r="E119" s="37"/>
      <c r="F119" s="28" t="str">
        <f>IF(E20="","",E20)</f>
        <v>Vyplň údaj</v>
      </c>
      <c r="G119" s="37"/>
      <c r="H119" s="37"/>
      <c r="I119" s="30" t="s">
        <v>41</v>
      </c>
      <c r="J119" s="33" t="str">
        <f>E26</f>
        <v>Ing. Ladislav Malý</v>
      </c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0.35" customHeight="1">
      <c r="A120" s="35"/>
      <c r="B120" s="36"/>
      <c r="C120" s="37"/>
      <c r="D120" s="37"/>
      <c r="E120" s="37"/>
      <c r="F120" s="37"/>
      <c r="G120" s="37"/>
      <c r="H120" s="37"/>
      <c r="I120" s="37"/>
      <c r="J120" s="37"/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11" customFormat="1" ht="29.25" customHeight="1">
      <c r="A121" s="165"/>
      <c r="B121" s="166"/>
      <c r="C121" s="167" t="s">
        <v>131</v>
      </c>
      <c r="D121" s="168" t="s">
        <v>70</v>
      </c>
      <c r="E121" s="168" t="s">
        <v>66</v>
      </c>
      <c r="F121" s="168" t="s">
        <v>67</v>
      </c>
      <c r="G121" s="168" t="s">
        <v>132</v>
      </c>
      <c r="H121" s="168" t="s">
        <v>133</v>
      </c>
      <c r="I121" s="168" t="s">
        <v>134</v>
      </c>
      <c r="J121" s="168" t="s">
        <v>120</v>
      </c>
      <c r="K121" s="169" t="s">
        <v>135</v>
      </c>
      <c r="L121" s="170"/>
      <c r="M121" s="76" t="s">
        <v>1</v>
      </c>
      <c r="N121" s="77" t="s">
        <v>49</v>
      </c>
      <c r="O121" s="77" t="s">
        <v>136</v>
      </c>
      <c r="P121" s="77" t="s">
        <v>137</v>
      </c>
      <c r="Q121" s="77" t="s">
        <v>138</v>
      </c>
      <c r="R121" s="77" t="s">
        <v>139</v>
      </c>
      <c r="S121" s="77" t="s">
        <v>140</v>
      </c>
      <c r="T121" s="78" t="s">
        <v>141</v>
      </c>
      <c r="U121" s="165"/>
      <c r="V121" s="165"/>
      <c r="W121" s="165"/>
      <c r="X121" s="165"/>
      <c r="Y121" s="165"/>
      <c r="Z121" s="165"/>
      <c r="AA121" s="165"/>
      <c r="AB121" s="165"/>
      <c r="AC121" s="165"/>
      <c r="AD121" s="165"/>
      <c r="AE121" s="165"/>
    </row>
    <row r="122" spans="1:63" s="2" customFormat="1" ht="22.9" customHeight="1">
      <c r="A122" s="35"/>
      <c r="B122" s="36"/>
      <c r="C122" s="83" t="s">
        <v>142</v>
      </c>
      <c r="D122" s="37"/>
      <c r="E122" s="37"/>
      <c r="F122" s="37"/>
      <c r="G122" s="37"/>
      <c r="H122" s="37"/>
      <c r="I122" s="37"/>
      <c r="J122" s="171">
        <f>BK122</f>
        <v>0</v>
      </c>
      <c r="K122" s="37"/>
      <c r="L122" s="40"/>
      <c r="M122" s="79"/>
      <c r="N122" s="172"/>
      <c r="O122" s="80"/>
      <c r="P122" s="173">
        <f>P123</f>
        <v>0</v>
      </c>
      <c r="Q122" s="80"/>
      <c r="R122" s="173">
        <f>R123</f>
        <v>0</v>
      </c>
      <c r="S122" s="80"/>
      <c r="T122" s="174">
        <f>T123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T122" s="18" t="s">
        <v>84</v>
      </c>
      <c r="AU122" s="18" t="s">
        <v>122</v>
      </c>
      <c r="BK122" s="175">
        <f>BK123</f>
        <v>0</v>
      </c>
    </row>
    <row r="123" spans="2:63" s="12" customFormat="1" ht="25.9" customHeight="1">
      <c r="B123" s="176"/>
      <c r="C123" s="177"/>
      <c r="D123" s="178" t="s">
        <v>84</v>
      </c>
      <c r="E123" s="179" t="s">
        <v>143</v>
      </c>
      <c r="F123" s="179" t="s">
        <v>144</v>
      </c>
      <c r="G123" s="177"/>
      <c r="H123" s="177"/>
      <c r="I123" s="180"/>
      <c r="J123" s="181">
        <f>BK123</f>
        <v>0</v>
      </c>
      <c r="K123" s="177"/>
      <c r="L123" s="182"/>
      <c r="M123" s="183"/>
      <c r="N123" s="184"/>
      <c r="O123" s="184"/>
      <c r="P123" s="185">
        <f>P124</f>
        <v>0</v>
      </c>
      <c r="Q123" s="184"/>
      <c r="R123" s="185">
        <f>R124</f>
        <v>0</v>
      </c>
      <c r="S123" s="184"/>
      <c r="T123" s="186">
        <f>T124</f>
        <v>0</v>
      </c>
      <c r="AR123" s="187" t="s">
        <v>23</v>
      </c>
      <c r="AT123" s="188" t="s">
        <v>84</v>
      </c>
      <c r="AU123" s="188" t="s">
        <v>85</v>
      </c>
      <c r="AY123" s="187" t="s">
        <v>145</v>
      </c>
      <c r="BK123" s="189">
        <f>BK124</f>
        <v>0</v>
      </c>
    </row>
    <row r="124" spans="2:63" s="12" customFormat="1" ht="22.9" customHeight="1">
      <c r="B124" s="176"/>
      <c r="C124" s="177"/>
      <c r="D124" s="178" t="s">
        <v>84</v>
      </c>
      <c r="E124" s="190" t="s">
        <v>23</v>
      </c>
      <c r="F124" s="190" t="s">
        <v>146</v>
      </c>
      <c r="G124" s="177"/>
      <c r="H124" s="177"/>
      <c r="I124" s="180"/>
      <c r="J124" s="191">
        <f>BK124</f>
        <v>0</v>
      </c>
      <c r="K124" s="177"/>
      <c r="L124" s="182"/>
      <c r="M124" s="183"/>
      <c r="N124" s="184"/>
      <c r="O124" s="184"/>
      <c r="P124" s="185">
        <f>SUM(P125:P130)</f>
        <v>0</v>
      </c>
      <c r="Q124" s="184"/>
      <c r="R124" s="185">
        <f>SUM(R125:R130)</f>
        <v>0</v>
      </c>
      <c r="S124" s="184"/>
      <c r="T124" s="186">
        <f>SUM(T125:T130)</f>
        <v>0</v>
      </c>
      <c r="AR124" s="187" t="s">
        <v>23</v>
      </c>
      <c r="AT124" s="188" t="s">
        <v>84</v>
      </c>
      <c r="AU124" s="188" t="s">
        <v>23</v>
      </c>
      <c r="AY124" s="187" t="s">
        <v>145</v>
      </c>
      <c r="BK124" s="189">
        <f>SUM(BK125:BK130)</f>
        <v>0</v>
      </c>
    </row>
    <row r="125" spans="1:65" s="2" customFormat="1" ht="24.2" customHeight="1">
      <c r="A125" s="35"/>
      <c r="B125" s="36"/>
      <c r="C125" s="192" t="s">
        <v>23</v>
      </c>
      <c r="D125" s="192" t="s">
        <v>147</v>
      </c>
      <c r="E125" s="193" t="s">
        <v>361</v>
      </c>
      <c r="F125" s="194" t="s">
        <v>362</v>
      </c>
      <c r="G125" s="195" t="s">
        <v>363</v>
      </c>
      <c r="H125" s="196">
        <v>0.135</v>
      </c>
      <c r="I125" s="197"/>
      <c r="J125" s="198">
        <f>ROUND(I125*H125,2)</f>
        <v>0</v>
      </c>
      <c r="K125" s="194" t="s">
        <v>151</v>
      </c>
      <c r="L125" s="40"/>
      <c r="M125" s="199" t="s">
        <v>1</v>
      </c>
      <c r="N125" s="200" t="s">
        <v>50</v>
      </c>
      <c r="O125" s="72"/>
      <c r="P125" s="201">
        <f>O125*H125</f>
        <v>0</v>
      </c>
      <c r="Q125" s="201">
        <v>0</v>
      </c>
      <c r="R125" s="201">
        <f>Q125*H125</f>
        <v>0</v>
      </c>
      <c r="S125" s="201">
        <v>0</v>
      </c>
      <c r="T125" s="202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203" t="s">
        <v>110</v>
      </c>
      <c r="AT125" s="203" t="s">
        <v>147</v>
      </c>
      <c r="AU125" s="203" t="s">
        <v>92</v>
      </c>
      <c r="AY125" s="18" t="s">
        <v>145</v>
      </c>
      <c r="BE125" s="204">
        <f>IF(N125="základní",J125,0)</f>
        <v>0</v>
      </c>
      <c r="BF125" s="204">
        <f>IF(N125="snížená",J125,0)</f>
        <v>0</v>
      </c>
      <c r="BG125" s="204">
        <f>IF(N125="zákl. přenesená",J125,0)</f>
        <v>0</v>
      </c>
      <c r="BH125" s="204">
        <f>IF(N125="sníž. přenesená",J125,0)</f>
        <v>0</v>
      </c>
      <c r="BI125" s="204">
        <f>IF(N125="nulová",J125,0)</f>
        <v>0</v>
      </c>
      <c r="BJ125" s="18" t="s">
        <v>23</v>
      </c>
      <c r="BK125" s="204">
        <f>ROUND(I125*H125,2)</f>
        <v>0</v>
      </c>
      <c r="BL125" s="18" t="s">
        <v>110</v>
      </c>
      <c r="BM125" s="203" t="s">
        <v>586</v>
      </c>
    </row>
    <row r="126" spans="2:51" s="13" customFormat="1" ht="11.25">
      <c r="B126" s="205"/>
      <c r="C126" s="206"/>
      <c r="D126" s="207" t="s">
        <v>153</v>
      </c>
      <c r="E126" s="208" t="s">
        <v>1</v>
      </c>
      <c r="F126" s="209" t="s">
        <v>587</v>
      </c>
      <c r="G126" s="206"/>
      <c r="H126" s="210">
        <v>0.385</v>
      </c>
      <c r="I126" s="211"/>
      <c r="J126" s="206"/>
      <c r="K126" s="206"/>
      <c r="L126" s="212"/>
      <c r="M126" s="213"/>
      <c r="N126" s="214"/>
      <c r="O126" s="214"/>
      <c r="P126" s="214"/>
      <c r="Q126" s="214"/>
      <c r="R126" s="214"/>
      <c r="S126" s="214"/>
      <c r="T126" s="215"/>
      <c r="AT126" s="216" t="s">
        <v>153</v>
      </c>
      <c r="AU126" s="216" t="s">
        <v>92</v>
      </c>
      <c r="AV126" s="13" t="s">
        <v>92</v>
      </c>
      <c r="AW126" s="13" t="s">
        <v>40</v>
      </c>
      <c r="AX126" s="13" t="s">
        <v>85</v>
      </c>
      <c r="AY126" s="216" t="s">
        <v>145</v>
      </c>
    </row>
    <row r="127" spans="2:51" s="13" customFormat="1" ht="11.25">
      <c r="B127" s="205"/>
      <c r="C127" s="206"/>
      <c r="D127" s="207" t="s">
        <v>153</v>
      </c>
      <c r="E127" s="208" t="s">
        <v>1</v>
      </c>
      <c r="F127" s="209" t="s">
        <v>588</v>
      </c>
      <c r="G127" s="206"/>
      <c r="H127" s="210">
        <v>-0.25</v>
      </c>
      <c r="I127" s="211"/>
      <c r="J127" s="206"/>
      <c r="K127" s="206"/>
      <c r="L127" s="212"/>
      <c r="M127" s="213"/>
      <c r="N127" s="214"/>
      <c r="O127" s="214"/>
      <c r="P127" s="214"/>
      <c r="Q127" s="214"/>
      <c r="R127" s="214"/>
      <c r="S127" s="214"/>
      <c r="T127" s="215"/>
      <c r="AT127" s="216" t="s">
        <v>153</v>
      </c>
      <c r="AU127" s="216" t="s">
        <v>92</v>
      </c>
      <c r="AV127" s="13" t="s">
        <v>92</v>
      </c>
      <c r="AW127" s="13" t="s">
        <v>40</v>
      </c>
      <c r="AX127" s="13" t="s">
        <v>85</v>
      </c>
      <c r="AY127" s="216" t="s">
        <v>145</v>
      </c>
    </row>
    <row r="128" spans="2:51" s="14" customFormat="1" ht="11.25">
      <c r="B128" s="217"/>
      <c r="C128" s="218"/>
      <c r="D128" s="207" t="s">
        <v>153</v>
      </c>
      <c r="E128" s="219" t="s">
        <v>1</v>
      </c>
      <c r="F128" s="220" t="s">
        <v>174</v>
      </c>
      <c r="G128" s="218"/>
      <c r="H128" s="221">
        <v>0.135</v>
      </c>
      <c r="I128" s="222"/>
      <c r="J128" s="218"/>
      <c r="K128" s="218"/>
      <c r="L128" s="223"/>
      <c r="M128" s="224"/>
      <c r="N128" s="225"/>
      <c r="O128" s="225"/>
      <c r="P128" s="225"/>
      <c r="Q128" s="225"/>
      <c r="R128" s="225"/>
      <c r="S128" s="225"/>
      <c r="T128" s="226"/>
      <c r="AT128" s="227" t="s">
        <v>153</v>
      </c>
      <c r="AU128" s="227" t="s">
        <v>92</v>
      </c>
      <c r="AV128" s="14" t="s">
        <v>110</v>
      </c>
      <c r="AW128" s="14" t="s">
        <v>40</v>
      </c>
      <c r="AX128" s="14" t="s">
        <v>23</v>
      </c>
      <c r="AY128" s="227" t="s">
        <v>145</v>
      </c>
    </row>
    <row r="129" spans="1:65" s="2" customFormat="1" ht="24.2" customHeight="1">
      <c r="A129" s="35"/>
      <c r="B129" s="36"/>
      <c r="C129" s="192" t="s">
        <v>92</v>
      </c>
      <c r="D129" s="192" t="s">
        <v>147</v>
      </c>
      <c r="E129" s="193" t="s">
        <v>456</v>
      </c>
      <c r="F129" s="194" t="s">
        <v>457</v>
      </c>
      <c r="G129" s="195" t="s">
        <v>363</v>
      </c>
      <c r="H129" s="196">
        <v>0.135</v>
      </c>
      <c r="I129" s="197"/>
      <c r="J129" s="198">
        <f>ROUND(I129*H129,2)</f>
        <v>0</v>
      </c>
      <c r="K129" s="194" t="s">
        <v>1</v>
      </c>
      <c r="L129" s="40"/>
      <c r="M129" s="199" t="s">
        <v>1</v>
      </c>
      <c r="N129" s="200" t="s">
        <v>50</v>
      </c>
      <c r="O129" s="72"/>
      <c r="P129" s="201">
        <f>O129*H129</f>
        <v>0</v>
      </c>
      <c r="Q129" s="201">
        <v>0</v>
      </c>
      <c r="R129" s="201">
        <f>Q129*H129</f>
        <v>0</v>
      </c>
      <c r="S129" s="201">
        <v>0</v>
      </c>
      <c r="T129" s="202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03" t="s">
        <v>110</v>
      </c>
      <c r="AT129" s="203" t="s">
        <v>147</v>
      </c>
      <c r="AU129" s="203" t="s">
        <v>92</v>
      </c>
      <c r="AY129" s="18" t="s">
        <v>145</v>
      </c>
      <c r="BE129" s="204">
        <f>IF(N129="základní",J129,0)</f>
        <v>0</v>
      </c>
      <c r="BF129" s="204">
        <f>IF(N129="snížená",J129,0)</f>
        <v>0</v>
      </c>
      <c r="BG129" s="204">
        <f>IF(N129="zákl. přenesená",J129,0)</f>
        <v>0</v>
      </c>
      <c r="BH129" s="204">
        <f>IF(N129="sníž. přenesená",J129,0)</f>
        <v>0</v>
      </c>
      <c r="BI129" s="204">
        <f>IF(N129="nulová",J129,0)</f>
        <v>0</v>
      </c>
      <c r="BJ129" s="18" t="s">
        <v>23</v>
      </c>
      <c r="BK129" s="204">
        <f>ROUND(I129*H129,2)</f>
        <v>0</v>
      </c>
      <c r="BL129" s="18" t="s">
        <v>110</v>
      </c>
      <c r="BM129" s="203" t="s">
        <v>589</v>
      </c>
    </row>
    <row r="130" spans="2:51" s="13" customFormat="1" ht="11.25">
      <c r="B130" s="205"/>
      <c r="C130" s="206"/>
      <c r="D130" s="207" t="s">
        <v>153</v>
      </c>
      <c r="E130" s="208" t="s">
        <v>1</v>
      </c>
      <c r="F130" s="209" t="s">
        <v>590</v>
      </c>
      <c r="G130" s="206"/>
      <c r="H130" s="210">
        <v>0.135</v>
      </c>
      <c r="I130" s="211"/>
      <c r="J130" s="206"/>
      <c r="K130" s="206"/>
      <c r="L130" s="212"/>
      <c r="M130" s="253"/>
      <c r="N130" s="254"/>
      <c r="O130" s="254"/>
      <c r="P130" s="254"/>
      <c r="Q130" s="254"/>
      <c r="R130" s="254"/>
      <c r="S130" s="254"/>
      <c r="T130" s="255"/>
      <c r="AT130" s="216" t="s">
        <v>153</v>
      </c>
      <c r="AU130" s="216" t="s">
        <v>92</v>
      </c>
      <c r="AV130" s="13" t="s">
        <v>92</v>
      </c>
      <c r="AW130" s="13" t="s">
        <v>40</v>
      </c>
      <c r="AX130" s="13" t="s">
        <v>23</v>
      </c>
      <c r="AY130" s="216" t="s">
        <v>145</v>
      </c>
    </row>
    <row r="131" spans="1:31" s="2" customFormat="1" ht="6.95" customHeight="1">
      <c r="A131" s="35"/>
      <c r="B131" s="55"/>
      <c r="C131" s="56"/>
      <c r="D131" s="56"/>
      <c r="E131" s="56"/>
      <c r="F131" s="56"/>
      <c r="G131" s="56"/>
      <c r="H131" s="56"/>
      <c r="I131" s="56"/>
      <c r="J131" s="56"/>
      <c r="K131" s="56"/>
      <c r="L131" s="40"/>
      <c r="M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</row>
  </sheetData>
  <sheetProtection algorithmName="SHA-512" hashValue="Ea8xESDijkcbhxesKY72nlndSyVKEFOjgEjp5s7IOIqfyvIkB8cR/GrqdH4wAMj/JHtVY2I/HxrkAWk9uGEkgA==" saltValue="WwYOSeG4Zm/fVDlz8Ve9dnpoWRVC1WNyBzp78oQRqj/oFv+AkuKd5a8C2NHfEayjpth4cbJnLn0wazhs7X0F2Q==" spinCount="100000" sheet="1" objects="1" scenarios="1" formatColumns="0" formatRows="0" autoFilter="0"/>
  <autoFilter ref="C121:K130"/>
  <mergeCells count="12">
    <mergeCell ref="E114:H114"/>
    <mergeCell ref="L2:V2"/>
    <mergeCell ref="E85:H85"/>
    <mergeCell ref="E87:H87"/>
    <mergeCell ref="E89:H89"/>
    <mergeCell ref="E110:H110"/>
    <mergeCell ref="E112:H112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9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AT2" s="18" t="s">
        <v>106</v>
      </c>
    </row>
    <row r="3" spans="2:46" s="1" customFormat="1" ht="6.95" customHeight="1">
      <c r="B3" s="116"/>
      <c r="C3" s="117"/>
      <c r="D3" s="117"/>
      <c r="E3" s="117"/>
      <c r="F3" s="117"/>
      <c r="G3" s="117"/>
      <c r="H3" s="117"/>
      <c r="I3" s="117"/>
      <c r="J3" s="117"/>
      <c r="K3" s="117"/>
      <c r="L3" s="21"/>
      <c r="AT3" s="18" t="s">
        <v>92</v>
      </c>
    </row>
    <row r="4" spans="2:46" s="1" customFormat="1" ht="24.95" customHeight="1">
      <c r="B4" s="21"/>
      <c r="D4" s="118" t="s">
        <v>113</v>
      </c>
      <c r="L4" s="21"/>
      <c r="M4" s="119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20" t="s">
        <v>16</v>
      </c>
      <c r="L6" s="21"/>
    </row>
    <row r="7" spans="2:12" s="1" customFormat="1" ht="26.25" customHeight="1">
      <c r="B7" s="21"/>
      <c r="E7" s="312" t="str">
        <f>'Rekapitulace stavby'!K6</f>
        <v>Ředický potok, Lukovna - Horní Ředice, rekonstrukce koryta, ř.km 0,0 - 11,7</v>
      </c>
      <c r="F7" s="313"/>
      <c r="G7" s="313"/>
      <c r="H7" s="313"/>
      <c r="L7" s="21"/>
    </row>
    <row r="8" spans="1:31" s="2" customFormat="1" ht="12" customHeight="1">
      <c r="A8" s="35"/>
      <c r="B8" s="40"/>
      <c r="C8" s="35"/>
      <c r="D8" s="120" t="s">
        <v>114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30" customHeight="1">
      <c r="A9" s="35"/>
      <c r="B9" s="40"/>
      <c r="C9" s="35"/>
      <c r="D9" s="35"/>
      <c r="E9" s="314" t="s">
        <v>591</v>
      </c>
      <c r="F9" s="315"/>
      <c r="G9" s="315"/>
      <c r="H9" s="315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20" t="s">
        <v>19</v>
      </c>
      <c r="E11" s="35"/>
      <c r="F11" s="111" t="s">
        <v>20</v>
      </c>
      <c r="G11" s="35"/>
      <c r="H11" s="35"/>
      <c r="I11" s="120" t="s">
        <v>21</v>
      </c>
      <c r="J11" s="111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20" t="s">
        <v>24</v>
      </c>
      <c r="E12" s="35"/>
      <c r="F12" s="111" t="s">
        <v>592</v>
      </c>
      <c r="G12" s="35"/>
      <c r="H12" s="35"/>
      <c r="I12" s="120" t="s">
        <v>26</v>
      </c>
      <c r="J12" s="121" t="str">
        <f>'Rekapitulace stavby'!AN8</f>
        <v>9. 7. 2021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20" t="s">
        <v>30</v>
      </c>
      <c r="E14" s="35"/>
      <c r="F14" s="35"/>
      <c r="G14" s="35"/>
      <c r="H14" s="35"/>
      <c r="I14" s="120" t="s">
        <v>31</v>
      </c>
      <c r="J14" s="111" t="s">
        <v>1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11" t="s">
        <v>32</v>
      </c>
      <c r="F15" s="35"/>
      <c r="G15" s="35"/>
      <c r="H15" s="35"/>
      <c r="I15" s="120" t="s">
        <v>33</v>
      </c>
      <c r="J15" s="111" t="s">
        <v>1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20" t="s">
        <v>34</v>
      </c>
      <c r="E17" s="35"/>
      <c r="F17" s="35"/>
      <c r="G17" s="35"/>
      <c r="H17" s="35"/>
      <c r="I17" s="120" t="s">
        <v>31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16" t="str">
        <f>'Rekapitulace stavby'!E14</f>
        <v>Vyplň údaj</v>
      </c>
      <c r="F18" s="317"/>
      <c r="G18" s="317"/>
      <c r="H18" s="317"/>
      <c r="I18" s="120" t="s">
        <v>33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20" t="s">
        <v>36</v>
      </c>
      <c r="E20" s="35"/>
      <c r="F20" s="35"/>
      <c r="G20" s="35"/>
      <c r="H20" s="35"/>
      <c r="I20" s="120" t="s">
        <v>31</v>
      </c>
      <c r="J20" s="111" t="s">
        <v>37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1" t="s">
        <v>38</v>
      </c>
      <c r="F21" s="35"/>
      <c r="G21" s="35"/>
      <c r="H21" s="35"/>
      <c r="I21" s="120" t="s">
        <v>33</v>
      </c>
      <c r="J21" s="111" t="s">
        <v>39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20" t="s">
        <v>41</v>
      </c>
      <c r="E23" s="35"/>
      <c r="F23" s="35"/>
      <c r="G23" s="35"/>
      <c r="H23" s="35"/>
      <c r="I23" s="120" t="s">
        <v>31</v>
      </c>
      <c r="J23" s="111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1" t="s">
        <v>42</v>
      </c>
      <c r="F24" s="35"/>
      <c r="G24" s="35"/>
      <c r="H24" s="35"/>
      <c r="I24" s="120" t="s">
        <v>33</v>
      </c>
      <c r="J24" s="111" t="s">
        <v>1</v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20" t="s">
        <v>43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59.25" customHeight="1">
      <c r="A27" s="122"/>
      <c r="B27" s="123"/>
      <c r="C27" s="122"/>
      <c r="D27" s="122"/>
      <c r="E27" s="318" t="s">
        <v>117</v>
      </c>
      <c r="F27" s="318"/>
      <c r="G27" s="318"/>
      <c r="H27" s="318"/>
      <c r="I27" s="122"/>
      <c r="J27" s="122"/>
      <c r="K27" s="122"/>
      <c r="L27" s="124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25"/>
      <c r="E29" s="125"/>
      <c r="F29" s="125"/>
      <c r="G29" s="125"/>
      <c r="H29" s="125"/>
      <c r="I29" s="125"/>
      <c r="J29" s="125"/>
      <c r="K29" s="125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6" t="s">
        <v>45</v>
      </c>
      <c r="E30" s="35"/>
      <c r="F30" s="35"/>
      <c r="G30" s="35"/>
      <c r="H30" s="35"/>
      <c r="I30" s="35"/>
      <c r="J30" s="127">
        <f>ROUND(J124,2)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5"/>
      <c r="E31" s="125"/>
      <c r="F31" s="125"/>
      <c r="G31" s="125"/>
      <c r="H31" s="125"/>
      <c r="I31" s="125"/>
      <c r="J31" s="125"/>
      <c r="K31" s="125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8" t="s">
        <v>47</v>
      </c>
      <c r="G32" s="35"/>
      <c r="H32" s="35"/>
      <c r="I32" s="128" t="s">
        <v>46</v>
      </c>
      <c r="J32" s="128" t="s">
        <v>48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29" t="s">
        <v>49</v>
      </c>
      <c r="E33" s="120" t="s">
        <v>50</v>
      </c>
      <c r="F33" s="130">
        <f>ROUND((SUM(BE124:BE295)),2)</f>
        <v>0</v>
      </c>
      <c r="G33" s="35"/>
      <c r="H33" s="35"/>
      <c r="I33" s="131">
        <v>0.21</v>
      </c>
      <c r="J33" s="130">
        <f>ROUND(((SUM(BE124:BE295))*I33),2)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20" t="s">
        <v>51</v>
      </c>
      <c r="F34" s="130">
        <f>ROUND((SUM(BF124:BF295)),2)</f>
        <v>0</v>
      </c>
      <c r="G34" s="35"/>
      <c r="H34" s="35"/>
      <c r="I34" s="131">
        <v>0.15</v>
      </c>
      <c r="J34" s="130">
        <f>ROUND(((SUM(BF124:BF295))*I34),2)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20" t="s">
        <v>52</v>
      </c>
      <c r="F35" s="130">
        <f>ROUND((SUM(BG124:BG295)),2)</f>
        <v>0</v>
      </c>
      <c r="G35" s="35"/>
      <c r="H35" s="35"/>
      <c r="I35" s="131">
        <v>0.21</v>
      </c>
      <c r="J35" s="130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20" t="s">
        <v>53</v>
      </c>
      <c r="F36" s="130">
        <f>ROUND((SUM(BH124:BH295)),2)</f>
        <v>0</v>
      </c>
      <c r="G36" s="35"/>
      <c r="H36" s="35"/>
      <c r="I36" s="131">
        <v>0.15</v>
      </c>
      <c r="J36" s="130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20" t="s">
        <v>54</v>
      </c>
      <c r="F37" s="130">
        <f>ROUND((SUM(BI124:BI295)),2)</f>
        <v>0</v>
      </c>
      <c r="G37" s="35"/>
      <c r="H37" s="35"/>
      <c r="I37" s="131">
        <v>0</v>
      </c>
      <c r="J37" s="130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32"/>
      <c r="D39" s="133" t="s">
        <v>55</v>
      </c>
      <c r="E39" s="134"/>
      <c r="F39" s="134"/>
      <c r="G39" s="135" t="s">
        <v>56</v>
      </c>
      <c r="H39" s="136" t="s">
        <v>57</v>
      </c>
      <c r="I39" s="134"/>
      <c r="J39" s="137">
        <f>SUM(J30:J37)</f>
        <v>0</v>
      </c>
      <c r="K39" s="138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5" customHeight="1">
      <c r="B41" s="21"/>
      <c r="L41" s="21"/>
    </row>
    <row r="42" spans="2:12" s="1" customFormat="1" ht="14.45" customHeight="1">
      <c r="B42" s="21"/>
      <c r="L42" s="21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52"/>
      <c r="D50" s="139" t="s">
        <v>58</v>
      </c>
      <c r="E50" s="140"/>
      <c r="F50" s="140"/>
      <c r="G50" s="139" t="s">
        <v>59</v>
      </c>
      <c r="H50" s="140"/>
      <c r="I50" s="140"/>
      <c r="J50" s="140"/>
      <c r="K50" s="140"/>
      <c r="L50" s="52"/>
    </row>
    <row r="51" spans="2:12" ht="11.25">
      <c r="B51" s="21"/>
      <c r="L51" s="21"/>
    </row>
    <row r="52" spans="2:12" ht="11.25">
      <c r="B52" s="21"/>
      <c r="L52" s="21"/>
    </row>
    <row r="53" spans="2:12" ht="11.25">
      <c r="B53" s="21"/>
      <c r="L53" s="21"/>
    </row>
    <row r="54" spans="2:12" ht="11.25">
      <c r="B54" s="21"/>
      <c r="L54" s="21"/>
    </row>
    <row r="55" spans="2:12" ht="11.25">
      <c r="B55" s="21"/>
      <c r="L55" s="21"/>
    </row>
    <row r="56" spans="2:12" ht="11.25">
      <c r="B56" s="21"/>
      <c r="L56" s="21"/>
    </row>
    <row r="57" spans="2:12" ht="11.25">
      <c r="B57" s="21"/>
      <c r="L57" s="21"/>
    </row>
    <row r="58" spans="2:12" ht="11.25">
      <c r="B58" s="21"/>
      <c r="L58" s="21"/>
    </row>
    <row r="59" spans="2:12" ht="11.25">
      <c r="B59" s="21"/>
      <c r="L59" s="21"/>
    </row>
    <row r="60" spans="2:12" ht="11.25">
      <c r="B60" s="21"/>
      <c r="L60" s="21"/>
    </row>
    <row r="61" spans="1:31" s="2" customFormat="1" ht="12.75">
      <c r="A61" s="35"/>
      <c r="B61" s="40"/>
      <c r="C61" s="35"/>
      <c r="D61" s="141" t="s">
        <v>60</v>
      </c>
      <c r="E61" s="142"/>
      <c r="F61" s="143" t="s">
        <v>61</v>
      </c>
      <c r="G61" s="141" t="s">
        <v>60</v>
      </c>
      <c r="H61" s="142"/>
      <c r="I61" s="142"/>
      <c r="J61" s="144" t="s">
        <v>61</v>
      </c>
      <c r="K61" s="142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1.25">
      <c r="B62" s="21"/>
      <c r="L62" s="21"/>
    </row>
    <row r="63" spans="2:12" ht="11.25">
      <c r="B63" s="21"/>
      <c r="L63" s="21"/>
    </row>
    <row r="64" spans="2:12" ht="11.25">
      <c r="B64" s="21"/>
      <c r="L64" s="21"/>
    </row>
    <row r="65" spans="1:31" s="2" customFormat="1" ht="12.75">
      <c r="A65" s="35"/>
      <c r="B65" s="40"/>
      <c r="C65" s="35"/>
      <c r="D65" s="139" t="s">
        <v>62</v>
      </c>
      <c r="E65" s="145"/>
      <c r="F65" s="145"/>
      <c r="G65" s="139" t="s">
        <v>63</v>
      </c>
      <c r="H65" s="145"/>
      <c r="I65" s="145"/>
      <c r="J65" s="145"/>
      <c r="K65" s="145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1.25">
      <c r="B66" s="21"/>
      <c r="L66" s="21"/>
    </row>
    <row r="67" spans="2:12" ht="11.25">
      <c r="B67" s="21"/>
      <c r="L67" s="21"/>
    </row>
    <row r="68" spans="2:12" ht="11.25">
      <c r="B68" s="21"/>
      <c r="L68" s="21"/>
    </row>
    <row r="69" spans="2:12" ht="11.25">
      <c r="B69" s="21"/>
      <c r="L69" s="21"/>
    </row>
    <row r="70" spans="2:12" ht="11.25">
      <c r="B70" s="21"/>
      <c r="L70" s="21"/>
    </row>
    <row r="71" spans="2:12" ht="11.25">
      <c r="B71" s="21"/>
      <c r="L71" s="21"/>
    </row>
    <row r="72" spans="2:12" ht="11.25">
      <c r="B72" s="21"/>
      <c r="L72" s="21"/>
    </row>
    <row r="73" spans="2:12" ht="11.25">
      <c r="B73" s="21"/>
      <c r="L73" s="21"/>
    </row>
    <row r="74" spans="2:12" ht="11.25">
      <c r="B74" s="21"/>
      <c r="L74" s="21"/>
    </row>
    <row r="75" spans="2:12" ht="11.25">
      <c r="B75" s="21"/>
      <c r="L75" s="21"/>
    </row>
    <row r="76" spans="1:31" s="2" customFormat="1" ht="12.75">
      <c r="A76" s="35"/>
      <c r="B76" s="40"/>
      <c r="C76" s="35"/>
      <c r="D76" s="141" t="s">
        <v>60</v>
      </c>
      <c r="E76" s="142"/>
      <c r="F76" s="143" t="s">
        <v>61</v>
      </c>
      <c r="G76" s="141" t="s">
        <v>60</v>
      </c>
      <c r="H76" s="142"/>
      <c r="I76" s="142"/>
      <c r="J76" s="144" t="s">
        <v>61</v>
      </c>
      <c r="K76" s="142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6"/>
      <c r="C77" s="147"/>
      <c r="D77" s="147"/>
      <c r="E77" s="147"/>
      <c r="F77" s="147"/>
      <c r="G77" s="147"/>
      <c r="H77" s="147"/>
      <c r="I77" s="147"/>
      <c r="J77" s="147"/>
      <c r="K77" s="147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48"/>
      <c r="C81" s="149"/>
      <c r="D81" s="149"/>
      <c r="E81" s="149"/>
      <c r="F81" s="149"/>
      <c r="G81" s="149"/>
      <c r="H81" s="149"/>
      <c r="I81" s="149"/>
      <c r="J81" s="149"/>
      <c r="K81" s="149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4" t="s">
        <v>118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26.25" customHeight="1">
      <c r="A85" s="35"/>
      <c r="B85" s="36"/>
      <c r="C85" s="37"/>
      <c r="D85" s="37"/>
      <c r="E85" s="319" t="str">
        <f>E7</f>
        <v>Ředický potok, Lukovna - Horní Ředice, rekonstrukce koryta, ř.km 0,0 - 11,7</v>
      </c>
      <c r="F85" s="320"/>
      <c r="G85" s="320"/>
      <c r="H85" s="320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30" t="s">
        <v>114</v>
      </c>
      <c r="D86" s="37"/>
      <c r="E86" s="37"/>
      <c r="F86" s="37"/>
      <c r="G86" s="37"/>
      <c r="H86" s="37"/>
      <c r="I86" s="37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30" customHeight="1">
      <c r="A87" s="35"/>
      <c r="B87" s="36"/>
      <c r="C87" s="37"/>
      <c r="D87" s="37"/>
      <c r="E87" s="272" t="str">
        <f>E9</f>
        <v>3 - SO 03 Dolní Ředice - Horní Ředice, ř. km 5,775 - 11,700</v>
      </c>
      <c r="F87" s="321"/>
      <c r="G87" s="321"/>
      <c r="H87" s="321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30" t="s">
        <v>24</v>
      </c>
      <c r="D89" s="37"/>
      <c r="E89" s="37"/>
      <c r="F89" s="28" t="str">
        <f>F12</f>
        <v>k.ú. Dolní Ředice, Horní Ředice</v>
      </c>
      <c r="G89" s="37"/>
      <c r="H89" s="37"/>
      <c r="I89" s="30" t="s">
        <v>26</v>
      </c>
      <c r="J89" s="67" t="str">
        <f>IF(J12="","",J12)</f>
        <v>9. 7. 2021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54.4" customHeight="1">
      <c r="A91" s="35"/>
      <c r="B91" s="36"/>
      <c r="C91" s="30" t="s">
        <v>30</v>
      </c>
      <c r="D91" s="37"/>
      <c r="E91" s="37"/>
      <c r="F91" s="28" t="str">
        <f>E15</f>
        <v>Povodí Labe, státní podnik</v>
      </c>
      <c r="G91" s="37"/>
      <c r="H91" s="37"/>
      <c r="I91" s="30" t="s">
        <v>36</v>
      </c>
      <c r="J91" s="33" t="str">
        <f>E21</f>
        <v>Multiaqua s.r.o.,Veverkova 1343,500 02 Hradec Král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2" customHeight="1">
      <c r="A92" s="35"/>
      <c r="B92" s="36"/>
      <c r="C92" s="30" t="s">
        <v>34</v>
      </c>
      <c r="D92" s="37"/>
      <c r="E92" s="37"/>
      <c r="F92" s="28" t="str">
        <f>IF(E18="","",E18)</f>
        <v>Vyplň údaj</v>
      </c>
      <c r="G92" s="37"/>
      <c r="H92" s="37"/>
      <c r="I92" s="30" t="s">
        <v>41</v>
      </c>
      <c r="J92" s="33" t="str">
        <f>E24</f>
        <v>Ing. Ladislav Malý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50" t="s">
        <v>119</v>
      </c>
      <c r="D94" s="151"/>
      <c r="E94" s="151"/>
      <c r="F94" s="151"/>
      <c r="G94" s="151"/>
      <c r="H94" s="151"/>
      <c r="I94" s="151"/>
      <c r="J94" s="152" t="s">
        <v>120</v>
      </c>
      <c r="K94" s="151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53" t="s">
        <v>121</v>
      </c>
      <c r="D96" s="37"/>
      <c r="E96" s="37"/>
      <c r="F96" s="37"/>
      <c r="G96" s="37"/>
      <c r="H96" s="37"/>
      <c r="I96" s="37"/>
      <c r="J96" s="85">
        <f>J124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122</v>
      </c>
    </row>
    <row r="97" spans="2:12" s="9" customFormat="1" ht="24.95" customHeight="1">
      <c r="B97" s="154"/>
      <c r="C97" s="155"/>
      <c r="D97" s="156" t="s">
        <v>123</v>
      </c>
      <c r="E97" s="157"/>
      <c r="F97" s="157"/>
      <c r="G97" s="157"/>
      <c r="H97" s="157"/>
      <c r="I97" s="157"/>
      <c r="J97" s="158">
        <f>J125</f>
        <v>0</v>
      </c>
      <c r="K97" s="155"/>
      <c r="L97" s="159"/>
    </row>
    <row r="98" spans="2:12" s="10" customFormat="1" ht="19.9" customHeight="1">
      <c r="B98" s="160"/>
      <c r="C98" s="105"/>
      <c r="D98" s="161" t="s">
        <v>124</v>
      </c>
      <c r="E98" s="162"/>
      <c r="F98" s="162"/>
      <c r="G98" s="162"/>
      <c r="H98" s="162"/>
      <c r="I98" s="162"/>
      <c r="J98" s="163">
        <f>J126</f>
        <v>0</v>
      </c>
      <c r="K98" s="105"/>
      <c r="L98" s="164"/>
    </row>
    <row r="99" spans="2:12" s="10" customFormat="1" ht="19.9" customHeight="1">
      <c r="B99" s="160"/>
      <c r="C99" s="105"/>
      <c r="D99" s="161" t="s">
        <v>126</v>
      </c>
      <c r="E99" s="162"/>
      <c r="F99" s="162"/>
      <c r="G99" s="162"/>
      <c r="H99" s="162"/>
      <c r="I99" s="162"/>
      <c r="J99" s="163">
        <f>J206</f>
        <v>0</v>
      </c>
      <c r="K99" s="105"/>
      <c r="L99" s="164"/>
    </row>
    <row r="100" spans="2:12" s="10" customFormat="1" ht="19.9" customHeight="1">
      <c r="B100" s="160"/>
      <c r="C100" s="105"/>
      <c r="D100" s="161" t="s">
        <v>593</v>
      </c>
      <c r="E100" s="162"/>
      <c r="F100" s="162"/>
      <c r="G100" s="162"/>
      <c r="H100" s="162"/>
      <c r="I100" s="162"/>
      <c r="J100" s="163">
        <f>J259</f>
        <v>0</v>
      </c>
      <c r="K100" s="105"/>
      <c r="L100" s="164"/>
    </row>
    <row r="101" spans="2:12" s="10" customFormat="1" ht="19.9" customHeight="1">
      <c r="B101" s="160"/>
      <c r="C101" s="105"/>
      <c r="D101" s="161" t="s">
        <v>594</v>
      </c>
      <c r="E101" s="162"/>
      <c r="F101" s="162"/>
      <c r="G101" s="162"/>
      <c r="H101" s="162"/>
      <c r="I101" s="162"/>
      <c r="J101" s="163">
        <f>J262</f>
        <v>0</v>
      </c>
      <c r="K101" s="105"/>
      <c r="L101" s="164"/>
    </row>
    <row r="102" spans="2:12" s="10" customFormat="1" ht="19.9" customHeight="1">
      <c r="B102" s="160"/>
      <c r="C102" s="105"/>
      <c r="D102" s="161" t="s">
        <v>127</v>
      </c>
      <c r="E102" s="162"/>
      <c r="F102" s="162"/>
      <c r="G102" s="162"/>
      <c r="H102" s="162"/>
      <c r="I102" s="162"/>
      <c r="J102" s="163">
        <f>J282</f>
        <v>0</v>
      </c>
      <c r="K102" s="105"/>
      <c r="L102" s="164"/>
    </row>
    <row r="103" spans="2:12" s="10" customFormat="1" ht="19.9" customHeight="1">
      <c r="B103" s="160"/>
      <c r="C103" s="105"/>
      <c r="D103" s="161" t="s">
        <v>128</v>
      </c>
      <c r="E103" s="162"/>
      <c r="F103" s="162"/>
      <c r="G103" s="162"/>
      <c r="H103" s="162"/>
      <c r="I103" s="162"/>
      <c r="J103" s="163">
        <f>J292</f>
        <v>0</v>
      </c>
      <c r="K103" s="105"/>
      <c r="L103" s="164"/>
    </row>
    <row r="104" spans="2:12" s="10" customFormat="1" ht="19.9" customHeight="1">
      <c r="B104" s="160"/>
      <c r="C104" s="105"/>
      <c r="D104" s="161" t="s">
        <v>129</v>
      </c>
      <c r="E104" s="162"/>
      <c r="F104" s="162"/>
      <c r="G104" s="162"/>
      <c r="H104" s="162"/>
      <c r="I104" s="162"/>
      <c r="J104" s="163">
        <f>J294</f>
        <v>0</v>
      </c>
      <c r="K104" s="105"/>
      <c r="L104" s="164"/>
    </row>
    <row r="105" spans="1:31" s="2" customFormat="1" ht="21.75" customHeight="1">
      <c r="A105" s="35"/>
      <c r="B105" s="36"/>
      <c r="C105" s="37"/>
      <c r="D105" s="37"/>
      <c r="E105" s="37"/>
      <c r="F105" s="37"/>
      <c r="G105" s="37"/>
      <c r="H105" s="37"/>
      <c r="I105" s="37"/>
      <c r="J105" s="37"/>
      <c r="K105" s="37"/>
      <c r="L105" s="52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31" s="2" customFormat="1" ht="6.95" customHeight="1">
      <c r="A106" s="35"/>
      <c r="B106" s="55"/>
      <c r="C106" s="56"/>
      <c r="D106" s="56"/>
      <c r="E106" s="56"/>
      <c r="F106" s="56"/>
      <c r="G106" s="56"/>
      <c r="H106" s="56"/>
      <c r="I106" s="56"/>
      <c r="J106" s="56"/>
      <c r="K106" s="56"/>
      <c r="L106" s="52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10" spans="1:31" s="2" customFormat="1" ht="6.95" customHeight="1">
      <c r="A110" s="35"/>
      <c r="B110" s="57"/>
      <c r="C110" s="58"/>
      <c r="D110" s="58"/>
      <c r="E110" s="58"/>
      <c r="F110" s="58"/>
      <c r="G110" s="58"/>
      <c r="H110" s="58"/>
      <c r="I110" s="58"/>
      <c r="J110" s="58"/>
      <c r="K110" s="58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24.95" customHeight="1">
      <c r="A111" s="35"/>
      <c r="B111" s="36"/>
      <c r="C111" s="24" t="s">
        <v>130</v>
      </c>
      <c r="D111" s="37"/>
      <c r="E111" s="37"/>
      <c r="F111" s="37"/>
      <c r="G111" s="37"/>
      <c r="H111" s="37"/>
      <c r="I111" s="37"/>
      <c r="J111" s="37"/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6.95" customHeight="1">
      <c r="A112" s="35"/>
      <c r="B112" s="36"/>
      <c r="C112" s="37"/>
      <c r="D112" s="37"/>
      <c r="E112" s="37"/>
      <c r="F112" s="37"/>
      <c r="G112" s="37"/>
      <c r="H112" s="37"/>
      <c r="I112" s="37"/>
      <c r="J112" s="37"/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12" customHeight="1">
      <c r="A113" s="35"/>
      <c r="B113" s="36"/>
      <c r="C113" s="30" t="s">
        <v>16</v>
      </c>
      <c r="D113" s="37"/>
      <c r="E113" s="37"/>
      <c r="F113" s="37"/>
      <c r="G113" s="37"/>
      <c r="H113" s="37"/>
      <c r="I113" s="37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26.25" customHeight="1">
      <c r="A114" s="35"/>
      <c r="B114" s="36"/>
      <c r="C114" s="37"/>
      <c r="D114" s="37"/>
      <c r="E114" s="319" t="str">
        <f>E7</f>
        <v>Ředický potok, Lukovna - Horní Ředice, rekonstrukce koryta, ř.km 0,0 - 11,7</v>
      </c>
      <c r="F114" s="320"/>
      <c r="G114" s="320"/>
      <c r="H114" s="320"/>
      <c r="I114" s="37"/>
      <c r="J114" s="37"/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2" customHeight="1">
      <c r="A115" s="35"/>
      <c r="B115" s="36"/>
      <c r="C115" s="30" t="s">
        <v>114</v>
      </c>
      <c r="D115" s="37"/>
      <c r="E115" s="37"/>
      <c r="F115" s="37"/>
      <c r="G115" s="37"/>
      <c r="H115" s="37"/>
      <c r="I115" s="37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30" customHeight="1">
      <c r="A116" s="35"/>
      <c r="B116" s="36"/>
      <c r="C116" s="37"/>
      <c r="D116" s="37"/>
      <c r="E116" s="272" t="str">
        <f>E9</f>
        <v>3 - SO 03 Dolní Ředice - Horní Ředice, ř. km 5,775 - 11,700</v>
      </c>
      <c r="F116" s="321"/>
      <c r="G116" s="321"/>
      <c r="H116" s="321"/>
      <c r="I116" s="37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6.95" customHeight="1">
      <c r="A117" s="35"/>
      <c r="B117" s="36"/>
      <c r="C117" s="37"/>
      <c r="D117" s="37"/>
      <c r="E117" s="37"/>
      <c r="F117" s="37"/>
      <c r="G117" s="37"/>
      <c r="H117" s="37"/>
      <c r="I117" s="37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12" customHeight="1">
      <c r="A118" s="35"/>
      <c r="B118" s="36"/>
      <c r="C118" s="30" t="s">
        <v>24</v>
      </c>
      <c r="D118" s="37"/>
      <c r="E118" s="37"/>
      <c r="F118" s="28" t="str">
        <f>F12</f>
        <v>k.ú. Dolní Ředice, Horní Ředice</v>
      </c>
      <c r="G118" s="37"/>
      <c r="H118" s="37"/>
      <c r="I118" s="30" t="s">
        <v>26</v>
      </c>
      <c r="J118" s="67" t="str">
        <f>IF(J12="","",J12)</f>
        <v>9. 7. 2021</v>
      </c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6.95" customHeight="1">
      <c r="A119" s="35"/>
      <c r="B119" s="36"/>
      <c r="C119" s="37"/>
      <c r="D119" s="37"/>
      <c r="E119" s="37"/>
      <c r="F119" s="37"/>
      <c r="G119" s="37"/>
      <c r="H119" s="37"/>
      <c r="I119" s="37"/>
      <c r="J119" s="37"/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54.4" customHeight="1">
      <c r="A120" s="35"/>
      <c r="B120" s="36"/>
      <c r="C120" s="30" t="s">
        <v>30</v>
      </c>
      <c r="D120" s="37"/>
      <c r="E120" s="37"/>
      <c r="F120" s="28" t="str">
        <f>E15</f>
        <v>Povodí Labe, státní podnik</v>
      </c>
      <c r="G120" s="37"/>
      <c r="H120" s="37"/>
      <c r="I120" s="30" t="s">
        <v>36</v>
      </c>
      <c r="J120" s="33" t="str">
        <f>E21</f>
        <v>Multiaqua s.r.o.,Veverkova 1343,500 02 Hradec Král</v>
      </c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15.2" customHeight="1">
      <c r="A121" s="35"/>
      <c r="B121" s="36"/>
      <c r="C121" s="30" t="s">
        <v>34</v>
      </c>
      <c r="D121" s="37"/>
      <c r="E121" s="37"/>
      <c r="F121" s="28" t="str">
        <f>IF(E18="","",E18)</f>
        <v>Vyplň údaj</v>
      </c>
      <c r="G121" s="37"/>
      <c r="H121" s="37"/>
      <c r="I121" s="30" t="s">
        <v>41</v>
      </c>
      <c r="J121" s="33" t="str">
        <f>E24</f>
        <v>Ing. Ladislav Malý</v>
      </c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10.35" customHeight="1">
      <c r="A122" s="35"/>
      <c r="B122" s="36"/>
      <c r="C122" s="37"/>
      <c r="D122" s="37"/>
      <c r="E122" s="37"/>
      <c r="F122" s="37"/>
      <c r="G122" s="37"/>
      <c r="H122" s="37"/>
      <c r="I122" s="37"/>
      <c r="J122" s="37"/>
      <c r="K122" s="37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11" customFormat="1" ht="29.25" customHeight="1">
      <c r="A123" s="165"/>
      <c r="B123" s="166"/>
      <c r="C123" s="167" t="s">
        <v>131</v>
      </c>
      <c r="D123" s="168" t="s">
        <v>70</v>
      </c>
      <c r="E123" s="168" t="s">
        <v>66</v>
      </c>
      <c r="F123" s="168" t="s">
        <v>67</v>
      </c>
      <c r="G123" s="168" t="s">
        <v>132</v>
      </c>
      <c r="H123" s="168" t="s">
        <v>133</v>
      </c>
      <c r="I123" s="168" t="s">
        <v>134</v>
      </c>
      <c r="J123" s="168" t="s">
        <v>120</v>
      </c>
      <c r="K123" s="169" t="s">
        <v>135</v>
      </c>
      <c r="L123" s="170"/>
      <c r="M123" s="76" t="s">
        <v>1</v>
      </c>
      <c r="N123" s="77" t="s">
        <v>49</v>
      </c>
      <c r="O123" s="77" t="s">
        <v>136</v>
      </c>
      <c r="P123" s="77" t="s">
        <v>137</v>
      </c>
      <c r="Q123" s="77" t="s">
        <v>138</v>
      </c>
      <c r="R123" s="77" t="s">
        <v>139</v>
      </c>
      <c r="S123" s="77" t="s">
        <v>140</v>
      </c>
      <c r="T123" s="78" t="s">
        <v>141</v>
      </c>
      <c r="U123" s="165"/>
      <c r="V123" s="165"/>
      <c r="W123" s="165"/>
      <c r="X123" s="165"/>
      <c r="Y123" s="165"/>
      <c r="Z123" s="165"/>
      <c r="AA123" s="165"/>
      <c r="AB123" s="165"/>
      <c r="AC123" s="165"/>
      <c r="AD123" s="165"/>
      <c r="AE123" s="165"/>
    </row>
    <row r="124" spans="1:63" s="2" customFormat="1" ht="22.9" customHeight="1">
      <c r="A124" s="35"/>
      <c r="B124" s="36"/>
      <c r="C124" s="83" t="s">
        <v>142</v>
      </c>
      <c r="D124" s="37"/>
      <c r="E124" s="37"/>
      <c r="F124" s="37"/>
      <c r="G124" s="37"/>
      <c r="H124" s="37"/>
      <c r="I124" s="37"/>
      <c r="J124" s="171">
        <f>BK124</f>
        <v>0</v>
      </c>
      <c r="K124" s="37"/>
      <c r="L124" s="40"/>
      <c r="M124" s="79"/>
      <c r="N124" s="172"/>
      <c r="O124" s="80"/>
      <c r="P124" s="173">
        <f>P125</f>
        <v>0</v>
      </c>
      <c r="Q124" s="80"/>
      <c r="R124" s="173">
        <f>R125</f>
        <v>10074.723571876</v>
      </c>
      <c r="S124" s="80"/>
      <c r="T124" s="174">
        <f>T125</f>
        <v>6371.5216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T124" s="18" t="s">
        <v>84</v>
      </c>
      <c r="AU124" s="18" t="s">
        <v>122</v>
      </c>
      <c r="BK124" s="175">
        <f>BK125</f>
        <v>0</v>
      </c>
    </row>
    <row r="125" spans="2:63" s="12" customFormat="1" ht="25.9" customHeight="1">
      <c r="B125" s="176"/>
      <c r="C125" s="177"/>
      <c r="D125" s="178" t="s">
        <v>84</v>
      </c>
      <c r="E125" s="179" t="s">
        <v>143</v>
      </c>
      <c r="F125" s="179" t="s">
        <v>144</v>
      </c>
      <c r="G125" s="177"/>
      <c r="H125" s="177"/>
      <c r="I125" s="180"/>
      <c r="J125" s="181">
        <f>BK125</f>
        <v>0</v>
      </c>
      <c r="K125" s="177"/>
      <c r="L125" s="182"/>
      <c r="M125" s="183"/>
      <c r="N125" s="184"/>
      <c r="O125" s="184"/>
      <c r="P125" s="185">
        <f>P126+P206+P259+P262+P282+P292+P294</f>
        <v>0</v>
      </c>
      <c r="Q125" s="184"/>
      <c r="R125" s="185">
        <f>R126+R206+R259+R262+R282+R292+R294</f>
        <v>10074.723571876</v>
      </c>
      <c r="S125" s="184"/>
      <c r="T125" s="186">
        <f>T126+T206+T259+T262+T282+T292+T294</f>
        <v>6371.5216</v>
      </c>
      <c r="AR125" s="187" t="s">
        <v>23</v>
      </c>
      <c r="AT125" s="188" t="s">
        <v>84</v>
      </c>
      <c r="AU125" s="188" t="s">
        <v>85</v>
      </c>
      <c r="AY125" s="187" t="s">
        <v>145</v>
      </c>
      <c r="BK125" s="189">
        <f>BK126+BK206+BK259+BK262+BK282+BK292+BK294</f>
        <v>0</v>
      </c>
    </row>
    <row r="126" spans="2:63" s="12" customFormat="1" ht="22.9" customHeight="1">
      <c r="B126" s="176"/>
      <c r="C126" s="177"/>
      <c r="D126" s="178" t="s">
        <v>84</v>
      </c>
      <c r="E126" s="190" t="s">
        <v>23</v>
      </c>
      <c r="F126" s="190" t="s">
        <v>146</v>
      </c>
      <c r="G126" s="177"/>
      <c r="H126" s="177"/>
      <c r="I126" s="180"/>
      <c r="J126" s="191">
        <f>BK126</f>
        <v>0</v>
      </c>
      <c r="K126" s="177"/>
      <c r="L126" s="182"/>
      <c r="M126" s="183"/>
      <c r="N126" s="184"/>
      <c r="O126" s="184"/>
      <c r="P126" s="185">
        <f>SUM(P127:P205)</f>
        <v>0</v>
      </c>
      <c r="Q126" s="184"/>
      <c r="R126" s="185">
        <f>SUM(R127:R205)</f>
        <v>870.230432048</v>
      </c>
      <c r="S126" s="184"/>
      <c r="T126" s="186">
        <f>SUM(T127:T205)</f>
        <v>5989.55</v>
      </c>
      <c r="AR126" s="187" t="s">
        <v>23</v>
      </c>
      <c r="AT126" s="188" t="s">
        <v>84</v>
      </c>
      <c r="AU126" s="188" t="s">
        <v>23</v>
      </c>
      <c r="AY126" s="187" t="s">
        <v>145</v>
      </c>
      <c r="BK126" s="189">
        <f>SUM(BK127:BK205)</f>
        <v>0</v>
      </c>
    </row>
    <row r="127" spans="1:65" s="2" customFormat="1" ht="49.15" customHeight="1">
      <c r="A127" s="35"/>
      <c r="B127" s="36"/>
      <c r="C127" s="192" t="s">
        <v>23</v>
      </c>
      <c r="D127" s="192" t="s">
        <v>147</v>
      </c>
      <c r="E127" s="193" t="s">
        <v>148</v>
      </c>
      <c r="F127" s="194" t="s">
        <v>149</v>
      </c>
      <c r="G127" s="195" t="s">
        <v>150</v>
      </c>
      <c r="H127" s="196">
        <v>3080</v>
      </c>
      <c r="I127" s="197"/>
      <c r="J127" s="198">
        <f>ROUND(I127*H127,2)</f>
        <v>0</v>
      </c>
      <c r="K127" s="194" t="s">
        <v>151</v>
      </c>
      <c r="L127" s="40"/>
      <c r="M127" s="199" t="s">
        <v>1</v>
      </c>
      <c r="N127" s="200" t="s">
        <v>50</v>
      </c>
      <c r="O127" s="72"/>
      <c r="P127" s="201">
        <f>O127*H127</f>
        <v>0</v>
      </c>
      <c r="Q127" s="201">
        <v>0</v>
      </c>
      <c r="R127" s="201">
        <f>Q127*H127</f>
        <v>0</v>
      </c>
      <c r="S127" s="201">
        <v>1.8</v>
      </c>
      <c r="T127" s="202">
        <f>S127*H127</f>
        <v>5544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03" t="s">
        <v>110</v>
      </c>
      <c r="AT127" s="203" t="s">
        <v>147</v>
      </c>
      <c r="AU127" s="203" t="s">
        <v>92</v>
      </c>
      <c r="AY127" s="18" t="s">
        <v>145</v>
      </c>
      <c r="BE127" s="204">
        <f>IF(N127="základní",J127,0)</f>
        <v>0</v>
      </c>
      <c r="BF127" s="204">
        <f>IF(N127="snížená",J127,0)</f>
        <v>0</v>
      </c>
      <c r="BG127" s="204">
        <f>IF(N127="zákl. přenesená",J127,0)</f>
        <v>0</v>
      </c>
      <c r="BH127" s="204">
        <f>IF(N127="sníž. přenesená",J127,0)</f>
        <v>0</v>
      </c>
      <c r="BI127" s="204">
        <f>IF(N127="nulová",J127,0)</f>
        <v>0</v>
      </c>
      <c r="BJ127" s="18" t="s">
        <v>23</v>
      </c>
      <c r="BK127" s="204">
        <f>ROUND(I127*H127,2)</f>
        <v>0</v>
      </c>
      <c r="BL127" s="18" t="s">
        <v>110</v>
      </c>
      <c r="BM127" s="203" t="s">
        <v>595</v>
      </c>
    </row>
    <row r="128" spans="2:51" s="13" customFormat="1" ht="11.25">
      <c r="B128" s="205"/>
      <c r="C128" s="206"/>
      <c r="D128" s="207" t="s">
        <v>153</v>
      </c>
      <c r="E128" s="208" t="s">
        <v>1</v>
      </c>
      <c r="F128" s="209" t="s">
        <v>596</v>
      </c>
      <c r="G128" s="206"/>
      <c r="H128" s="210">
        <v>3080</v>
      </c>
      <c r="I128" s="211"/>
      <c r="J128" s="206"/>
      <c r="K128" s="206"/>
      <c r="L128" s="212"/>
      <c r="M128" s="213"/>
      <c r="N128" s="214"/>
      <c r="O128" s="214"/>
      <c r="P128" s="214"/>
      <c r="Q128" s="214"/>
      <c r="R128" s="214"/>
      <c r="S128" s="214"/>
      <c r="T128" s="215"/>
      <c r="AT128" s="216" t="s">
        <v>153</v>
      </c>
      <c r="AU128" s="216" t="s">
        <v>92</v>
      </c>
      <c r="AV128" s="13" t="s">
        <v>92</v>
      </c>
      <c r="AW128" s="13" t="s">
        <v>40</v>
      </c>
      <c r="AX128" s="13" t="s">
        <v>23</v>
      </c>
      <c r="AY128" s="216" t="s">
        <v>145</v>
      </c>
    </row>
    <row r="129" spans="1:65" s="2" customFormat="1" ht="49.15" customHeight="1">
      <c r="A129" s="35"/>
      <c r="B129" s="36"/>
      <c r="C129" s="192" t="s">
        <v>92</v>
      </c>
      <c r="D129" s="192" t="s">
        <v>147</v>
      </c>
      <c r="E129" s="193" t="s">
        <v>155</v>
      </c>
      <c r="F129" s="194" t="s">
        <v>156</v>
      </c>
      <c r="G129" s="195" t="s">
        <v>150</v>
      </c>
      <c r="H129" s="196">
        <v>234.5</v>
      </c>
      <c r="I129" s="197"/>
      <c r="J129" s="198">
        <f>ROUND(I129*H129,2)</f>
        <v>0</v>
      </c>
      <c r="K129" s="194" t="s">
        <v>151</v>
      </c>
      <c r="L129" s="40"/>
      <c r="M129" s="199" t="s">
        <v>1</v>
      </c>
      <c r="N129" s="200" t="s">
        <v>50</v>
      </c>
      <c r="O129" s="72"/>
      <c r="P129" s="201">
        <f>O129*H129</f>
        <v>0</v>
      </c>
      <c r="Q129" s="201">
        <v>0</v>
      </c>
      <c r="R129" s="201">
        <f>Q129*H129</f>
        <v>0</v>
      </c>
      <c r="S129" s="201">
        <v>1.9</v>
      </c>
      <c r="T129" s="202">
        <f>S129*H129</f>
        <v>445.54999999999995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03" t="s">
        <v>110</v>
      </c>
      <c r="AT129" s="203" t="s">
        <v>147</v>
      </c>
      <c r="AU129" s="203" t="s">
        <v>92</v>
      </c>
      <c r="AY129" s="18" t="s">
        <v>145</v>
      </c>
      <c r="BE129" s="204">
        <f>IF(N129="základní",J129,0)</f>
        <v>0</v>
      </c>
      <c r="BF129" s="204">
        <f>IF(N129="snížená",J129,0)</f>
        <v>0</v>
      </c>
      <c r="BG129" s="204">
        <f>IF(N129="zákl. přenesená",J129,0)</f>
        <v>0</v>
      </c>
      <c r="BH129" s="204">
        <f>IF(N129="sníž. přenesená",J129,0)</f>
        <v>0</v>
      </c>
      <c r="BI129" s="204">
        <f>IF(N129="nulová",J129,0)</f>
        <v>0</v>
      </c>
      <c r="BJ129" s="18" t="s">
        <v>23</v>
      </c>
      <c r="BK129" s="204">
        <f>ROUND(I129*H129,2)</f>
        <v>0</v>
      </c>
      <c r="BL129" s="18" t="s">
        <v>110</v>
      </c>
      <c r="BM129" s="203" t="s">
        <v>597</v>
      </c>
    </row>
    <row r="130" spans="2:51" s="13" customFormat="1" ht="11.25">
      <c r="B130" s="205"/>
      <c r="C130" s="206"/>
      <c r="D130" s="207" t="s">
        <v>153</v>
      </c>
      <c r="E130" s="208" t="s">
        <v>1</v>
      </c>
      <c r="F130" s="209" t="s">
        <v>598</v>
      </c>
      <c r="G130" s="206"/>
      <c r="H130" s="210">
        <v>234.5</v>
      </c>
      <c r="I130" s="211"/>
      <c r="J130" s="206"/>
      <c r="K130" s="206"/>
      <c r="L130" s="212"/>
      <c r="M130" s="213"/>
      <c r="N130" s="214"/>
      <c r="O130" s="214"/>
      <c r="P130" s="214"/>
      <c r="Q130" s="214"/>
      <c r="R130" s="214"/>
      <c r="S130" s="214"/>
      <c r="T130" s="215"/>
      <c r="AT130" s="216" t="s">
        <v>153</v>
      </c>
      <c r="AU130" s="216" t="s">
        <v>92</v>
      </c>
      <c r="AV130" s="13" t="s">
        <v>92</v>
      </c>
      <c r="AW130" s="13" t="s">
        <v>40</v>
      </c>
      <c r="AX130" s="13" t="s">
        <v>23</v>
      </c>
      <c r="AY130" s="216" t="s">
        <v>145</v>
      </c>
    </row>
    <row r="131" spans="1:65" s="2" customFormat="1" ht="37.9" customHeight="1">
      <c r="A131" s="35"/>
      <c r="B131" s="36"/>
      <c r="C131" s="192" t="s">
        <v>104</v>
      </c>
      <c r="D131" s="192" t="s">
        <v>147</v>
      </c>
      <c r="E131" s="193" t="s">
        <v>465</v>
      </c>
      <c r="F131" s="194" t="s">
        <v>466</v>
      </c>
      <c r="G131" s="195" t="s">
        <v>150</v>
      </c>
      <c r="H131" s="196">
        <v>1848</v>
      </c>
      <c r="I131" s="197"/>
      <c r="J131" s="198">
        <f>ROUND(I131*H131,2)</f>
        <v>0</v>
      </c>
      <c r="K131" s="194" t="s">
        <v>151</v>
      </c>
      <c r="L131" s="40"/>
      <c r="M131" s="199" t="s">
        <v>1</v>
      </c>
      <c r="N131" s="200" t="s">
        <v>50</v>
      </c>
      <c r="O131" s="72"/>
      <c r="P131" s="201">
        <f>O131*H131</f>
        <v>0</v>
      </c>
      <c r="Q131" s="201">
        <v>0.4</v>
      </c>
      <c r="R131" s="201">
        <f>Q131*H131</f>
        <v>739.2</v>
      </c>
      <c r="S131" s="201">
        <v>0</v>
      </c>
      <c r="T131" s="202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03" t="s">
        <v>110</v>
      </c>
      <c r="AT131" s="203" t="s">
        <v>147</v>
      </c>
      <c r="AU131" s="203" t="s">
        <v>92</v>
      </c>
      <c r="AY131" s="18" t="s">
        <v>145</v>
      </c>
      <c r="BE131" s="204">
        <f>IF(N131="základní",J131,0)</f>
        <v>0</v>
      </c>
      <c r="BF131" s="204">
        <f>IF(N131="snížená",J131,0)</f>
        <v>0</v>
      </c>
      <c r="BG131" s="204">
        <f>IF(N131="zákl. přenesená",J131,0)</f>
        <v>0</v>
      </c>
      <c r="BH131" s="204">
        <f>IF(N131="sníž. přenesená",J131,0)</f>
        <v>0</v>
      </c>
      <c r="BI131" s="204">
        <f>IF(N131="nulová",J131,0)</f>
        <v>0</v>
      </c>
      <c r="BJ131" s="18" t="s">
        <v>23</v>
      </c>
      <c r="BK131" s="204">
        <f>ROUND(I131*H131,2)</f>
        <v>0</v>
      </c>
      <c r="BL131" s="18" t="s">
        <v>110</v>
      </c>
      <c r="BM131" s="203" t="s">
        <v>599</v>
      </c>
    </row>
    <row r="132" spans="2:51" s="13" customFormat="1" ht="22.5">
      <c r="B132" s="205"/>
      <c r="C132" s="206"/>
      <c r="D132" s="207" t="s">
        <v>153</v>
      </c>
      <c r="E132" s="208" t="s">
        <v>1</v>
      </c>
      <c r="F132" s="209" t="s">
        <v>600</v>
      </c>
      <c r="G132" s="206"/>
      <c r="H132" s="210">
        <v>1848</v>
      </c>
      <c r="I132" s="211"/>
      <c r="J132" s="206"/>
      <c r="K132" s="206"/>
      <c r="L132" s="212"/>
      <c r="M132" s="213"/>
      <c r="N132" s="214"/>
      <c r="O132" s="214"/>
      <c r="P132" s="214"/>
      <c r="Q132" s="214"/>
      <c r="R132" s="214"/>
      <c r="S132" s="214"/>
      <c r="T132" s="215"/>
      <c r="AT132" s="216" t="s">
        <v>153</v>
      </c>
      <c r="AU132" s="216" t="s">
        <v>92</v>
      </c>
      <c r="AV132" s="13" t="s">
        <v>92</v>
      </c>
      <c r="AW132" s="13" t="s">
        <v>40</v>
      </c>
      <c r="AX132" s="13" t="s">
        <v>23</v>
      </c>
      <c r="AY132" s="216" t="s">
        <v>145</v>
      </c>
    </row>
    <row r="133" spans="1:65" s="2" customFormat="1" ht="49.15" customHeight="1">
      <c r="A133" s="35"/>
      <c r="B133" s="36"/>
      <c r="C133" s="192" t="s">
        <v>110</v>
      </c>
      <c r="D133" s="192" t="s">
        <v>147</v>
      </c>
      <c r="E133" s="193" t="s">
        <v>469</v>
      </c>
      <c r="F133" s="194" t="s">
        <v>470</v>
      </c>
      <c r="G133" s="195" t="s">
        <v>150</v>
      </c>
      <c r="H133" s="196">
        <v>3080</v>
      </c>
      <c r="I133" s="197"/>
      <c r="J133" s="198">
        <f>ROUND(I133*H133,2)</f>
        <v>0</v>
      </c>
      <c r="K133" s="194" t="s">
        <v>151</v>
      </c>
      <c r="L133" s="40"/>
      <c r="M133" s="199" t="s">
        <v>1</v>
      </c>
      <c r="N133" s="200" t="s">
        <v>50</v>
      </c>
      <c r="O133" s="72"/>
      <c r="P133" s="201">
        <f>O133*H133</f>
        <v>0</v>
      </c>
      <c r="Q133" s="201">
        <v>0</v>
      </c>
      <c r="R133" s="201">
        <f>Q133*H133</f>
        <v>0</v>
      </c>
      <c r="S133" s="201">
        <v>0</v>
      </c>
      <c r="T133" s="202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03" t="s">
        <v>110</v>
      </c>
      <c r="AT133" s="203" t="s">
        <v>147</v>
      </c>
      <c r="AU133" s="203" t="s">
        <v>92</v>
      </c>
      <c r="AY133" s="18" t="s">
        <v>145</v>
      </c>
      <c r="BE133" s="204">
        <f>IF(N133="základní",J133,0)</f>
        <v>0</v>
      </c>
      <c r="BF133" s="204">
        <f>IF(N133="snížená",J133,0)</f>
        <v>0</v>
      </c>
      <c r="BG133" s="204">
        <f>IF(N133="zákl. přenesená",J133,0)</f>
        <v>0</v>
      </c>
      <c r="BH133" s="204">
        <f>IF(N133="sníž. přenesená",J133,0)</f>
        <v>0</v>
      </c>
      <c r="BI133" s="204">
        <f>IF(N133="nulová",J133,0)</f>
        <v>0</v>
      </c>
      <c r="BJ133" s="18" t="s">
        <v>23</v>
      </c>
      <c r="BK133" s="204">
        <f>ROUND(I133*H133,2)</f>
        <v>0</v>
      </c>
      <c r="BL133" s="18" t="s">
        <v>110</v>
      </c>
      <c r="BM133" s="203" t="s">
        <v>601</v>
      </c>
    </row>
    <row r="134" spans="2:51" s="13" customFormat="1" ht="11.25">
      <c r="B134" s="205"/>
      <c r="C134" s="206"/>
      <c r="D134" s="207" t="s">
        <v>153</v>
      </c>
      <c r="E134" s="208" t="s">
        <v>1</v>
      </c>
      <c r="F134" s="209" t="s">
        <v>602</v>
      </c>
      <c r="G134" s="206"/>
      <c r="H134" s="210">
        <v>3080</v>
      </c>
      <c r="I134" s="211"/>
      <c r="J134" s="206"/>
      <c r="K134" s="206"/>
      <c r="L134" s="212"/>
      <c r="M134" s="213"/>
      <c r="N134" s="214"/>
      <c r="O134" s="214"/>
      <c r="P134" s="214"/>
      <c r="Q134" s="214"/>
      <c r="R134" s="214"/>
      <c r="S134" s="214"/>
      <c r="T134" s="215"/>
      <c r="AT134" s="216" t="s">
        <v>153</v>
      </c>
      <c r="AU134" s="216" t="s">
        <v>92</v>
      </c>
      <c r="AV134" s="13" t="s">
        <v>92</v>
      </c>
      <c r="AW134" s="13" t="s">
        <v>40</v>
      </c>
      <c r="AX134" s="13" t="s">
        <v>23</v>
      </c>
      <c r="AY134" s="216" t="s">
        <v>145</v>
      </c>
    </row>
    <row r="135" spans="1:65" s="2" customFormat="1" ht="37.9" customHeight="1">
      <c r="A135" s="35"/>
      <c r="B135" s="36"/>
      <c r="C135" s="192" t="s">
        <v>168</v>
      </c>
      <c r="D135" s="192" t="s">
        <v>147</v>
      </c>
      <c r="E135" s="193" t="s">
        <v>473</v>
      </c>
      <c r="F135" s="194" t="s">
        <v>474</v>
      </c>
      <c r="G135" s="195" t="s">
        <v>150</v>
      </c>
      <c r="H135" s="196">
        <v>1848</v>
      </c>
      <c r="I135" s="197"/>
      <c r="J135" s="198">
        <f>ROUND(I135*H135,2)</f>
        <v>0</v>
      </c>
      <c r="K135" s="194" t="s">
        <v>151</v>
      </c>
      <c r="L135" s="40"/>
      <c r="M135" s="199" t="s">
        <v>1</v>
      </c>
      <c r="N135" s="200" t="s">
        <v>50</v>
      </c>
      <c r="O135" s="72"/>
      <c r="P135" s="201">
        <f>O135*H135</f>
        <v>0</v>
      </c>
      <c r="Q135" s="201">
        <v>0</v>
      </c>
      <c r="R135" s="201">
        <f>Q135*H135</f>
        <v>0</v>
      </c>
      <c r="S135" s="201">
        <v>0</v>
      </c>
      <c r="T135" s="202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03" t="s">
        <v>110</v>
      </c>
      <c r="AT135" s="203" t="s">
        <v>147</v>
      </c>
      <c r="AU135" s="203" t="s">
        <v>92</v>
      </c>
      <c r="AY135" s="18" t="s">
        <v>145</v>
      </c>
      <c r="BE135" s="204">
        <f>IF(N135="základní",J135,0)</f>
        <v>0</v>
      </c>
      <c r="BF135" s="204">
        <f>IF(N135="snížená",J135,0)</f>
        <v>0</v>
      </c>
      <c r="BG135" s="204">
        <f>IF(N135="zákl. přenesená",J135,0)</f>
        <v>0</v>
      </c>
      <c r="BH135" s="204">
        <f>IF(N135="sníž. přenesená",J135,0)</f>
        <v>0</v>
      </c>
      <c r="BI135" s="204">
        <f>IF(N135="nulová",J135,0)</f>
        <v>0</v>
      </c>
      <c r="BJ135" s="18" t="s">
        <v>23</v>
      </c>
      <c r="BK135" s="204">
        <f>ROUND(I135*H135,2)</f>
        <v>0</v>
      </c>
      <c r="BL135" s="18" t="s">
        <v>110</v>
      </c>
      <c r="BM135" s="203" t="s">
        <v>603</v>
      </c>
    </row>
    <row r="136" spans="2:51" s="13" customFormat="1" ht="11.25">
      <c r="B136" s="205"/>
      <c r="C136" s="206"/>
      <c r="D136" s="207" t="s">
        <v>153</v>
      </c>
      <c r="E136" s="208" t="s">
        <v>1</v>
      </c>
      <c r="F136" s="209" t="s">
        <v>604</v>
      </c>
      <c r="G136" s="206"/>
      <c r="H136" s="210">
        <v>1848</v>
      </c>
      <c r="I136" s="211"/>
      <c r="J136" s="206"/>
      <c r="K136" s="206"/>
      <c r="L136" s="212"/>
      <c r="M136" s="213"/>
      <c r="N136" s="214"/>
      <c r="O136" s="214"/>
      <c r="P136" s="214"/>
      <c r="Q136" s="214"/>
      <c r="R136" s="214"/>
      <c r="S136" s="214"/>
      <c r="T136" s="215"/>
      <c r="AT136" s="216" t="s">
        <v>153</v>
      </c>
      <c r="AU136" s="216" t="s">
        <v>92</v>
      </c>
      <c r="AV136" s="13" t="s">
        <v>92</v>
      </c>
      <c r="AW136" s="13" t="s">
        <v>40</v>
      </c>
      <c r="AX136" s="13" t="s">
        <v>23</v>
      </c>
      <c r="AY136" s="216" t="s">
        <v>145</v>
      </c>
    </row>
    <row r="137" spans="1:65" s="2" customFormat="1" ht="14.45" customHeight="1">
      <c r="A137" s="35"/>
      <c r="B137" s="36"/>
      <c r="C137" s="192" t="s">
        <v>175</v>
      </c>
      <c r="D137" s="192" t="s">
        <v>147</v>
      </c>
      <c r="E137" s="193" t="s">
        <v>477</v>
      </c>
      <c r="F137" s="194" t="s">
        <v>478</v>
      </c>
      <c r="G137" s="195" t="s">
        <v>161</v>
      </c>
      <c r="H137" s="196">
        <v>5930</v>
      </c>
      <c r="I137" s="197"/>
      <c r="J137" s="198">
        <f>ROUND(I137*H137,2)</f>
        <v>0</v>
      </c>
      <c r="K137" s="194" t="s">
        <v>151</v>
      </c>
      <c r="L137" s="40"/>
      <c r="M137" s="199" t="s">
        <v>1</v>
      </c>
      <c r="N137" s="200" t="s">
        <v>50</v>
      </c>
      <c r="O137" s="72"/>
      <c r="P137" s="201">
        <f>O137*H137</f>
        <v>0</v>
      </c>
      <c r="Q137" s="201">
        <v>0.0219291816</v>
      </c>
      <c r="R137" s="201">
        <f>Q137*H137</f>
        <v>130.040046888</v>
      </c>
      <c r="S137" s="201">
        <v>0</v>
      </c>
      <c r="T137" s="202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03" t="s">
        <v>110</v>
      </c>
      <c r="AT137" s="203" t="s">
        <v>147</v>
      </c>
      <c r="AU137" s="203" t="s">
        <v>92</v>
      </c>
      <c r="AY137" s="18" t="s">
        <v>145</v>
      </c>
      <c r="BE137" s="204">
        <f>IF(N137="základní",J137,0)</f>
        <v>0</v>
      </c>
      <c r="BF137" s="204">
        <f>IF(N137="snížená",J137,0)</f>
        <v>0</v>
      </c>
      <c r="BG137" s="204">
        <f>IF(N137="zákl. přenesená",J137,0)</f>
        <v>0</v>
      </c>
      <c r="BH137" s="204">
        <f>IF(N137="sníž. přenesená",J137,0)</f>
        <v>0</v>
      </c>
      <c r="BI137" s="204">
        <f>IF(N137="nulová",J137,0)</f>
        <v>0</v>
      </c>
      <c r="BJ137" s="18" t="s">
        <v>23</v>
      </c>
      <c r="BK137" s="204">
        <f>ROUND(I137*H137,2)</f>
        <v>0</v>
      </c>
      <c r="BL137" s="18" t="s">
        <v>110</v>
      </c>
      <c r="BM137" s="203" t="s">
        <v>605</v>
      </c>
    </row>
    <row r="138" spans="2:51" s="13" customFormat="1" ht="11.25">
      <c r="B138" s="205"/>
      <c r="C138" s="206"/>
      <c r="D138" s="207" t="s">
        <v>153</v>
      </c>
      <c r="E138" s="208" t="s">
        <v>1</v>
      </c>
      <c r="F138" s="209" t="s">
        <v>606</v>
      </c>
      <c r="G138" s="206"/>
      <c r="H138" s="210">
        <v>5930</v>
      </c>
      <c r="I138" s="211"/>
      <c r="J138" s="206"/>
      <c r="K138" s="206"/>
      <c r="L138" s="212"/>
      <c r="M138" s="213"/>
      <c r="N138" s="214"/>
      <c r="O138" s="214"/>
      <c r="P138" s="214"/>
      <c r="Q138" s="214"/>
      <c r="R138" s="214"/>
      <c r="S138" s="214"/>
      <c r="T138" s="215"/>
      <c r="AT138" s="216" t="s">
        <v>153</v>
      </c>
      <c r="AU138" s="216" t="s">
        <v>92</v>
      </c>
      <c r="AV138" s="13" t="s">
        <v>92</v>
      </c>
      <c r="AW138" s="13" t="s">
        <v>40</v>
      </c>
      <c r="AX138" s="13" t="s">
        <v>23</v>
      </c>
      <c r="AY138" s="216" t="s">
        <v>145</v>
      </c>
    </row>
    <row r="139" spans="1:65" s="2" customFormat="1" ht="24.2" customHeight="1">
      <c r="A139" s="35"/>
      <c r="B139" s="36"/>
      <c r="C139" s="192" t="s">
        <v>182</v>
      </c>
      <c r="D139" s="192" t="s">
        <v>147</v>
      </c>
      <c r="E139" s="193" t="s">
        <v>481</v>
      </c>
      <c r="F139" s="194" t="s">
        <v>482</v>
      </c>
      <c r="G139" s="195" t="s">
        <v>165</v>
      </c>
      <c r="H139" s="196">
        <v>3600</v>
      </c>
      <c r="I139" s="197"/>
      <c r="J139" s="198">
        <f>ROUND(I139*H139,2)</f>
        <v>0</v>
      </c>
      <c r="K139" s="194" t="s">
        <v>151</v>
      </c>
      <c r="L139" s="40"/>
      <c r="M139" s="199" t="s">
        <v>1</v>
      </c>
      <c r="N139" s="200" t="s">
        <v>50</v>
      </c>
      <c r="O139" s="72"/>
      <c r="P139" s="201">
        <f>O139*H139</f>
        <v>0</v>
      </c>
      <c r="Q139" s="201">
        <v>3.2634E-05</v>
      </c>
      <c r="R139" s="201">
        <f>Q139*H139</f>
        <v>0.1174824</v>
      </c>
      <c r="S139" s="201">
        <v>0</v>
      </c>
      <c r="T139" s="202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03" t="s">
        <v>110</v>
      </c>
      <c r="AT139" s="203" t="s">
        <v>147</v>
      </c>
      <c r="AU139" s="203" t="s">
        <v>92</v>
      </c>
      <c r="AY139" s="18" t="s">
        <v>145</v>
      </c>
      <c r="BE139" s="204">
        <f>IF(N139="základní",J139,0)</f>
        <v>0</v>
      </c>
      <c r="BF139" s="204">
        <f>IF(N139="snížená",J139,0)</f>
        <v>0</v>
      </c>
      <c r="BG139" s="204">
        <f>IF(N139="zákl. přenesená",J139,0)</f>
        <v>0</v>
      </c>
      <c r="BH139" s="204">
        <f>IF(N139="sníž. přenesená",J139,0)</f>
        <v>0</v>
      </c>
      <c r="BI139" s="204">
        <f>IF(N139="nulová",J139,0)</f>
        <v>0</v>
      </c>
      <c r="BJ139" s="18" t="s">
        <v>23</v>
      </c>
      <c r="BK139" s="204">
        <f>ROUND(I139*H139,2)</f>
        <v>0</v>
      </c>
      <c r="BL139" s="18" t="s">
        <v>110</v>
      </c>
      <c r="BM139" s="203" t="s">
        <v>607</v>
      </c>
    </row>
    <row r="140" spans="2:51" s="13" customFormat="1" ht="11.25">
      <c r="B140" s="205"/>
      <c r="C140" s="206"/>
      <c r="D140" s="207" t="s">
        <v>153</v>
      </c>
      <c r="E140" s="208" t="s">
        <v>1</v>
      </c>
      <c r="F140" s="209" t="s">
        <v>608</v>
      </c>
      <c r="G140" s="206"/>
      <c r="H140" s="210">
        <v>3600</v>
      </c>
      <c r="I140" s="211"/>
      <c r="J140" s="206"/>
      <c r="K140" s="206"/>
      <c r="L140" s="212"/>
      <c r="M140" s="213"/>
      <c r="N140" s="214"/>
      <c r="O140" s="214"/>
      <c r="P140" s="214"/>
      <c r="Q140" s="214"/>
      <c r="R140" s="214"/>
      <c r="S140" s="214"/>
      <c r="T140" s="215"/>
      <c r="AT140" s="216" t="s">
        <v>153</v>
      </c>
      <c r="AU140" s="216" t="s">
        <v>92</v>
      </c>
      <c r="AV140" s="13" t="s">
        <v>92</v>
      </c>
      <c r="AW140" s="13" t="s">
        <v>40</v>
      </c>
      <c r="AX140" s="13" t="s">
        <v>23</v>
      </c>
      <c r="AY140" s="216" t="s">
        <v>145</v>
      </c>
    </row>
    <row r="141" spans="1:65" s="2" customFormat="1" ht="24.2" customHeight="1">
      <c r="A141" s="35"/>
      <c r="B141" s="36"/>
      <c r="C141" s="192" t="s">
        <v>191</v>
      </c>
      <c r="D141" s="192" t="s">
        <v>147</v>
      </c>
      <c r="E141" s="193" t="s">
        <v>169</v>
      </c>
      <c r="F141" s="194" t="s">
        <v>170</v>
      </c>
      <c r="G141" s="195" t="s">
        <v>150</v>
      </c>
      <c r="H141" s="196">
        <v>1014</v>
      </c>
      <c r="I141" s="197"/>
      <c r="J141" s="198">
        <f>ROUND(I141*H141,2)</f>
        <v>0</v>
      </c>
      <c r="K141" s="194" t="s">
        <v>151</v>
      </c>
      <c r="L141" s="40"/>
      <c r="M141" s="199" t="s">
        <v>1</v>
      </c>
      <c r="N141" s="200" t="s">
        <v>50</v>
      </c>
      <c r="O141" s="72"/>
      <c r="P141" s="201">
        <f>O141*H141</f>
        <v>0</v>
      </c>
      <c r="Q141" s="201">
        <v>0</v>
      </c>
      <c r="R141" s="201">
        <f>Q141*H141</f>
        <v>0</v>
      </c>
      <c r="S141" s="201">
        <v>0</v>
      </c>
      <c r="T141" s="202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03" t="s">
        <v>110</v>
      </c>
      <c r="AT141" s="203" t="s">
        <v>147</v>
      </c>
      <c r="AU141" s="203" t="s">
        <v>92</v>
      </c>
      <c r="AY141" s="18" t="s">
        <v>145</v>
      </c>
      <c r="BE141" s="204">
        <f>IF(N141="základní",J141,0)</f>
        <v>0</v>
      </c>
      <c r="BF141" s="204">
        <f>IF(N141="snížená",J141,0)</f>
        <v>0</v>
      </c>
      <c r="BG141" s="204">
        <f>IF(N141="zákl. přenesená",J141,0)</f>
        <v>0</v>
      </c>
      <c r="BH141" s="204">
        <f>IF(N141="sníž. přenesená",J141,0)</f>
        <v>0</v>
      </c>
      <c r="BI141" s="204">
        <f>IF(N141="nulová",J141,0)</f>
        <v>0</v>
      </c>
      <c r="BJ141" s="18" t="s">
        <v>23</v>
      </c>
      <c r="BK141" s="204">
        <f>ROUND(I141*H141,2)</f>
        <v>0</v>
      </c>
      <c r="BL141" s="18" t="s">
        <v>110</v>
      </c>
      <c r="BM141" s="203" t="s">
        <v>609</v>
      </c>
    </row>
    <row r="142" spans="2:51" s="13" customFormat="1" ht="11.25">
      <c r="B142" s="205"/>
      <c r="C142" s="206"/>
      <c r="D142" s="207" t="s">
        <v>153</v>
      </c>
      <c r="E142" s="208" t="s">
        <v>1</v>
      </c>
      <c r="F142" s="209" t="s">
        <v>610</v>
      </c>
      <c r="G142" s="206"/>
      <c r="H142" s="210">
        <v>507</v>
      </c>
      <c r="I142" s="211"/>
      <c r="J142" s="206"/>
      <c r="K142" s="206"/>
      <c r="L142" s="212"/>
      <c r="M142" s="213"/>
      <c r="N142" s="214"/>
      <c r="O142" s="214"/>
      <c r="P142" s="214"/>
      <c r="Q142" s="214"/>
      <c r="R142" s="214"/>
      <c r="S142" s="214"/>
      <c r="T142" s="215"/>
      <c r="AT142" s="216" t="s">
        <v>153</v>
      </c>
      <c r="AU142" s="216" t="s">
        <v>92</v>
      </c>
      <c r="AV142" s="13" t="s">
        <v>92</v>
      </c>
      <c r="AW142" s="13" t="s">
        <v>40</v>
      </c>
      <c r="AX142" s="13" t="s">
        <v>85</v>
      </c>
      <c r="AY142" s="216" t="s">
        <v>145</v>
      </c>
    </row>
    <row r="143" spans="2:51" s="13" customFormat="1" ht="11.25">
      <c r="B143" s="205"/>
      <c r="C143" s="206"/>
      <c r="D143" s="207" t="s">
        <v>153</v>
      </c>
      <c r="E143" s="208" t="s">
        <v>1</v>
      </c>
      <c r="F143" s="209" t="s">
        <v>611</v>
      </c>
      <c r="G143" s="206"/>
      <c r="H143" s="210">
        <v>507</v>
      </c>
      <c r="I143" s="211"/>
      <c r="J143" s="206"/>
      <c r="K143" s="206"/>
      <c r="L143" s="212"/>
      <c r="M143" s="213"/>
      <c r="N143" s="214"/>
      <c r="O143" s="214"/>
      <c r="P143" s="214"/>
      <c r="Q143" s="214"/>
      <c r="R143" s="214"/>
      <c r="S143" s="214"/>
      <c r="T143" s="215"/>
      <c r="AT143" s="216" t="s">
        <v>153</v>
      </c>
      <c r="AU143" s="216" t="s">
        <v>92</v>
      </c>
      <c r="AV143" s="13" t="s">
        <v>92</v>
      </c>
      <c r="AW143" s="13" t="s">
        <v>40</v>
      </c>
      <c r="AX143" s="13" t="s">
        <v>85</v>
      </c>
      <c r="AY143" s="216" t="s">
        <v>145</v>
      </c>
    </row>
    <row r="144" spans="2:51" s="14" customFormat="1" ht="11.25">
      <c r="B144" s="217"/>
      <c r="C144" s="218"/>
      <c r="D144" s="207" t="s">
        <v>153</v>
      </c>
      <c r="E144" s="219" t="s">
        <v>1</v>
      </c>
      <c r="F144" s="220" t="s">
        <v>174</v>
      </c>
      <c r="G144" s="218"/>
      <c r="H144" s="221">
        <v>1014</v>
      </c>
      <c r="I144" s="222"/>
      <c r="J144" s="218"/>
      <c r="K144" s="218"/>
      <c r="L144" s="223"/>
      <c r="M144" s="224"/>
      <c r="N144" s="225"/>
      <c r="O144" s="225"/>
      <c r="P144" s="225"/>
      <c r="Q144" s="225"/>
      <c r="R144" s="225"/>
      <c r="S144" s="225"/>
      <c r="T144" s="226"/>
      <c r="AT144" s="227" t="s">
        <v>153</v>
      </c>
      <c r="AU144" s="227" t="s">
        <v>92</v>
      </c>
      <c r="AV144" s="14" t="s">
        <v>110</v>
      </c>
      <c r="AW144" s="14" t="s">
        <v>40</v>
      </c>
      <c r="AX144" s="14" t="s">
        <v>23</v>
      </c>
      <c r="AY144" s="227" t="s">
        <v>145</v>
      </c>
    </row>
    <row r="145" spans="1:65" s="2" customFormat="1" ht="24.2" customHeight="1">
      <c r="A145" s="35"/>
      <c r="B145" s="36"/>
      <c r="C145" s="192" t="s">
        <v>196</v>
      </c>
      <c r="D145" s="192" t="s">
        <v>147</v>
      </c>
      <c r="E145" s="193" t="s">
        <v>612</v>
      </c>
      <c r="F145" s="194" t="s">
        <v>613</v>
      </c>
      <c r="G145" s="195" t="s">
        <v>150</v>
      </c>
      <c r="H145" s="196">
        <v>9449.53</v>
      </c>
      <c r="I145" s="197"/>
      <c r="J145" s="198">
        <f>ROUND(I145*H145,2)</f>
        <v>0</v>
      </c>
      <c r="K145" s="194" t="s">
        <v>151</v>
      </c>
      <c r="L145" s="40"/>
      <c r="M145" s="199" t="s">
        <v>1</v>
      </c>
      <c r="N145" s="200" t="s">
        <v>50</v>
      </c>
      <c r="O145" s="72"/>
      <c r="P145" s="201">
        <f>O145*H145</f>
        <v>0</v>
      </c>
      <c r="Q145" s="201">
        <v>0</v>
      </c>
      <c r="R145" s="201">
        <f>Q145*H145</f>
        <v>0</v>
      </c>
      <c r="S145" s="201">
        <v>0</v>
      </c>
      <c r="T145" s="202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03" t="s">
        <v>110</v>
      </c>
      <c r="AT145" s="203" t="s">
        <v>147</v>
      </c>
      <c r="AU145" s="203" t="s">
        <v>92</v>
      </c>
      <c r="AY145" s="18" t="s">
        <v>145</v>
      </c>
      <c r="BE145" s="204">
        <f>IF(N145="základní",J145,0)</f>
        <v>0</v>
      </c>
      <c r="BF145" s="204">
        <f>IF(N145="snížená",J145,0)</f>
        <v>0</v>
      </c>
      <c r="BG145" s="204">
        <f>IF(N145="zákl. přenesená",J145,0)</f>
        <v>0</v>
      </c>
      <c r="BH145" s="204">
        <f>IF(N145="sníž. přenesená",J145,0)</f>
        <v>0</v>
      </c>
      <c r="BI145" s="204">
        <f>IF(N145="nulová",J145,0)</f>
        <v>0</v>
      </c>
      <c r="BJ145" s="18" t="s">
        <v>23</v>
      </c>
      <c r="BK145" s="204">
        <f>ROUND(I145*H145,2)</f>
        <v>0</v>
      </c>
      <c r="BL145" s="18" t="s">
        <v>110</v>
      </c>
      <c r="BM145" s="203" t="s">
        <v>614</v>
      </c>
    </row>
    <row r="146" spans="2:51" s="13" customFormat="1" ht="11.25">
      <c r="B146" s="205"/>
      <c r="C146" s="206"/>
      <c r="D146" s="207" t="s">
        <v>153</v>
      </c>
      <c r="E146" s="208" t="s">
        <v>1</v>
      </c>
      <c r="F146" s="209" t="s">
        <v>615</v>
      </c>
      <c r="G146" s="206"/>
      <c r="H146" s="210">
        <v>14541.03</v>
      </c>
      <c r="I146" s="211"/>
      <c r="J146" s="206"/>
      <c r="K146" s="206"/>
      <c r="L146" s="212"/>
      <c r="M146" s="213"/>
      <c r="N146" s="214"/>
      <c r="O146" s="214"/>
      <c r="P146" s="214"/>
      <c r="Q146" s="214"/>
      <c r="R146" s="214"/>
      <c r="S146" s="214"/>
      <c r="T146" s="215"/>
      <c r="AT146" s="216" t="s">
        <v>153</v>
      </c>
      <c r="AU146" s="216" t="s">
        <v>92</v>
      </c>
      <c r="AV146" s="13" t="s">
        <v>92</v>
      </c>
      <c r="AW146" s="13" t="s">
        <v>40</v>
      </c>
      <c r="AX146" s="13" t="s">
        <v>85</v>
      </c>
      <c r="AY146" s="216" t="s">
        <v>145</v>
      </c>
    </row>
    <row r="147" spans="2:51" s="13" customFormat="1" ht="11.25">
      <c r="B147" s="205"/>
      <c r="C147" s="206"/>
      <c r="D147" s="207" t="s">
        <v>153</v>
      </c>
      <c r="E147" s="208" t="s">
        <v>1</v>
      </c>
      <c r="F147" s="209" t="s">
        <v>616</v>
      </c>
      <c r="G147" s="206"/>
      <c r="H147" s="210">
        <v>-2028.3</v>
      </c>
      <c r="I147" s="211"/>
      <c r="J147" s="206"/>
      <c r="K147" s="206"/>
      <c r="L147" s="212"/>
      <c r="M147" s="213"/>
      <c r="N147" s="214"/>
      <c r="O147" s="214"/>
      <c r="P147" s="214"/>
      <c r="Q147" s="214"/>
      <c r="R147" s="214"/>
      <c r="S147" s="214"/>
      <c r="T147" s="215"/>
      <c r="AT147" s="216" t="s">
        <v>153</v>
      </c>
      <c r="AU147" s="216" t="s">
        <v>92</v>
      </c>
      <c r="AV147" s="13" t="s">
        <v>92</v>
      </c>
      <c r="AW147" s="13" t="s">
        <v>40</v>
      </c>
      <c r="AX147" s="13" t="s">
        <v>85</v>
      </c>
      <c r="AY147" s="216" t="s">
        <v>145</v>
      </c>
    </row>
    <row r="148" spans="2:51" s="13" customFormat="1" ht="11.25">
      <c r="B148" s="205"/>
      <c r="C148" s="206"/>
      <c r="D148" s="207" t="s">
        <v>153</v>
      </c>
      <c r="E148" s="208" t="s">
        <v>1</v>
      </c>
      <c r="F148" s="209" t="s">
        <v>617</v>
      </c>
      <c r="G148" s="206"/>
      <c r="H148" s="210">
        <v>-3080</v>
      </c>
      <c r="I148" s="211"/>
      <c r="J148" s="206"/>
      <c r="K148" s="206"/>
      <c r="L148" s="212"/>
      <c r="M148" s="213"/>
      <c r="N148" s="214"/>
      <c r="O148" s="214"/>
      <c r="P148" s="214"/>
      <c r="Q148" s="214"/>
      <c r="R148" s="214"/>
      <c r="S148" s="214"/>
      <c r="T148" s="215"/>
      <c r="AT148" s="216" t="s">
        <v>153</v>
      </c>
      <c r="AU148" s="216" t="s">
        <v>92</v>
      </c>
      <c r="AV148" s="13" t="s">
        <v>92</v>
      </c>
      <c r="AW148" s="13" t="s">
        <v>40</v>
      </c>
      <c r="AX148" s="13" t="s">
        <v>85</v>
      </c>
      <c r="AY148" s="216" t="s">
        <v>145</v>
      </c>
    </row>
    <row r="149" spans="2:51" s="13" customFormat="1" ht="11.25">
      <c r="B149" s="205"/>
      <c r="C149" s="206"/>
      <c r="D149" s="207" t="s">
        <v>153</v>
      </c>
      <c r="E149" s="208" t="s">
        <v>1</v>
      </c>
      <c r="F149" s="209" t="s">
        <v>618</v>
      </c>
      <c r="G149" s="206"/>
      <c r="H149" s="210">
        <v>16.8</v>
      </c>
      <c r="I149" s="211"/>
      <c r="J149" s="206"/>
      <c r="K149" s="206"/>
      <c r="L149" s="212"/>
      <c r="M149" s="213"/>
      <c r="N149" s="214"/>
      <c r="O149" s="214"/>
      <c r="P149" s="214"/>
      <c r="Q149" s="214"/>
      <c r="R149" s="214"/>
      <c r="S149" s="214"/>
      <c r="T149" s="215"/>
      <c r="AT149" s="216" t="s">
        <v>153</v>
      </c>
      <c r="AU149" s="216" t="s">
        <v>92</v>
      </c>
      <c r="AV149" s="13" t="s">
        <v>92</v>
      </c>
      <c r="AW149" s="13" t="s">
        <v>40</v>
      </c>
      <c r="AX149" s="13" t="s">
        <v>85</v>
      </c>
      <c r="AY149" s="216" t="s">
        <v>145</v>
      </c>
    </row>
    <row r="150" spans="2:51" s="14" customFormat="1" ht="11.25">
      <c r="B150" s="217"/>
      <c r="C150" s="218"/>
      <c r="D150" s="207" t="s">
        <v>153</v>
      </c>
      <c r="E150" s="219" t="s">
        <v>1</v>
      </c>
      <c r="F150" s="220" t="s">
        <v>174</v>
      </c>
      <c r="G150" s="218"/>
      <c r="H150" s="221">
        <v>9449.53</v>
      </c>
      <c r="I150" s="222"/>
      <c r="J150" s="218"/>
      <c r="K150" s="218"/>
      <c r="L150" s="223"/>
      <c r="M150" s="224"/>
      <c r="N150" s="225"/>
      <c r="O150" s="225"/>
      <c r="P150" s="225"/>
      <c r="Q150" s="225"/>
      <c r="R150" s="225"/>
      <c r="S150" s="225"/>
      <c r="T150" s="226"/>
      <c r="AT150" s="227" t="s">
        <v>153</v>
      </c>
      <c r="AU150" s="227" t="s">
        <v>92</v>
      </c>
      <c r="AV150" s="14" t="s">
        <v>110</v>
      </c>
      <c r="AW150" s="14" t="s">
        <v>40</v>
      </c>
      <c r="AX150" s="14" t="s">
        <v>23</v>
      </c>
      <c r="AY150" s="227" t="s">
        <v>145</v>
      </c>
    </row>
    <row r="151" spans="1:65" s="2" customFormat="1" ht="37.9" customHeight="1">
      <c r="A151" s="35"/>
      <c r="B151" s="36"/>
      <c r="C151" s="192" t="s">
        <v>28</v>
      </c>
      <c r="D151" s="192" t="s">
        <v>147</v>
      </c>
      <c r="E151" s="193" t="s">
        <v>183</v>
      </c>
      <c r="F151" s="194" t="s">
        <v>184</v>
      </c>
      <c r="G151" s="195" t="s">
        <v>150</v>
      </c>
      <c r="H151" s="196">
        <v>2040.7</v>
      </c>
      <c r="I151" s="197"/>
      <c r="J151" s="198">
        <f>ROUND(I151*H151,2)</f>
        <v>0</v>
      </c>
      <c r="K151" s="194" t="s">
        <v>151</v>
      </c>
      <c r="L151" s="40"/>
      <c r="M151" s="199" t="s">
        <v>1</v>
      </c>
      <c r="N151" s="200" t="s">
        <v>50</v>
      </c>
      <c r="O151" s="72"/>
      <c r="P151" s="201">
        <f>O151*H151</f>
        <v>0</v>
      </c>
      <c r="Q151" s="201">
        <v>0</v>
      </c>
      <c r="R151" s="201">
        <f>Q151*H151</f>
        <v>0</v>
      </c>
      <c r="S151" s="201">
        <v>0</v>
      </c>
      <c r="T151" s="202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03" t="s">
        <v>110</v>
      </c>
      <c r="AT151" s="203" t="s">
        <v>147</v>
      </c>
      <c r="AU151" s="203" t="s">
        <v>92</v>
      </c>
      <c r="AY151" s="18" t="s">
        <v>145</v>
      </c>
      <c r="BE151" s="204">
        <f>IF(N151="základní",J151,0)</f>
        <v>0</v>
      </c>
      <c r="BF151" s="204">
        <f>IF(N151="snížená",J151,0)</f>
        <v>0</v>
      </c>
      <c r="BG151" s="204">
        <f>IF(N151="zákl. přenesená",J151,0)</f>
        <v>0</v>
      </c>
      <c r="BH151" s="204">
        <f>IF(N151="sníž. přenesená",J151,0)</f>
        <v>0</v>
      </c>
      <c r="BI151" s="204">
        <f>IF(N151="nulová",J151,0)</f>
        <v>0</v>
      </c>
      <c r="BJ151" s="18" t="s">
        <v>23</v>
      </c>
      <c r="BK151" s="204">
        <f>ROUND(I151*H151,2)</f>
        <v>0</v>
      </c>
      <c r="BL151" s="18" t="s">
        <v>110</v>
      </c>
      <c r="BM151" s="203" t="s">
        <v>619</v>
      </c>
    </row>
    <row r="152" spans="2:51" s="13" customFormat="1" ht="11.25">
      <c r="B152" s="205"/>
      <c r="C152" s="206"/>
      <c r="D152" s="207" t="s">
        <v>153</v>
      </c>
      <c r="E152" s="208" t="s">
        <v>1</v>
      </c>
      <c r="F152" s="209" t="s">
        <v>620</v>
      </c>
      <c r="G152" s="206"/>
      <c r="H152" s="210">
        <v>3094.717</v>
      </c>
      <c r="I152" s="211"/>
      <c r="J152" s="206"/>
      <c r="K152" s="206"/>
      <c r="L152" s="212"/>
      <c r="M152" s="213"/>
      <c r="N152" s="214"/>
      <c r="O152" s="214"/>
      <c r="P152" s="214"/>
      <c r="Q152" s="214"/>
      <c r="R152" s="214"/>
      <c r="S152" s="214"/>
      <c r="T152" s="215"/>
      <c r="AT152" s="216" t="s">
        <v>153</v>
      </c>
      <c r="AU152" s="216" t="s">
        <v>92</v>
      </c>
      <c r="AV152" s="13" t="s">
        <v>92</v>
      </c>
      <c r="AW152" s="13" t="s">
        <v>40</v>
      </c>
      <c r="AX152" s="13" t="s">
        <v>85</v>
      </c>
      <c r="AY152" s="216" t="s">
        <v>145</v>
      </c>
    </row>
    <row r="153" spans="2:51" s="13" customFormat="1" ht="11.25">
      <c r="B153" s="205"/>
      <c r="C153" s="206"/>
      <c r="D153" s="207" t="s">
        <v>153</v>
      </c>
      <c r="E153" s="208" t="s">
        <v>1</v>
      </c>
      <c r="F153" s="209" t="s">
        <v>621</v>
      </c>
      <c r="G153" s="206"/>
      <c r="H153" s="210">
        <v>-1066.417</v>
      </c>
      <c r="I153" s="211"/>
      <c r="J153" s="206"/>
      <c r="K153" s="206"/>
      <c r="L153" s="212"/>
      <c r="M153" s="213"/>
      <c r="N153" s="214"/>
      <c r="O153" s="214"/>
      <c r="P153" s="214"/>
      <c r="Q153" s="214"/>
      <c r="R153" s="214"/>
      <c r="S153" s="214"/>
      <c r="T153" s="215"/>
      <c r="AT153" s="216" t="s">
        <v>153</v>
      </c>
      <c r="AU153" s="216" t="s">
        <v>92</v>
      </c>
      <c r="AV153" s="13" t="s">
        <v>92</v>
      </c>
      <c r="AW153" s="13" t="s">
        <v>40</v>
      </c>
      <c r="AX153" s="13" t="s">
        <v>85</v>
      </c>
      <c r="AY153" s="216" t="s">
        <v>145</v>
      </c>
    </row>
    <row r="154" spans="2:51" s="16" customFormat="1" ht="11.25">
      <c r="B154" s="256"/>
      <c r="C154" s="257"/>
      <c r="D154" s="207" t="s">
        <v>153</v>
      </c>
      <c r="E154" s="258" t="s">
        <v>1</v>
      </c>
      <c r="F154" s="259" t="s">
        <v>622</v>
      </c>
      <c r="G154" s="257"/>
      <c r="H154" s="260">
        <v>2028.3</v>
      </c>
      <c r="I154" s="261"/>
      <c r="J154" s="257"/>
      <c r="K154" s="257"/>
      <c r="L154" s="262"/>
      <c r="M154" s="263"/>
      <c r="N154" s="264"/>
      <c r="O154" s="264"/>
      <c r="P154" s="264"/>
      <c r="Q154" s="264"/>
      <c r="R154" s="264"/>
      <c r="S154" s="264"/>
      <c r="T154" s="265"/>
      <c r="AT154" s="266" t="s">
        <v>153</v>
      </c>
      <c r="AU154" s="266" t="s">
        <v>92</v>
      </c>
      <c r="AV154" s="16" t="s">
        <v>104</v>
      </c>
      <c r="AW154" s="16" t="s">
        <v>40</v>
      </c>
      <c r="AX154" s="16" t="s">
        <v>85</v>
      </c>
      <c r="AY154" s="266" t="s">
        <v>145</v>
      </c>
    </row>
    <row r="155" spans="2:51" s="13" customFormat="1" ht="11.25">
      <c r="B155" s="205"/>
      <c r="C155" s="206"/>
      <c r="D155" s="207" t="s">
        <v>153</v>
      </c>
      <c r="E155" s="208" t="s">
        <v>1</v>
      </c>
      <c r="F155" s="209" t="s">
        <v>623</v>
      </c>
      <c r="G155" s="206"/>
      <c r="H155" s="210">
        <v>12.4</v>
      </c>
      <c r="I155" s="211"/>
      <c r="J155" s="206"/>
      <c r="K155" s="206"/>
      <c r="L155" s="212"/>
      <c r="M155" s="213"/>
      <c r="N155" s="214"/>
      <c r="O155" s="214"/>
      <c r="P155" s="214"/>
      <c r="Q155" s="214"/>
      <c r="R155" s="214"/>
      <c r="S155" s="214"/>
      <c r="T155" s="215"/>
      <c r="AT155" s="216" t="s">
        <v>153</v>
      </c>
      <c r="AU155" s="216" t="s">
        <v>92</v>
      </c>
      <c r="AV155" s="13" t="s">
        <v>92</v>
      </c>
      <c r="AW155" s="13" t="s">
        <v>40</v>
      </c>
      <c r="AX155" s="13" t="s">
        <v>85</v>
      </c>
      <c r="AY155" s="216" t="s">
        <v>145</v>
      </c>
    </row>
    <row r="156" spans="2:51" s="14" customFormat="1" ht="11.25">
      <c r="B156" s="217"/>
      <c r="C156" s="218"/>
      <c r="D156" s="207" t="s">
        <v>153</v>
      </c>
      <c r="E156" s="219" t="s">
        <v>1</v>
      </c>
      <c r="F156" s="220" t="s">
        <v>174</v>
      </c>
      <c r="G156" s="218"/>
      <c r="H156" s="221">
        <v>2040.7</v>
      </c>
      <c r="I156" s="222"/>
      <c r="J156" s="218"/>
      <c r="K156" s="218"/>
      <c r="L156" s="223"/>
      <c r="M156" s="224"/>
      <c r="N156" s="225"/>
      <c r="O156" s="225"/>
      <c r="P156" s="225"/>
      <c r="Q156" s="225"/>
      <c r="R156" s="225"/>
      <c r="S156" s="225"/>
      <c r="T156" s="226"/>
      <c r="AT156" s="227" t="s">
        <v>153</v>
      </c>
      <c r="AU156" s="227" t="s">
        <v>92</v>
      </c>
      <c r="AV156" s="14" t="s">
        <v>110</v>
      </c>
      <c r="AW156" s="14" t="s">
        <v>40</v>
      </c>
      <c r="AX156" s="14" t="s">
        <v>23</v>
      </c>
      <c r="AY156" s="227" t="s">
        <v>145</v>
      </c>
    </row>
    <row r="157" spans="1:65" s="2" customFormat="1" ht="90" customHeight="1">
      <c r="A157" s="35"/>
      <c r="B157" s="36"/>
      <c r="C157" s="192" t="s">
        <v>205</v>
      </c>
      <c r="D157" s="192" t="s">
        <v>147</v>
      </c>
      <c r="E157" s="193" t="s">
        <v>192</v>
      </c>
      <c r="F157" s="194" t="s">
        <v>193</v>
      </c>
      <c r="G157" s="195" t="s">
        <v>150</v>
      </c>
      <c r="H157" s="196">
        <v>18.9</v>
      </c>
      <c r="I157" s="197"/>
      <c r="J157" s="198">
        <f>ROUND(I157*H157,2)</f>
        <v>0</v>
      </c>
      <c r="K157" s="194" t="s">
        <v>151</v>
      </c>
      <c r="L157" s="40"/>
      <c r="M157" s="199" t="s">
        <v>1</v>
      </c>
      <c r="N157" s="200" t="s">
        <v>50</v>
      </c>
      <c r="O157" s="72"/>
      <c r="P157" s="201">
        <f>O157*H157</f>
        <v>0</v>
      </c>
      <c r="Q157" s="201">
        <v>0.0104384</v>
      </c>
      <c r="R157" s="201">
        <f>Q157*H157</f>
        <v>0.19728576</v>
      </c>
      <c r="S157" s="201">
        <v>0</v>
      </c>
      <c r="T157" s="202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03" t="s">
        <v>110</v>
      </c>
      <c r="AT157" s="203" t="s">
        <v>147</v>
      </c>
      <c r="AU157" s="203" t="s">
        <v>92</v>
      </c>
      <c r="AY157" s="18" t="s">
        <v>145</v>
      </c>
      <c r="BE157" s="204">
        <f>IF(N157="základní",J157,0)</f>
        <v>0</v>
      </c>
      <c r="BF157" s="204">
        <f>IF(N157="snížená",J157,0)</f>
        <v>0</v>
      </c>
      <c r="BG157" s="204">
        <f>IF(N157="zákl. přenesená",J157,0)</f>
        <v>0</v>
      </c>
      <c r="BH157" s="204">
        <f>IF(N157="sníž. přenesená",J157,0)</f>
        <v>0</v>
      </c>
      <c r="BI157" s="204">
        <f>IF(N157="nulová",J157,0)</f>
        <v>0</v>
      </c>
      <c r="BJ157" s="18" t="s">
        <v>23</v>
      </c>
      <c r="BK157" s="204">
        <f>ROUND(I157*H157,2)</f>
        <v>0</v>
      </c>
      <c r="BL157" s="18" t="s">
        <v>110</v>
      </c>
      <c r="BM157" s="203" t="s">
        <v>624</v>
      </c>
    </row>
    <row r="158" spans="2:51" s="13" customFormat="1" ht="11.25">
      <c r="B158" s="205"/>
      <c r="C158" s="206"/>
      <c r="D158" s="207" t="s">
        <v>153</v>
      </c>
      <c r="E158" s="208" t="s">
        <v>1</v>
      </c>
      <c r="F158" s="209" t="s">
        <v>625</v>
      </c>
      <c r="G158" s="206"/>
      <c r="H158" s="210">
        <v>18.9</v>
      </c>
      <c r="I158" s="211"/>
      <c r="J158" s="206"/>
      <c r="K158" s="206"/>
      <c r="L158" s="212"/>
      <c r="M158" s="213"/>
      <c r="N158" s="214"/>
      <c r="O158" s="214"/>
      <c r="P158" s="214"/>
      <c r="Q158" s="214"/>
      <c r="R158" s="214"/>
      <c r="S158" s="214"/>
      <c r="T158" s="215"/>
      <c r="AT158" s="216" t="s">
        <v>153</v>
      </c>
      <c r="AU158" s="216" t="s">
        <v>92</v>
      </c>
      <c r="AV158" s="13" t="s">
        <v>92</v>
      </c>
      <c r="AW158" s="13" t="s">
        <v>40</v>
      </c>
      <c r="AX158" s="13" t="s">
        <v>23</v>
      </c>
      <c r="AY158" s="216" t="s">
        <v>145</v>
      </c>
    </row>
    <row r="159" spans="1:65" s="2" customFormat="1" ht="62.65" customHeight="1">
      <c r="A159" s="35"/>
      <c r="B159" s="36"/>
      <c r="C159" s="192" t="s">
        <v>413</v>
      </c>
      <c r="D159" s="192" t="s">
        <v>147</v>
      </c>
      <c r="E159" s="193" t="s">
        <v>626</v>
      </c>
      <c r="F159" s="194" t="s">
        <v>627</v>
      </c>
      <c r="G159" s="195" t="s">
        <v>150</v>
      </c>
      <c r="H159" s="196">
        <v>3037.821</v>
      </c>
      <c r="I159" s="197"/>
      <c r="J159" s="198">
        <f>ROUND(I159*H159,2)</f>
        <v>0</v>
      </c>
      <c r="K159" s="194" t="s">
        <v>151</v>
      </c>
      <c r="L159" s="40"/>
      <c r="M159" s="199" t="s">
        <v>1</v>
      </c>
      <c r="N159" s="200" t="s">
        <v>50</v>
      </c>
      <c r="O159" s="72"/>
      <c r="P159" s="201">
        <f>O159*H159</f>
        <v>0</v>
      </c>
      <c r="Q159" s="201">
        <v>0</v>
      </c>
      <c r="R159" s="201">
        <f>Q159*H159</f>
        <v>0</v>
      </c>
      <c r="S159" s="201">
        <v>0</v>
      </c>
      <c r="T159" s="202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03" t="s">
        <v>110</v>
      </c>
      <c r="AT159" s="203" t="s">
        <v>147</v>
      </c>
      <c r="AU159" s="203" t="s">
        <v>92</v>
      </c>
      <c r="AY159" s="18" t="s">
        <v>145</v>
      </c>
      <c r="BE159" s="204">
        <f>IF(N159="základní",J159,0)</f>
        <v>0</v>
      </c>
      <c r="BF159" s="204">
        <f>IF(N159="snížená",J159,0)</f>
        <v>0</v>
      </c>
      <c r="BG159" s="204">
        <f>IF(N159="zákl. přenesená",J159,0)</f>
        <v>0</v>
      </c>
      <c r="BH159" s="204">
        <f>IF(N159="sníž. přenesená",J159,0)</f>
        <v>0</v>
      </c>
      <c r="BI159" s="204">
        <f>IF(N159="nulová",J159,0)</f>
        <v>0</v>
      </c>
      <c r="BJ159" s="18" t="s">
        <v>23</v>
      </c>
      <c r="BK159" s="204">
        <f>ROUND(I159*H159,2)</f>
        <v>0</v>
      </c>
      <c r="BL159" s="18" t="s">
        <v>110</v>
      </c>
      <c r="BM159" s="203" t="s">
        <v>628</v>
      </c>
    </row>
    <row r="160" spans="2:51" s="15" customFormat="1" ht="22.5">
      <c r="B160" s="228"/>
      <c r="C160" s="229"/>
      <c r="D160" s="207" t="s">
        <v>153</v>
      </c>
      <c r="E160" s="230" t="s">
        <v>1</v>
      </c>
      <c r="F160" s="231" t="s">
        <v>629</v>
      </c>
      <c r="G160" s="229"/>
      <c r="H160" s="230" t="s">
        <v>1</v>
      </c>
      <c r="I160" s="232"/>
      <c r="J160" s="229"/>
      <c r="K160" s="229"/>
      <c r="L160" s="233"/>
      <c r="M160" s="234"/>
      <c r="N160" s="235"/>
      <c r="O160" s="235"/>
      <c r="P160" s="235"/>
      <c r="Q160" s="235"/>
      <c r="R160" s="235"/>
      <c r="S160" s="235"/>
      <c r="T160" s="236"/>
      <c r="AT160" s="237" t="s">
        <v>153</v>
      </c>
      <c r="AU160" s="237" t="s">
        <v>92</v>
      </c>
      <c r="AV160" s="15" t="s">
        <v>23</v>
      </c>
      <c r="AW160" s="15" t="s">
        <v>40</v>
      </c>
      <c r="AX160" s="15" t="s">
        <v>85</v>
      </c>
      <c r="AY160" s="237" t="s">
        <v>145</v>
      </c>
    </row>
    <row r="161" spans="2:51" s="13" customFormat="1" ht="22.5">
      <c r="B161" s="205"/>
      <c r="C161" s="206"/>
      <c r="D161" s="207" t="s">
        <v>153</v>
      </c>
      <c r="E161" s="208" t="s">
        <v>1</v>
      </c>
      <c r="F161" s="209" t="s">
        <v>630</v>
      </c>
      <c r="G161" s="206"/>
      <c r="H161" s="210">
        <v>3037.821</v>
      </c>
      <c r="I161" s="211"/>
      <c r="J161" s="206"/>
      <c r="K161" s="206"/>
      <c r="L161" s="212"/>
      <c r="M161" s="213"/>
      <c r="N161" s="214"/>
      <c r="O161" s="214"/>
      <c r="P161" s="214"/>
      <c r="Q161" s="214"/>
      <c r="R161" s="214"/>
      <c r="S161" s="214"/>
      <c r="T161" s="215"/>
      <c r="AT161" s="216" t="s">
        <v>153</v>
      </c>
      <c r="AU161" s="216" t="s">
        <v>92</v>
      </c>
      <c r="AV161" s="13" t="s">
        <v>92</v>
      </c>
      <c r="AW161" s="13" t="s">
        <v>40</v>
      </c>
      <c r="AX161" s="13" t="s">
        <v>23</v>
      </c>
      <c r="AY161" s="216" t="s">
        <v>145</v>
      </c>
    </row>
    <row r="162" spans="1:65" s="2" customFormat="1" ht="37.9" customHeight="1">
      <c r="A162" s="35"/>
      <c r="B162" s="36"/>
      <c r="C162" s="192" t="s">
        <v>210</v>
      </c>
      <c r="D162" s="192" t="s">
        <v>147</v>
      </c>
      <c r="E162" s="193" t="s">
        <v>197</v>
      </c>
      <c r="F162" s="194" t="s">
        <v>497</v>
      </c>
      <c r="G162" s="195" t="s">
        <v>150</v>
      </c>
      <c r="H162" s="196">
        <v>7409.32</v>
      </c>
      <c r="I162" s="197"/>
      <c r="J162" s="198">
        <f>ROUND(I162*H162,2)</f>
        <v>0</v>
      </c>
      <c r="K162" s="194" t="s">
        <v>1</v>
      </c>
      <c r="L162" s="40"/>
      <c r="M162" s="199" t="s">
        <v>1</v>
      </c>
      <c r="N162" s="200" t="s">
        <v>50</v>
      </c>
      <c r="O162" s="72"/>
      <c r="P162" s="201">
        <f>O162*H162</f>
        <v>0</v>
      </c>
      <c r="Q162" s="201">
        <v>0</v>
      </c>
      <c r="R162" s="201">
        <f>Q162*H162</f>
        <v>0</v>
      </c>
      <c r="S162" s="201">
        <v>0</v>
      </c>
      <c r="T162" s="202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03" t="s">
        <v>110</v>
      </c>
      <c r="AT162" s="203" t="s">
        <v>147</v>
      </c>
      <c r="AU162" s="203" t="s">
        <v>92</v>
      </c>
      <c r="AY162" s="18" t="s">
        <v>145</v>
      </c>
      <c r="BE162" s="204">
        <f>IF(N162="základní",J162,0)</f>
        <v>0</v>
      </c>
      <c r="BF162" s="204">
        <f>IF(N162="snížená",J162,0)</f>
        <v>0</v>
      </c>
      <c r="BG162" s="204">
        <f>IF(N162="zákl. přenesená",J162,0)</f>
        <v>0</v>
      </c>
      <c r="BH162" s="204">
        <f>IF(N162="sníž. přenesená",J162,0)</f>
        <v>0</v>
      </c>
      <c r="BI162" s="204">
        <f>IF(N162="nulová",J162,0)</f>
        <v>0</v>
      </c>
      <c r="BJ162" s="18" t="s">
        <v>23</v>
      </c>
      <c r="BK162" s="204">
        <f>ROUND(I162*H162,2)</f>
        <v>0</v>
      </c>
      <c r="BL162" s="18" t="s">
        <v>110</v>
      </c>
      <c r="BM162" s="203" t="s">
        <v>631</v>
      </c>
    </row>
    <row r="163" spans="2:51" s="15" customFormat="1" ht="11.25">
      <c r="B163" s="228"/>
      <c r="C163" s="229"/>
      <c r="D163" s="207" t="s">
        <v>153</v>
      </c>
      <c r="E163" s="230" t="s">
        <v>1</v>
      </c>
      <c r="F163" s="231" t="s">
        <v>200</v>
      </c>
      <c r="G163" s="229"/>
      <c r="H163" s="230" t="s">
        <v>1</v>
      </c>
      <c r="I163" s="232"/>
      <c r="J163" s="229"/>
      <c r="K163" s="229"/>
      <c r="L163" s="233"/>
      <c r="M163" s="234"/>
      <c r="N163" s="235"/>
      <c r="O163" s="235"/>
      <c r="P163" s="235"/>
      <c r="Q163" s="235"/>
      <c r="R163" s="235"/>
      <c r="S163" s="235"/>
      <c r="T163" s="236"/>
      <c r="AT163" s="237" t="s">
        <v>153</v>
      </c>
      <c r="AU163" s="237" t="s">
        <v>92</v>
      </c>
      <c r="AV163" s="15" t="s">
        <v>23</v>
      </c>
      <c r="AW163" s="15" t="s">
        <v>40</v>
      </c>
      <c r="AX163" s="15" t="s">
        <v>85</v>
      </c>
      <c r="AY163" s="237" t="s">
        <v>145</v>
      </c>
    </row>
    <row r="164" spans="2:51" s="13" customFormat="1" ht="11.25">
      <c r="B164" s="205"/>
      <c r="C164" s="206"/>
      <c r="D164" s="207" t="s">
        <v>153</v>
      </c>
      <c r="E164" s="208" t="s">
        <v>1</v>
      </c>
      <c r="F164" s="209" t="s">
        <v>632</v>
      </c>
      <c r="G164" s="206"/>
      <c r="H164" s="210">
        <v>11473.43</v>
      </c>
      <c r="I164" s="211"/>
      <c r="J164" s="206"/>
      <c r="K164" s="206"/>
      <c r="L164" s="212"/>
      <c r="M164" s="213"/>
      <c r="N164" s="214"/>
      <c r="O164" s="214"/>
      <c r="P164" s="214"/>
      <c r="Q164" s="214"/>
      <c r="R164" s="214"/>
      <c r="S164" s="214"/>
      <c r="T164" s="215"/>
      <c r="AT164" s="216" t="s">
        <v>153</v>
      </c>
      <c r="AU164" s="216" t="s">
        <v>92</v>
      </c>
      <c r="AV164" s="13" t="s">
        <v>92</v>
      </c>
      <c r="AW164" s="13" t="s">
        <v>40</v>
      </c>
      <c r="AX164" s="13" t="s">
        <v>85</v>
      </c>
      <c r="AY164" s="216" t="s">
        <v>145</v>
      </c>
    </row>
    <row r="165" spans="2:51" s="13" customFormat="1" ht="11.25">
      <c r="B165" s="205"/>
      <c r="C165" s="206"/>
      <c r="D165" s="207" t="s">
        <v>153</v>
      </c>
      <c r="E165" s="208" t="s">
        <v>1</v>
      </c>
      <c r="F165" s="209" t="s">
        <v>633</v>
      </c>
      <c r="G165" s="206"/>
      <c r="H165" s="210">
        <v>-4064.11</v>
      </c>
      <c r="I165" s="211"/>
      <c r="J165" s="206"/>
      <c r="K165" s="206"/>
      <c r="L165" s="212"/>
      <c r="M165" s="213"/>
      <c r="N165" s="214"/>
      <c r="O165" s="214"/>
      <c r="P165" s="214"/>
      <c r="Q165" s="214"/>
      <c r="R165" s="214"/>
      <c r="S165" s="214"/>
      <c r="T165" s="215"/>
      <c r="AT165" s="216" t="s">
        <v>153</v>
      </c>
      <c r="AU165" s="216" t="s">
        <v>92</v>
      </c>
      <c r="AV165" s="13" t="s">
        <v>92</v>
      </c>
      <c r="AW165" s="13" t="s">
        <v>40</v>
      </c>
      <c r="AX165" s="13" t="s">
        <v>85</v>
      </c>
      <c r="AY165" s="216" t="s">
        <v>145</v>
      </c>
    </row>
    <row r="166" spans="2:51" s="14" customFormat="1" ht="11.25">
      <c r="B166" s="217"/>
      <c r="C166" s="218"/>
      <c r="D166" s="207" t="s">
        <v>153</v>
      </c>
      <c r="E166" s="219" t="s">
        <v>1</v>
      </c>
      <c r="F166" s="220" t="s">
        <v>174</v>
      </c>
      <c r="G166" s="218"/>
      <c r="H166" s="221">
        <v>7409.32</v>
      </c>
      <c r="I166" s="222"/>
      <c r="J166" s="218"/>
      <c r="K166" s="218"/>
      <c r="L166" s="223"/>
      <c r="M166" s="224"/>
      <c r="N166" s="225"/>
      <c r="O166" s="225"/>
      <c r="P166" s="225"/>
      <c r="Q166" s="225"/>
      <c r="R166" s="225"/>
      <c r="S166" s="225"/>
      <c r="T166" s="226"/>
      <c r="AT166" s="227" t="s">
        <v>153</v>
      </c>
      <c r="AU166" s="227" t="s">
        <v>92</v>
      </c>
      <c r="AV166" s="14" t="s">
        <v>110</v>
      </c>
      <c r="AW166" s="14" t="s">
        <v>40</v>
      </c>
      <c r="AX166" s="14" t="s">
        <v>23</v>
      </c>
      <c r="AY166" s="227" t="s">
        <v>145</v>
      </c>
    </row>
    <row r="167" spans="1:65" s="2" customFormat="1" ht="62.65" customHeight="1">
      <c r="A167" s="35"/>
      <c r="B167" s="36"/>
      <c r="C167" s="192" t="s">
        <v>8</v>
      </c>
      <c r="D167" s="192" t="s">
        <v>147</v>
      </c>
      <c r="E167" s="193" t="s">
        <v>634</v>
      </c>
      <c r="F167" s="194" t="s">
        <v>635</v>
      </c>
      <c r="G167" s="195" t="s">
        <v>150</v>
      </c>
      <c r="H167" s="196">
        <v>1466.5</v>
      </c>
      <c r="I167" s="197"/>
      <c r="J167" s="198">
        <f>ROUND(I167*H167,2)</f>
        <v>0</v>
      </c>
      <c r="K167" s="194" t="s">
        <v>151</v>
      </c>
      <c r="L167" s="40"/>
      <c r="M167" s="199" t="s">
        <v>1</v>
      </c>
      <c r="N167" s="200" t="s">
        <v>50</v>
      </c>
      <c r="O167" s="72"/>
      <c r="P167" s="201">
        <f>O167*H167</f>
        <v>0</v>
      </c>
      <c r="Q167" s="201">
        <v>0</v>
      </c>
      <c r="R167" s="201">
        <f>Q167*H167</f>
        <v>0</v>
      </c>
      <c r="S167" s="201">
        <v>0</v>
      </c>
      <c r="T167" s="202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03" t="s">
        <v>110</v>
      </c>
      <c r="AT167" s="203" t="s">
        <v>147</v>
      </c>
      <c r="AU167" s="203" t="s">
        <v>92</v>
      </c>
      <c r="AY167" s="18" t="s">
        <v>145</v>
      </c>
      <c r="BE167" s="204">
        <f>IF(N167="základní",J167,0)</f>
        <v>0</v>
      </c>
      <c r="BF167" s="204">
        <f>IF(N167="snížená",J167,0)</f>
        <v>0</v>
      </c>
      <c r="BG167" s="204">
        <f>IF(N167="zákl. přenesená",J167,0)</f>
        <v>0</v>
      </c>
      <c r="BH167" s="204">
        <f>IF(N167="sníž. přenesená",J167,0)</f>
        <v>0</v>
      </c>
      <c r="BI167" s="204">
        <f>IF(N167="nulová",J167,0)</f>
        <v>0</v>
      </c>
      <c r="BJ167" s="18" t="s">
        <v>23</v>
      </c>
      <c r="BK167" s="204">
        <f>ROUND(I167*H167,2)</f>
        <v>0</v>
      </c>
      <c r="BL167" s="18" t="s">
        <v>110</v>
      </c>
      <c r="BM167" s="203" t="s">
        <v>636</v>
      </c>
    </row>
    <row r="168" spans="2:51" s="13" customFormat="1" ht="11.25">
      <c r="B168" s="205"/>
      <c r="C168" s="206"/>
      <c r="D168" s="207" t="s">
        <v>153</v>
      </c>
      <c r="E168" s="208" t="s">
        <v>1</v>
      </c>
      <c r="F168" s="209" t="s">
        <v>637</v>
      </c>
      <c r="G168" s="206"/>
      <c r="H168" s="210">
        <v>1232</v>
      </c>
      <c r="I168" s="211"/>
      <c r="J168" s="206"/>
      <c r="K168" s="206"/>
      <c r="L168" s="212"/>
      <c r="M168" s="213"/>
      <c r="N168" s="214"/>
      <c r="O168" s="214"/>
      <c r="P168" s="214"/>
      <c r="Q168" s="214"/>
      <c r="R168" s="214"/>
      <c r="S168" s="214"/>
      <c r="T168" s="215"/>
      <c r="AT168" s="216" t="s">
        <v>153</v>
      </c>
      <c r="AU168" s="216" t="s">
        <v>92</v>
      </c>
      <c r="AV168" s="13" t="s">
        <v>92</v>
      </c>
      <c r="AW168" s="13" t="s">
        <v>40</v>
      </c>
      <c r="AX168" s="13" t="s">
        <v>85</v>
      </c>
      <c r="AY168" s="216" t="s">
        <v>145</v>
      </c>
    </row>
    <row r="169" spans="2:51" s="13" customFormat="1" ht="11.25">
      <c r="B169" s="205"/>
      <c r="C169" s="206"/>
      <c r="D169" s="207" t="s">
        <v>153</v>
      </c>
      <c r="E169" s="208" t="s">
        <v>1</v>
      </c>
      <c r="F169" s="209" t="s">
        <v>638</v>
      </c>
      <c r="G169" s="206"/>
      <c r="H169" s="210">
        <v>234.5</v>
      </c>
      <c r="I169" s="211"/>
      <c r="J169" s="206"/>
      <c r="K169" s="206"/>
      <c r="L169" s="212"/>
      <c r="M169" s="213"/>
      <c r="N169" s="214"/>
      <c r="O169" s="214"/>
      <c r="P169" s="214"/>
      <c r="Q169" s="214"/>
      <c r="R169" s="214"/>
      <c r="S169" s="214"/>
      <c r="T169" s="215"/>
      <c r="AT169" s="216" t="s">
        <v>153</v>
      </c>
      <c r="AU169" s="216" t="s">
        <v>92</v>
      </c>
      <c r="AV169" s="13" t="s">
        <v>92</v>
      </c>
      <c r="AW169" s="13" t="s">
        <v>40</v>
      </c>
      <c r="AX169" s="13" t="s">
        <v>85</v>
      </c>
      <c r="AY169" s="216" t="s">
        <v>145</v>
      </c>
    </row>
    <row r="170" spans="2:51" s="14" customFormat="1" ht="11.25">
      <c r="B170" s="217"/>
      <c r="C170" s="218"/>
      <c r="D170" s="207" t="s">
        <v>153</v>
      </c>
      <c r="E170" s="219" t="s">
        <v>1</v>
      </c>
      <c r="F170" s="220" t="s">
        <v>174</v>
      </c>
      <c r="G170" s="218"/>
      <c r="H170" s="221">
        <v>1466.5</v>
      </c>
      <c r="I170" s="222"/>
      <c r="J170" s="218"/>
      <c r="K170" s="218"/>
      <c r="L170" s="223"/>
      <c r="M170" s="224"/>
      <c r="N170" s="225"/>
      <c r="O170" s="225"/>
      <c r="P170" s="225"/>
      <c r="Q170" s="225"/>
      <c r="R170" s="225"/>
      <c r="S170" s="225"/>
      <c r="T170" s="226"/>
      <c r="AT170" s="227" t="s">
        <v>153</v>
      </c>
      <c r="AU170" s="227" t="s">
        <v>92</v>
      </c>
      <c r="AV170" s="14" t="s">
        <v>110</v>
      </c>
      <c r="AW170" s="14" t="s">
        <v>40</v>
      </c>
      <c r="AX170" s="14" t="s">
        <v>23</v>
      </c>
      <c r="AY170" s="227" t="s">
        <v>145</v>
      </c>
    </row>
    <row r="171" spans="1:65" s="2" customFormat="1" ht="37.9" customHeight="1">
      <c r="A171" s="35"/>
      <c r="B171" s="36"/>
      <c r="C171" s="192" t="s">
        <v>217</v>
      </c>
      <c r="D171" s="192" t="s">
        <v>147</v>
      </c>
      <c r="E171" s="193" t="s">
        <v>206</v>
      </c>
      <c r="F171" s="194" t="s">
        <v>505</v>
      </c>
      <c r="G171" s="195" t="s">
        <v>150</v>
      </c>
      <c r="H171" s="196">
        <v>1466.5</v>
      </c>
      <c r="I171" s="197"/>
      <c r="J171" s="198">
        <f>ROUND(I171*H171,2)</f>
        <v>0</v>
      </c>
      <c r="K171" s="194" t="s">
        <v>1</v>
      </c>
      <c r="L171" s="40"/>
      <c r="M171" s="199" t="s">
        <v>1</v>
      </c>
      <c r="N171" s="200" t="s">
        <v>50</v>
      </c>
      <c r="O171" s="72"/>
      <c r="P171" s="201">
        <f>O171*H171</f>
        <v>0</v>
      </c>
      <c r="Q171" s="201">
        <v>0</v>
      </c>
      <c r="R171" s="201">
        <f>Q171*H171</f>
        <v>0</v>
      </c>
      <c r="S171" s="201">
        <v>0</v>
      </c>
      <c r="T171" s="202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03" t="s">
        <v>110</v>
      </c>
      <c r="AT171" s="203" t="s">
        <v>147</v>
      </c>
      <c r="AU171" s="203" t="s">
        <v>92</v>
      </c>
      <c r="AY171" s="18" t="s">
        <v>145</v>
      </c>
      <c r="BE171" s="204">
        <f>IF(N171="základní",J171,0)</f>
        <v>0</v>
      </c>
      <c r="BF171" s="204">
        <f>IF(N171="snížená",J171,0)</f>
        <v>0</v>
      </c>
      <c r="BG171" s="204">
        <f>IF(N171="zákl. přenesená",J171,0)</f>
        <v>0</v>
      </c>
      <c r="BH171" s="204">
        <f>IF(N171="sníž. přenesená",J171,0)</f>
        <v>0</v>
      </c>
      <c r="BI171" s="204">
        <f>IF(N171="nulová",J171,0)</f>
        <v>0</v>
      </c>
      <c r="BJ171" s="18" t="s">
        <v>23</v>
      </c>
      <c r="BK171" s="204">
        <f>ROUND(I171*H171,2)</f>
        <v>0</v>
      </c>
      <c r="BL171" s="18" t="s">
        <v>110</v>
      </c>
      <c r="BM171" s="203" t="s">
        <v>639</v>
      </c>
    </row>
    <row r="172" spans="2:51" s="13" customFormat="1" ht="11.25">
      <c r="B172" s="205"/>
      <c r="C172" s="206"/>
      <c r="D172" s="207" t="s">
        <v>153</v>
      </c>
      <c r="E172" s="208" t="s">
        <v>1</v>
      </c>
      <c r="F172" s="209" t="s">
        <v>640</v>
      </c>
      <c r="G172" s="206"/>
      <c r="H172" s="210">
        <v>1466.5</v>
      </c>
      <c r="I172" s="211"/>
      <c r="J172" s="206"/>
      <c r="K172" s="206"/>
      <c r="L172" s="212"/>
      <c r="M172" s="213"/>
      <c r="N172" s="214"/>
      <c r="O172" s="214"/>
      <c r="P172" s="214"/>
      <c r="Q172" s="214"/>
      <c r="R172" s="214"/>
      <c r="S172" s="214"/>
      <c r="T172" s="215"/>
      <c r="AT172" s="216" t="s">
        <v>153</v>
      </c>
      <c r="AU172" s="216" t="s">
        <v>92</v>
      </c>
      <c r="AV172" s="13" t="s">
        <v>92</v>
      </c>
      <c r="AW172" s="13" t="s">
        <v>40</v>
      </c>
      <c r="AX172" s="13" t="s">
        <v>23</v>
      </c>
      <c r="AY172" s="216" t="s">
        <v>145</v>
      </c>
    </row>
    <row r="173" spans="1:65" s="2" customFormat="1" ht="37.9" customHeight="1">
      <c r="A173" s="35"/>
      <c r="B173" s="36"/>
      <c r="C173" s="192" t="s">
        <v>230</v>
      </c>
      <c r="D173" s="192" t="s">
        <v>147</v>
      </c>
      <c r="E173" s="193" t="s">
        <v>641</v>
      </c>
      <c r="F173" s="194" t="s">
        <v>642</v>
      </c>
      <c r="G173" s="195" t="s">
        <v>150</v>
      </c>
      <c r="H173" s="196">
        <v>3037.821</v>
      </c>
      <c r="I173" s="197"/>
      <c r="J173" s="198">
        <f>ROUND(I173*H173,2)</f>
        <v>0</v>
      </c>
      <c r="K173" s="194" t="s">
        <v>151</v>
      </c>
      <c r="L173" s="40"/>
      <c r="M173" s="199" t="s">
        <v>1</v>
      </c>
      <c r="N173" s="200" t="s">
        <v>50</v>
      </c>
      <c r="O173" s="72"/>
      <c r="P173" s="201">
        <f>O173*H173</f>
        <v>0</v>
      </c>
      <c r="Q173" s="201">
        <v>0</v>
      </c>
      <c r="R173" s="201">
        <f>Q173*H173</f>
        <v>0</v>
      </c>
      <c r="S173" s="201">
        <v>0</v>
      </c>
      <c r="T173" s="202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03" t="s">
        <v>110</v>
      </c>
      <c r="AT173" s="203" t="s">
        <v>147</v>
      </c>
      <c r="AU173" s="203" t="s">
        <v>92</v>
      </c>
      <c r="AY173" s="18" t="s">
        <v>145</v>
      </c>
      <c r="BE173" s="204">
        <f>IF(N173="základní",J173,0)</f>
        <v>0</v>
      </c>
      <c r="BF173" s="204">
        <f>IF(N173="snížená",J173,0)</f>
        <v>0</v>
      </c>
      <c r="BG173" s="204">
        <f>IF(N173="zákl. přenesená",J173,0)</f>
        <v>0</v>
      </c>
      <c r="BH173" s="204">
        <f>IF(N173="sníž. přenesená",J173,0)</f>
        <v>0</v>
      </c>
      <c r="BI173" s="204">
        <f>IF(N173="nulová",J173,0)</f>
        <v>0</v>
      </c>
      <c r="BJ173" s="18" t="s">
        <v>23</v>
      </c>
      <c r="BK173" s="204">
        <f>ROUND(I173*H173,2)</f>
        <v>0</v>
      </c>
      <c r="BL173" s="18" t="s">
        <v>110</v>
      </c>
      <c r="BM173" s="203" t="s">
        <v>643</v>
      </c>
    </row>
    <row r="174" spans="2:51" s="13" customFormat="1" ht="22.5">
      <c r="B174" s="205"/>
      <c r="C174" s="206"/>
      <c r="D174" s="207" t="s">
        <v>153</v>
      </c>
      <c r="E174" s="208" t="s">
        <v>1</v>
      </c>
      <c r="F174" s="209" t="s">
        <v>644</v>
      </c>
      <c r="G174" s="206"/>
      <c r="H174" s="210">
        <v>3037.821</v>
      </c>
      <c r="I174" s="211"/>
      <c r="J174" s="206"/>
      <c r="K174" s="206"/>
      <c r="L174" s="212"/>
      <c r="M174" s="213"/>
      <c r="N174" s="214"/>
      <c r="O174" s="214"/>
      <c r="P174" s="214"/>
      <c r="Q174" s="214"/>
      <c r="R174" s="214"/>
      <c r="S174" s="214"/>
      <c r="T174" s="215"/>
      <c r="AT174" s="216" t="s">
        <v>153</v>
      </c>
      <c r="AU174" s="216" t="s">
        <v>92</v>
      </c>
      <c r="AV174" s="13" t="s">
        <v>92</v>
      </c>
      <c r="AW174" s="13" t="s">
        <v>40</v>
      </c>
      <c r="AX174" s="13" t="s">
        <v>23</v>
      </c>
      <c r="AY174" s="216" t="s">
        <v>145</v>
      </c>
    </row>
    <row r="175" spans="1:65" s="2" customFormat="1" ht="37.9" customHeight="1">
      <c r="A175" s="35"/>
      <c r="B175" s="36"/>
      <c r="C175" s="192" t="s">
        <v>235</v>
      </c>
      <c r="D175" s="192" t="s">
        <v>147</v>
      </c>
      <c r="E175" s="193" t="s">
        <v>508</v>
      </c>
      <c r="F175" s="194" t="s">
        <v>509</v>
      </c>
      <c r="G175" s="195" t="s">
        <v>150</v>
      </c>
      <c r="H175" s="196">
        <v>1466.5</v>
      </c>
      <c r="I175" s="197"/>
      <c r="J175" s="198">
        <f>ROUND(I175*H175,2)</f>
        <v>0</v>
      </c>
      <c r="K175" s="194" t="s">
        <v>151</v>
      </c>
      <c r="L175" s="40"/>
      <c r="M175" s="199" t="s">
        <v>1</v>
      </c>
      <c r="N175" s="200" t="s">
        <v>50</v>
      </c>
      <c r="O175" s="72"/>
      <c r="P175" s="201">
        <f>O175*H175</f>
        <v>0</v>
      </c>
      <c r="Q175" s="201">
        <v>0</v>
      </c>
      <c r="R175" s="201">
        <f>Q175*H175</f>
        <v>0</v>
      </c>
      <c r="S175" s="201">
        <v>0</v>
      </c>
      <c r="T175" s="202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03" t="s">
        <v>110</v>
      </c>
      <c r="AT175" s="203" t="s">
        <v>147</v>
      </c>
      <c r="AU175" s="203" t="s">
        <v>92</v>
      </c>
      <c r="AY175" s="18" t="s">
        <v>145</v>
      </c>
      <c r="BE175" s="204">
        <f>IF(N175="základní",J175,0)</f>
        <v>0</v>
      </c>
      <c r="BF175" s="204">
        <f>IF(N175="snížená",J175,0)</f>
        <v>0</v>
      </c>
      <c r="BG175" s="204">
        <f>IF(N175="zákl. přenesená",J175,0)</f>
        <v>0</v>
      </c>
      <c r="BH175" s="204">
        <f>IF(N175="sníž. přenesená",J175,0)</f>
        <v>0</v>
      </c>
      <c r="BI175" s="204">
        <f>IF(N175="nulová",J175,0)</f>
        <v>0</v>
      </c>
      <c r="BJ175" s="18" t="s">
        <v>23</v>
      </c>
      <c r="BK175" s="204">
        <f>ROUND(I175*H175,2)</f>
        <v>0</v>
      </c>
      <c r="BL175" s="18" t="s">
        <v>110</v>
      </c>
      <c r="BM175" s="203" t="s">
        <v>645</v>
      </c>
    </row>
    <row r="176" spans="2:51" s="13" customFormat="1" ht="11.25">
      <c r="B176" s="205"/>
      <c r="C176" s="206"/>
      <c r="D176" s="207" t="s">
        <v>153</v>
      </c>
      <c r="E176" s="208" t="s">
        <v>1</v>
      </c>
      <c r="F176" s="209" t="s">
        <v>646</v>
      </c>
      <c r="G176" s="206"/>
      <c r="H176" s="210">
        <v>1466.5</v>
      </c>
      <c r="I176" s="211"/>
      <c r="J176" s="206"/>
      <c r="K176" s="206"/>
      <c r="L176" s="212"/>
      <c r="M176" s="213"/>
      <c r="N176" s="214"/>
      <c r="O176" s="214"/>
      <c r="P176" s="214"/>
      <c r="Q176" s="214"/>
      <c r="R176" s="214"/>
      <c r="S176" s="214"/>
      <c r="T176" s="215"/>
      <c r="AT176" s="216" t="s">
        <v>153</v>
      </c>
      <c r="AU176" s="216" t="s">
        <v>92</v>
      </c>
      <c r="AV176" s="13" t="s">
        <v>92</v>
      </c>
      <c r="AW176" s="13" t="s">
        <v>40</v>
      </c>
      <c r="AX176" s="13" t="s">
        <v>23</v>
      </c>
      <c r="AY176" s="216" t="s">
        <v>145</v>
      </c>
    </row>
    <row r="177" spans="1:65" s="2" customFormat="1" ht="49.15" customHeight="1">
      <c r="A177" s="35"/>
      <c r="B177" s="36"/>
      <c r="C177" s="192" t="s">
        <v>242</v>
      </c>
      <c r="D177" s="192" t="s">
        <v>147</v>
      </c>
      <c r="E177" s="193" t="s">
        <v>211</v>
      </c>
      <c r="F177" s="194" t="s">
        <v>212</v>
      </c>
      <c r="G177" s="195" t="s">
        <v>150</v>
      </c>
      <c r="H177" s="196">
        <v>40.44</v>
      </c>
      <c r="I177" s="197"/>
      <c r="J177" s="198">
        <f>ROUND(I177*H177,2)</f>
        <v>0</v>
      </c>
      <c r="K177" s="194" t="s">
        <v>151</v>
      </c>
      <c r="L177" s="40"/>
      <c r="M177" s="199" t="s">
        <v>1</v>
      </c>
      <c r="N177" s="200" t="s">
        <v>50</v>
      </c>
      <c r="O177" s="72"/>
      <c r="P177" s="201">
        <f>O177*H177</f>
        <v>0</v>
      </c>
      <c r="Q177" s="201">
        <v>0</v>
      </c>
      <c r="R177" s="201">
        <f>Q177*H177</f>
        <v>0</v>
      </c>
      <c r="S177" s="201">
        <v>0</v>
      </c>
      <c r="T177" s="202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03" t="s">
        <v>110</v>
      </c>
      <c r="AT177" s="203" t="s">
        <v>147</v>
      </c>
      <c r="AU177" s="203" t="s">
        <v>92</v>
      </c>
      <c r="AY177" s="18" t="s">
        <v>145</v>
      </c>
      <c r="BE177" s="204">
        <f>IF(N177="základní",J177,0)</f>
        <v>0</v>
      </c>
      <c r="BF177" s="204">
        <f>IF(N177="snížená",J177,0)</f>
        <v>0</v>
      </c>
      <c r="BG177" s="204">
        <f>IF(N177="zákl. přenesená",J177,0)</f>
        <v>0</v>
      </c>
      <c r="BH177" s="204">
        <f>IF(N177="sníž. přenesená",J177,0)</f>
        <v>0</v>
      </c>
      <c r="BI177" s="204">
        <f>IF(N177="nulová",J177,0)</f>
        <v>0</v>
      </c>
      <c r="BJ177" s="18" t="s">
        <v>23</v>
      </c>
      <c r="BK177" s="204">
        <f>ROUND(I177*H177,2)</f>
        <v>0</v>
      </c>
      <c r="BL177" s="18" t="s">
        <v>110</v>
      </c>
      <c r="BM177" s="203" t="s">
        <v>647</v>
      </c>
    </row>
    <row r="178" spans="2:51" s="13" customFormat="1" ht="11.25">
      <c r="B178" s="205"/>
      <c r="C178" s="206"/>
      <c r="D178" s="207" t="s">
        <v>153</v>
      </c>
      <c r="E178" s="208" t="s">
        <v>1</v>
      </c>
      <c r="F178" s="209" t="s">
        <v>648</v>
      </c>
      <c r="G178" s="206"/>
      <c r="H178" s="210">
        <v>23.64</v>
      </c>
      <c r="I178" s="211"/>
      <c r="J178" s="206"/>
      <c r="K178" s="206"/>
      <c r="L178" s="212"/>
      <c r="M178" s="213"/>
      <c r="N178" s="214"/>
      <c r="O178" s="214"/>
      <c r="P178" s="214"/>
      <c r="Q178" s="214"/>
      <c r="R178" s="214"/>
      <c r="S178" s="214"/>
      <c r="T178" s="215"/>
      <c r="AT178" s="216" t="s">
        <v>153</v>
      </c>
      <c r="AU178" s="216" t="s">
        <v>92</v>
      </c>
      <c r="AV178" s="13" t="s">
        <v>92</v>
      </c>
      <c r="AW178" s="13" t="s">
        <v>40</v>
      </c>
      <c r="AX178" s="13" t="s">
        <v>85</v>
      </c>
      <c r="AY178" s="216" t="s">
        <v>145</v>
      </c>
    </row>
    <row r="179" spans="2:51" s="13" customFormat="1" ht="11.25">
      <c r="B179" s="205"/>
      <c r="C179" s="206"/>
      <c r="D179" s="207" t="s">
        <v>153</v>
      </c>
      <c r="E179" s="208" t="s">
        <v>1</v>
      </c>
      <c r="F179" s="209" t="s">
        <v>618</v>
      </c>
      <c r="G179" s="206"/>
      <c r="H179" s="210">
        <v>16.8</v>
      </c>
      <c r="I179" s="211"/>
      <c r="J179" s="206"/>
      <c r="K179" s="206"/>
      <c r="L179" s="212"/>
      <c r="M179" s="213"/>
      <c r="N179" s="214"/>
      <c r="O179" s="214"/>
      <c r="P179" s="214"/>
      <c r="Q179" s="214"/>
      <c r="R179" s="214"/>
      <c r="S179" s="214"/>
      <c r="T179" s="215"/>
      <c r="AT179" s="216" t="s">
        <v>153</v>
      </c>
      <c r="AU179" s="216" t="s">
        <v>92</v>
      </c>
      <c r="AV179" s="13" t="s">
        <v>92</v>
      </c>
      <c r="AW179" s="13" t="s">
        <v>40</v>
      </c>
      <c r="AX179" s="13" t="s">
        <v>85</v>
      </c>
      <c r="AY179" s="216" t="s">
        <v>145</v>
      </c>
    </row>
    <row r="180" spans="2:51" s="14" customFormat="1" ht="11.25">
      <c r="B180" s="217"/>
      <c r="C180" s="218"/>
      <c r="D180" s="207" t="s">
        <v>153</v>
      </c>
      <c r="E180" s="219" t="s">
        <v>1</v>
      </c>
      <c r="F180" s="220" t="s">
        <v>174</v>
      </c>
      <c r="G180" s="218"/>
      <c r="H180" s="221">
        <v>40.44</v>
      </c>
      <c r="I180" s="222"/>
      <c r="J180" s="218"/>
      <c r="K180" s="218"/>
      <c r="L180" s="223"/>
      <c r="M180" s="224"/>
      <c r="N180" s="225"/>
      <c r="O180" s="225"/>
      <c r="P180" s="225"/>
      <c r="Q180" s="225"/>
      <c r="R180" s="225"/>
      <c r="S180" s="225"/>
      <c r="T180" s="226"/>
      <c r="AT180" s="227" t="s">
        <v>153</v>
      </c>
      <c r="AU180" s="227" t="s">
        <v>92</v>
      </c>
      <c r="AV180" s="14" t="s">
        <v>110</v>
      </c>
      <c r="AW180" s="14" t="s">
        <v>40</v>
      </c>
      <c r="AX180" s="14" t="s">
        <v>23</v>
      </c>
      <c r="AY180" s="227" t="s">
        <v>145</v>
      </c>
    </row>
    <row r="181" spans="1:65" s="2" customFormat="1" ht="49.15" customHeight="1">
      <c r="A181" s="35"/>
      <c r="B181" s="36"/>
      <c r="C181" s="192" t="s">
        <v>7</v>
      </c>
      <c r="D181" s="192" t="s">
        <v>147</v>
      </c>
      <c r="E181" s="193" t="s">
        <v>211</v>
      </c>
      <c r="F181" s="194" t="s">
        <v>212</v>
      </c>
      <c r="G181" s="195" t="s">
        <v>150</v>
      </c>
      <c r="H181" s="196">
        <v>1014</v>
      </c>
      <c r="I181" s="197"/>
      <c r="J181" s="198">
        <f>ROUND(I181*H181,2)</f>
        <v>0</v>
      </c>
      <c r="K181" s="194" t="s">
        <v>151</v>
      </c>
      <c r="L181" s="40"/>
      <c r="M181" s="199" t="s">
        <v>1</v>
      </c>
      <c r="N181" s="200" t="s">
        <v>50</v>
      </c>
      <c r="O181" s="72"/>
      <c r="P181" s="201">
        <f>O181*H181</f>
        <v>0</v>
      </c>
      <c r="Q181" s="201">
        <v>0</v>
      </c>
      <c r="R181" s="201">
        <f>Q181*H181</f>
        <v>0</v>
      </c>
      <c r="S181" s="201">
        <v>0</v>
      </c>
      <c r="T181" s="202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03" t="s">
        <v>110</v>
      </c>
      <c r="AT181" s="203" t="s">
        <v>147</v>
      </c>
      <c r="AU181" s="203" t="s">
        <v>92</v>
      </c>
      <c r="AY181" s="18" t="s">
        <v>145</v>
      </c>
      <c r="BE181" s="204">
        <f>IF(N181="základní",J181,0)</f>
        <v>0</v>
      </c>
      <c r="BF181" s="204">
        <f>IF(N181="snížená",J181,0)</f>
        <v>0</v>
      </c>
      <c r="BG181" s="204">
        <f>IF(N181="zákl. přenesená",J181,0)</f>
        <v>0</v>
      </c>
      <c r="BH181" s="204">
        <f>IF(N181="sníž. přenesená",J181,0)</f>
        <v>0</v>
      </c>
      <c r="BI181" s="204">
        <f>IF(N181="nulová",J181,0)</f>
        <v>0</v>
      </c>
      <c r="BJ181" s="18" t="s">
        <v>23</v>
      </c>
      <c r="BK181" s="204">
        <f>ROUND(I181*H181,2)</f>
        <v>0</v>
      </c>
      <c r="BL181" s="18" t="s">
        <v>110</v>
      </c>
      <c r="BM181" s="203" t="s">
        <v>649</v>
      </c>
    </row>
    <row r="182" spans="2:51" s="13" customFormat="1" ht="11.25">
      <c r="B182" s="205"/>
      <c r="C182" s="206"/>
      <c r="D182" s="207" t="s">
        <v>153</v>
      </c>
      <c r="E182" s="208" t="s">
        <v>1</v>
      </c>
      <c r="F182" s="209" t="s">
        <v>610</v>
      </c>
      <c r="G182" s="206"/>
      <c r="H182" s="210">
        <v>507</v>
      </c>
      <c r="I182" s="211"/>
      <c r="J182" s="206"/>
      <c r="K182" s="206"/>
      <c r="L182" s="212"/>
      <c r="M182" s="213"/>
      <c r="N182" s="214"/>
      <c r="O182" s="214"/>
      <c r="P182" s="214"/>
      <c r="Q182" s="214"/>
      <c r="R182" s="214"/>
      <c r="S182" s="214"/>
      <c r="T182" s="215"/>
      <c r="AT182" s="216" t="s">
        <v>153</v>
      </c>
      <c r="AU182" s="216" t="s">
        <v>92</v>
      </c>
      <c r="AV182" s="13" t="s">
        <v>92</v>
      </c>
      <c r="AW182" s="13" t="s">
        <v>40</v>
      </c>
      <c r="AX182" s="13" t="s">
        <v>85</v>
      </c>
      <c r="AY182" s="216" t="s">
        <v>145</v>
      </c>
    </row>
    <row r="183" spans="2:51" s="13" customFormat="1" ht="11.25">
      <c r="B183" s="205"/>
      <c r="C183" s="206"/>
      <c r="D183" s="207" t="s">
        <v>153</v>
      </c>
      <c r="E183" s="208" t="s">
        <v>1</v>
      </c>
      <c r="F183" s="209" t="s">
        <v>611</v>
      </c>
      <c r="G183" s="206"/>
      <c r="H183" s="210">
        <v>507</v>
      </c>
      <c r="I183" s="211"/>
      <c r="J183" s="206"/>
      <c r="K183" s="206"/>
      <c r="L183" s="212"/>
      <c r="M183" s="213"/>
      <c r="N183" s="214"/>
      <c r="O183" s="214"/>
      <c r="P183" s="214"/>
      <c r="Q183" s="214"/>
      <c r="R183" s="214"/>
      <c r="S183" s="214"/>
      <c r="T183" s="215"/>
      <c r="AT183" s="216" t="s">
        <v>153</v>
      </c>
      <c r="AU183" s="216" t="s">
        <v>92</v>
      </c>
      <c r="AV183" s="13" t="s">
        <v>92</v>
      </c>
      <c r="AW183" s="13" t="s">
        <v>40</v>
      </c>
      <c r="AX183" s="13" t="s">
        <v>85</v>
      </c>
      <c r="AY183" s="216" t="s">
        <v>145</v>
      </c>
    </row>
    <row r="184" spans="2:51" s="14" customFormat="1" ht="11.25">
      <c r="B184" s="217"/>
      <c r="C184" s="218"/>
      <c r="D184" s="207" t="s">
        <v>153</v>
      </c>
      <c r="E184" s="219" t="s">
        <v>1</v>
      </c>
      <c r="F184" s="220" t="s">
        <v>174</v>
      </c>
      <c r="G184" s="218"/>
      <c r="H184" s="221">
        <v>1014</v>
      </c>
      <c r="I184" s="222"/>
      <c r="J184" s="218"/>
      <c r="K184" s="218"/>
      <c r="L184" s="223"/>
      <c r="M184" s="224"/>
      <c r="N184" s="225"/>
      <c r="O184" s="225"/>
      <c r="P184" s="225"/>
      <c r="Q184" s="225"/>
      <c r="R184" s="225"/>
      <c r="S184" s="225"/>
      <c r="T184" s="226"/>
      <c r="AT184" s="227" t="s">
        <v>153</v>
      </c>
      <c r="AU184" s="227" t="s">
        <v>92</v>
      </c>
      <c r="AV184" s="14" t="s">
        <v>110</v>
      </c>
      <c r="AW184" s="14" t="s">
        <v>40</v>
      </c>
      <c r="AX184" s="14" t="s">
        <v>23</v>
      </c>
      <c r="AY184" s="227" t="s">
        <v>145</v>
      </c>
    </row>
    <row r="185" spans="1:65" s="2" customFormat="1" ht="37.9" customHeight="1">
      <c r="A185" s="35"/>
      <c r="B185" s="36"/>
      <c r="C185" s="192" t="s">
        <v>259</v>
      </c>
      <c r="D185" s="192" t="s">
        <v>147</v>
      </c>
      <c r="E185" s="193" t="s">
        <v>218</v>
      </c>
      <c r="F185" s="194" t="s">
        <v>219</v>
      </c>
      <c r="G185" s="195" t="s">
        <v>150</v>
      </c>
      <c r="H185" s="196">
        <v>18.9</v>
      </c>
      <c r="I185" s="197"/>
      <c r="J185" s="198">
        <f>ROUND(I185*H185,2)</f>
        <v>0</v>
      </c>
      <c r="K185" s="194" t="s">
        <v>151</v>
      </c>
      <c r="L185" s="40"/>
      <c r="M185" s="199" t="s">
        <v>1</v>
      </c>
      <c r="N185" s="200" t="s">
        <v>50</v>
      </c>
      <c r="O185" s="72"/>
      <c r="P185" s="201">
        <f>O185*H185</f>
        <v>0</v>
      </c>
      <c r="Q185" s="201">
        <v>0</v>
      </c>
      <c r="R185" s="201">
        <f>Q185*H185</f>
        <v>0</v>
      </c>
      <c r="S185" s="201">
        <v>0</v>
      </c>
      <c r="T185" s="202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03" t="s">
        <v>110</v>
      </c>
      <c r="AT185" s="203" t="s">
        <v>147</v>
      </c>
      <c r="AU185" s="203" t="s">
        <v>92</v>
      </c>
      <c r="AY185" s="18" t="s">
        <v>145</v>
      </c>
      <c r="BE185" s="204">
        <f>IF(N185="základní",J185,0)</f>
        <v>0</v>
      </c>
      <c r="BF185" s="204">
        <f>IF(N185="snížená",J185,0)</f>
        <v>0</v>
      </c>
      <c r="BG185" s="204">
        <f>IF(N185="zákl. přenesená",J185,0)</f>
        <v>0</v>
      </c>
      <c r="BH185" s="204">
        <f>IF(N185="sníž. přenesená",J185,0)</f>
        <v>0</v>
      </c>
      <c r="BI185" s="204">
        <f>IF(N185="nulová",J185,0)</f>
        <v>0</v>
      </c>
      <c r="BJ185" s="18" t="s">
        <v>23</v>
      </c>
      <c r="BK185" s="204">
        <f>ROUND(I185*H185,2)</f>
        <v>0</v>
      </c>
      <c r="BL185" s="18" t="s">
        <v>110</v>
      </c>
      <c r="BM185" s="203" t="s">
        <v>650</v>
      </c>
    </row>
    <row r="186" spans="2:51" s="13" customFormat="1" ht="11.25">
      <c r="B186" s="205"/>
      <c r="C186" s="206"/>
      <c r="D186" s="207" t="s">
        <v>153</v>
      </c>
      <c r="E186" s="208" t="s">
        <v>1</v>
      </c>
      <c r="F186" s="209" t="s">
        <v>651</v>
      </c>
      <c r="G186" s="206"/>
      <c r="H186" s="210">
        <v>18.9</v>
      </c>
      <c r="I186" s="211"/>
      <c r="J186" s="206"/>
      <c r="K186" s="206"/>
      <c r="L186" s="212"/>
      <c r="M186" s="213"/>
      <c r="N186" s="214"/>
      <c r="O186" s="214"/>
      <c r="P186" s="214"/>
      <c r="Q186" s="214"/>
      <c r="R186" s="214"/>
      <c r="S186" s="214"/>
      <c r="T186" s="215"/>
      <c r="AT186" s="216" t="s">
        <v>153</v>
      </c>
      <c r="AU186" s="216" t="s">
        <v>92</v>
      </c>
      <c r="AV186" s="13" t="s">
        <v>92</v>
      </c>
      <c r="AW186" s="13" t="s">
        <v>40</v>
      </c>
      <c r="AX186" s="13" t="s">
        <v>23</v>
      </c>
      <c r="AY186" s="216" t="s">
        <v>145</v>
      </c>
    </row>
    <row r="187" spans="1:65" s="2" customFormat="1" ht="49.15" customHeight="1">
      <c r="A187" s="35"/>
      <c r="B187" s="36"/>
      <c r="C187" s="192" t="s">
        <v>264</v>
      </c>
      <c r="D187" s="192" t="s">
        <v>147</v>
      </c>
      <c r="E187" s="193" t="s">
        <v>223</v>
      </c>
      <c r="F187" s="194" t="s">
        <v>224</v>
      </c>
      <c r="G187" s="195" t="s">
        <v>225</v>
      </c>
      <c r="H187" s="196">
        <v>4400</v>
      </c>
      <c r="I187" s="197"/>
      <c r="J187" s="198">
        <f>ROUND(I187*H187,2)</f>
        <v>0</v>
      </c>
      <c r="K187" s="194" t="s">
        <v>151</v>
      </c>
      <c r="L187" s="40"/>
      <c r="M187" s="199" t="s">
        <v>1</v>
      </c>
      <c r="N187" s="200" t="s">
        <v>50</v>
      </c>
      <c r="O187" s="72"/>
      <c r="P187" s="201">
        <f>O187*H187</f>
        <v>0</v>
      </c>
      <c r="Q187" s="201">
        <v>0</v>
      </c>
      <c r="R187" s="201">
        <f>Q187*H187</f>
        <v>0</v>
      </c>
      <c r="S187" s="201">
        <v>0</v>
      </c>
      <c r="T187" s="202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03" t="s">
        <v>110</v>
      </c>
      <c r="AT187" s="203" t="s">
        <v>147</v>
      </c>
      <c r="AU187" s="203" t="s">
        <v>92</v>
      </c>
      <c r="AY187" s="18" t="s">
        <v>145</v>
      </c>
      <c r="BE187" s="204">
        <f>IF(N187="základní",J187,0)</f>
        <v>0</v>
      </c>
      <c r="BF187" s="204">
        <f>IF(N187="snížená",J187,0)</f>
        <v>0</v>
      </c>
      <c r="BG187" s="204">
        <f>IF(N187="zákl. přenesená",J187,0)</f>
        <v>0</v>
      </c>
      <c r="BH187" s="204">
        <f>IF(N187="sníž. přenesená",J187,0)</f>
        <v>0</v>
      </c>
      <c r="BI187" s="204">
        <f>IF(N187="nulová",J187,0)</f>
        <v>0</v>
      </c>
      <c r="BJ187" s="18" t="s">
        <v>23</v>
      </c>
      <c r="BK187" s="204">
        <f>ROUND(I187*H187,2)</f>
        <v>0</v>
      </c>
      <c r="BL187" s="18" t="s">
        <v>110</v>
      </c>
      <c r="BM187" s="203" t="s">
        <v>652</v>
      </c>
    </row>
    <row r="188" spans="2:51" s="15" customFormat="1" ht="11.25">
      <c r="B188" s="228"/>
      <c r="C188" s="229"/>
      <c r="D188" s="207" t="s">
        <v>153</v>
      </c>
      <c r="E188" s="230" t="s">
        <v>1</v>
      </c>
      <c r="F188" s="231" t="s">
        <v>227</v>
      </c>
      <c r="G188" s="229"/>
      <c r="H188" s="230" t="s">
        <v>1</v>
      </c>
      <c r="I188" s="232"/>
      <c r="J188" s="229"/>
      <c r="K188" s="229"/>
      <c r="L188" s="233"/>
      <c r="M188" s="234"/>
      <c r="N188" s="235"/>
      <c r="O188" s="235"/>
      <c r="P188" s="235"/>
      <c r="Q188" s="235"/>
      <c r="R188" s="235"/>
      <c r="S188" s="235"/>
      <c r="T188" s="236"/>
      <c r="AT188" s="237" t="s">
        <v>153</v>
      </c>
      <c r="AU188" s="237" t="s">
        <v>92</v>
      </c>
      <c r="AV188" s="15" t="s">
        <v>23</v>
      </c>
      <c r="AW188" s="15" t="s">
        <v>40</v>
      </c>
      <c r="AX188" s="15" t="s">
        <v>85</v>
      </c>
      <c r="AY188" s="237" t="s">
        <v>145</v>
      </c>
    </row>
    <row r="189" spans="2:51" s="13" customFormat="1" ht="11.25">
      <c r="B189" s="205"/>
      <c r="C189" s="206"/>
      <c r="D189" s="207" t="s">
        <v>153</v>
      </c>
      <c r="E189" s="208" t="s">
        <v>1</v>
      </c>
      <c r="F189" s="209" t="s">
        <v>653</v>
      </c>
      <c r="G189" s="206"/>
      <c r="H189" s="210">
        <v>4400</v>
      </c>
      <c r="I189" s="211"/>
      <c r="J189" s="206"/>
      <c r="K189" s="206"/>
      <c r="L189" s="212"/>
      <c r="M189" s="213"/>
      <c r="N189" s="214"/>
      <c r="O189" s="214"/>
      <c r="P189" s="214"/>
      <c r="Q189" s="214"/>
      <c r="R189" s="214"/>
      <c r="S189" s="214"/>
      <c r="T189" s="215"/>
      <c r="AT189" s="216" t="s">
        <v>153</v>
      </c>
      <c r="AU189" s="216" t="s">
        <v>92</v>
      </c>
      <c r="AV189" s="13" t="s">
        <v>92</v>
      </c>
      <c r="AW189" s="13" t="s">
        <v>40</v>
      </c>
      <c r="AX189" s="13" t="s">
        <v>85</v>
      </c>
      <c r="AY189" s="216" t="s">
        <v>145</v>
      </c>
    </row>
    <row r="190" spans="2:51" s="14" customFormat="1" ht="11.25">
      <c r="B190" s="217"/>
      <c r="C190" s="218"/>
      <c r="D190" s="207" t="s">
        <v>153</v>
      </c>
      <c r="E190" s="219" t="s">
        <v>1</v>
      </c>
      <c r="F190" s="220" t="s">
        <v>174</v>
      </c>
      <c r="G190" s="218"/>
      <c r="H190" s="221">
        <v>4400</v>
      </c>
      <c r="I190" s="222"/>
      <c r="J190" s="218"/>
      <c r="K190" s="218"/>
      <c r="L190" s="223"/>
      <c r="M190" s="224"/>
      <c r="N190" s="225"/>
      <c r="O190" s="225"/>
      <c r="P190" s="225"/>
      <c r="Q190" s="225"/>
      <c r="R190" s="225"/>
      <c r="S190" s="225"/>
      <c r="T190" s="226"/>
      <c r="AT190" s="227" t="s">
        <v>153</v>
      </c>
      <c r="AU190" s="227" t="s">
        <v>92</v>
      </c>
      <c r="AV190" s="14" t="s">
        <v>110</v>
      </c>
      <c r="AW190" s="14" t="s">
        <v>40</v>
      </c>
      <c r="AX190" s="14" t="s">
        <v>23</v>
      </c>
      <c r="AY190" s="227" t="s">
        <v>145</v>
      </c>
    </row>
    <row r="191" spans="1:65" s="2" customFormat="1" ht="37.9" customHeight="1">
      <c r="A191" s="35"/>
      <c r="B191" s="36"/>
      <c r="C191" s="192" t="s">
        <v>270</v>
      </c>
      <c r="D191" s="192" t="s">
        <v>147</v>
      </c>
      <c r="E191" s="193" t="s">
        <v>231</v>
      </c>
      <c r="F191" s="194" t="s">
        <v>232</v>
      </c>
      <c r="G191" s="195" t="s">
        <v>225</v>
      </c>
      <c r="H191" s="196">
        <v>4400</v>
      </c>
      <c r="I191" s="197"/>
      <c r="J191" s="198">
        <f>ROUND(I191*H191,2)</f>
        <v>0</v>
      </c>
      <c r="K191" s="194" t="s">
        <v>151</v>
      </c>
      <c r="L191" s="40"/>
      <c r="M191" s="199" t="s">
        <v>1</v>
      </c>
      <c r="N191" s="200" t="s">
        <v>50</v>
      </c>
      <c r="O191" s="72"/>
      <c r="P191" s="201">
        <f>O191*H191</f>
        <v>0</v>
      </c>
      <c r="Q191" s="201">
        <v>0</v>
      </c>
      <c r="R191" s="201">
        <f>Q191*H191</f>
        <v>0</v>
      </c>
      <c r="S191" s="201">
        <v>0</v>
      </c>
      <c r="T191" s="202">
        <f>S191*H191</f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203" t="s">
        <v>110</v>
      </c>
      <c r="AT191" s="203" t="s">
        <v>147</v>
      </c>
      <c r="AU191" s="203" t="s">
        <v>92</v>
      </c>
      <c r="AY191" s="18" t="s">
        <v>145</v>
      </c>
      <c r="BE191" s="204">
        <f>IF(N191="základní",J191,0)</f>
        <v>0</v>
      </c>
      <c r="BF191" s="204">
        <f>IF(N191="snížená",J191,0)</f>
        <v>0</v>
      </c>
      <c r="BG191" s="204">
        <f>IF(N191="zákl. přenesená",J191,0)</f>
        <v>0</v>
      </c>
      <c r="BH191" s="204">
        <f>IF(N191="sníž. přenesená",J191,0)</f>
        <v>0</v>
      </c>
      <c r="BI191" s="204">
        <f>IF(N191="nulová",J191,0)</f>
        <v>0</v>
      </c>
      <c r="BJ191" s="18" t="s">
        <v>23</v>
      </c>
      <c r="BK191" s="204">
        <f>ROUND(I191*H191,2)</f>
        <v>0</v>
      </c>
      <c r="BL191" s="18" t="s">
        <v>110</v>
      </c>
      <c r="BM191" s="203" t="s">
        <v>654</v>
      </c>
    </row>
    <row r="192" spans="2:51" s="13" customFormat="1" ht="11.25">
      <c r="B192" s="205"/>
      <c r="C192" s="206"/>
      <c r="D192" s="207" t="s">
        <v>153</v>
      </c>
      <c r="E192" s="208" t="s">
        <v>1</v>
      </c>
      <c r="F192" s="209" t="s">
        <v>655</v>
      </c>
      <c r="G192" s="206"/>
      <c r="H192" s="210">
        <v>4400</v>
      </c>
      <c r="I192" s="211"/>
      <c r="J192" s="206"/>
      <c r="K192" s="206"/>
      <c r="L192" s="212"/>
      <c r="M192" s="213"/>
      <c r="N192" s="214"/>
      <c r="O192" s="214"/>
      <c r="P192" s="214"/>
      <c r="Q192" s="214"/>
      <c r="R192" s="214"/>
      <c r="S192" s="214"/>
      <c r="T192" s="215"/>
      <c r="AT192" s="216" t="s">
        <v>153</v>
      </c>
      <c r="AU192" s="216" t="s">
        <v>92</v>
      </c>
      <c r="AV192" s="13" t="s">
        <v>92</v>
      </c>
      <c r="AW192" s="13" t="s">
        <v>40</v>
      </c>
      <c r="AX192" s="13" t="s">
        <v>85</v>
      </c>
      <c r="AY192" s="216" t="s">
        <v>145</v>
      </c>
    </row>
    <row r="193" spans="2:51" s="14" customFormat="1" ht="11.25">
      <c r="B193" s="217"/>
      <c r="C193" s="218"/>
      <c r="D193" s="207" t="s">
        <v>153</v>
      </c>
      <c r="E193" s="219" t="s">
        <v>1</v>
      </c>
      <c r="F193" s="220" t="s">
        <v>174</v>
      </c>
      <c r="G193" s="218"/>
      <c r="H193" s="221">
        <v>4400</v>
      </c>
      <c r="I193" s="222"/>
      <c r="J193" s="218"/>
      <c r="K193" s="218"/>
      <c r="L193" s="223"/>
      <c r="M193" s="224"/>
      <c r="N193" s="225"/>
      <c r="O193" s="225"/>
      <c r="P193" s="225"/>
      <c r="Q193" s="225"/>
      <c r="R193" s="225"/>
      <c r="S193" s="225"/>
      <c r="T193" s="226"/>
      <c r="AT193" s="227" t="s">
        <v>153</v>
      </c>
      <c r="AU193" s="227" t="s">
        <v>92</v>
      </c>
      <c r="AV193" s="14" t="s">
        <v>110</v>
      </c>
      <c r="AW193" s="14" t="s">
        <v>40</v>
      </c>
      <c r="AX193" s="14" t="s">
        <v>23</v>
      </c>
      <c r="AY193" s="227" t="s">
        <v>145</v>
      </c>
    </row>
    <row r="194" spans="1:65" s="2" customFormat="1" ht="14.45" customHeight="1">
      <c r="A194" s="35"/>
      <c r="B194" s="36"/>
      <c r="C194" s="238" t="s">
        <v>278</v>
      </c>
      <c r="D194" s="238" t="s">
        <v>236</v>
      </c>
      <c r="E194" s="239" t="s">
        <v>237</v>
      </c>
      <c r="F194" s="240" t="s">
        <v>238</v>
      </c>
      <c r="G194" s="241" t="s">
        <v>239</v>
      </c>
      <c r="H194" s="242">
        <v>66</v>
      </c>
      <c r="I194" s="243"/>
      <c r="J194" s="244">
        <f>ROUND(I194*H194,2)</f>
        <v>0</v>
      </c>
      <c r="K194" s="240" t="s">
        <v>151</v>
      </c>
      <c r="L194" s="245"/>
      <c r="M194" s="246" t="s">
        <v>1</v>
      </c>
      <c r="N194" s="247" t="s">
        <v>50</v>
      </c>
      <c r="O194" s="72"/>
      <c r="P194" s="201">
        <f>O194*H194</f>
        <v>0</v>
      </c>
      <c r="Q194" s="201">
        <v>0.001</v>
      </c>
      <c r="R194" s="201">
        <f>Q194*H194</f>
        <v>0.066</v>
      </c>
      <c r="S194" s="201">
        <v>0</v>
      </c>
      <c r="T194" s="202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203" t="s">
        <v>191</v>
      </c>
      <c r="AT194" s="203" t="s">
        <v>236</v>
      </c>
      <c r="AU194" s="203" t="s">
        <v>92</v>
      </c>
      <c r="AY194" s="18" t="s">
        <v>145</v>
      </c>
      <c r="BE194" s="204">
        <f>IF(N194="základní",J194,0)</f>
        <v>0</v>
      </c>
      <c r="BF194" s="204">
        <f>IF(N194="snížená",J194,0)</f>
        <v>0</v>
      </c>
      <c r="BG194" s="204">
        <f>IF(N194="zákl. přenesená",J194,0)</f>
        <v>0</v>
      </c>
      <c r="BH194" s="204">
        <f>IF(N194="sníž. přenesená",J194,0)</f>
        <v>0</v>
      </c>
      <c r="BI194" s="204">
        <f>IF(N194="nulová",J194,0)</f>
        <v>0</v>
      </c>
      <c r="BJ194" s="18" t="s">
        <v>23</v>
      </c>
      <c r="BK194" s="204">
        <f>ROUND(I194*H194,2)</f>
        <v>0</v>
      </c>
      <c r="BL194" s="18" t="s">
        <v>110</v>
      </c>
      <c r="BM194" s="203" t="s">
        <v>656</v>
      </c>
    </row>
    <row r="195" spans="2:51" s="13" customFormat="1" ht="11.25">
      <c r="B195" s="205"/>
      <c r="C195" s="206"/>
      <c r="D195" s="207" t="s">
        <v>153</v>
      </c>
      <c r="E195" s="206"/>
      <c r="F195" s="209" t="s">
        <v>657</v>
      </c>
      <c r="G195" s="206"/>
      <c r="H195" s="210">
        <v>66</v>
      </c>
      <c r="I195" s="211"/>
      <c r="J195" s="206"/>
      <c r="K195" s="206"/>
      <c r="L195" s="212"/>
      <c r="M195" s="213"/>
      <c r="N195" s="214"/>
      <c r="O195" s="214"/>
      <c r="P195" s="214"/>
      <c r="Q195" s="214"/>
      <c r="R195" s="214"/>
      <c r="S195" s="214"/>
      <c r="T195" s="215"/>
      <c r="AT195" s="216" t="s">
        <v>153</v>
      </c>
      <c r="AU195" s="216" t="s">
        <v>92</v>
      </c>
      <c r="AV195" s="13" t="s">
        <v>92</v>
      </c>
      <c r="AW195" s="13" t="s">
        <v>4</v>
      </c>
      <c r="AX195" s="13" t="s">
        <v>23</v>
      </c>
      <c r="AY195" s="216" t="s">
        <v>145</v>
      </c>
    </row>
    <row r="196" spans="1:65" s="2" customFormat="1" ht="37.9" customHeight="1">
      <c r="A196" s="35"/>
      <c r="B196" s="36"/>
      <c r="C196" s="192" t="s">
        <v>283</v>
      </c>
      <c r="D196" s="192" t="s">
        <v>147</v>
      </c>
      <c r="E196" s="193" t="s">
        <v>243</v>
      </c>
      <c r="F196" s="194" t="s">
        <v>244</v>
      </c>
      <c r="G196" s="195" t="s">
        <v>225</v>
      </c>
      <c r="H196" s="196">
        <v>40641.1</v>
      </c>
      <c r="I196" s="197"/>
      <c r="J196" s="198">
        <f>ROUND(I196*H196,2)</f>
        <v>0</v>
      </c>
      <c r="K196" s="194" t="s">
        <v>151</v>
      </c>
      <c r="L196" s="40"/>
      <c r="M196" s="199" t="s">
        <v>1</v>
      </c>
      <c r="N196" s="200" t="s">
        <v>50</v>
      </c>
      <c r="O196" s="72"/>
      <c r="P196" s="201">
        <f>O196*H196</f>
        <v>0</v>
      </c>
      <c r="Q196" s="201">
        <v>0</v>
      </c>
      <c r="R196" s="201">
        <f>Q196*H196</f>
        <v>0</v>
      </c>
      <c r="S196" s="201">
        <v>0</v>
      </c>
      <c r="T196" s="202">
        <f>S196*H196</f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203" t="s">
        <v>110</v>
      </c>
      <c r="AT196" s="203" t="s">
        <v>147</v>
      </c>
      <c r="AU196" s="203" t="s">
        <v>92</v>
      </c>
      <c r="AY196" s="18" t="s">
        <v>145</v>
      </c>
      <c r="BE196" s="204">
        <f>IF(N196="základní",J196,0)</f>
        <v>0</v>
      </c>
      <c r="BF196" s="204">
        <f>IF(N196="snížená",J196,0)</f>
        <v>0</v>
      </c>
      <c r="BG196" s="204">
        <f>IF(N196="zákl. přenesená",J196,0)</f>
        <v>0</v>
      </c>
      <c r="BH196" s="204">
        <f>IF(N196="sníž. přenesená",J196,0)</f>
        <v>0</v>
      </c>
      <c r="BI196" s="204">
        <f>IF(N196="nulová",J196,0)</f>
        <v>0</v>
      </c>
      <c r="BJ196" s="18" t="s">
        <v>23</v>
      </c>
      <c r="BK196" s="204">
        <f>ROUND(I196*H196,2)</f>
        <v>0</v>
      </c>
      <c r="BL196" s="18" t="s">
        <v>110</v>
      </c>
      <c r="BM196" s="203" t="s">
        <v>658</v>
      </c>
    </row>
    <row r="197" spans="2:51" s="13" customFormat="1" ht="11.25">
      <c r="B197" s="205"/>
      <c r="C197" s="206"/>
      <c r="D197" s="207" t="s">
        <v>153</v>
      </c>
      <c r="E197" s="208" t="s">
        <v>1</v>
      </c>
      <c r="F197" s="209" t="s">
        <v>659</v>
      </c>
      <c r="G197" s="206"/>
      <c r="H197" s="210">
        <v>40641.1</v>
      </c>
      <c r="I197" s="211"/>
      <c r="J197" s="206"/>
      <c r="K197" s="206"/>
      <c r="L197" s="212"/>
      <c r="M197" s="213"/>
      <c r="N197" s="214"/>
      <c r="O197" s="214"/>
      <c r="P197" s="214"/>
      <c r="Q197" s="214"/>
      <c r="R197" s="214"/>
      <c r="S197" s="214"/>
      <c r="T197" s="215"/>
      <c r="AT197" s="216" t="s">
        <v>153</v>
      </c>
      <c r="AU197" s="216" t="s">
        <v>92</v>
      </c>
      <c r="AV197" s="13" t="s">
        <v>92</v>
      </c>
      <c r="AW197" s="13" t="s">
        <v>40</v>
      </c>
      <c r="AX197" s="13" t="s">
        <v>23</v>
      </c>
      <c r="AY197" s="216" t="s">
        <v>145</v>
      </c>
    </row>
    <row r="198" spans="1:65" s="2" customFormat="1" ht="14.45" customHeight="1">
      <c r="A198" s="35"/>
      <c r="B198" s="36"/>
      <c r="C198" s="238" t="s">
        <v>291</v>
      </c>
      <c r="D198" s="238" t="s">
        <v>236</v>
      </c>
      <c r="E198" s="239" t="s">
        <v>237</v>
      </c>
      <c r="F198" s="240" t="s">
        <v>238</v>
      </c>
      <c r="G198" s="241" t="s">
        <v>239</v>
      </c>
      <c r="H198" s="242">
        <v>609.617</v>
      </c>
      <c r="I198" s="243"/>
      <c r="J198" s="244">
        <f>ROUND(I198*H198,2)</f>
        <v>0</v>
      </c>
      <c r="K198" s="240" t="s">
        <v>151</v>
      </c>
      <c r="L198" s="245"/>
      <c r="M198" s="246" t="s">
        <v>1</v>
      </c>
      <c r="N198" s="247" t="s">
        <v>50</v>
      </c>
      <c r="O198" s="72"/>
      <c r="P198" s="201">
        <f>O198*H198</f>
        <v>0</v>
      </c>
      <c r="Q198" s="201">
        <v>0.001</v>
      </c>
      <c r="R198" s="201">
        <f>Q198*H198</f>
        <v>0.609617</v>
      </c>
      <c r="S198" s="201">
        <v>0</v>
      </c>
      <c r="T198" s="202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203" t="s">
        <v>191</v>
      </c>
      <c r="AT198" s="203" t="s">
        <v>236</v>
      </c>
      <c r="AU198" s="203" t="s">
        <v>92</v>
      </c>
      <c r="AY198" s="18" t="s">
        <v>145</v>
      </c>
      <c r="BE198" s="204">
        <f>IF(N198="základní",J198,0)</f>
        <v>0</v>
      </c>
      <c r="BF198" s="204">
        <f>IF(N198="snížená",J198,0)</f>
        <v>0</v>
      </c>
      <c r="BG198" s="204">
        <f>IF(N198="zákl. přenesená",J198,0)</f>
        <v>0</v>
      </c>
      <c r="BH198" s="204">
        <f>IF(N198="sníž. přenesená",J198,0)</f>
        <v>0</v>
      </c>
      <c r="BI198" s="204">
        <f>IF(N198="nulová",J198,0)</f>
        <v>0</v>
      </c>
      <c r="BJ198" s="18" t="s">
        <v>23</v>
      </c>
      <c r="BK198" s="204">
        <f>ROUND(I198*H198,2)</f>
        <v>0</v>
      </c>
      <c r="BL198" s="18" t="s">
        <v>110</v>
      </c>
      <c r="BM198" s="203" t="s">
        <v>660</v>
      </c>
    </row>
    <row r="199" spans="2:51" s="13" customFormat="1" ht="11.25">
      <c r="B199" s="205"/>
      <c r="C199" s="206"/>
      <c r="D199" s="207" t="s">
        <v>153</v>
      </c>
      <c r="E199" s="206"/>
      <c r="F199" s="209" t="s">
        <v>661</v>
      </c>
      <c r="G199" s="206"/>
      <c r="H199" s="210">
        <v>609.617</v>
      </c>
      <c r="I199" s="211"/>
      <c r="J199" s="206"/>
      <c r="K199" s="206"/>
      <c r="L199" s="212"/>
      <c r="M199" s="213"/>
      <c r="N199" s="214"/>
      <c r="O199" s="214"/>
      <c r="P199" s="214"/>
      <c r="Q199" s="214"/>
      <c r="R199" s="214"/>
      <c r="S199" s="214"/>
      <c r="T199" s="215"/>
      <c r="AT199" s="216" t="s">
        <v>153</v>
      </c>
      <c r="AU199" s="216" t="s">
        <v>92</v>
      </c>
      <c r="AV199" s="13" t="s">
        <v>92</v>
      </c>
      <c r="AW199" s="13" t="s">
        <v>4</v>
      </c>
      <c r="AX199" s="13" t="s">
        <v>23</v>
      </c>
      <c r="AY199" s="216" t="s">
        <v>145</v>
      </c>
    </row>
    <row r="200" spans="1:65" s="2" customFormat="1" ht="49.15" customHeight="1">
      <c r="A200" s="35"/>
      <c r="B200" s="36"/>
      <c r="C200" s="192" t="s">
        <v>295</v>
      </c>
      <c r="D200" s="192" t="s">
        <v>147</v>
      </c>
      <c r="E200" s="193" t="s">
        <v>250</v>
      </c>
      <c r="F200" s="194" t="s">
        <v>251</v>
      </c>
      <c r="G200" s="195" t="s">
        <v>225</v>
      </c>
      <c r="H200" s="196">
        <v>39246.48</v>
      </c>
      <c r="I200" s="197"/>
      <c r="J200" s="198">
        <f>ROUND(I200*H200,2)</f>
        <v>0</v>
      </c>
      <c r="K200" s="194" t="s">
        <v>151</v>
      </c>
      <c r="L200" s="40"/>
      <c r="M200" s="199" t="s">
        <v>1</v>
      </c>
      <c r="N200" s="200" t="s">
        <v>50</v>
      </c>
      <c r="O200" s="72"/>
      <c r="P200" s="201">
        <f>O200*H200</f>
        <v>0</v>
      </c>
      <c r="Q200" s="201">
        <v>0</v>
      </c>
      <c r="R200" s="201">
        <f>Q200*H200</f>
        <v>0</v>
      </c>
      <c r="S200" s="201">
        <v>0</v>
      </c>
      <c r="T200" s="202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203" t="s">
        <v>110</v>
      </c>
      <c r="AT200" s="203" t="s">
        <v>147</v>
      </c>
      <c r="AU200" s="203" t="s">
        <v>92</v>
      </c>
      <c r="AY200" s="18" t="s">
        <v>145</v>
      </c>
      <c r="BE200" s="204">
        <f>IF(N200="základní",J200,0)</f>
        <v>0</v>
      </c>
      <c r="BF200" s="204">
        <f>IF(N200="snížená",J200,0)</f>
        <v>0</v>
      </c>
      <c r="BG200" s="204">
        <f>IF(N200="zákl. přenesená",J200,0)</f>
        <v>0</v>
      </c>
      <c r="BH200" s="204">
        <f>IF(N200="sníž. přenesená",J200,0)</f>
        <v>0</v>
      </c>
      <c r="BI200" s="204">
        <f>IF(N200="nulová",J200,0)</f>
        <v>0</v>
      </c>
      <c r="BJ200" s="18" t="s">
        <v>23</v>
      </c>
      <c r="BK200" s="204">
        <f>ROUND(I200*H200,2)</f>
        <v>0</v>
      </c>
      <c r="BL200" s="18" t="s">
        <v>110</v>
      </c>
      <c r="BM200" s="203" t="s">
        <v>662</v>
      </c>
    </row>
    <row r="201" spans="2:51" s="13" customFormat="1" ht="11.25">
      <c r="B201" s="205"/>
      <c r="C201" s="206"/>
      <c r="D201" s="207" t="s">
        <v>153</v>
      </c>
      <c r="E201" s="208" t="s">
        <v>1</v>
      </c>
      <c r="F201" s="209" t="s">
        <v>663</v>
      </c>
      <c r="G201" s="206"/>
      <c r="H201" s="210">
        <v>39246.48</v>
      </c>
      <c r="I201" s="211"/>
      <c r="J201" s="206"/>
      <c r="K201" s="206"/>
      <c r="L201" s="212"/>
      <c r="M201" s="213"/>
      <c r="N201" s="214"/>
      <c r="O201" s="214"/>
      <c r="P201" s="214"/>
      <c r="Q201" s="214"/>
      <c r="R201" s="214"/>
      <c r="S201" s="214"/>
      <c r="T201" s="215"/>
      <c r="AT201" s="216" t="s">
        <v>153</v>
      </c>
      <c r="AU201" s="216" t="s">
        <v>92</v>
      </c>
      <c r="AV201" s="13" t="s">
        <v>92</v>
      </c>
      <c r="AW201" s="13" t="s">
        <v>40</v>
      </c>
      <c r="AX201" s="13" t="s">
        <v>23</v>
      </c>
      <c r="AY201" s="216" t="s">
        <v>145</v>
      </c>
    </row>
    <row r="202" spans="1:65" s="2" customFormat="1" ht="37.9" customHeight="1">
      <c r="A202" s="35"/>
      <c r="B202" s="36"/>
      <c r="C202" s="192" t="s">
        <v>299</v>
      </c>
      <c r="D202" s="192" t="s">
        <v>147</v>
      </c>
      <c r="E202" s="193" t="s">
        <v>255</v>
      </c>
      <c r="F202" s="194" t="s">
        <v>256</v>
      </c>
      <c r="G202" s="195" t="s">
        <v>225</v>
      </c>
      <c r="H202" s="196">
        <v>5486.75</v>
      </c>
      <c r="I202" s="197"/>
      <c r="J202" s="198">
        <f>ROUND(I202*H202,2)</f>
        <v>0</v>
      </c>
      <c r="K202" s="194" t="s">
        <v>151</v>
      </c>
      <c r="L202" s="40"/>
      <c r="M202" s="199" t="s">
        <v>1</v>
      </c>
      <c r="N202" s="200" t="s">
        <v>50</v>
      </c>
      <c r="O202" s="72"/>
      <c r="P202" s="201">
        <f>O202*H202</f>
        <v>0</v>
      </c>
      <c r="Q202" s="201">
        <v>0</v>
      </c>
      <c r="R202" s="201">
        <f>Q202*H202</f>
        <v>0</v>
      </c>
      <c r="S202" s="201">
        <v>0</v>
      </c>
      <c r="T202" s="202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203" t="s">
        <v>110</v>
      </c>
      <c r="AT202" s="203" t="s">
        <v>147</v>
      </c>
      <c r="AU202" s="203" t="s">
        <v>92</v>
      </c>
      <c r="AY202" s="18" t="s">
        <v>145</v>
      </c>
      <c r="BE202" s="204">
        <f>IF(N202="základní",J202,0)</f>
        <v>0</v>
      </c>
      <c r="BF202" s="204">
        <f>IF(N202="snížená",J202,0)</f>
        <v>0</v>
      </c>
      <c r="BG202" s="204">
        <f>IF(N202="zákl. přenesená",J202,0)</f>
        <v>0</v>
      </c>
      <c r="BH202" s="204">
        <f>IF(N202="sníž. přenesená",J202,0)</f>
        <v>0</v>
      </c>
      <c r="BI202" s="204">
        <f>IF(N202="nulová",J202,0)</f>
        <v>0</v>
      </c>
      <c r="BJ202" s="18" t="s">
        <v>23</v>
      </c>
      <c r="BK202" s="204">
        <f>ROUND(I202*H202,2)</f>
        <v>0</v>
      </c>
      <c r="BL202" s="18" t="s">
        <v>110</v>
      </c>
      <c r="BM202" s="203" t="s">
        <v>664</v>
      </c>
    </row>
    <row r="203" spans="2:51" s="13" customFormat="1" ht="11.25">
      <c r="B203" s="205"/>
      <c r="C203" s="206"/>
      <c r="D203" s="207" t="s">
        <v>153</v>
      </c>
      <c r="E203" s="208" t="s">
        <v>1</v>
      </c>
      <c r="F203" s="209" t="s">
        <v>665</v>
      </c>
      <c r="G203" s="206"/>
      <c r="H203" s="210">
        <v>5486.75</v>
      </c>
      <c r="I203" s="211"/>
      <c r="J203" s="206"/>
      <c r="K203" s="206"/>
      <c r="L203" s="212"/>
      <c r="M203" s="213"/>
      <c r="N203" s="214"/>
      <c r="O203" s="214"/>
      <c r="P203" s="214"/>
      <c r="Q203" s="214"/>
      <c r="R203" s="214"/>
      <c r="S203" s="214"/>
      <c r="T203" s="215"/>
      <c r="AT203" s="216" t="s">
        <v>153</v>
      </c>
      <c r="AU203" s="216" t="s">
        <v>92</v>
      </c>
      <c r="AV203" s="13" t="s">
        <v>92</v>
      </c>
      <c r="AW203" s="13" t="s">
        <v>40</v>
      </c>
      <c r="AX203" s="13" t="s">
        <v>23</v>
      </c>
      <c r="AY203" s="216" t="s">
        <v>145</v>
      </c>
    </row>
    <row r="204" spans="1:65" s="2" customFormat="1" ht="37.9" customHeight="1">
      <c r="A204" s="35"/>
      <c r="B204" s="36"/>
      <c r="C204" s="192" t="s">
        <v>304</v>
      </c>
      <c r="D204" s="192" t="s">
        <v>147</v>
      </c>
      <c r="E204" s="193" t="s">
        <v>260</v>
      </c>
      <c r="F204" s="194" t="s">
        <v>261</v>
      </c>
      <c r="G204" s="195" t="s">
        <v>225</v>
      </c>
      <c r="H204" s="196">
        <v>40641.1</v>
      </c>
      <c r="I204" s="197"/>
      <c r="J204" s="198">
        <f>ROUND(I204*H204,2)</f>
        <v>0</v>
      </c>
      <c r="K204" s="194" t="s">
        <v>151</v>
      </c>
      <c r="L204" s="40"/>
      <c r="M204" s="199" t="s">
        <v>1</v>
      </c>
      <c r="N204" s="200" t="s">
        <v>50</v>
      </c>
      <c r="O204" s="72"/>
      <c r="P204" s="201">
        <f>O204*H204</f>
        <v>0</v>
      </c>
      <c r="Q204" s="201">
        <v>0</v>
      </c>
      <c r="R204" s="201">
        <f>Q204*H204</f>
        <v>0</v>
      </c>
      <c r="S204" s="201">
        <v>0</v>
      </c>
      <c r="T204" s="202">
        <f>S204*H204</f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203" t="s">
        <v>110</v>
      </c>
      <c r="AT204" s="203" t="s">
        <v>147</v>
      </c>
      <c r="AU204" s="203" t="s">
        <v>92</v>
      </c>
      <c r="AY204" s="18" t="s">
        <v>145</v>
      </c>
      <c r="BE204" s="204">
        <f>IF(N204="základní",J204,0)</f>
        <v>0</v>
      </c>
      <c r="BF204" s="204">
        <f>IF(N204="snížená",J204,0)</f>
        <v>0</v>
      </c>
      <c r="BG204" s="204">
        <f>IF(N204="zákl. přenesená",J204,0)</f>
        <v>0</v>
      </c>
      <c r="BH204" s="204">
        <f>IF(N204="sníž. přenesená",J204,0)</f>
        <v>0</v>
      </c>
      <c r="BI204" s="204">
        <f>IF(N204="nulová",J204,0)</f>
        <v>0</v>
      </c>
      <c r="BJ204" s="18" t="s">
        <v>23</v>
      </c>
      <c r="BK204" s="204">
        <f>ROUND(I204*H204,2)</f>
        <v>0</v>
      </c>
      <c r="BL204" s="18" t="s">
        <v>110</v>
      </c>
      <c r="BM204" s="203" t="s">
        <v>666</v>
      </c>
    </row>
    <row r="205" spans="2:51" s="13" customFormat="1" ht="11.25">
      <c r="B205" s="205"/>
      <c r="C205" s="206"/>
      <c r="D205" s="207" t="s">
        <v>153</v>
      </c>
      <c r="E205" s="208" t="s">
        <v>1</v>
      </c>
      <c r="F205" s="209" t="s">
        <v>667</v>
      </c>
      <c r="G205" s="206"/>
      <c r="H205" s="210">
        <v>40641.1</v>
      </c>
      <c r="I205" s="211"/>
      <c r="J205" s="206"/>
      <c r="K205" s="206"/>
      <c r="L205" s="212"/>
      <c r="M205" s="213"/>
      <c r="N205" s="214"/>
      <c r="O205" s="214"/>
      <c r="P205" s="214"/>
      <c r="Q205" s="214"/>
      <c r="R205" s="214"/>
      <c r="S205" s="214"/>
      <c r="T205" s="215"/>
      <c r="AT205" s="216" t="s">
        <v>153</v>
      </c>
      <c r="AU205" s="216" t="s">
        <v>92</v>
      </c>
      <c r="AV205" s="13" t="s">
        <v>92</v>
      </c>
      <c r="AW205" s="13" t="s">
        <v>40</v>
      </c>
      <c r="AX205" s="13" t="s">
        <v>23</v>
      </c>
      <c r="AY205" s="216" t="s">
        <v>145</v>
      </c>
    </row>
    <row r="206" spans="2:63" s="12" customFormat="1" ht="22.9" customHeight="1">
      <c r="B206" s="176"/>
      <c r="C206" s="177"/>
      <c r="D206" s="178" t="s">
        <v>84</v>
      </c>
      <c r="E206" s="190" t="s">
        <v>110</v>
      </c>
      <c r="F206" s="190" t="s">
        <v>277</v>
      </c>
      <c r="G206" s="177"/>
      <c r="H206" s="177"/>
      <c r="I206" s="180"/>
      <c r="J206" s="191">
        <f>BK206</f>
        <v>0</v>
      </c>
      <c r="K206" s="177"/>
      <c r="L206" s="182"/>
      <c r="M206" s="183"/>
      <c r="N206" s="184"/>
      <c r="O206" s="184"/>
      <c r="P206" s="185">
        <f>SUM(P207:P258)</f>
        <v>0</v>
      </c>
      <c r="Q206" s="184"/>
      <c r="R206" s="185">
        <f>SUM(R207:R258)</f>
        <v>9160.269973728</v>
      </c>
      <c r="S206" s="184"/>
      <c r="T206" s="186">
        <f>SUM(T207:T258)</f>
        <v>0</v>
      </c>
      <c r="AR206" s="187" t="s">
        <v>23</v>
      </c>
      <c r="AT206" s="188" t="s">
        <v>84</v>
      </c>
      <c r="AU206" s="188" t="s">
        <v>23</v>
      </c>
      <c r="AY206" s="187" t="s">
        <v>145</v>
      </c>
      <c r="BK206" s="189">
        <f>SUM(BK207:BK258)</f>
        <v>0</v>
      </c>
    </row>
    <row r="207" spans="1:65" s="2" customFormat="1" ht="24.2" customHeight="1">
      <c r="A207" s="35"/>
      <c r="B207" s="36"/>
      <c r="C207" s="192" t="s">
        <v>307</v>
      </c>
      <c r="D207" s="192" t="s">
        <v>147</v>
      </c>
      <c r="E207" s="193" t="s">
        <v>279</v>
      </c>
      <c r="F207" s="194" t="s">
        <v>280</v>
      </c>
      <c r="G207" s="195" t="s">
        <v>225</v>
      </c>
      <c r="H207" s="196">
        <v>16304.746</v>
      </c>
      <c r="I207" s="197"/>
      <c r="J207" s="198">
        <f>ROUND(I207*H207,2)</f>
        <v>0</v>
      </c>
      <c r="K207" s="194" t="s">
        <v>151</v>
      </c>
      <c r="L207" s="40"/>
      <c r="M207" s="199" t="s">
        <v>1</v>
      </c>
      <c r="N207" s="200" t="s">
        <v>50</v>
      </c>
      <c r="O207" s="72"/>
      <c r="P207" s="201">
        <f>O207*H207</f>
        <v>0</v>
      </c>
      <c r="Q207" s="201">
        <v>0</v>
      </c>
      <c r="R207" s="201">
        <f>Q207*H207</f>
        <v>0</v>
      </c>
      <c r="S207" s="201">
        <v>0</v>
      </c>
      <c r="T207" s="202">
        <f>S207*H207</f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203" t="s">
        <v>110</v>
      </c>
      <c r="AT207" s="203" t="s">
        <v>147</v>
      </c>
      <c r="AU207" s="203" t="s">
        <v>92</v>
      </c>
      <c r="AY207" s="18" t="s">
        <v>145</v>
      </c>
      <c r="BE207" s="204">
        <f>IF(N207="základní",J207,0)</f>
        <v>0</v>
      </c>
      <c r="BF207" s="204">
        <f>IF(N207="snížená",J207,0)</f>
        <v>0</v>
      </c>
      <c r="BG207" s="204">
        <f>IF(N207="zákl. přenesená",J207,0)</f>
        <v>0</v>
      </c>
      <c r="BH207" s="204">
        <f>IF(N207="sníž. přenesená",J207,0)</f>
        <v>0</v>
      </c>
      <c r="BI207" s="204">
        <f>IF(N207="nulová",J207,0)</f>
        <v>0</v>
      </c>
      <c r="BJ207" s="18" t="s">
        <v>23</v>
      </c>
      <c r="BK207" s="204">
        <f>ROUND(I207*H207,2)</f>
        <v>0</v>
      </c>
      <c r="BL207" s="18" t="s">
        <v>110</v>
      </c>
      <c r="BM207" s="203" t="s">
        <v>668</v>
      </c>
    </row>
    <row r="208" spans="2:51" s="13" customFormat="1" ht="11.25">
      <c r="B208" s="205"/>
      <c r="C208" s="206"/>
      <c r="D208" s="207" t="s">
        <v>153</v>
      </c>
      <c r="E208" s="208" t="s">
        <v>1</v>
      </c>
      <c r="F208" s="209" t="s">
        <v>669</v>
      </c>
      <c r="G208" s="206"/>
      <c r="H208" s="210">
        <v>16056.48</v>
      </c>
      <c r="I208" s="211"/>
      <c r="J208" s="206"/>
      <c r="K208" s="206"/>
      <c r="L208" s="212"/>
      <c r="M208" s="213"/>
      <c r="N208" s="214"/>
      <c r="O208" s="214"/>
      <c r="P208" s="214"/>
      <c r="Q208" s="214"/>
      <c r="R208" s="214"/>
      <c r="S208" s="214"/>
      <c r="T208" s="215"/>
      <c r="AT208" s="216" t="s">
        <v>153</v>
      </c>
      <c r="AU208" s="216" t="s">
        <v>92</v>
      </c>
      <c r="AV208" s="13" t="s">
        <v>92</v>
      </c>
      <c r="AW208" s="13" t="s">
        <v>40</v>
      </c>
      <c r="AX208" s="13" t="s">
        <v>85</v>
      </c>
      <c r="AY208" s="216" t="s">
        <v>145</v>
      </c>
    </row>
    <row r="209" spans="2:51" s="13" customFormat="1" ht="22.5">
      <c r="B209" s="205"/>
      <c r="C209" s="206"/>
      <c r="D209" s="207" t="s">
        <v>153</v>
      </c>
      <c r="E209" s="208" t="s">
        <v>1</v>
      </c>
      <c r="F209" s="209" t="s">
        <v>670</v>
      </c>
      <c r="G209" s="206"/>
      <c r="H209" s="210">
        <v>94.416</v>
      </c>
      <c r="I209" s="211"/>
      <c r="J209" s="206"/>
      <c r="K209" s="206"/>
      <c r="L209" s="212"/>
      <c r="M209" s="213"/>
      <c r="N209" s="214"/>
      <c r="O209" s="214"/>
      <c r="P209" s="214"/>
      <c r="Q209" s="214"/>
      <c r="R209" s="214"/>
      <c r="S209" s="214"/>
      <c r="T209" s="215"/>
      <c r="AT209" s="216" t="s">
        <v>153</v>
      </c>
      <c r="AU209" s="216" t="s">
        <v>92</v>
      </c>
      <c r="AV209" s="13" t="s">
        <v>92</v>
      </c>
      <c r="AW209" s="13" t="s">
        <v>40</v>
      </c>
      <c r="AX209" s="13" t="s">
        <v>85</v>
      </c>
      <c r="AY209" s="216" t="s">
        <v>145</v>
      </c>
    </row>
    <row r="210" spans="2:51" s="13" customFormat="1" ht="22.5">
      <c r="B210" s="205"/>
      <c r="C210" s="206"/>
      <c r="D210" s="207" t="s">
        <v>153</v>
      </c>
      <c r="E210" s="208" t="s">
        <v>1</v>
      </c>
      <c r="F210" s="209" t="s">
        <v>671</v>
      </c>
      <c r="G210" s="206"/>
      <c r="H210" s="210">
        <v>281.25</v>
      </c>
      <c r="I210" s="211"/>
      <c r="J210" s="206"/>
      <c r="K210" s="206"/>
      <c r="L210" s="212"/>
      <c r="M210" s="213"/>
      <c r="N210" s="214"/>
      <c r="O210" s="214"/>
      <c r="P210" s="214"/>
      <c r="Q210" s="214"/>
      <c r="R210" s="214"/>
      <c r="S210" s="214"/>
      <c r="T210" s="215"/>
      <c r="AT210" s="216" t="s">
        <v>153</v>
      </c>
      <c r="AU210" s="216" t="s">
        <v>92</v>
      </c>
      <c r="AV210" s="13" t="s">
        <v>92</v>
      </c>
      <c r="AW210" s="13" t="s">
        <v>40</v>
      </c>
      <c r="AX210" s="13" t="s">
        <v>85</v>
      </c>
      <c r="AY210" s="216" t="s">
        <v>145</v>
      </c>
    </row>
    <row r="211" spans="2:51" s="13" customFormat="1" ht="11.25">
      <c r="B211" s="205"/>
      <c r="C211" s="206"/>
      <c r="D211" s="207" t="s">
        <v>153</v>
      </c>
      <c r="E211" s="208" t="s">
        <v>1</v>
      </c>
      <c r="F211" s="209" t="s">
        <v>672</v>
      </c>
      <c r="G211" s="206"/>
      <c r="H211" s="210">
        <v>-127.4</v>
      </c>
      <c r="I211" s="211"/>
      <c r="J211" s="206"/>
      <c r="K211" s="206"/>
      <c r="L211" s="212"/>
      <c r="M211" s="213"/>
      <c r="N211" s="214"/>
      <c r="O211" s="214"/>
      <c r="P211" s="214"/>
      <c r="Q211" s="214"/>
      <c r="R211" s="214"/>
      <c r="S211" s="214"/>
      <c r="T211" s="215"/>
      <c r="AT211" s="216" t="s">
        <v>153</v>
      </c>
      <c r="AU211" s="216" t="s">
        <v>92</v>
      </c>
      <c r="AV211" s="13" t="s">
        <v>92</v>
      </c>
      <c r="AW211" s="13" t="s">
        <v>40</v>
      </c>
      <c r="AX211" s="13" t="s">
        <v>85</v>
      </c>
      <c r="AY211" s="216" t="s">
        <v>145</v>
      </c>
    </row>
    <row r="212" spans="2:51" s="14" customFormat="1" ht="11.25">
      <c r="B212" s="217"/>
      <c r="C212" s="218"/>
      <c r="D212" s="207" t="s">
        <v>153</v>
      </c>
      <c r="E212" s="219" t="s">
        <v>1</v>
      </c>
      <c r="F212" s="220" t="s">
        <v>174</v>
      </c>
      <c r="G212" s="218"/>
      <c r="H212" s="221">
        <v>16304.746</v>
      </c>
      <c r="I212" s="222"/>
      <c r="J212" s="218"/>
      <c r="K212" s="218"/>
      <c r="L212" s="223"/>
      <c r="M212" s="224"/>
      <c r="N212" s="225"/>
      <c r="O212" s="225"/>
      <c r="P212" s="225"/>
      <c r="Q212" s="225"/>
      <c r="R212" s="225"/>
      <c r="S212" s="225"/>
      <c r="T212" s="226"/>
      <c r="AT212" s="227" t="s">
        <v>153</v>
      </c>
      <c r="AU212" s="227" t="s">
        <v>92</v>
      </c>
      <c r="AV212" s="14" t="s">
        <v>110</v>
      </c>
      <c r="AW212" s="14" t="s">
        <v>40</v>
      </c>
      <c r="AX212" s="14" t="s">
        <v>23</v>
      </c>
      <c r="AY212" s="227" t="s">
        <v>145</v>
      </c>
    </row>
    <row r="213" spans="1:65" s="2" customFormat="1" ht="24.2" customHeight="1">
      <c r="A213" s="35"/>
      <c r="B213" s="36"/>
      <c r="C213" s="192" t="s">
        <v>312</v>
      </c>
      <c r="D213" s="192" t="s">
        <v>147</v>
      </c>
      <c r="E213" s="193" t="s">
        <v>284</v>
      </c>
      <c r="F213" s="194" t="s">
        <v>285</v>
      </c>
      <c r="G213" s="195" t="s">
        <v>225</v>
      </c>
      <c r="H213" s="196">
        <v>144.4</v>
      </c>
      <c r="I213" s="197"/>
      <c r="J213" s="198">
        <f>ROUND(I213*H213,2)</f>
        <v>0</v>
      </c>
      <c r="K213" s="194" t="s">
        <v>151</v>
      </c>
      <c r="L213" s="40"/>
      <c r="M213" s="199" t="s">
        <v>1</v>
      </c>
      <c r="N213" s="200" t="s">
        <v>50</v>
      </c>
      <c r="O213" s="72"/>
      <c r="P213" s="201">
        <f>O213*H213</f>
        <v>0</v>
      </c>
      <c r="Q213" s="201">
        <v>0</v>
      </c>
      <c r="R213" s="201">
        <f>Q213*H213</f>
        <v>0</v>
      </c>
      <c r="S213" s="201">
        <v>0</v>
      </c>
      <c r="T213" s="202">
        <f>S213*H213</f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203" t="s">
        <v>110</v>
      </c>
      <c r="AT213" s="203" t="s">
        <v>147</v>
      </c>
      <c r="AU213" s="203" t="s">
        <v>92</v>
      </c>
      <c r="AY213" s="18" t="s">
        <v>145</v>
      </c>
      <c r="BE213" s="204">
        <f>IF(N213="základní",J213,0)</f>
        <v>0</v>
      </c>
      <c r="BF213" s="204">
        <f>IF(N213="snížená",J213,0)</f>
        <v>0</v>
      </c>
      <c r="BG213" s="204">
        <f>IF(N213="zákl. přenesená",J213,0)</f>
        <v>0</v>
      </c>
      <c r="BH213" s="204">
        <f>IF(N213="sníž. přenesená",J213,0)</f>
        <v>0</v>
      </c>
      <c r="BI213" s="204">
        <f>IF(N213="nulová",J213,0)</f>
        <v>0</v>
      </c>
      <c r="BJ213" s="18" t="s">
        <v>23</v>
      </c>
      <c r="BK213" s="204">
        <f>ROUND(I213*H213,2)</f>
        <v>0</v>
      </c>
      <c r="BL213" s="18" t="s">
        <v>110</v>
      </c>
      <c r="BM213" s="203" t="s">
        <v>673</v>
      </c>
    </row>
    <row r="214" spans="2:51" s="13" customFormat="1" ht="11.25">
      <c r="B214" s="205"/>
      <c r="C214" s="206"/>
      <c r="D214" s="207" t="s">
        <v>153</v>
      </c>
      <c r="E214" s="208" t="s">
        <v>1</v>
      </c>
      <c r="F214" s="209" t="s">
        <v>674</v>
      </c>
      <c r="G214" s="206"/>
      <c r="H214" s="210">
        <v>114.4</v>
      </c>
      <c r="I214" s="211"/>
      <c r="J214" s="206"/>
      <c r="K214" s="206"/>
      <c r="L214" s="212"/>
      <c r="M214" s="213"/>
      <c r="N214" s="214"/>
      <c r="O214" s="214"/>
      <c r="P214" s="214"/>
      <c r="Q214" s="214"/>
      <c r="R214" s="214"/>
      <c r="S214" s="214"/>
      <c r="T214" s="215"/>
      <c r="AT214" s="216" t="s">
        <v>153</v>
      </c>
      <c r="AU214" s="216" t="s">
        <v>92</v>
      </c>
      <c r="AV214" s="13" t="s">
        <v>92</v>
      </c>
      <c r="AW214" s="13" t="s">
        <v>40</v>
      </c>
      <c r="AX214" s="13" t="s">
        <v>85</v>
      </c>
      <c r="AY214" s="216" t="s">
        <v>145</v>
      </c>
    </row>
    <row r="215" spans="2:51" s="13" customFormat="1" ht="11.25">
      <c r="B215" s="205"/>
      <c r="C215" s="206"/>
      <c r="D215" s="207" t="s">
        <v>153</v>
      </c>
      <c r="E215" s="208" t="s">
        <v>1</v>
      </c>
      <c r="F215" s="209" t="s">
        <v>675</v>
      </c>
      <c r="G215" s="206"/>
      <c r="H215" s="210">
        <v>13</v>
      </c>
      <c r="I215" s="211"/>
      <c r="J215" s="206"/>
      <c r="K215" s="206"/>
      <c r="L215" s="212"/>
      <c r="M215" s="213"/>
      <c r="N215" s="214"/>
      <c r="O215" s="214"/>
      <c r="P215" s="214"/>
      <c r="Q215" s="214"/>
      <c r="R215" s="214"/>
      <c r="S215" s="214"/>
      <c r="T215" s="215"/>
      <c r="AT215" s="216" t="s">
        <v>153</v>
      </c>
      <c r="AU215" s="216" t="s">
        <v>92</v>
      </c>
      <c r="AV215" s="13" t="s">
        <v>92</v>
      </c>
      <c r="AW215" s="13" t="s">
        <v>40</v>
      </c>
      <c r="AX215" s="13" t="s">
        <v>85</v>
      </c>
      <c r="AY215" s="216" t="s">
        <v>145</v>
      </c>
    </row>
    <row r="216" spans="2:51" s="13" customFormat="1" ht="11.25">
      <c r="B216" s="205"/>
      <c r="C216" s="206"/>
      <c r="D216" s="207" t="s">
        <v>153</v>
      </c>
      <c r="E216" s="208" t="s">
        <v>1</v>
      </c>
      <c r="F216" s="209" t="s">
        <v>676</v>
      </c>
      <c r="G216" s="206"/>
      <c r="H216" s="210">
        <v>17</v>
      </c>
      <c r="I216" s="211"/>
      <c r="J216" s="206"/>
      <c r="K216" s="206"/>
      <c r="L216" s="212"/>
      <c r="M216" s="213"/>
      <c r="N216" s="214"/>
      <c r="O216" s="214"/>
      <c r="P216" s="214"/>
      <c r="Q216" s="214"/>
      <c r="R216" s="214"/>
      <c r="S216" s="214"/>
      <c r="T216" s="215"/>
      <c r="AT216" s="216" t="s">
        <v>153</v>
      </c>
      <c r="AU216" s="216" t="s">
        <v>92</v>
      </c>
      <c r="AV216" s="13" t="s">
        <v>92</v>
      </c>
      <c r="AW216" s="13" t="s">
        <v>40</v>
      </c>
      <c r="AX216" s="13" t="s">
        <v>85</v>
      </c>
      <c r="AY216" s="216" t="s">
        <v>145</v>
      </c>
    </row>
    <row r="217" spans="2:51" s="14" customFormat="1" ht="11.25">
      <c r="B217" s="217"/>
      <c r="C217" s="218"/>
      <c r="D217" s="207" t="s">
        <v>153</v>
      </c>
      <c r="E217" s="219" t="s">
        <v>1</v>
      </c>
      <c r="F217" s="220" t="s">
        <v>174</v>
      </c>
      <c r="G217" s="218"/>
      <c r="H217" s="221">
        <v>144.4</v>
      </c>
      <c r="I217" s="222"/>
      <c r="J217" s="218"/>
      <c r="K217" s="218"/>
      <c r="L217" s="223"/>
      <c r="M217" s="224"/>
      <c r="N217" s="225"/>
      <c r="O217" s="225"/>
      <c r="P217" s="225"/>
      <c r="Q217" s="225"/>
      <c r="R217" s="225"/>
      <c r="S217" s="225"/>
      <c r="T217" s="226"/>
      <c r="AT217" s="227" t="s">
        <v>153</v>
      </c>
      <c r="AU217" s="227" t="s">
        <v>92</v>
      </c>
      <c r="AV217" s="14" t="s">
        <v>110</v>
      </c>
      <c r="AW217" s="14" t="s">
        <v>40</v>
      </c>
      <c r="AX217" s="14" t="s">
        <v>23</v>
      </c>
      <c r="AY217" s="227" t="s">
        <v>145</v>
      </c>
    </row>
    <row r="218" spans="1:65" s="2" customFormat="1" ht="14.45" customHeight="1">
      <c r="A218" s="35"/>
      <c r="B218" s="36"/>
      <c r="C218" s="192" t="s">
        <v>317</v>
      </c>
      <c r="D218" s="192" t="s">
        <v>147</v>
      </c>
      <c r="E218" s="193" t="s">
        <v>292</v>
      </c>
      <c r="F218" s="194" t="s">
        <v>293</v>
      </c>
      <c r="G218" s="195" t="s">
        <v>225</v>
      </c>
      <c r="H218" s="196">
        <v>16304.746</v>
      </c>
      <c r="I218" s="197"/>
      <c r="J218" s="198">
        <f>ROUND(I218*H218,2)</f>
        <v>0</v>
      </c>
      <c r="K218" s="194" t="s">
        <v>151</v>
      </c>
      <c r="L218" s="40"/>
      <c r="M218" s="199" t="s">
        <v>1</v>
      </c>
      <c r="N218" s="200" t="s">
        <v>50</v>
      </c>
      <c r="O218" s="72"/>
      <c r="P218" s="201">
        <f>O218*H218</f>
        <v>0</v>
      </c>
      <c r="Q218" s="201">
        <v>0.21252</v>
      </c>
      <c r="R218" s="201">
        <f>Q218*H218</f>
        <v>3465.0846199199996</v>
      </c>
      <c r="S218" s="201">
        <v>0</v>
      </c>
      <c r="T218" s="202">
        <f>S218*H218</f>
        <v>0</v>
      </c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R218" s="203" t="s">
        <v>110</v>
      </c>
      <c r="AT218" s="203" t="s">
        <v>147</v>
      </c>
      <c r="AU218" s="203" t="s">
        <v>92</v>
      </c>
      <c r="AY218" s="18" t="s">
        <v>145</v>
      </c>
      <c r="BE218" s="204">
        <f>IF(N218="základní",J218,0)</f>
        <v>0</v>
      </c>
      <c r="BF218" s="204">
        <f>IF(N218="snížená",J218,0)</f>
        <v>0</v>
      </c>
      <c r="BG218" s="204">
        <f>IF(N218="zákl. přenesená",J218,0)</f>
        <v>0</v>
      </c>
      <c r="BH218" s="204">
        <f>IF(N218="sníž. přenesená",J218,0)</f>
        <v>0</v>
      </c>
      <c r="BI218" s="204">
        <f>IF(N218="nulová",J218,0)</f>
        <v>0</v>
      </c>
      <c r="BJ218" s="18" t="s">
        <v>23</v>
      </c>
      <c r="BK218" s="204">
        <f>ROUND(I218*H218,2)</f>
        <v>0</v>
      </c>
      <c r="BL218" s="18" t="s">
        <v>110</v>
      </c>
      <c r="BM218" s="203" t="s">
        <v>677</v>
      </c>
    </row>
    <row r="219" spans="2:51" s="13" customFormat="1" ht="11.25">
      <c r="B219" s="205"/>
      <c r="C219" s="206"/>
      <c r="D219" s="207" t="s">
        <v>153</v>
      </c>
      <c r="E219" s="208" t="s">
        <v>1</v>
      </c>
      <c r="F219" s="209" t="s">
        <v>669</v>
      </c>
      <c r="G219" s="206"/>
      <c r="H219" s="210">
        <v>16056.48</v>
      </c>
      <c r="I219" s="211"/>
      <c r="J219" s="206"/>
      <c r="K219" s="206"/>
      <c r="L219" s="212"/>
      <c r="M219" s="213"/>
      <c r="N219" s="214"/>
      <c r="O219" s="214"/>
      <c r="P219" s="214"/>
      <c r="Q219" s="214"/>
      <c r="R219" s="214"/>
      <c r="S219" s="214"/>
      <c r="T219" s="215"/>
      <c r="AT219" s="216" t="s">
        <v>153</v>
      </c>
      <c r="AU219" s="216" t="s">
        <v>92</v>
      </c>
      <c r="AV219" s="13" t="s">
        <v>92</v>
      </c>
      <c r="AW219" s="13" t="s">
        <v>40</v>
      </c>
      <c r="AX219" s="13" t="s">
        <v>85</v>
      </c>
      <c r="AY219" s="216" t="s">
        <v>145</v>
      </c>
    </row>
    <row r="220" spans="2:51" s="13" customFormat="1" ht="22.5">
      <c r="B220" s="205"/>
      <c r="C220" s="206"/>
      <c r="D220" s="207" t="s">
        <v>153</v>
      </c>
      <c r="E220" s="208" t="s">
        <v>1</v>
      </c>
      <c r="F220" s="209" t="s">
        <v>670</v>
      </c>
      <c r="G220" s="206"/>
      <c r="H220" s="210">
        <v>94.416</v>
      </c>
      <c r="I220" s="211"/>
      <c r="J220" s="206"/>
      <c r="K220" s="206"/>
      <c r="L220" s="212"/>
      <c r="M220" s="213"/>
      <c r="N220" s="214"/>
      <c r="O220" s="214"/>
      <c r="P220" s="214"/>
      <c r="Q220" s="214"/>
      <c r="R220" s="214"/>
      <c r="S220" s="214"/>
      <c r="T220" s="215"/>
      <c r="AT220" s="216" t="s">
        <v>153</v>
      </c>
      <c r="AU220" s="216" t="s">
        <v>92</v>
      </c>
      <c r="AV220" s="13" t="s">
        <v>92</v>
      </c>
      <c r="AW220" s="13" t="s">
        <v>40</v>
      </c>
      <c r="AX220" s="13" t="s">
        <v>85</v>
      </c>
      <c r="AY220" s="216" t="s">
        <v>145</v>
      </c>
    </row>
    <row r="221" spans="2:51" s="13" customFormat="1" ht="22.5">
      <c r="B221" s="205"/>
      <c r="C221" s="206"/>
      <c r="D221" s="207" t="s">
        <v>153</v>
      </c>
      <c r="E221" s="208" t="s">
        <v>1</v>
      </c>
      <c r="F221" s="209" t="s">
        <v>678</v>
      </c>
      <c r="G221" s="206"/>
      <c r="H221" s="210">
        <v>281.25</v>
      </c>
      <c r="I221" s="211"/>
      <c r="J221" s="206"/>
      <c r="K221" s="206"/>
      <c r="L221" s="212"/>
      <c r="M221" s="213"/>
      <c r="N221" s="214"/>
      <c r="O221" s="214"/>
      <c r="P221" s="214"/>
      <c r="Q221" s="214"/>
      <c r="R221" s="214"/>
      <c r="S221" s="214"/>
      <c r="T221" s="215"/>
      <c r="AT221" s="216" t="s">
        <v>153</v>
      </c>
      <c r="AU221" s="216" t="s">
        <v>92</v>
      </c>
      <c r="AV221" s="13" t="s">
        <v>92</v>
      </c>
      <c r="AW221" s="13" t="s">
        <v>40</v>
      </c>
      <c r="AX221" s="13" t="s">
        <v>85</v>
      </c>
      <c r="AY221" s="216" t="s">
        <v>145</v>
      </c>
    </row>
    <row r="222" spans="2:51" s="13" customFormat="1" ht="11.25">
      <c r="B222" s="205"/>
      <c r="C222" s="206"/>
      <c r="D222" s="207" t="s">
        <v>153</v>
      </c>
      <c r="E222" s="208" t="s">
        <v>1</v>
      </c>
      <c r="F222" s="209" t="s">
        <v>672</v>
      </c>
      <c r="G222" s="206"/>
      <c r="H222" s="210">
        <v>-127.4</v>
      </c>
      <c r="I222" s="211"/>
      <c r="J222" s="206"/>
      <c r="K222" s="206"/>
      <c r="L222" s="212"/>
      <c r="M222" s="213"/>
      <c r="N222" s="214"/>
      <c r="O222" s="214"/>
      <c r="P222" s="214"/>
      <c r="Q222" s="214"/>
      <c r="R222" s="214"/>
      <c r="S222" s="214"/>
      <c r="T222" s="215"/>
      <c r="AT222" s="216" t="s">
        <v>153</v>
      </c>
      <c r="AU222" s="216" t="s">
        <v>92</v>
      </c>
      <c r="AV222" s="13" t="s">
        <v>92</v>
      </c>
      <c r="AW222" s="13" t="s">
        <v>40</v>
      </c>
      <c r="AX222" s="13" t="s">
        <v>85</v>
      </c>
      <c r="AY222" s="216" t="s">
        <v>145</v>
      </c>
    </row>
    <row r="223" spans="2:51" s="14" customFormat="1" ht="11.25">
      <c r="B223" s="217"/>
      <c r="C223" s="218"/>
      <c r="D223" s="207" t="s">
        <v>153</v>
      </c>
      <c r="E223" s="219" t="s">
        <v>1</v>
      </c>
      <c r="F223" s="220" t="s">
        <v>174</v>
      </c>
      <c r="G223" s="218"/>
      <c r="H223" s="221">
        <v>16304.746</v>
      </c>
      <c r="I223" s="222"/>
      <c r="J223" s="218"/>
      <c r="K223" s="218"/>
      <c r="L223" s="223"/>
      <c r="M223" s="224"/>
      <c r="N223" s="225"/>
      <c r="O223" s="225"/>
      <c r="P223" s="225"/>
      <c r="Q223" s="225"/>
      <c r="R223" s="225"/>
      <c r="S223" s="225"/>
      <c r="T223" s="226"/>
      <c r="AT223" s="227" t="s">
        <v>153</v>
      </c>
      <c r="AU223" s="227" t="s">
        <v>92</v>
      </c>
      <c r="AV223" s="14" t="s">
        <v>110</v>
      </c>
      <c r="AW223" s="14" t="s">
        <v>40</v>
      </c>
      <c r="AX223" s="14" t="s">
        <v>23</v>
      </c>
      <c r="AY223" s="227" t="s">
        <v>145</v>
      </c>
    </row>
    <row r="224" spans="1:65" s="2" customFormat="1" ht="24.2" customHeight="1">
      <c r="A224" s="35"/>
      <c r="B224" s="36"/>
      <c r="C224" s="192" t="s">
        <v>322</v>
      </c>
      <c r="D224" s="192" t="s">
        <v>147</v>
      </c>
      <c r="E224" s="193" t="s">
        <v>296</v>
      </c>
      <c r="F224" s="194" t="s">
        <v>297</v>
      </c>
      <c r="G224" s="195" t="s">
        <v>225</v>
      </c>
      <c r="H224" s="196">
        <v>144.4</v>
      </c>
      <c r="I224" s="197"/>
      <c r="J224" s="198">
        <f>ROUND(I224*H224,2)</f>
        <v>0</v>
      </c>
      <c r="K224" s="194" t="s">
        <v>151</v>
      </c>
      <c r="L224" s="40"/>
      <c r="M224" s="199" t="s">
        <v>1</v>
      </c>
      <c r="N224" s="200" t="s">
        <v>50</v>
      </c>
      <c r="O224" s="72"/>
      <c r="P224" s="201">
        <f>O224*H224</f>
        <v>0</v>
      </c>
      <c r="Q224" s="201">
        <v>0.31879</v>
      </c>
      <c r="R224" s="201">
        <f>Q224*H224</f>
        <v>46.03327600000001</v>
      </c>
      <c r="S224" s="201">
        <v>0</v>
      </c>
      <c r="T224" s="202">
        <f>S224*H224</f>
        <v>0</v>
      </c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R224" s="203" t="s">
        <v>110</v>
      </c>
      <c r="AT224" s="203" t="s">
        <v>147</v>
      </c>
      <c r="AU224" s="203" t="s">
        <v>92</v>
      </c>
      <c r="AY224" s="18" t="s">
        <v>145</v>
      </c>
      <c r="BE224" s="204">
        <f>IF(N224="základní",J224,0)</f>
        <v>0</v>
      </c>
      <c r="BF224" s="204">
        <f>IF(N224="snížená",J224,0)</f>
        <v>0</v>
      </c>
      <c r="BG224" s="204">
        <f>IF(N224="zákl. přenesená",J224,0)</f>
        <v>0</v>
      </c>
      <c r="BH224" s="204">
        <f>IF(N224="sníž. přenesená",J224,0)</f>
        <v>0</v>
      </c>
      <c r="BI224" s="204">
        <f>IF(N224="nulová",J224,0)</f>
        <v>0</v>
      </c>
      <c r="BJ224" s="18" t="s">
        <v>23</v>
      </c>
      <c r="BK224" s="204">
        <f>ROUND(I224*H224,2)</f>
        <v>0</v>
      </c>
      <c r="BL224" s="18" t="s">
        <v>110</v>
      </c>
      <c r="BM224" s="203" t="s">
        <v>679</v>
      </c>
    </row>
    <row r="225" spans="2:51" s="13" customFormat="1" ht="11.25">
      <c r="B225" s="205"/>
      <c r="C225" s="206"/>
      <c r="D225" s="207" t="s">
        <v>153</v>
      </c>
      <c r="E225" s="208" t="s">
        <v>1</v>
      </c>
      <c r="F225" s="209" t="s">
        <v>674</v>
      </c>
      <c r="G225" s="206"/>
      <c r="H225" s="210">
        <v>114.4</v>
      </c>
      <c r="I225" s="211"/>
      <c r="J225" s="206"/>
      <c r="K225" s="206"/>
      <c r="L225" s="212"/>
      <c r="M225" s="213"/>
      <c r="N225" s="214"/>
      <c r="O225" s="214"/>
      <c r="P225" s="214"/>
      <c r="Q225" s="214"/>
      <c r="R225" s="214"/>
      <c r="S225" s="214"/>
      <c r="T225" s="215"/>
      <c r="AT225" s="216" t="s">
        <v>153</v>
      </c>
      <c r="AU225" s="216" t="s">
        <v>92</v>
      </c>
      <c r="AV225" s="13" t="s">
        <v>92</v>
      </c>
      <c r="AW225" s="13" t="s">
        <v>40</v>
      </c>
      <c r="AX225" s="13" t="s">
        <v>85</v>
      </c>
      <c r="AY225" s="216" t="s">
        <v>145</v>
      </c>
    </row>
    <row r="226" spans="2:51" s="13" customFormat="1" ht="11.25">
      <c r="B226" s="205"/>
      <c r="C226" s="206"/>
      <c r="D226" s="207" t="s">
        <v>153</v>
      </c>
      <c r="E226" s="208" t="s">
        <v>1</v>
      </c>
      <c r="F226" s="209" t="s">
        <v>675</v>
      </c>
      <c r="G226" s="206"/>
      <c r="H226" s="210">
        <v>13</v>
      </c>
      <c r="I226" s="211"/>
      <c r="J226" s="206"/>
      <c r="K226" s="206"/>
      <c r="L226" s="212"/>
      <c r="M226" s="213"/>
      <c r="N226" s="214"/>
      <c r="O226" s="214"/>
      <c r="P226" s="214"/>
      <c r="Q226" s="214"/>
      <c r="R226" s="214"/>
      <c r="S226" s="214"/>
      <c r="T226" s="215"/>
      <c r="AT226" s="216" t="s">
        <v>153</v>
      </c>
      <c r="AU226" s="216" t="s">
        <v>92</v>
      </c>
      <c r="AV226" s="13" t="s">
        <v>92</v>
      </c>
      <c r="AW226" s="13" t="s">
        <v>40</v>
      </c>
      <c r="AX226" s="13" t="s">
        <v>85</v>
      </c>
      <c r="AY226" s="216" t="s">
        <v>145</v>
      </c>
    </row>
    <row r="227" spans="2:51" s="13" customFormat="1" ht="11.25">
      <c r="B227" s="205"/>
      <c r="C227" s="206"/>
      <c r="D227" s="207" t="s">
        <v>153</v>
      </c>
      <c r="E227" s="208" t="s">
        <v>1</v>
      </c>
      <c r="F227" s="209" t="s">
        <v>676</v>
      </c>
      <c r="G227" s="206"/>
      <c r="H227" s="210">
        <v>17</v>
      </c>
      <c r="I227" s="211"/>
      <c r="J227" s="206"/>
      <c r="K227" s="206"/>
      <c r="L227" s="212"/>
      <c r="M227" s="213"/>
      <c r="N227" s="214"/>
      <c r="O227" s="214"/>
      <c r="P227" s="214"/>
      <c r="Q227" s="214"/>
      <c r="R227" s="214"/>
      <c r="S227" s="214"/>
      <c r="T227" s="215"/>
      <c r="AT227" s="216" t="s">
        <v>153</v>
      </c>
      <c r="AU227" s="216" t="s">
        <v>92</v>
      </c>
      <c r="AV227" s="13" t="s">
        <v>92</v>
      </c>
      <c r="AW227" s="13" t="s">
        <v>40</v>
      </c>
      <c r="AX227" s="13" t="s">
        <v>85</v>
      </c>
      <c r="AY227" s="216" t="s">
        <v>145</v>
      </c>
    </row>
    <row r="228" spans="2:51" s="14" customFormat="1" ht="11.25">
      <c r="B228" s="217"/>
      <c r="C228" s="218"/>
      <c r="D228" s="207" t="s">
        <v>153</v>
      </c>
      <c r="E228" s="219" t="s">
        <v>1</v>
      </c>
      <c r="F228" s="220" t="s">
        <v>174</v>
      </c>
      <c r="G228" s="218"/>
      <c r="H228" s="221">
        <v>144.4</v>
      </c>
      <c r="I228" s="222"/>
      <c r="J228" s="218"/>
      <c r="K228" s="218"/>
      <c r="L228" s="223"/>
      <c r="M228" s="224"/>
      <c r="N228" s="225"/>
      <c r="O228" s="225"/>
      <c r="P228" s="225"/>
      <c r="Q228" s="225"/>
      <c r="R228" s="225"/>
      <c r="S228" s="225"/>
      <c r="T228" s="226"/>
      <c r="AT228" s="227" t="s">
        <v>153</v>
      </c>
      <c r="AU228" s="227" t="s">
        <v>92</v>
      </c>
      <c r="AV228" s="14" t="s">
        <v>110</v>
      </c>
      <c r="AW228" s="14" t="s">
        <v>40</v>
      </c>
      <c r="AX228" s="14" t="s">
        <v>23</v>
      </c>
      <c r="AY228" s="227" t="s">
        <v>145</v>
      </c>
    </row>
    <row r="229" spans="1:65" s="2" customFormat="1" ht="37.9" customHeight="1">
      <c r="A229" s="35"/>
      <c r="B229" s="36"/>
      <c r="C229" s="192" t="s">
        <v>327</v>
      </c>
      <c r="D229" s="192" t="s">
        <v>147</v>
      </c>
      <c r="E229" s="193" t="s">
        <v>300</v>
      </c>
      <c r="F229" s="194" t="s">
        <v>301</v>
      </c>
      <c r="G229" s="195" t="s">
        <v>150</v>
      </c>
      <c r="H229" s="196">
        <v>12.4</v>
      </c>
      <c r="I229" s="197"/>
      <c r="J229" s="198">
        <f>ROUND(I229*H229,2)</f>
        <v>0</v>
      </c>
      <c r="K229" s="194" t="s">
        <v>151</v>
      </c>
      <c r="L229" s="40"/>
      <c r="M229" s="199" t="s">
        <v>1</v>
      </c>
      <c r="N229" s="200" t="s">
        <v>50</v>
      </c>
      <c r="O229" s="72"/>
      <c r="P229" s="201">
        <f>O229*H229</f>
        <v>0</v>
      </c>
      <c r="Q229" s="201">
        <v>0</v>
      </c>
      <c r="R229" s="201">
        <f>Q229*H229</f>
        <v>0</v>
      </c>
      <c r="S229" s="201">
        <v>0</v>
      </c>
      <c r="T229" s="202">
        <f>S229*H229</f>
        <v>0</v>
      </c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R229" s="203" t="s">
        <v>110</v>
      </c>
      <c r="AT229" s="203" t="s">
        <v>147</v>
      </c>
      <c r="AU229" s="203" t="s">
        <v>92</v>
      </c>
      <c r="AY229" s="18" t="s">
        <v>145</v>
      </c>
      <c r="BE229" s="204">
        <f>IF(N229="základní",J229,0)</f>
        <v>0</v>
      </c>
      <c r="BF229" s="204">
        <f>IF(N229="snížená",J229,0)</f>
        <v>0</v>
      </c>
      <c r="BG229" s="204">
        <f>IF(N229="zákl. přenesená",J229,0)</f>
        <v>0</v>
      </c>
      <c r="BH229" s="204">
        <f>IF(N229="sníž. přenesená",J229,0)</f>
        <v>0</v>
      </c>
      <c r="BI229" s="204">
        <f>IF(N229="nulová",J229,0)</f>
        <v>0</v>
      </c>
      <c r="BJ229" s="18" t="s">
        <v>23</v>
      </c>
      <c r="BK229" s="204">
        <f>ROUND(I229*H229,2)</f>
        <v>0</v>
      </c>
      <c r="BL229" s="18" t="s">
        <v>110</v>
      </c>
      <c r="BM229" s="203" t="s">
        <v>680</v>
      </c>
    </row>
    <row r="230" spans="2:51" s="13" customFormat="1" ht="11.25">
      <c r="B230" s="205"/>
      <c r="C230" s="206"/>
      <c r="D230" s="207" t="s">
        <v>153</v>
      </c>
      <c r="E230" s="208" t="s">
        <v>1</v>
      </c>
      <c r="F230" s="209" t="s">
        <v>681</v>
      </c>
      <c r="G230" s="206"/>
      <c r="H230" s="210">
        <v>12.4</v>
      </c>
      <c r="I230" s="211"/>
      <c r="J230" s="206"/>
      <c r="K230" s="206"/>
      <c r="L230" s="212"/>
      <c r="M230" s="213"/>
      <c r="N230" s="214"/>
      <c r="O230" s="214"/>
      <c r="P230" s="214"/>
      <c r="Q230" s="214"/>
      <c r="R230" s="214"/>
      <c r="S230" s="214"/>
      <c r="T230" s="215"/>
      <c r="AT230" s="216" t="s">
        <v>153</v>
      </c>
      <c r="AU230" s="216" t="s">
        <v>92</v>
      </c>
      <c r="AV230" s="13" t="s">
        <v>92</v>
      </c>
      <c r="AW230" s="13" t="s">
        <v>40</v>
      </c>
      <c r="AX230" s="13" t="s">
        <v>23</v>
      </c>
      <c r="AY230" s="216" t="s">
        <v>145</v>
      </c>
    </row>
    <row r="231" spans="1:65" s="2" customFormat="1" ht="37.9" customHeight="1">
      <c r="A231" s="35"/>
      <c r="B231" s="36"/>
      <c r="C231" s="192" t="s">
        <v>331</v>
      </c>
      <c r="D231" s="192" t="s">
        <v>147</v>
      </c>
      <c r="E231" s="193" t="s">
        <v>300</v>
      </c>
      <c r="F231" s="194" t="s">
        <v>301</v>
      </c>
      <c r="G231" s="195" t="s">
        <v>150</v>
      </c>
      <c r="H231" s="196">
        <v>67.3</v>
      </c>
      <c r="I231" s="197"/>
      <c r="J231" s="198">
        <f>ROUND(I231*H231,2)</f>
        <v>0</v>
      </c>
      <c r="K231" s="194" t="s">
        <v>151</v>
      </c>
      <c r="L231" s="40"/>
      <c r="M231" s="199" t="s">
        <v>1</v>
      </c>
      <c r="N231" s="200" t="s">
        <v>50</v>
      </c>
      <c r="O231" s="72"/>
      <c r="P231" s="201">
        <f>O231*H231</f>
        <v>0</v>
      </c>
      <c r="Q231" s="201">
        <v>0</v>
      </c>
      <c r="R231" s="201">
        <f>Q231*H231</f>
        <v>0</v>
      </c>
      <c r="S231" s="201">
        <v>0</v>
      </c>
      <c r="T231" s="202">
        <f>S231*H231</f>
        <v>0</v>
      </c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R231" s="203" t="s">
        <v>110</v>
      </c>
      <c r="AT231" s="203" t="s">
        <v>147</v>
      </c>
      <c r="AU231" s="203" t="s">
        <v>92</v>
      </c>
      <c r="AY231" s="18" t="s">
        <v>145</v>
      </c>
      <c r="BE231" s="204">
        <f>IF(N231="základní",J231,0)</f>
        <v>0</v>
      </c>
      <c r="BF231" s="204">
        <f>IF(N231="snížená",J231,0)</f>
        <v>0</v>
      </c>
      <c r="BG231" s="204">
        <f>IF(N231="zákl. přenesená",J231,0)</f>
        <v>0</v>
      </c>
      <c r="BH231" s="204">
        <f>IF(N231="sníž. přenesená",J231,0)</f>
        <v>0</v>
      </c>
      <c r="BI231" s="204">
        <f>IF(N231="nulová",J231,0)</f>
        <v>0</v>
      </c>
      <c r="BJ231" s="18" t="s">
        <v>23</v>
      </c>
      <c r="BK231" s="204">
        <f>ROUND(I231*H231,2)</f>
        <v>0</v>
      </c>
      <c r="BL231" s="18" t="s">
        <v>110</v>
      </c>
      <c r="BM231" s="203" t="s">
        <v>682</v>
      </c>
    </row>
    <row r="232" spans="2:51" s="13" customFormat="1" ht="11.25">
      <c r="B232" s="205"/>
      <c r="C232" s="206"/>
      <c r="D232" s="207" t="s">
        <v>153</v>
      </c>
      <c r="E232" s="208" t="s">
        <v>1</v>
      </c>
      <c r="F232" s="209" t="s">
        <v>683</v>
      </c>
      <c r="G232" s="206"/>
      <c r="H232" s="210">
        <v>67.3</v>
      </c>
      <c r="I232" s="211"/>
      <c r="J232" s="206"/>
      <c r="K232" s="206"/>
      <c r="L232" s="212"/>
      <c r="M232" s="213"/>
      <c r="N232" s="214"/>
      <c r="O232" s="214"/>
      <c r="P232" s="214"/>
      <c r="Q232" s="214"/>
      <c r="R232" s="214"/>
      <c r="S232" s="214"/>
      <c r="T232" s="215"/>
      <c r="AT232" s="216" t="s">
        <v>153</v>
      </c>
      <c r="AU232" s="216" t="s">
        <v>92</v>
      </c>
      <c r="AV232" s="13" t="s">
        <v>92</v>
      </c>
      <c r="AW232" s="13" t="s">
        <v>40</v>
      </c>
      <c r="AX232" s="13" t="s">
        <v>23</v>
      </c>
      <c r="AY232" s="216" t="s">
        <v>145</v>
      </c>
    </row>
    <row r="233" spans="1:65" s="2" customFormat="1" ht="49.15" customHeight="1">
      <c r="A233" s="35"/>
      <c r="B233" s="36"/>
      <c r="C233" s="192" t="s">
        <v>336</v>
      </c>
      <c r="D233" s="192" t="s">
        <v>147</v>
      </c>
      <c r="E233" s="193" t="s">
        <v>313</v>
      </c>
      <c r="F233" s="194" t="s">
        <v>314</v>
      </c>
      <c r="G233" s="195" t="s">
        <v>150</v>
      </c>
      <c r="H233" s="196">
        <v>3094.717</v>
      </c>
      <c r="I233" s="197"/>
      <c r="J233" s="198">
        <f>ROUND(I233*H233,2)</f>
        <v>0</v>
      </c>
      <c r="K233" s="194" t="s">
        <v>151</v>
      </c>
      <c r="L233" s="40"/>
      <c r="M233" s="199" t="s">
        <v>1</v>
      </c>
      <c r="N233" s="200" t="s">
        <v>50</v>
      </c>
      <c r="O233" s="72"/>
      <c r="P233" s="201">
        <f>O233*H233</f>
        <v>0</v>
      </c>
      <c r="Q233" s="201">
        <v>0</v>
      </c>
      <c r="R233" s="201">
        <f>Q233*H233</f>
        <v>0</v>
      </c>
      <c r="S233" s="201">
        <v>0</v>
      </c>
      <c r="T233" s="202">
        <f>S233*H233</f>
        <v>0</v>
      </c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R233" s="203" t="s">
        <v>110</v>
      </c>
      <c r="AT233" s="203" t="s">
        <v>147</v>
      </c>
      <c r="AU233" s="203" t="s">
        <v>92</v>
      </c>
      <c r="AY233" s="18" t="s">
        <v>145</v>
      </c>
      <c r="BE233" s="204">
        <f>IF(N233="základní",J233,0)</f>
        <v>0</v>
      </c>
      <c r="BF233" s="204">
        <f>IF(N233="snížená",J233,0)</f>
        <v>0</v>
      </c>
      <c r="BG233" s="204">
        <f>IF(N233="zákl. přenesená",J233,0)</f>
        <v>0</v>
      </c>
      <c r="BH233" s="204">
        <f>IF(N233="sníž. přenesená",J233,0)</f>
        <v>0</v>
      </c>
      <c r="BI233" s="204">
        <f>IF(N233="nulová",J233,0)</f>
        <v>0</v>
      </c>
      <c r="BJ233" s="18" t="s">
        <v>23</v>
      </c>
      <c r="BK233" s="204">
        <f>ROUND(I233*H233,2)</f>
        <v>0</v>
      </c>
      <c r="BL233" s="18" t="s">
        <v>110</v>
      </c>
      <c r="BM233" s="203" t="s">
        <v>684</v>
      </c>
    </row>
    <row r="234" spans="2:51" s="13" customFormat="1" ht="11.25">
      <c r="B234" s="205"/>
      <c r="C234" s="206"/>
      <c r="D234" s="207" t="s">
        <v>153</v>
      </c>
      <c r="E234" s="208" t="s">
        <v>1</v>
      </c>
      <c r="F234" s="209" t="s">
        <v>685</v>
      </c>
      <c r="G234" s="206"/>
      <c r="H234" s="210">
        <v>3080.761</v>
      </c>
      <c r="I234" s="211"/>
      <c r="J234" s="206"/>
      <c r="K234" s="206"/>
      <c r="L234" s="212"/>
      <c r="M234" s="213"/>
      <c r="N234" s="214"/>
      <c r="O234" s="214"/>
      <c r="P234" s="214"/>
      <c r="Q234" s="214"/>
      <c r="R234" s="214"/>
      <c r="S234" s="214"/>
      <c r="T234" s="215"/>
      <c r="AT234" s="216" t="s">
        <v>153</v>
      </c>
      <c r="AU234" s="216" t="s">
        <v>92</v>
      </c>
      <c r="AV234" s="13" t="s">
        <v>92</v>
      </c>
      <c r="AW234" s="13" t="s">
        <v>40</v>
      </c>
      <c r="AX234" s="13" t="s">
        <v>85</v>
      </c>
      <c r="AY234" s="216" t="s">
        <v>145</v>
      </c>
    </row>
    <row r="235" spans="2:51" s="13" customFormat="1" ht="22.5">
      <c r="B235" s="205"/>
      <c r="C235" s="206"/>
      <c r="D235" s="207" t="s">
        <v>153</v>
      </c>
      <c r="E235" s="208" t="s">
        <v>1</v>
      </c>
      <c r="F235" s="209" t="s">
        <v>686</v>
      </c>
      <c r="G235" s="206"/>
      <c r="H235" s="210">
        <v>8.1</v>
      </c>
      <c r="I235" s="211"/>
      <c r="J235" s="206"/>
      <c r="K235" s="206"/>
      <c r="L235" s="212"/>
      <c r="M235" s="213"/>
      <c r="N235" s="214"/>
      <c r="O235" s="214"/>
      <c r="P235" s="214"/>
      <c r="Q235" s="214"/>
      <c r="R235" s="214"/>
      <c r="S235" s="214"/>
      <c r="T235" s="215"/>
      <c r="AT235" s="216" t="s">
        <v>153</v>
      </c>
      <c r="AU235" s="216" t="s">
        <v>92</v>
      </c>
      <c r="AV235" s="13" t="s">
        <v>92</v>
      </c>
      <c r="AW235" s="13" t="s">
        <v>40</v>
      </c>
      <c r="AX235" s="13" t="s">
        <v>85</v>
      </c>
      <c r="AY235" s="216" t="s">
        <v>145</v>
      </c>
    </row>
    <row r="236" spans="2:51" s="13" customFormat="1" ht="11.25">
      <c r="B236" s="205"/>
      <c r="C236" s="206"/>
      <c r="D236" s="207" t="s">
        <v>153</v>
      </c>
      <c r="E236" s="208" t="s">
        <v>1</v>
      </c>
      <c r="F236" s="209" t="s">
        <v>687</v>
      </c>
      <c r="G236" s="206"/>
      <c r="H236" s="210">
        <v>5.856</v>
      </c>
      <c r="I236" s="211"/>
      <c r="J236" s="206"/>
      <c r="K236" s="206"/>
      <c r="L236" s="212"/>
      <c r="M236" s="213"/>
      <c r="N236" s="214"/>
      <c r="O236" s="214"/>
      <c r="P236" s="214"/>
      <c r="Q236" s="214"/>
      <c r="R236" s="214"/>
      <c r="S236" s="214"/>
      <c r="T236" s="215"/>
      <c r="AT236" s="216" t="s">
        <v>153</v>
      </c>
      <c r="AU236" s="216" t="s">
        <v>92</v>
      </c>
      <c r="AV236" s="13" t="s">
        <v>92</v>
      </c>
      <c r="AW236" s="13" t="s">
        <v>40</v>
      </c>
      <c r="AX236" s="13" t="s">
        <v>85</v>
      </c>
      <c r="AY236" s="216" t="s">
        <v>145</v>
      </c>
    </row>
    <row r="237" spans="2:51" s="14" customFormat="1" ht="11.25">
      <c r="B237" s="217"/>
      <c r="C237" s="218"/>
      <c r="D237" s="207" t="s">
        <v>153</v>
      </c>
      <c r="E237" s="219" t="s">
        <v>1</v>
      </c>
      <c r="F237" s="220" t="s">
        <v>174</v>
      </c>
      <c r="G237" s="218"/>
      <c r="H237" s="221">
        <v>3094.717</v>
      </c>
      <c r="I237" s="222"/>
      <c r="J237" s="218"/>
      <c r="K237" s="218"/>
      <c r="L237" s="223"/>
      <c r="M237" s="224"/>
      <c r="N237" s="225"/>
      <c r="O237" s="225"/>
      <c r="P237" s="225"/>
      <c r="Q237" s="225"/>
      <c r="R237" s="225"/>
      <c r="S237" s="225"/>
      <c r="T237" s="226"/>
      <c r="AT237" s="227" t="s">
        <v>153</v>
      </c>
      <c r="AU237" s="227" t="s">
        <v>92</v>
      </c>
      <c r="AV237" s="14" t="s">
        <v>110</v>
      </c>
      <c r="AW237" s="14" t="s">
        <v>40</v>
      </c>
      <c r="AX237" s="14" t="s">
        <v>23</v>
      </c>
      <c r="AY237" s="227" t="s">
        <v>145</v>
      </c>
    </row>
    <row r="238" spans="1:65" s="2" customFormat="1" ht="37.9" customHeight="1">
      <c r="A238" s="35"/>
      <c r="B238" s="36"/>
      <c r="C238" s="192" t="s">
        <v>342</v>
      </c>
      <c r="D238" s="192" t="s">
        <v>147</v>
      </c>
      <c r="E238" s="193" t="s">
        <v>323</v>
      </c>
      <c r="F238" s="194" t="s">
        <v>324</v>
      </c>
      <c r="G238" s="195" t="s">
        <v>150</v>
      </c>
      <c r="H238" s="196">
        <v>14.75</v>
      </c>
      <c r="I238" s="197"/>
      <c r="J238" s="198">
        <f>ROUND(I238*H238,2)</f>
        <v>0</v>
      </c>
      <c r="K238" s="194" t="s">
        <v>151</v>
      </c>
      <c r="L238" s="40"/>
      <c r="M238" s="199" t="s">
        <v>1</v>
      </c>
      <c r="N238" s="200" t="s">
        <v>50</v>
      </c>
      <c r="O238" s="72"/>
      <c r="P238" s="201">
        <f>O238*H238</f>
        <v>0</v>
      </c>
      <c r="Q238" s="201">
        <v>2.13408</v>
      </c>
      <c r="R238" s="201">
        <f>Q238*H238</f>
        <v>31.47768</v>
      </c>
      <c r="S238" s="201">
        <v>0</v>
      </c>
      <c r="T238" s="202">
        <f>S238*H238</f>
        <v>0</v>
      </c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R238" s="203" t="s">
        <v>110</v>
      </c>
      <c r="AT238" s="203" t="s">
        <v>147</v>
      </c>
      <c r="AU238" s="203" t="s">
        <v>92</v>
      </c>
      <c r="AY238" s="18" t="s">
        <v>145</v>
      </c>
      <c r="BE238" s="204">
        <f>IF(N238="základní",J238,0)</f>
        <v>0</v>
      </c>
      <c r="BF238" s="204">
        <f>IF(N238="snížená",J238,0)</f>
        <v>0</v>
      </c>
      <c r="BG238" s="204">
        <f>IF(N238="zákl. přenesená",J238,0)</f>
        <v>0</v>
      </c>
      <c r="BH238" s="204">
        <f>IF(N238="sníž. přenesená",J238,0)</f>
        <v>0</v>
      </c>
      <c r="BI238" s="204">
        <f>IF(N238="nulová",J238,0)</f>
        <v>0</v>
      </c>
      <c r="BJ238" s="18" t="s">
        <v>23</v>
      </c>
      <c r="BK238" s="204">
        <f>ROUND(I238*H238,2)</f>
        <v>0</v>
      </c>
      <c r="BL238" s="18" t="s">
        <v>110</v>
      </c>
      <c r="BM238" s="203" t="s">
        <v>688</v>
      </c>
    </row>
    <row r="239" spans="2:51" s="13" customFormat="1" ht="11.25">
      <c r="B239" s="205"/>
      <c r="C239" s="206"/>
      <c r="D239" s="207" t="s">
        <v>153</v>
      </c>
      <c r="E239" s="208" t="s">
        <v>1</v>
      </c>
      <c r="F239" s="209" t="s">
        <v>689</v>
      </c>
      <c r="G239" s="206"/>
      <c r="H239" s="210">
        <v>14.75</v>
      </c>
      <c r="I239" s="211"/>
      <c r="J239" s="206"/>
      <c r="K239" s="206"/>
      <c r="L239" s="212"/>
      <c r="M239" s="213"/>
      <c r="N239" s="214"/>
      <c r="O239" s="214"/>
      <c r="P239" s="214"/>
      <c r="Q239" s="214"/>
      <c r="R239" s="214"/>
      <c r="S239" s="214"/>
      <c r="T239" s="215"/>
      <c r="AT239" s="216" t="s">
        <v>153</v>
      </c>
      <c r="AU239" s="216" t="s">
        <v>92</v>
      </c>
      <c r="AV239" s="13" t="s">
        <v>92</v>
      </c>
      <c r="AW239" s="13" t="s">
        <v>40</v>
      </c>
      <c r="AX239" s="13" t="s">
        <v>23</v>
      </c>
      <c r="AY239" s="216" t="s">
        <v>145</v>
      </c>
    </row>
    <row r="240" spans="1:65" s="2" customFormat="1" ht="37.9" customHeight="1">
      <c r="A240" s="35"/>
      <c r="B240" s="36"/>
      <c r="C240" s="192" t="s">
        <v>349</v>
      </c>
      <c r="D240" s="192" t="s">
        <v>147</v>
      </c>
      <c r="E240" s="193" t="s">
        <v>690</v>
      </c>
      <c r="F240" s="194" t="s">
        <v>691</v>
      </c>
      <c r="G240" s="195" t="s">
        <v>225</v>
      </c>
      <c r="H240" s="196">
        <v>268.8</v>
      </c>
      <c r="I240" s="197"/>
      <c r="J240" s="198">
        <f>ROUND(I240*H240,2)</f>
        <v>0</v>
      </c>
      <c r="K240" s="194" t="s">
        <v>151</v>
      </c>
      <c r="L240" s="40"/>
      <c r="M240" s="199" t="s">
        <v>1</v>
      </c>
      <c r="N240" s="200" t="s">
        <v>50</v>
      </c>
      <c r="O240" s="72"/>
      <c r="P240" s="201">
        <f>O240*H240</f>
        <v>0</v>
      </c>
      <c r="Q240" s="201">
        <v>1.02480096</v>
      </c>
      <c r="R240" s="201">
        <f>Q240*H240</f>
        <v>275.46649804800006</v>
      </c>
      <c r="S240" s="201">
        <v>0</v>
      </c>
      <c r="T240" s="202">
        <f>S240*H240</f>
        <v>0</v>
      </c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R240" s="203" t="s">
        <v>110</v>
      </c>
      <c r="AT240" s="203" t="s">
        <v>147</v>
      </c>
      <c r="AU240" s="203" t="s">
        <v>92</v>
      </c>
      <c r="AY240" s="18" t="s">
        <v>145</v>
      </c>
      <c r="BE240" s="204">
        <f>IF(N240="základní",J240,0)</f>
        <v>0</v>
      </c>
      <c r="BF240" s="204">
        <f>IF(N240="snížená",J240,0)</f>
        <v>0</v>
      </c>
      <c r="BG240" s="204">
        <f>IF(N240="zákl. přenesená",J240,0)</f>
        <v>0</v>
      </c>
      <c r="BH240" s="204">
        <f>IF(N240="sníž. přenesená",J240,0)</f>
        <v>0</v>
      </c>
      <c r="BI240" s="204">
        <f>IF(N240="nulová",J240,0)</f>
        <v>0</v>
      </c>
      <c r="BJ240" s="18" t="s">
        <v>23</v>
      </c>
      <c r="BK240" s="204">
        <f>ROUND(I240*H240,2)</f>
        <v>0</v>
      </c>
      <c r="BL240" s="18" t="s">
        <v>110</v>
      </c>
      <c r="BM240" s="203" t="s">
        <v>692</v>
      </c>
    </row>
    <row r="241" spans="2:51" s="13" customFormat="1" ht="22.5">
      <c r="B241" s="205"/>
      <c r="C241" s="206"/>
      <c r="D241" s="207" t="s">
        <v>153</v>
      </c>
      <c r="E241" s="208" t="s">
        <v>1</v>
      </c>
      <c r="F241" s="209" t="s">
        <v>693</v>
      </c>
      <c r="G241" s="206"/>
      <c r="H241" s="210">
        <v>268.8</v>
      </c>
      <c r="I241" s="211"/>
      <c r="J241" s="206"/>
      <c r="K241" s="206"/>
      <c r="L241" s="212"/>
      <c r="M241" s="213"/>
      <c r="N241" s="214"/>
      <c r="O241" s="214"/>
      <c r="P241" s="214"/>
      <c r="Q241" s="214"/>
      <c r="R241" s="214"/>
      <c r="S241" s="214"/>
      <c r="T241" s="215"/>
      <c r="AT241" s="216" t="s">
        <v>153</v>
      </c>
      <c r="AU241" s="216" t="s">
        <v>92</v>
      </c>
      <c r="AV241" s="13" t="s">
        <v>92</v>
      </c>
      <c r="AW241" s="13" t="s">
        <v>40</v>
      </c>
      <c r="AX241" s="13" t="s">
        <v>23</v>
      </c>
      <c r="AY241" s="216" t="s">
        <v>145</v>
      </c>
    </row>
    <row r="242" spans="1:65" s="2" customFormat="1" ht="37.9" customHeight="1">
      <c r="A242" s="35"/>
      <c r="B242" s="36"/>
      <c r="C242" s="192" t="s">
        <v>574</v>
      </c>
      <c r="D242" s="192" t="s">
        <v>147</v>
      </c>
      <c r="E242" s="193" t="s">
        <v>694</v>
      </c>
      <c r="F242" s="194" t="s">
        <v>695</v>
      </c>
      <c r="G242" s="195" t="s">
        <v>225</v>
      </c>
      <c r="H242" s="196">
        <v>36</v>
      </c>
      <c r="I242" s="197"/>
      <c r="J242" s="198">
        <f>ROUND(I242*H242,2)</f>
        <v>0</v>
      </c>
      <c r="K242" s="194" t="s">
        <v>1</v>
      </c>
      <c r="L242" s="40"/>
      <c r="M242" s="199" t="s">
        <v>1</v>
      </c>
      <c r="N242" s="200" t="s">
        <v>50</v>
      </c>
      <c r="O242" s="72"/>
      <c r="P242" s="201">
        <f>O242*H242</f>
        <v>0</v>
      </c>
      <c r="Q242" s="201">
        <v>0</v>
      </c>
      <c r="R242" s="201">
        <f>Q242*H242</f>
        <v>0</v>
      </c>
      <c r="S242" s="201">
        <v>0</v>
      </c>
      <c r="T242" s="202">
        <f>S242*H242</f>
        <v>0</v>
      </c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R242" s="203" t="s">
        <v>110</v>
      </c>
      <c r="AT242" s="203" t="s">
        <v>147</v>
      </c>
      <c r="AU242" s="203" t="s">
        <v>92</v>
      </c>
      <c r="AY242" s="18" t="s">
        <v>145</v>
      </c>
      <c r="BE242" s="204">
        <f>IF(N242="základní",J242,0)</f>
        <v>0</v>
      </c>
      <c r="BF242" s="204">
        <f>IF(N242="snížená",J242,0)</f>
        <v>0</v>
      </c>
      <c r="BG242" s="204">
        <f>IF(N242="zákl. přenesená",J242,0)</f>
        <v>0</v>
      </c>
      <c r="BH242" s="204">
        <f>IF(N242="sníž. přenesená",J242,0)</f>
        <v>0</v>
      </c>
      <c r="BI242" s="204">
        <f>IF(N242="nulová",J242,0)</f>
        <v>0</v>
      </c>
      <c r="BJ242" s="18" t="s">
        <v>23</v>
      </c>
      <c r="BK242" s="204">
        <f>ROUND(I242*H242,2)</f>
        <v>0</v>
      </c>
      <c r="BL242" s="18" t="s">
        <v>110</v>
      </c>
      <c r="BM242" s="203" t="s">
        <v>696</v>
      </c>
    </row>
    <row r="243" spans="2:51" s="15" customFormat="1" ht="11.25">
      <c r="B243" s="228"/>
      <c r="C243" s="229"/>
      <c r="D243" s="207" t="s">
        <v>153</v>
      </c>
      <c r="E243" s="230" t="s">
        <v>1</v>
      </c>
      <c r="F243" s="231" t="s">
        <v>577</v>
      </c>
      <c r="G243" s="229"/>
      <c r="H243" s="230" t="s">
        <v>1</v>
      </c>
      <c r="I243" s="232"/>
      <c r="J243" s="229"/>
      <c r="K243" s="229"/>
      <c r="L243" s="233"/>
      <c r="M243" s="234"/>
      <c r="N243" s="235"/>
      <c r="O243" s="235"/>
      <c r="P243" s="235"/>
      <c r="Q243" s="235"/>
      <c r="R243" s="235"/>
      <c r="S243" s="235"/>
      <c r="T243" s="236"/>
      <c r="AT243" s="237" t="s">
        <v>153</v>
      </c>
      <c r="AU243" s="237" t="s">
        <v>92</v>
      </c>
      <c r="AV243" s="15" t="s">
        <v>23</v>
      </c>
      <c r="AW243" s="15" t="s">
        <v>40</v>
      </c>
      <c r="AX243" s="15" t="s">
        <v>85</v>
      </c>
      <c r="AY243" s="237" t="s">
        <v>145</v>
      </c>
    </row>
    <row r="244" spans="2:51" s="13" customFormat="1" ht="22.5">
      <c r="B244" s="205"/>
      <c r="C244" s="206"/>
      <c r="D244" s="207" t="s">
        <v>153</v>
      </c>
      <c r="E244" s="208" t="s">
        <v>1</v>
      </c>
      <c r="F244" s="209" t="s">
        <v>697</v>
      </c>
      <c r="G244" s="206"/>
      <c r="H244" s="210">
        <v>36</v>
      </c>
      <c r="I244" s="211"/>
      <c r="J244" s="206"/>
      <c r="K244" s="206"/>
      <c r="L244" s="212"/>
      <c r="M244" s="213"/>
      <c r="N244" s="214"/>
      <c r="O244" s="214"/>
      <c r="P244" s="214"/>
      <c r="Q244" s="214"/>
      <c r="R244" s="214"/>
      <c r="S244" s="214"/>
      <c r="T244" s="215"/>
      <c r="AT244" s="216" t="s">
        <v>153</v>
      </c>
      <c r="AU244" s="216" t="s">
        <v>92</v>
      </c>
      <c r="AV244" s="13" t="s">
        <v>92</v>
      </c>
      <c r="AW244" s="13" t="s">
        <v>40</v>
      </c>
      <c r="AX244" s="13" t="s">
        <v>23</v>
      </c>
      <c r="AY244" s="216" t="s">
        <v>145</v>
      </c>
    </row>
    <row r="245" spans="1:65" s="2" customFormat="1" ht="37.9" customHeight="1">
      <c r="A245" s="35"/>
      <c r="B245" s="36"/>
      <c r="C245" s="192" t="s">
        <v>579</v>
      </c>
      <c r="D245" s="192" t="s">
        <v>147</v>
      </c>
      <c r="E245" s="193" t="s">
        <v>328</v>
      </c>
      <c r="F245" s="194" t="s">
        <v>329</v>
      </c>
      <c r="G245" s="195" t="s">
        <v>225</v>
      </c>
      <c r="H245" s="196">
        <v>7005.23</v>
      </c>
      <c r="I245" s="197"/>
      <c r="J245" s="198">
        <f>ROUND(I245*H245,2)</f>
        <v>0</v>
      </c>
      <c r="K245" s="194" t="s">
        <v>151</v>
      </c>
      <c r="L245" s="40"/>
      <c r="M245" s="199" t="s">
        <v>1</v>
      </c>
      <c r="N245" s="200" t="s">
        <v>50</v>
      </c>
      <c r="O245" s="72"/>
      <c r="P245" s="201">
        <f>O245*H245</f>
        <v>0</v>
      </c>
      <c r="Q245" s="201">
        <v>0.743272</v>
      </c>
      <c r="R245" s="201">
        <f>Q245*H245</f>
        <v>5206.79131256</v>
      </c>
      <c r="S245" s="201">
        <v>0</v>
      </c>
      <c r="T245" s="202">
        <f>S245*H245</f>
        <v>0</v>
      </c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R245" s="203" t="s">
        <v>110</v>
      </c>
      <c r="AT245" s="203" t="s">
        <v>147</v>
      </c>
      <c r="AU245" s="203" t="s">
        <v>92</v>
      </c>
      <c r="AY245" s="18" t="s">
        <v>145</v>
      </c>
      <c r="BE245" s="204">
        <f>IF(N245="základní",J245,0)</f>
        <v>0</v>
      </c>
      <c r="BF245" s="204">
        <f>IF(N245="snížená",J245,0)</f>
        <v>0</v>
      </c>
      <c r="BG245" s="204">
        <f>IF(N245="zákl. přenesená",J245,0)</f>
        <v>0</v>
      </c>
      <c r="BH245" s="204">
        <f>IF(N245="sníž. přenesená",J245,0)</f>
        <v>0</v>
      </c>
      <c r="BI245" s="204">
        <f>IF(N245="nulová",J245,0)</f>
        <v>0</v>
      </c>
      <c r="BJ245" s="18" t="s">
        <v>23</v>
      </c>
      <c r="BK245" s="204">
        <f>ROUND(I245*H245,2)</f>
        <v>0</v>
      </c>
      <c r="BL245" s="18" t="s">
        <v>110</v>
      </c>
      <c r="BM245" s="203" t="s">
        <v>698</v>
      </c>
    </row>
    <row r="246" spans="2:51" s="13" customFormat="1" ht="11.25">
      <c r="B246" s="205"/>
      <c r="C246" s="206"/>
      <c r="D246" s="207" t="s">
        <v>153</v>
      </c>
      <c r="E246" s="208" t="s">
        <v>1</v>
      </c>
      <c r="F246" s="209" t="s">
        <v>699</v>
      </c>
      <c r="G246" s="206"/>
      <c r="H246" s="210">
        <v>16056.48</v>
      </c>
      <c r="I246" s="211"/>
      <c r="J246" s="206"/>
      <c r="K246" s="206"/>
      <c r="L246" s="212"/>
      <c r="M246" s="213"/>
      <c r="N246" s="214"/>
      <c r="O246" s="214"/>
      <c r="P246" s="214"/>
      <c r="Q246" s="214"/>
      <c r="R246" s="214"/>
      <c r="S246" s="214"/>
      <c r="T246" s="215"/>
      <c r="AT246" s="216" t="s">
        <v>153</v>
      </c>
      <c r="AU246" s="216" t="s">
        <v>92</v>
      </c>
      <c r="AV246" s="13" t="s">
        <v>92</v>
      </c>
      <c r="AW246" s="13" t="s">
        <v>40</v>
      </c>
      <c r="AX246" s="13" t="s">
        <v>85</v>
      </c>
      <c r="AY246" s="216" t="s">
        <v>145</v>
      </c>
    </row>
    <row r="247" spans="2:51" s="13" customFormat="1" ht="11.25">
      <c r="B247" s="205"/>
      <c r="C247" s="206"/>
      <c r="D247" s="207" t="s">
        <v>153</v>
      </c>
      <c r="E247" s="208" t="s">
        <v>1</v>
      </c>
      <c r="F247" s="209" t="s">
        <v>700</v>
      </c>
      <c r="G247" s="206"/>
      <c r="H247" s="210">
        <v>-9242.5</v>
      </c>
      <c r="I247" s="211"/>
      <c r="J247" s="206"/>
      <c r="K247" s="206"/>
      <c r="L247" s="212"/>
      <c r="M247" s="213"/>
      <c r="N247" s="214"/>
      <c r="O247" s="214"/>
      <c r="P247" s="214"/>
      <c r="Q247" s="214"/>
      <c r="R247" s="214"/>
      <c r="S247" s="214"/>
      <c r="T247" s="215"/>
      <c r="AT247" s="216" t="s">
        <v>153</v>
      </c>
      <c r="AU247" s="216" t="s">
        <v>92</v>
      </c>
      <c r="AV247" s="13" t="s">
        <v>92</v>
      </c>
      <c r="AW247" s="13" t="s">
        <v>40</v>
      </c>
      <c r="AX247" s="13" t="s">
        <v>85</v>
      </c>
      <c r="AY247" s="216" t="s">
        <v>145</v>
      </c>
    </row>
    <row r="248" spans="2:51" s="13" customFormat="1" ht="11.25">
      <c r="B248" s="205"/>
      <c r="C248" s="206"/>
      <c r="D248" s="207" t="s">
        <v>153</v>
      </c>
      <c r="E248" s="208" t="s">
        <v>1</v>
      </c>
      <c r="F248" s="209" t="s">
        <v>701</v>
      </c>
      <c r="G248" s="206"/>
      <c r="H248" s="210">
        <v>-90</v>
      </c>
      <c r="I248" s="211"/>
      <c r="J248" s="206"/>
      <c r="K248" s="206"/>
      <c r="L248" s="212"/>
      <c r="M248" s="213"/>
      <c r="N248" s="214"/>
      <c r="O248" s="214"/>
      <c r="P248" s="214"/>
      <c r="Q248" s="214"/>
      <c r="R248" s="214"/>
      <c r="S248" s="214"/>
      <c r="T248" s="215"/>
      <c r="AT248" s="216" t="s">
        <v>153</v>
      </c>
      <c r="AU248" s="216" t="s">
        <v>92</v>
      </c>
      <c r="AV248" s="13" t="s">
        <v>92</v>
      </c>
      <c r="AW248" s="13" t="s">
        <v>40</v>
      </c>
      <c r="AX248" s="13" t="s">
        <v>85</v>
      </c>
      <c r="AY248" s="216" t="s">
        <v>145</v>
      </c>
    </row>
    <row r="249" spans="2:51" s="13" customFormat="1" ht="22.5">
      <c r="B249" s="205"/>
      <c r="C249" s="206"/>
      <c r="D249" s="207" t="s">
        <v>153</v>
      </c>
      <c r="E249" s="208" t="s">
        <v>1</v>
      </c>
      <c r="F249" s="209" t="s">
        <v>702</v>
      </c>
      <c r="G249" s="206"/>
      <c r="H249" s="210">
        <v>281.25</v>
      </c>
      <c r="I249" s="211"/>
      <c r="J249" s="206"/>
      <c r="K249" s="206"/>
      <c r="L249" s="212"/>
      <c r="M249" s="213"/>
      <c r="N249" s="214"/>
      <c r="O249" s="214"/>
      <c r="P249" s="214"/>
      <c r="Q249" s="214"/>
      <c r="R249" s="214"/>
      <c r="S249" s="214"/>
      <c r="T249" s="215"/>
      <c r="AT249" s="216" t="s">
        <v>153</v>
      </c>
      <c r="AU249" s="216" t="s">
        <v>92</v>
      </c>
      <c r="AV249" s="13" t="s">
        <v>92</v>
      </c>
      <c r="AW249" s="13" t="s">
        <v>40</v>
      </c>
      <c r="AX249" s="13" t="s">
        <v>85</v>
      </c>
      <c r="AY249" s="216" t="s">
        <v>145</v>
      </c>
    </row>
    <row r="250" spans="2:51" s="14" customFormat="1" ht="11.25">
      <c r="B250" s="217"/>
      <c r="C250" s="218"/>
      <c r="D250" s="207" t="s">
        <v>153</v>
      </c>
      <c r="E250" s="219" t="s">
        <v>1</v>
      </c>
      <c r="F250" s="220" t="s">
        <v>174</v>
      </c>
      <c r="G250" s="218"/>
      <c r="H250" s="221">
        <v>7005.23</v>
      </c>
      <c r="I250" s="222"/>
      <c r="J250" s="218"/>
      <c r="K250" s="218"/>
      <c r="L250" s="223"/>
      <c r="M250" s="224"/>
      <c r="N250" s="225"/>
      <c r="O250" s="225"/>
      <c r="P250" s="225"/>
      <c r="Q250" s="225"/>
      <c r="R250" s="225"/>
      <c r="S250" s="225"/>
      <c r="T250" s="226"/>
      <c r="AT250" s="227" t="s">
        <v>153</v>
      </c>
      <c r="AU250" s="227" t="s">
        <v>92</v>
      </c>
      <c r="AV250" s="14" t="s">
        <v>110</v>
      </c>
      <c r="AW250" s="14" t="s">
        <v>40</v>
      </c>
      <c r="AX250" s="14" t="s">
        <v>23</v>
      </c>
      <c r="AY250" s="227" t="s">
        <v>145</v>
      </c>
    </row>
    <row r="251" spans="1:65" s="2" customFormat="1" ht="24.2" customHeight="1">
      <c r="A251" s="35"/>
      <c r="B251" s="36"/>
      <c r="C251" s="192" t="s">
        <v>355</v>
      </c>
      <c r="D251" s="192" t="s">
        <v>147</v>
      </c>
      <c r="E251" s="193" t="s">
        <v>703</v>
      </c>
      <c r="F251" s="194" t="s">
        <v>704</v>
      </c>
      <c r="G251" s="195" t="s">
        <v>225</v>
      </c>
      <c r="H251" s="196">
        <v>9242.5</v>
      </c>
      <c r="I251" s="197"/>
      <c r="J251" s="198">
        <f>ROUND(I251*H251,2)</f>
        <v>0</v>
      </c>
      <c r="K251" s="194" t="s">
        <v>1</v>
      </c>
      <c r="L251" s="40"/>
      <c r="M251" s="199" t="s">
        <v>1</v>
      </c>
      <c r="N251" s="200" t="s">
        <v>50</v>
      </c>
      <c r="O251" s="72"/>
      <c r="P251" s="201">
        <f>O251*H251</f>
        <v>0</v>
      </c>
      <c r="Q251" s="201">
        <v>0</v>
      </c>
      <c r="R251" s="201">
        <f>Q251*H251</f>
        <v>0</v>
      </c>
      <c r="S251" s="201">
        <v>0</v>
      </c>
      <c r="T251" s="202">
        <f>S251*H251</f>
        <v>0</v>
      </c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R251" s="203" t="s">
        <v>110</v>
      </c>
      <c r="AT251" s="203" t="s">
        <v>147</v>
      </c>
      <c r="AU251" s="203" t="s">
        <v>92</v>
      </c>
      <c r="AY251" s="18" t="s">
        <v>145</v>
      </c>
      <c r="BE251" s="204">
        <f>IF(N251="základní",J251,0)</f>
        <v>0</v>
      </c>
      <c r="BF251" s="204">
        <f>IF(N251="snížená",J251,0)</f>
        <v>0</v>
      </c>
      <c r="BG251" s="204">
        <f>IF(N251="zákl. přenesená",J251,0)</f>
        <v>0</v>
      </c>
      <c r="BH251" s="204">
        <f>IF(N251="sníž. přenesená",J251,0)</f>
        <v>0</v>
      </c>
      <c r="BI251" s="204">
        <f>IF(N251="nulová",J251,0)</f>
        <v>0</v>
      </c>
      <c r="BJ251" s="18" t="s">
        <v>23</v>
      </c>
      <c r="BK251" s="204">
        <f>ROUND(I251*H251,2)</f>
        <v>0</v>
      </c>
      <c r="BL251" s="18" t="s">
        <v>110</v>
      </c>
      <c r="BM251" s="203" t="s">
        <v>705</v>
      </c>
    </row>
    <row r="252" spans="2:51" s="15" customFormat="1" ht="11.25">
      <c r="B252" s="228"/>
      <c r="C252" s="229"/>
      <c r="D252" s="207" t="s">
        <v>153</v>
      </c>
      <c r="E252" s="230" t="s">
        <v>1</v>
      </c>
      <c r="F252" s="231" t="s">
        <v>577</v>
      </c>
      <c r="G252" s="229"/>
      <c r="H252" s="230" t="s">
        <v>1</v>
      </c>
      <c r="I252" s="232"/>
      <c r="J252" s="229"/>
      <c r="K252" s="229"/>
      <c r="L252" s="233"/>
      <c r="M252" s="234"/>
      <c r="N252" s="235"/>
      <c r="O252" s="235"/>
      <c r="P252" s="235"/>
      <c r="Q252" s="235"/>
      <c r="R252" s="235"/>
      <c r="S252" s="235"/>
      <c r="T252" s="236"/>
      <c r="AT252" s="237" t="s">
        <v>153</v>
      </c>
      <c r="AU252" s="237" t="s">
        <v>92</v>
      </c>
      <c r="AV252" s="15" t="s">
        <v>23</v>
      </c>
      <c r="AW252" s="15" t="s">
        <v>40</v>
      </c>
      <c r="AX252" s="15" t="s">
        <v>85</v>
      </c>
      <c r="AY252" s="237" t="s">
        <v>145</v>
      </c>
    </row>
    <row r="253" spans="2:51" s="13" customFormat="1" ht="11.25">
      <c r="B253" s="205"/>
      <c r="C253" s="206"/>
      <c r="D253" s="207" t="s">
        <v>153</v>
      </c>
      <c r="E253" s="208" t="s">
        <v>1</v>
      </c>
      <c r="F253" s="209" t="s">
        <v>706</v>
      </c>
      <c r="G253" s="206"/>
      <c r="H253" s="210">
        <v>9242.5</v>
      </c>
      <c r="I253" s="211"/>
      <c r="J253" s="206"/>
      <c r="K253" s="206"/>
      <c r="L253" s="212"/>
      <c r="M253" s="213"/>
      <c r="N253" s="214"/>
      <c r="O253" s="214"/>
      <c r="P253" s="214"/>
      <c r="Q253" s="214"/>
      <c r="R253" s="214"/>
      <c r="S253" s="214"/>
      <c r="T253" s="215"/>
      <c r="AT253" s="216" t="s">
        <v>153</v>
      </c>
      <c r="AU253" s="216" t="s">
        <v>92</v>
      </c>
      <c r="AV253" s="13" t="s">
        <v>92</v>
      </c>
      <c r="AW253" s="13" t="s">
        <v>40</v>
      </c>
      <c r="AX253" s="13" t="s">
        <v>23</v>
      </c>
      <c r="AY253" s="216" t="s">
        <v>145</v>
      </c>
    </row>
    <row r="254" spans="1:65" s="2" customFormat="1" ht="37.9" customHeight="1">
      <c r="A254" s="35"/>
      <c r="B254" s="36"/>
      <c r="C254" s="192" t="s">
        <v>707</v>
      </c>
      <c r="D254" s="192" t="s">
        <v>147</v>
      </c>
      <c r="E254" s="193" t="s">
        <v>332</v>
      </c>
      <c r="F254" s="194" t="s">
        <v>333</v>
      </c>
      <c r="G254" s="195" t="s">
        <v>225</v>
      </c>
      <c r="H254" s="196">
        <v>144.4</v>
      </c>
      <c r="I254" s="197"/>
      <c r="J254" s="198">
        <f>ROUND(I254*H254,2)</f>
        <v>0</v>
      </c>
      <c r="K254" s="194" t="s">
        <v>151</v>
      </c>
      <c r="L254" s="40"/>
      <c r="M254" s="199" t="s">
        <v>1</v>
      </c>
      <c r="N254" s="200" t="s">
        <v>50</v>
      </c>
      <c r="O254" s="72"/>
      <c r="P254" s="201">
        <f>O254*H254</f>
        <v>0</v>
      </c>
      <c r="Q254" s="201">
        <v>0.937788</v>
      </c>
      <c r="R254" s="201">
        <f>Q254*H254</f>
        <v>135.4165872</v>
      </c>
      <c r="S254" s="201">
        <v>0</v>
      </c>
      <c r="T254" s="202">
        <f>S254*H254</f>
        <v>0</v>
      </c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R254" s="203" t="s">
        <v>110</v>
      </c>
      <c r="AT254" s="203" t="s">
        <v>147</v>
      </c>
      <c r="AU254" s="203" t="s">
        <v>92</v>
      </c>
      <c r="AY254" s="18" t="s">
        <v>145</v>
      </c>
      <c r="BE254" s="204">
        <f>IF(N254="základní",J254,0)</f>
        <v>0</v>
      </c>
      <c r="BF254" s="204">
        <f>IF(N254="snížená",J254,0)</f>
        <v>0</v>
      </c>
      <c r="BG254" s="204">
        <f>IF(N254="zákl. přenesená",J254,0)</f>
        <v>0</v>
      </c>
      <c r="BH254" s="204">
        <f>IF(N254="sníž. přenesená",J254,0)</f>
        <v>0</v>
      </c>
      <c r="BI254" s="204">
        <f>IF(N254="nulová",J254,0)</f>
        <v>0</v>
      </c>
      <c r="BJ254" s="18" t="s">
        <v>23</v>
      </c>
      <c r="BK254" s="204">
        <f>ROUND(I254*H254,2)</f>
        <v>0</v>
      </c>
      <c r="BL254" s="18" t="s">
        <v>110</v>
      </c>
      <c r="BM254" s="203" t="s">
        <v>708</v>
      </c>
    </row>
    <row r="255" spans="2:51" s="13" customFormat="1" ht="11.25">
      <c r="B255" s="205"/>
      <c r="C255" s="206"/>
      <c r="D255" s="207" t="s">
        <v>153</v>
      </c>
      <c r="E255" s="208" t="s">
        <v>1</v>
      </c>
      <c r="F255" s="209" t="s">
        <v>674</v>
      </c>
      <c r="G255" s="206"/>
      <c r="H255" s="210">
        <v>114.4</v>
      </c>
      <c r="I255" s="211"/>
      <c r="J255" s="206"/>
      <c r="K255" s="206"/>
      <c r="L255" s="212"/>
      <c r="M255" s="213"/>
      <c r="N255" s="214"/>
      <c r="O255" s="214"/>
      <c r="P255" s="214"/>
      <c r="Q255" s="214"/>
      <c r="R255" s="214"/>
      <c r="S255" s="214"/>
      <c r="T255" s="215"/>
      <c r="AT255" s="216" t="s">
        <v>153</v>
      </c>
      <c r="AU255" s="216" t="s">
        <v>92</v>
      </c>
      <c r="AV255" s="13" t="s">
        <v>92</v>
      </c>
      <c r="AW255" s="13" t="s">
        <v>40</v>
      </c>
      <c r="AX255" s="13" t="s">
        <v>85</v>
      </c>
      <c r="AY255" s="216" t="s">
        <v>145</v>
      </c>
    </row>
    <row r="256" spans="2:51" s="13" customFormat="1" ht="11.25">
      <c r="B256" s="205"/>
      <c r="C256" s="206"/>
      <c r="D256" s="207" t="s">
        <v>153</v>
      </c>
      <c r="E256" s="208" t="s">
        <v>1</v>
      </c>
      <c r="F256" s="209" t="s">
        <v>675</v>
      </c>
      <c r="G256" s="206"/>
      <c r="H256" s="210">
        <v>13</v>
      </c>
      <c r="I256" s="211"/>
      <c r="J256" s="206"/>
      <c r="K256" s="206"/>
      <c r="L256" s="212"/>
      <c r="M256" s="213"/>
      <c r="N256" s="214"/>
      <c r="O256" s="214"/>
      <c r="P256" s="214"/>
      <c r="Q256" s="214"/>
      <c r="R256" s="214"/>
      <c r="S256" s="214"/>
      <c r="T256" s="215"/>
      <c r="AT256" s="216" t="s">
        <v>153</v>
      </c>
      <c r="AU256" s="216" t="s">
        <v>92</v>
      </c>
      <c r="AV256" s="13" t="s">
        <v>92</v>
      </c>
      <c r="AW256" s="13" t="s">
        <v>40</v>
      </c>
      <c r="AX256" s="13" t="s">
        <v>85</v>
      </c>
      <c r="AY256" s="216" t="s">
        <v>145</v>
      </c>
    </row>
    <row r="257" spans="2:51" s="13" customFormat="1" ht="11.25">
      <c r="B257" s="205"/>
      <c r="C257" s="206"/>
      <c r="D257" s="207" t="s">
        <v>153</v>
      </c>
      <c r="E257" s="208" t="s">
        <v>1</v>
      </c>
      <c r="F257" s="209" t="s">
        <v>676</v>
      </c>
      <c r="G257" s="206"/>
      <c r="H257" s="210">
        <v>17</v>
      </c>
      <c r="I257" s="211"/>
      <c r="J257" s="206"/>
      <c r="K257" s="206"/>
      <c r="L257" s="212"/>
      <c r="M257" s="213"/>
      <c r="N257" s="214"/>
      <c r="O257" s="214"/>
      <c r="P257" s="214"/>
      <c r="Q257" s="214"/>
      <c r="R257" s="214"/>
      <c r="S257" s="214"/>
      <c r="T257" s="215"/>
      <c r="AT257" s="216" t="s">
        <v>153</v>
      </c>
      <c r="AU257" s="216" t="s">
        <v>92</v>
      </c>
      <c r="AV257" s="13" t="s">
        <v>92</v>
      </c>
      <c r="AW257" s="13" t="s">
        <v>40</v>
      </c>
      <c r="AX257" s="13" t="s">
        <v>85</v>
      </c>
      <c r="AY257" s="216" t="s">
        <v>145</v>
      </c>
    </row>
    <row r="258" spans="2:51" s="14" customFormat="1" ht="11.25">
      <c r="B258" s="217"/>
      <c r="C258" s="218"/>
      <c r="D258" s="207" t="s">
        <v>153</v>
      </c>
      <c r="E258" s="219" t="s">
        <v>1</v>
      </c>
      <c r="F258" s="220" t="s">
        <v>174</v>
      </c>
      <c r="G258" s="218"/>
      <c r="H258" s="221">
        <v>144.4</v>
      </c>
      <c r="I258" s="222"/>
      <c r="J258" s="218"/>
      <c r="K258" s="218"/>
      <c r="L258" s="223"/>
      <c r="M258" s="224"/>
      <c r="N258" s="225"/>
      <c r="O258" s="225"/>
      <c r="P258" s="225"/>
      <c r="Q258" s="225"/>
      <c r="R258" s="225"/>
      <c r="S258" s="225"/>
      <c r="T258" s="226"/>
      <c r="AT258" s="227" t="s">
        <v>153</v>
      </c>
      <c r="AU258" s="227" t="s">
        <v>92</v>
      </c>
      <c r="AV258" s="14" t="s">
        <v>110</v>
      </c>
      <c r="AW258" s="14" t="s">
        <v>40</v>
      </c>
      <c r="AX258" s="14" t="s">
        <v>23</v>
      </c>
      <c r="AY258" s="227" t="s">
        <v>145</v>
      </c>
    </row>
    <row r="259" spans="2:63" s="12" customFormat="1" ht="22.9" customHeight="1">
      <c r="B259" s="176"/>
      <c r="C259" s="177"/>
      <c r="D259" s="178" t="s">
        <v>84</v>
      </c>
      <c r="E259" s="190" t="s">
        <v>175</v>
      </c>
      <c r="F259" s="190" t="s">
        <v>709</v>
      </c>
      <c r="G259" s="177"/>
      <c r="H259" s="177"/>
      <c r="I259" s="180"/>
      <c r="J259" s="191">
        <f>BK259</f>
        <v>0</v>
      </c>
      <c r="K259" s="177"/>
      <c r="L259" s="182"/>
      <c r="M259" s="183"/>
      <c r="N259" s="184"/>
      <c r="O259" s="184"/>
      <c r="P259" s="185">
        <f>SUM(P260:P261)</f>
        <v>0</v>
      </c>
      <c r="Q259" s="184"/>
      <c r="R259" s="185">
        <f>SUM(R260:R261)</f>
        <v>3.203571</v>
      </c>
      <c r="S259" s="184"/>
      <c r="T259" s="186">
        <f>SUM(T260:T261)</f>
        <v>0</v>
      </c>
      <c r="AR259" s="187" t="s">
        <v>23</v>
      </c>
      <c r="AT259" s="188" t="s">
        <v>84</v>
      </c>
      <c r="AU259" s="188" t="s">
        <v>23</v>
      </c>
      <c r="AY259" s="187" t="s">
        <v>145</v>
      </c>
      <c r="BK259" s="189">
        <f>SUM(BK260:BK261)</f>
        <v>0</v>
      </c>
    </row>
    <row r="260" spans="1:65" s="2" customFormat="1" ht="37.9" customHeight="1">
      <c r="A260" s="35"/>
      <c r="B260" s="36"/>
      <c r="C260" s="192" t="s">
        <v>710</v>
      </c>
      <c r="D260" s="192" t="s">
        <v>147</v>
      </c>
      <c r="E260" s="193" t="s">
        <v>711</v>
      </c>
      <c r="F260" s="194" t="s">
        <v>712</v>
      </c>
      <c r="G260" s="195" t="s">
        <v>225</v>
      </c>
      <c r="H260" s="196">
        <v>35</v>
      </c>
      <c r="I260" s="197"/>
      <c r="J260" s="198">
        <f>ROUND(I260*H260,2)</f>
        <v>0</v>
      </c>
      <c r="K260" s="194" t="s">
        <v>151</v>
      </c>
      <c r="L260" s="40"/>
      <c r="M260" s="199" t="s">
        <v>1</v>
      </c>
      <c r="N260" s="200" t="s">
        <v>50</v>
      </c>
      <c r="O260" s="72"/>
      <c r="P260" s="201">
        <f>O260*H260</f>
        <v>0</v>
      </c>
      <c r="Q260" s="201">
        <v>0.0915306</v>
      </c>
      <c r="R260" s="201">
        <f>Q260*H260</f>
        <v>3.203571</v>
      </c>
      <c r="S260" s="201">
        <v>0</v>
      </c>
      <c r="T260" s="202">
        <f>S260*H260</f>
        <v>0</v>
      </c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R260" s="203" t="s">
        <v>110</v>
      </c>
      <c r="AT260" s="203" t="s">
        <v>147</v>
      </c>
      <c r="AU260" s="203" t="s">
        <v>92</v>
      </c>
      <c r="AY260" s="18" t="s">
        <v>145</v>
      </c>
      <c r="BE260" s="204">
        <f>IF(N260="základní",J260,0)</f>
        <v>0</v>
      </c>
      <c r="BF260" s="204">
        <f>IF(N260="snížená",J260,0)</f>
        <v>0</v>
      </c>
      <c r="BG260" s="204">
        <f>IF(N260="zákl. přenesená",J260,0)</f>
        <v>0</v>
      </c>
      <c r="BH260" s="204">
        <f>IF(N260="sníž. přenesená",J260,0)</f>
        <v>0</v>
      </c>
      <c r="BI260" s="204">
        <f>IF(N260="nulová",J260,0)</f>
        <v>0</v>
      </c>
      <c r="BJ260" s="18" t="s">
        <v>23</v>
      </c>
      <c r="BK260" s="204">
        <f>ROUND(I260*H260,2)</f>
        <v>0</v>
      </c>
      <c r="BL260" s="18" t="s">
        <v>110</v>
      </c>
      <c r="BM260" s="203" t="s">
        <v>713</v>
      </c>
    </row>
    <row r="261" spans="2:51" s="13" customFormat="1" ht="11.25">
      <c r="B261" s="205"/>
      <c r="C261" s="206"/>
      <c r="D261" s="207" t="s">
        <v>153</v>
      </c>
      <c r="E261" s="208" t="s">
        <v>1</v>
      </c>
      <c r="F261" s="209" t="s">
        <v>714</v>
      </c>
      <c r="G261" s="206"/>
      <c r="H261" s="210">
        <v>35</v>
      </c>
      <c r="I261" s="211"/>
      <c r="J261" s="206"/>
      <c r="K261" s="206"/>
      <c r="L261" s="212"/>
      <c r="M261" s="213"/>
      <c r="N261" s="214"/>
      <c r="O261" s="214"/>
      <c r="P261" s="214"/>
      <c r="Q261" s="214"/>
      <c r="R261" s="214"/>
      <c r="S261" s="214"/>
      <c r="T261" s="215"/>
      <c r="AT261" s="216" t="s">
        <v>153</v>
      </c>
      <c r="AU261" s="216" t="s">
        <v>92</v>
      </c>
      <c r="AV261" s="13" t="s">
        <v>92</v>
      </c>
      <c r="AW261" s="13" t="s">
        <v>40</v>
      </c>
      <c r="AX261" s="13" t="s">
        <v>23</v>
      </c>
      <c r="AY261" s="216" t="s">
        <v>145</v>
      </c>
    </row>
    <row r="262" spans="2:63" s="12" customFormat="1" ht="22.9" customHeight="1">
      <c r="B262" s="176"/>
      <c r="C262" s="177"/>
      <c r="D262" s="178" t="s">
        <v>84</v>
      </c>
      <c r="E262" s="190" t="s">
        <v>191</v>
      </c>
      <c r="F262" s="190" t="s">
        <v>715</v>
      </c>
      <c r="G262" s="177"/>
      <c r="H262" s="177"/>
      <c r="I262" s="180"/>
      <c r="J262" s="191">
        <f>BK262</f>
        <v>0</v>
      </c>
      <c r="K262" s="177"/>
      <c r="L262" s="182"/>
      <c r="M262" s="183"/>
      <c r="N262" s="184"/>
      <c r="O262" s="184"/>
      <c r="P262" s="185">
        <f>SUM(P263:P281)</f>
        <v>0</v>
      </c>
      <c r="Q262" s="184"/>
      <c r="R262" s="185">
        <f>SUM(R263:R281)</f>
        <v>6.184255100000001</v>
      </c>
      <c r="S262" s="184"/>
      <c r="T262" s="186">
        <f>SUM(T263:T281)</f>
        <v>0</v>
      </c>
      <c r="AR262" s="187" t="s">
        <v>23</v>
      </c>
      <c r="AT262" s="188" t="s">
        <v>84</v>
      </c>
      <c r="AU262" s="188" t="s">
        <v>23</v>
      </c>
      <c r="AY262" s="187" t="s">
        <v>145</v>
      </c>
      <c r="BK262" s="189">
        <f>SUM(BK263:BK281)</f>
        <v>0</v>
      </c>
    </row>
    <row r="263" spans="1:65" s="2" customFormat="1" ht="37.9" customHeight="1">
      <c r="A263" s="35"/>
      <c r="B263" s="36"/>
      <c r="C263" s="192" t="s">
        <v>716</v>
      </c>
      <c r="D263" s="192" t="s">
        <v>147</v>
      </c>
      <c r="E263" s="193" t="s">
        <v>717</v>
      </c>
      <c r="F263" s="194" t="s">
        <v>718</v>
      </c>
      <c r="G263" s="195" t="s">
        <v>161</v>
      </c>
      <c r="H263" s="196">
        <v>2.5</v>
      </c>
      <c r="I263" s="197"/>
      <c r="J263" s="198">
        <f>ROUND(I263*H263,2)</f>
        <v>0</v>
      </c>
      <c r="K263" s="194" t="s">
        <v>151</v>
      </c>
      <c r="L263" s="40"/>
      <c r="M263" s="199" t="s">
        <v>1</v>
      </c>
      <c r="N263" s="200" t="s">
        <v>50</v>
      </c>
      <c r="O263" s="72"/>
      <c r="P263" s="201">
        <f>O263*H263</f>
        <v>0</v>
      </c>
      <c r="Q263" s="201">
        <v>2.92E-05</v>
      </c>
      <c r="R263" s="201">
        <f>Q263*H263</f>
        <v>7.3E-05</v>
      </c>
      <c r="S263" s="201">
        <v>0</v>
      </c>
      <c r="T263" s="202">
        <f>S263*H263</f>
        <v>0</v>
      </c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R263" s="203" t="s">
        <v>110</v>
      </c>
      <c r="AT263" s="203" t="s">
        <v>147</v>
      </c>
      <c r="AU263" s="203" t="s">
        <v>92</v>
      </c>
      <c r="AY263" s="18" t="s">
        <v>145</v>
      </c>
      <c r="BE263" s="204">
        <f>IF(N263="základní",J263,0)</f>
        <v>0</v>
      </c>
      <c r="BF263" s="204">
        <f>IF(N263="snížená",J263,0)</f>
        <v>0</v>
      </c>
      <c r="BG263" s="204">
        <f>IF(N263="zákl. přenesená",J263,0)</f>
        <v>0</v>
      </c>
      <c r="BH263" s="204">
        <f>IF(N263="sníž. přenesená",J263,0)</f>
        <v>0</v>
      </c>
      <c r="BI263" s="204">
        <f>IF(N263="nulová",J263,0)</f>
        <v>0</v>
      </c>
      <c r="BJ263" s="18" t="s">
        <v>23</v>
      </c>
      <c r="BK263" s="204">
        <f>ROUND(I263*H263,2)</f>
        <v>0</v>
      </c>
      <c r="BL263" s="18" t="s">
        <v>110</v>
      </c>
      <c r="BM263" s="203" t="s">
        <v>719</v>
      </c>
    </row>
    <row r="264" spans="2:51" s="13" customFormat="1" ht="11.25">
      <c r="B264" s="205"/>
      <c r="C264" s="206"/>
      <c r="D264" s="207" t="s">
        <v>153</v>
      </c>
      <c r="E264" s="208" t="s">
        <v>1</v>
      </c>
      <c r="F264" s="209" t="s">
        <v>720</v>
      </c>
      <c r="G264" s="206"/>
      <c r="H264" s="210">
        <v>2.5</v>
      </c>
      <c r="I264" s="211"/>
      <c r="J264" s="206"/>
      <c r="K264" s="206"/>
      <c r="L264" s="212"/>
      <c r="M264" s="213"/>
      <c r="N264" s="214"/>
      <c r="O264" s="214"/>
      <c r="P264" s="214"/>
      <c r="Q264" s="214"/>
      <c r="R264" s="214"/>
      <c r="S264" s="214"/>
      <c r="T264" s="215"/>
      <c r="AT264" s="216" t="s">
        <v>153</v>
      </c>
      <c r="AU264" s="216" t="s">
        <v>92</v>
      </c>
      <c r="AV264" s="13" t="s">
        <v>92</v>
      </c>
      <c r="AW264" s="13" t="s">
        <v>40</v>
      </c>
      <c r="AX264" s="13" t="s">
        <v>23</v>
      </c>
      <c r="AY264" s="216" t="s">
        <v>145</v>
      </c>
    </row>
    <row r="265" spans="1:65" s="2" customFormat="1" ht="14.45" customHeight="1">
      <c r="A265" s="35"/>
      <c r="B265" s="36"/>
      <c r="C265" s="238" t="s">
        <v>721</v>
      </c>
      <c r="D265" s="238" t="s">
        <v>236</v>
      </c>
      <c r="E265" s="239" t="s">
        <v>722</v>
      </c>
      <c r="F265" s="240" t="s">
        <v>723</v>
      </c>
      <c r="G265" s="241" t="s">
        <v>161</v>
      </c>
      <c r="H265" s="242">
        <v>2.5</v>
      </c>
      <c r="I265" s="243"/>
      <c r="J265" s="244">
        <f>ROUND(I265*H265,2)</f>
        <v>0</v>
      </c>
      <c r="K265" s="240" t="s">
        <v>151</v>
      </c>
      <c r="L265" s="245"/>
      <c r="M265" s="246" t="s">
        <v>1</v>
      </c>
      <c r="N265" s="247" t="s">
        <v>50</v>
      </c>
      <c r="O265" s="72"/>
      <c r="P265" s="201">
        <f>O265*H265</f>
        <v>0</v>
      </c>
      <c r="Q265" s="201">
        <v>1.384</v>
      </c>
      <c r="R265" s="201">
        <f>Q265*H265</f>
        <v>3.46</v>
      </c>
      <c r="S265" s="201">
        <v>0</v>
      </c>
      <c r="T265" s="202">
        <f>S265*H265</f>
        <v>0</v>
      </c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R265" s="203" t="s">
        <v>191</v>
      </c>
      <c r="AT265" s="203" t="s">
        <v>236</v>
      </c>
      <c r="AU265" s="203" t="s">
        <v>92</v>
      </c>
      <c r="AY265" s="18" t="s">
        <v>145</v>
      </c>
      <c r="BE265" s="204">
        <f>IF(N265="základní",J265,0)</f>
        <v>0</v>
      </c>
      <c r="BF265" s="204">
        <f>IF(N265="snížená",J265,0)</f>
        <v>0</v>
      </c>
      <c r="BG265" s="204">
        <f>IF(N265="zákl. přenesená",J265,0)</f>
        <v>0</v>
      </c>
      <c r="BH265" s="204">
        <f>IF(N265="sníž. přenesená",J265,0)</f>
        <v>0</v>
      </c>
      <c r="BI265" s="204">
        <f>IF(N265="nulová",J265,0)</f>
        <v>0</v>
      </c>
      <c r="BJ265" s="18" t="s">
        <v>23</v>
      </c>
      <c r="BK265" s="204">
        <f>ROUND(I265*H265,2)</f>
        <v>0</v>
      </c>
      <c r="BL265" s="18" t="s">
        <v>110</v>
      </c>
      <c r="BM265" s="203" t="s">
        <v>724</v>
      </c>
    </row>
    <row r="266" spans="1:65" s="2" customFormat="1" ht="37.9" customHeight="1">
      <c r="A266" s="35"/>
      <c r="B266" s="36"/>
      <c r="C266" s="192" t="s">
        <v>725</v>
      </c>
      <c r="D266" s="192" t="s">
        <v>147</v>
      </c>
      <c r="E266" s="193" t="s">
        <v>726</v>
      </c>
      <c r="F266" s="194" t="s">
        <v>727</v>
      </c>
      <c r="G266" s="195" t="s">
        <v>161</v>
      </c>
      <c r="H266" s="196">
        <v>390</v>
      </c>
      <c r="I266" s="197"/>
      <c r="J266" s="198">
        <f>ROUND(I266*H266,2)</f>
        <v>0</v>
      </c>
      <c r="K266" s="194" t="s">
        <v>151</v>
      </c>
      <c r="L266" s="40"/>
      <c r="M266" s="199" t="s">
        <v>1</v>
      </c>
      <c r="N266" s="200" t="s">
        <v>50</v>
      </c>
      <c r="O266" s="72"/>
      <c r="P266" s="201">
        <f>O266*H266</f>
        <v>0</v>
      </c>
      <c r="Q266" s="201">
        <v>0.0027611</v>
      </c>
      <c r="R266" s="201">
        <f>Q266*H266</f>
        <v>1.076829</v>
      </c>
      <c r="S266" s="201">
        <v>0</v>
      </c>
      <c r="T266" s="202">
        <f>S266*H266</f>
        <v>0</v>
      </c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R266" s="203" t="s">
        <v>110</v>
      </c>
      <c r="AT266" s="203" t="s">
        <v>147</v>
      </c>
      <c r="AU266" s="203" t="s">
        <v>92</v>
      </c>
      <c r="AY266" s="18" t="s">
        <v>145</v>
      </c>
      <c r="BE266" s="204">
        <f>IF(N266="základní",J266,0)</f>
        <v>0</v>
      </c>
      <c r="BF266" s="204">
        <f>IF(N266="snížená",J266,0)</f>
        <v>0</v>
      </c>
      <c r="BG266" s="204">
        <f>IF(N266="zákl. přenesená",J266,0)</f>
        <v>0</v>
      </c>
      <c r="BH266" s="204">
        <f>IF(N266="sníž. přenesená",J266,0)</f>
        <v>0</v>
      </c>
      <c r="BI266" s="204">
        <f>IF(N266="nulová",J266,0)</f>
        <v>0</v>
      </c>
      <c r="BJ266" s="18" t="s">
        <v>23</v>
      </c>
      <c r="BK266" s="204">
        <f>ROUND(I266*H266,2)</f>
        <v>0</v>
      </c>
      <c r="BL266" s="18" t="s">
        <v>110</v>
      </c>
      <c r="BM266" s="203" t="s">
        <v>728</v>
      </c>
    </row>
    <row r="267" spans="2:51" s="13" customFormat="1" ht="11.25">
      <c r="B267" s="205"/>
      <c r="C267" s="206"/>
      <c r="D267" s="207" t="s">
        <v>153</v>
      </c>
      <c r="E267" s="208" t="s">
        <v>1</v>
      </c>
      <c r="F267" s="209" t="s">
        <v>729</v>
      </c>
      <c r="G267" s="206"/>
      <c r="H267" s="210">
        <v>390</v>
      </c>
      <c r="I267" s="211"/>
      <c r="J267" s="206"/>
      <c r="K267" s="206"/>
      <c r="L267" s="212"/>
      <c r="M267" s="213"/>
      <c r="N267" s="214"/>
      <c r="O267" s="214"/>
      <c r="P267" s="214"/>
      <c r="Q267" s="214"/>
      <c r="R267" s="214"/>
      <c r="S267" s="214"/>
      <c r="T267" s="215"/>
      <c r="AT267" s="216" t="s">
        <v>153</v>
      </c>
      <c r="AU267" s="216" t="s">
        <v>92</v>
      </c>
      <c r="AV267" s="13" t="s">
        <v>92</v>
      </c>
      <c r="AW267" s="13" t="s">
        <v>40</v>
      </c>
      <c r="AX267" s="13" t="s">
        <v>23</v>
      </c>
      <c r="AY267" s="216" t="s">
        <v>145</v>
      </c>
    </row>
    <row r="268" spans="1:65" s="2" customFormat="1" ht="37.9" customHeight="1">
      <c r="A268" s="35"/>
      <c r="B268" s="36"/>
      <c r="C268" s="192" t="s">
        <v>730</v>
      </c>
      <c r="D268" s="192" t="s">
        <v>147</v>
      </c>
      <c r="E268" s="193" t="s">
        <v>731</v>
      </c>
      <c r="F268" s="194" t="s">
        <v>732</v>
      </c>
      <c r="G268" s="195" t="s">
        <v>161</v>
      </c>
      <c r="H268" s="196">
        <v>189</v>
      </c>
      <c r="I268" s="197"/>
      <c r="J268" s="198">
        <f>ROUND(I268*H268,2)</f>
        <v>0</v>
      </c>
      <c r="K268" s="194" t="s">
        <v>151</v>
      </c>
      <c r="L268" s="40"/>
      <c r="M268" s="199" t="s">
        <v>1</v>
      </c>
      <c r="N268" s="200" t="s">
        <v>50</v>
      </c>
      <c r="O268" s="72"/>
      <c r="P268" s="201">
        <f>O268*H268</f>
        <v>0</v>
      </c>
      <c r="Q268" s="201">
        <v>0.0044008</v>
      </c>
      <c r="R268" s="201">
        <f>Q268*H268</f>
        <v>0.8317512</v>
      </c>
      <c r="S268" s="201">
        <v>0</v>
      </c>
      <c r="T268" s="202">
        <f>S268*H268</f>
        <v>0</v>
      </c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R268" s="203" t="s">
        <v>110</v>
      </c>
      <c r="AT268" s="203" t="s">
        <v>147</v>
      </c>
      <c r="AU268" s="203" t="s">
        <v>92</v>
      </c>
      <c r="AY268" s="18" t="s">
        <v>145</v>
      </c>
      <c r="BE268" s="204">
        <f>IF(N268="základní",J268,0)</f>
        <v>0</v>
      </c>
      <c r="BF268" s="204">
        <f>IF(N268="snížená",J268,0)</f>
        <v>0</v>
      </c>
      <c r="BG268" s="204">
        <f>IF(N268="zákl. přenesená",J268,0)</f>
        <v>0</v>
      </c>
      <c r="BH268" s="204">
        <f>IF(N268="sníž. přenesená",J268,0)</f>
        <v>0</v>
      </c>
      <c r="BI268" s="204">
        <f>IF(N268="nulová",J268,0)</f>
        <v>0</v>
      </c>
      <c r="BJ268" s="18" t="s">
        <v>23</v>
      </c>
      <c r="BK268" s="204">
        <f>ROUND(I268*H268,2)</f>
        <v>0</v>
      </c>
      <c r="BL268" s="18" t="s">
        <v>110</v>
      </c>
      <c r="BM268" s="203" t="s">
        <v>733</v>
      </c>
    </row>
    <row r="269" spans="2:51" s="13" customFormat="1" ht="11.25">
      <c r="B269" s="205"/>
      <c r="C269" s="206"/>
      <c r="D269" s="207" t="s">
        <v>153</v>
      </c>
      <c r="E269" s="208" t="s">
        <v>1</v>
      </c>
      <c r="F269" s="209" t="s">
        <v>734</v>
      </c>
      <c r="G269" s="206"/>
      <c r="H269" s="210">
        <v>189</v>
      </c>
      <c r="I269" s="211"/>
      <c r="J269" s="206"/>
      <c r="K269" s="206"/>
      <c r="L269" s="212"/>
      <c r="M269" s="213"/>
      <c r="N269" s="214"/>
      <c r="O269" s="214"/>
      <c r="P269" s="214"/>
      <c r="Q269" s="214"/>
      <c r="R269" s="214"/>
      <c r="S269" s="214"/>
      <c r="T269" s="215"/>
      <c r="AT269" s="216" t="s">
        <v>153</v>
      </c>
      <c r="AU269" s="216" t="s">
        <v>92</v>
      </c>
      <c r="AV269" s="13" t="s">
        <v>92</v>
      </c>
      <c r="AW269" s="13" t="s">
        <v>40</v>
      </c>
      <c r="AX269" s="13" t="s">
        <v>23</v>
      </c>
      <c r="AY269" s="216" t="s">
        <v>145</v>
      </c>
    </row>
    <row r="270" spans="1:65" s="2" customFormat="1" ht="37.9" customHeight="1">
      <c r="A270" s="35"/>
      <c r="B270" s="36"/>
      <c r="C270" s="192" t="s">
        <v>735</v>
      </c>
      <c r="D270" s="192" t="s">
        <v>147</v>
      </c>
      <c r="E270" s="193" t="s">
        <v>736</v>
      </c>
      <c r="F270" s="194" t="s">
        <v>737</v>
      </c>
      <c r="G270" s="195" t="s">
        <v>161</v>
      </c>
      <c r="H270" s="196">
        <v>15</v>
      </c>
      <c r="I270" s="197"/>
      <c r="J270" s="198">
        <f>ROUND(I270*H270,2)</f>
        <v>0</v>
      </c>
      <c r="K270" s="194" t="s">
        <v>151</v>
      </c>
      <c r="L270" s="40"/>
      <c r="M270" s="199" t="s">
        <v>1</v>
      </c>
      <c r="N270" s="200" t="s">
        <v>50</v>
      </c>
      <c r="O270" s="72"/>
      <c r="P270" s="201">
        <f>O270*H270</f>
        <v>0</v>
      </c>
      <c r="Q270" s="201">
        <v>0.0264</v>
      </c>
      <c r="R270" s="201">
        <f>Q270*H270</f>
        <v>0.396</v>
      </c>
      <c r="S270" s="201">
        <v>0</v>
      </c>
      <c r="T270" s="202">
        <f>S270*H270</f>
        <v>0</v>
      </c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R270" s="203" t="s">
        <v>110</v>
      </c>
      <c r="AT270" s="203" t="s">
        <v>147</v>
      </c>
      <c r="AU270" s="203" t="s">
        <v>92</v>
      </c>
      <c r="AY270" s="18" t="s">
        <v>145</v>
      </c>
      <c r="BE270" s="204">
        <f>IF(N270="základní",J270,0)</f>
        <v>0</v>
      </c>
      <c r="BF270" s="204">
        <f>IF(N270="snížená",J270,0)</f>
        <v>0</v>
      </c>
      <c r="BG270" s="204">
        <f>IF(N270="zákl. přenesená",J270,0)</f>
        <v>0</v>
      </c>
      <c r="BH270" s="204">
        <f>IF(N270="sníž. přenesená",J270,0)</f>
        <v>0</v>
      </c>
      <c r="BI270" s="204">
        <f>IF(N270="nulová",J270,0)</f>
        <v>0</v>
      </c>
      <c r="BJ270" s="18" t="s">
        <v>23</v>
      </c>
      <c r="BK270" s="204">
        <f>ROUND(I270*H270,2)</f>
        <v>0</v>
      </c>
      <c r="BL270" s="18" t="s">
        <v>110</v>
      </c>
      <c r="BM270" s="203" t="s">
        <v>738</v>
      </c>
    </row>
    <row r="271" spans="2:51" s="13" customFormat="1" ht="11.25">
      <c r="B271" s="205"/>
      <c r="C271" s="206"/>
      <c r="D271" s="207" t="s">
        <v>153</v>
      </c>
      <c r="E271" s="208" t="s">
        <v>1</v>
      </c>
      <c r="F271" s="209" t="s">
        <v>739</v>
      </c>
      <c r="G271" s="206"/>
      <c r="H271" s="210">
        <v>15</v>
      </c>
      <c r="I271" s="211"/>
      <c r="J271" s="206"/>
      <c r="K271" s="206"/>
      <c r="L271" s="212"/>
      <c r="M271" s="213"/>
      <c r="N271" s="214"/>
      <c r="O271" s="214"/>
      <c r="P271" s="214"/>
      <c r="Q271" s="214"/>
      <c r="R271" s="214"/>
      <c r="S271" s="214"/>
      <c r="T271" s="215"/>
      <c r="AT271" s="216" t="s">
        <v>153</v>
      </c>
      <c r="AU271" s="216" t="s">
        <v>92</v>
      </c>
      <c r="AV271" s="13" t="s">
        <v>92</v>
      </c>
      <c r="AW271" s="13" t="s">
        <v>40</v>
      </c>
      <c r="AX271" s="13" t="s">
        <v>23</v>
      </c>
      <c r="AY271" s="216" t="s">
        <v>145</v>
      </c>
    </row>
    <row r="272" spans="1:65" s="2" customFormat="1" ht="37.9" customHeight="1">
      <c r="A272" s="35"/>
      <c r="B272" s="36"/>
      <c r="C272" s="192" t="s">
        <v>740</v>
      </c>
      <c r="D272" s="192" t="s">
        <v>147</v>
      </c>
      <c r="E272" s="193" t="s">
        <v>741</v>
      </c>
      <c r="F272" s="194" t="s">
        <v>742</v>
      </c>
      <c r="G272" s="195" t="s">
        <v>267</v>
      </c>
      <c r="H272" s="196">
        <v>260</v>
      </c>
      <c r="I272" s="197"/>
      <c r="J272" s="198">
        <f>ROUND(I272*H272,2)</f>
        <v>0</v>
      </c>
      <c r="K272" s="194" t="s">
        <v>151</v>
      </c>
      <c r="L272" s="40"/>
      <c r="M272" s="199" t="s">
        <v>1</v>
      </c>
      <c r="N272" s="200" t="s">
        <v>50</v>
      </c>
      <c r="O272" s="72"/>
      <c r="P272" s="201">
        <f>O272*H272</f>
        <v>0</v>
      </c>
      <c r="Q272" s="201">
        <v>1.25E-06</v>
      </c>
      <c r="R272" s="201">
        <f>Q272*H272</f>
        <v>0.00032500000000000004</v>
      </c>
      <c r="S272" s="201">
        <v>0</v>
      </c>
      <c r="T272" s="202">
        <f>S272*H272</f>
        <v>0</v>
      </c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R272" s="203" t="s">
        <v>110</v>
      </c>
      <c r="AT272" s="203" t="s">
        <v>147</v>
      </c>
      <c r="AU272" s="203" t="s">
        <v>92</v>
      </c>
      <c r="AY272" s="18" t="s">
        <v>145</v>
      </c>
      <c r="BE272" s="204">
        <f>IF(N272="základní",J272,0)</f>
        <v>0</v>
      </c>
      <c r="BF272" s="204">
        <f>IF(N272="snížená",J272,0)</f>
        <v>0</v>
      </c>
      <c r="BG272" s="204">
        <f>IF(N272="zákl. přenesená",J272,0)</f>
        <v>0</v>
      </c>
      <c r="BH272" s="204">
        <f>IF(N272="sníž. přenesená",J272,0)</f>
        <v>0</v>
      </c>
      <c r="BI272" s="204">
        <f>IF(N272="nulová",J272,0)</f>
        <v>0</v>
      </c>
      <c r="BJ272" s="18" t="s">
        <v>23</v>
      </c>
      <c r="BK272" s="204">
        <f>ROUND(I272*H272,2)</f>
        <v>0</v>
      </c>
      <c r="BL272" s="18" t="s">
        <v>110</v>
      </c>
      <c r="BM272" s="203" t="s">
        <v>743</v>
      </c>
    </row>
    <row r="273" spans="2:51" s="13" customFormat="1" ht="11.25">
      <c r="B273" s="205"/>
      <c r="C273" s="206"/>
      <c r="D273" s="207" t="s">
        <v>153</v>
      </c>
      <c r="E273" s="208" t="s">
        <v>1</v>
      </c>
      <c r="F273" s="209" t="s">
        <v>744</v>
      </c>
      <c r="G273" s="206"/>
      <c r="H273" s="210">
        <v>260</v>
      </c>
      <c r="I273" s="211"/>
      <c r="J273" s="206"/>
      <c r="K273" s="206"/>
      <c r="L273" s="212"/>
      <c r="M273" s="213"/>
      <c r="N273" s="214"/>
      <c r="O273" s="214"/>
      <c r="P273" s="214"/>
      <c r="Q273" s="214"/>
      <c r="R273" s="214"/>
      <c r="S273" s="214"/>
      <c r="T273" s="215"/>
      <c r="AT273" s="216" t="s">
        <v>153</v>
      </c>
      <c r="AU273" s="216" t="s">
        <v>92</v>
      </c>
      <c r="AV273" s="13" t="s">
        <v>92</v>
      </c>
      <c r="AW273" s="13" t="s">
        <v>40</v>
      </c>
      <c r="AX273" s="13" t="s">
        <v>23</v>
      </c>
      <c r="AY273" s="216" t="s">
        <v>145</v>
      </c>
    </row>
    <row r="274" spans="1:65" s="2" customFormat="1" ht="37.9" customHeight="1">
      <c r="A274" s="35"/>
      <c r="B274" s="36"/>
      <c r="C274" s="192" t="s">
        <v>745</v>
      </c>
      <c r="D274" s="192" t="s">
        <v>147</v>
      </c>
      <c r="E274" s="193" t="s">
        <v>746</v>
      </c>
      <c r="F274" s="194" t="s">
        <v>747</v>
      </c>
      <c r="G274" s="195" t="s">
        <v>267</v>
      </c>
      <c r="H274" s="196">
        <v>126</v>
      </c>
      <c r="I274" s="197"/>
      <c r="J274" s="198">
        <f>ROUND(I274*H274,2)</f>
        <v>0</v>
      </c>
      <c r="K274" s="194" t="s">
        <v>151</v>
      </c>
      <c r="L274" s="40"/>
      <c r="M274" s="199" t="s">
        <v>1</v>
      </c>
      <c r="N274" s="200" t="s">
        <v>50</v>
      </c>
      <c r="O274" s="72"/>
      <c r="P274" s="201">
        <f>O274*H274</f>
        <v>0</v>
      </c>
      <c r="Q274" s="201">
        <v>1.9E-06</v>
      </c>
      <c r="R274" s="201">
        <f>Q274*H274</f>
        <v>0.0002394</v>
      </c>
      <c r="S274" s="201">
        <v>0</v>
      </c>
      <c r="T274" s="202">
        <f>S274*H274</f>
        <v>0</v>
      </c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R274" s="203" t="s">
        <v>110</v>
      </c>
      <c r="AT274" s="203" t="s">
        <v>147</v>
      </c>
      <c r="AU274" s="203" t="s">
        <v>92</v>
      </c>
      <c r="AY274" s="18" t="s">
        <v>145</v>
      </c>
      <c r="BE274" s="204">
        <f>IF(N274="základní",J274,0)</f>
        <v>0</v>
      </c>
      <c r="BF274" s="204">
        <f>IF(N274="snížená",J274,0)</f>
        <v>0</v>
      </c>
      <c r="BG274" s="204">
        <f>IF(N274="zákl. přenesená",J274,0)</f>
        <v>0</v>
      </c>
      <c r="BH274" s="204">
        <f>IF(N274="sníž. přenesená",J274,0)</f>
        <v>0</v>
      </c>
      <c r="BI274" s="204">
        <f>IF(N274="nulová",J274,0)</f>
        <v>0</v>
      </c>
      <c r="BJ274" s="18" t="s">
        <v>23</v>
      </c>
      <c r="BK274" s="204">
        <f>ROUND(I274*H274,2)</f>
        <v>0</v>
      </c>
      <c r="BL274" s="18" t="s">
        <v>110</v>
      </c>
      <c r="BM274" s="203" t="s">
        <v>748</v>
      </c>
    </row>
    <row r="275" spans="2:51" s="13" customFormat="1" ht="11.25">
      <c r="B275" s="205"/>
      <c r="C275" s="206"/>
      <c r="D275" s="207" t="s">
        <v>153</v>
      </c>
      <c r="E275" s="208" t="s">
        <v>1</v>
      </c>
      <c r="F275" s="209" t="s">
        <v>749</v>
      </c>
      <c r="G275" s="206"/>
      <c r="H275" s="210">
        <v>126</v>
      </c>
      <c r="I275" s="211"/>
      <c r="J275" s="206"/>
      <c r="K275" s="206"/>
      <c r="L275" s="212"/>
      <c r="M275" s="213"/>
      <c r="N275" s="214"/>
      <c r="O275" s="214"/>
      <c r="P275" s="214"/>
      <c r="Q275" s="214"/>
      <c r="R275" s="214"/>
      <c r="S275" s="214"/>
      <c r="T275" s="215"/>
      <c r="AT275" s="216" t="s">
        <v>153</v>
      </c>
      <c r="AU275" s="216" t="s">
        <v>92</v>
      </c>
      <c r="AV275" s="13" t="s">
        <v>92</v>
      </c>
      <c r="AW275" s="13" t="s">
        <v>40</v>
      </c>
      <c r="AX275" s="13" t="s">
        <v>23</v>
      </c>
      <c r="AY275" s="216" t="s">
        <v>145</v>
      </c>
    </row>
    <row r="276" spans="1:65" s="2" customFormat="1" ht="37.9" customHeight="1">
      <c r="A276" s="35"/>
      <c r="B276" s="36"/>
      <c r="C276" s="192" t="s">
        <v>750</v>
      </c>
      <c r="D276" s="192" t="s">
        <v>147</v>
      </c>
      <c r="E276" s="193" t="s">
        <v>751</v>
      </c>
      <c r="F276" s="194" t="s">
        <v>752</v>
      </c>
      <c r="G276" s="195" t="s">
        <v>267</v>
      </c>
      <c r="H276" s="196">
        <v>10</v>
      </c>
      <c r="I276" s="197"/>
      <c r="J276" s="198">
        <f>ROUND(I276*H276,2)</f>
        <v>0</v>
      </c>
      <c r="K276" s="194" t="s">
        <v>151</v>
      </c>
      <c r="L276" s="40"/>
      <c r="M276" s="199" t="s">
        <v>1</v>
      </c>
      <c r="N276" s="200" t="s">
        <v>50</v>
      </c>
      <c r="O276" s="72"/>
      <c r="P276" s="201">
        <f>O276*H276</f>
        <v>0</v>
      </c>
      <c r="Q276" s="201">
        <v>3.75E-06</v>
      </c>
      <c r="R276" s="201">
        <f>Q276*H276</f>
        <v>3.7500000000000003E-05</v>
      </c>
      <c r="S276" s="201">
        <v>0</v>
      </c>
      <c r="T276" s="202">
        <f>S276*H276</f>
        <v>0</v>
      </c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  <c r="AE276" s="35"/>
      <c r="AR276" s="203" t="s">
        <v>110</v>
      </c>
      <c r="AT276" s="203" t="s">
        <v>147</v>
      </c>
      <c r="AU276" s="203" t="s">
        <v>92</v>
      </c>
      <c r="AY276" s="18" t="s">
        <v>145</v>
      </c>
      <c r="BE276" s="204">
        <f>IF(N276="základní",J276,0)</f>
        <v>0</v>
      </c>
      <c r="BF276" s="204">
        <f>IF(N276="snížená",J276,0)</f>
        <v>0</v>
      </c>
      <c r="BG276" s="204">
        <f>IF(N276="zákl. přenesená",J276,0)</f>
        <v>0</v>
      </c>
      <c r="BH276" s="204">
        <f>IF(N276="sníž. přenesená",J276,0)</f>
        <v>0</v>
      </c>
      <c r="BI276" s="204">
        <f>IF(N276="nulová",J276,0)</f>
        <v>0</v>
      </c>
      <c r="BJ276" s="18" t="s">
        <v>23</v>
      </c>
      <c r="BK276" s="204">
        <f>ROUND(I276*H276,2)</f>
        <v>0</v>
      </c>
      <c r="BL276" s="18" t="s">
        <v>110</v>
      </c>
      <c r="BM276" s="203" t="s">
        <v>753</v>
      </c>
    </row>
    <row r="277" spans="1:65" s="2" customFormat="1" ht="14.45" customHeight="1">
      <c r="A277" s="35"/>
      <c r="B277" s="36"/>
      <c r="C277" s="238" t="s">
        <v>754</v>
      </c>
      <c r="D277" s="238" t="s">
        <v>236</v>
      </c>
      <c r="E277" s="239" t="s">
        <v>755</v>
      </c>
      <c r="F277" s="240" t="s">
        <v>756</v>
      </c>
      <c r="G277" s="241" t="s">
        <v>267</v>
      </c>
      <c r="H277" s="242">
        <v>260</v>
      </c>
      <c r="I277" s="243"/>
      <c r="J277" s="244">
        <f>ROUND(I277*H277,2)</f>
        <v>0</v>
      </c>
      <c r="K277" s="240" t="s">
        <v>151</v>
      </c>
      <c r="L277" s="245"/>
      <c r="M277" s="246" t="s">
        <v>1</v>
      </c>
      <c r="N277" s="247" t="s">
        <v>50</v>
      </c>
      <c r="O277" s="72"/>
      <c r="P277" s="201">
        <f>O277*H277</f>
        <v>0</v>
      </c>
      <c r="Q277" s="201">
        <v>0.0008</v>
      </c>
      <c r="R277" s="201">
        <f>Q277*H277</f>
        <v>0.20800000000000002</v>
      </c>
      <c r="S277" s="201">
        <v>0</v>
      </c>
      <c r="T277" s="202">
        <f>S277*H277</f>
        <v>0</v>
      </c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R277" s="203" t="s">
        <v>191</v>
      </c>
      <c r="AT277" s="203" t="s">
        <v>236</v>
      </c>
      <c r="AU277" s="203" t="s">
        <v>92</v>
      </c>
      <c r="AY277" s="18" t="s">
        <v>145</v>
      </c>
      <c r="BE277" s="204">
        <f>IF(N277="základní",J277,0)</f>
        <v>0</v>
      </c>
      <c r="BF277" s="204">
        <f>IF(N277="snížená",J277,0)</f>
        <v>0</v>
      </c>
      <c r="BG277" s="204">
        <f>IF(N277="zákl. přenesená",J277,0)</f>
        <v>0</v>
      </c>
      <c r="BH277" s="204">
        <f>IF(N277="sníž. přenesená",J277,0)</f>
        <v>0</v>
      </c>
      <c r="BI277" s="204">
        <f>IF(N277="nulová",J277,0)</f>
        <v>0</v>
      </c>
      <c r="BJ277" s="18" t="s">
        <v>23</v>
      </c>
      <c r="BK277" s="204">
        <f>ROUND(I277*H277,2)</f>
        <v>0</v>
      </c>
      <c r="BL277" s="18" t="s">
        <v>110</v>
      </c>
      <c r="BM277" s="203" t="s">
        <v>757</v>
      </c>
    </row>
    <row r="278" spans="2:51" s="13" customFormat="1" ht="11.25">
      <c r="B278" s="205"/>
      <c r="C278" s="206"/>
      <c r="D278" s="207" t="s">
        <v>153</v>
      </c>
      <c r="E278" s="208" t="s">
        <v>1</v>
      </c>
      <c r="F278" s="209" t="s">
        <v>744</v>
      </c>
      <c r="G278" s="206"/>
      <c r="H278" s="210">
        <v>260</v>
      </c>
      <c r="I278" s="211"/>
      <c r="J278" s="206"/>
      <c r="K278" s="206"/>
      <c r="L278" s="212"/>
      <c r="M278" s="213"/>
      <c r="N278" s="214"/>
      <c r="O278" s="214"/>
      <c r="P278" s="214"/>
      <c r="Q278" s="214"/>
      <c r="R278" s="214"/>
      <c r="S278" s="214"/>
      <c r="T278" s="215"/>
      <c r="AT278" s="216" t="s">
        <v>153</v>
      </c>
      <c r="AU278" s="216" t="s">
        <v>92</v>
      </c>
      <c r="AV278" s="13" t="s">
        <v>92</v>
      </c>
      <c r="AW278" s="13" t="s">
        <v>40</v>
      </c>
      <c r="AX278" s="13" t="s">
        <v>23</v>
      </c>
      <c r="AY278" s="216" t="s">
        <v>145</v>
      </c>
    </row>
    <row r="279" spans="1:65" s="2" customFormat="1" ht="14.45" customHeight="1">
      <c r="A279" s="35"/>
      <c r="B279" s="36"/>
      <c r="C279" s="238" t="s">
        <v>758</v>
      </c>
      <c r="D279" s="238" t="s">
        <v>236</v>
      </c>
      <c r="E279" s="239" t="s">
        <v>759</v>
      </c>
      <c r="F279" s="240" t="s">
        <v>760</v>
      </c>
      <c r="G279" s="241" t="s">
        <v>267</v>
      </c>
      <c r="H279" s="242">
        <v>126</v>
      </c>
      <c r="I279" s="243"/>
      <c r="J279" s="244">
        <f>ROUND(I279*H279,2)</f>
        <v>0</v>
      </c>
      <c r="K279" s="240" t="s">
        <v>151</v>
      </c>
      <c r="L279" s="245"/>
      <c r="M279" s="246" t="s">
        <v>1</v>
      </c>
      <c r="N279" s="247" t="s">
        <v>50</v>
      </c>
      <c r="O279" s="72"/>
      <c r="P279" s="201">
        <f>O279*H279</f>
        <v>0</v>
      </c>
      <c r="Q279" s="201">
        <v>0.001</v>
      </c>
      <c r="R279" s="201">
        <f>Q279*H279</f>
        <v>0.126</v>
      </c>
      <c r="S279" s="201">
        <v>0</v>
      </c>
      <c r="T279" s="202">
        <f>S279*H279</f>
        <v>0</v>
      </c>
      <c r="U279" s="35"/>
      <c r="V279" s="35"/>
      <c r="W279" s="35"/>
      <c r="X279" s="35"/>
      <c r="Y279" s="35"/>
      <c r="Z279" s="35"/>
      <c r="AA279" s="35"/>
      <c r="AB279" s="35"/>
      <c r="AC279" s="35"/>
      <c r="AD279" s="35"/>
      <c r="AE279" s="35"/>
      <c r="AR279" s="203" t="s">
        <v>191</v>
      </c>
      <c r="AT279" s="203" t="s">
        <v>236</v>
      </c>
      <c r="AU279" s="203" t="s">
        <v>92</v>
      </c>
      <c r="AY279" s="18" t="s">
        <v>145</v>
      </c>
      <c r="BE279" s="204">
        <f>IF(N279="základní",J279,0)</f>
        <v>0</v>
      </c>
      <c r="BF279" s="204">
        <f>IF(N279="snížená",J279,0)</f>
        <v>0</v>
      </c>
      <c r="BG279" s="204">
        <f>IF(N279="zákl. přenesená",J279,0)</f>
        <v>0</v>
      </c>
      <c r="BH279" s="204">
        <f>IF(N279="sníž. přenesená",J279,0)</f>
        <v>0</v>
      </c>
      <c r="BI279" s="204">
        <f>IF(N279="nulová",J279,0)</f>
        <v>0</v>
      </c>
      <c r="BJ279" s="18" t="s">
        <v>23</v>
      </c>
      <c r="BK279" s="204">
        <f>ROUND(I279*H279,2)</f>
        <v>0</v>
      </c>
      <c r="BL279" s="18" t="s">
        <v>110</v>
      </c>
      <c r="BM279" s="203" t="s">
        <v>761</v>
      </c>
    </row>
    <row r="280" spans="2:51" s="13" customFormat="1" ht="11.25">
      <c r="B280" s="205"/>
      <c r="C280" s="206"/>
      <c r="D280" s="207" t="s">
        <v>153</v>
      </c>
      <c r="E280" s="208" t="s">
        <v>1</v>
      </c>
      <c r="F280" s="209" t="s">
        <v>762</v>
      </c>
      <c r="G280" s="206"/>
      <c r="H280" s="210">
        <v>126</v>
      </c>
      <c r="I280" s="211"/>
      <c r="J280" s="206"/>
      <c r="K280" s="206"/>
      <c r="L280" s="212"/>
      <c r="M280" s="213"/>
      <c r="N280" s="214"/>
      <c r="O280" s="214"/>
      <c r="P280" s="214"/>
      <c r="Q280" s="214"/>
      <c r="R280" s="214"/>
      <c r="S280" s="214"/>
      <c r="T280" s="215"/>
      <c r="AT280" s="216" t="s">
        <v>153</v>
      </c>
      <c r="AU280" s="216" t="s">
        <v>92</v>
      </c>
      <c r="AV280" s="13" t="s">
        <v>92</v>
      </c>
      <c r="AW280" s="13" t="s">
        <v>40</v>
      </c>
      <c r="AX280" s="13" t="s">
        <v>23</v>
      </c>
      <c r="AY280" s="216" t="s">
        <v>145</v>
      </c>
    </row>
    <row r="281" spans="1:65" s="2" customFormat="1" ht="14.45" customHeight="1">
      <c r="A281" s="35"/>
      <c r="B281" s="36"/>
      <c r="C281" s="238" t="s">
        <v>763</v>
      </c>
      <c r="D281" s="238" t="s">
        <v>236</v>
      </c>
      <c r="E281" s="239" t="s">
        <v>764</v>
      </c>
      <c r="F281" s="240" t="s">
        <v>765</v>
      </c>
      <c r="G281" s="241" t="s">
        <v>267</v>
      </c>
      <c r="H281" s="242">
        <v>10</v>
      </c>
      <c r="I281" s="243"/>
      <c r="J281" s="244">
        <f>ROUND(I281*H281,2)</f>
        <v>0</v>
      </c>
      <c r="K281" s="240" t="s">
        <v>151</v>
      </c>
      <c r="L281" s="245"/>
      <c r="M281" s="246" t="s">
        <v>1</v>
      </c>
      <c r="N281" s="247" t="s">
        <v>50</v>
      </c>
      <c r="O281" s="72"/>
      <c r="P281" s="201">
        <f>O281*H281</f>
        <v>0</v>
      </c>
      <c r="Q281" s="201">
        <v>0.0085</v>
      </c>
      <c r="R281" s="201">
        <f>Q281*H281</f>
        <v>0.085</v>
      </c>
      <c r="S281" s="201">
        <v>0</v>
      </c>
      <c r="T281" s="202">
        <f>S281*H281</f>
        <v>0</v>
      </c>
      <c r="U281" s="35"/>
      <c r="V281" s="35"/>
      <c r="W281" s="35"/>
      <c r="X281" s="35"/>
      <c r="Y281" s="35"/>
      <c r="Z281" s="35"/>
      <c r="AA281" s="35"/>
      <c r="AB281" s="35"/>
      <c r="AC281" s="35"/>
      <c r="AD281" s="35"/>
      <c r="AE281" s="35"/>
      <c r="AR281" s="203" t="s">
        <v>191</v>
      </c>
      <c r="AT281" s="203" t="s">
        <v>236</v>
      </c>
      <c r="AU281" s="203" t="s">
        <v>92</v>
      </c>
      <c r="AY281" s="18" t="s">
        <v>145</v>
      </c>
      <c r="BE281" s="204">
        <f>IF(N281="základní",J281,0)</f>
        <v>0</v>
      </c>
      <c r="BF281" s="204">
        <f>IF(N281="snížená",J281,0)</f>
        <v>0</v>
      </c>
      <c r="BG281" s="204">
        <f>IF(N281="zákl. přenesená",J281,0)</f>
        <v>0</v>
      </c>
      <c r="BH281" s="204">
        <f>IF(N281="sníž. přenesená",J281,0)</f>
        <v>0</v>
      </c>
      <c r="BI281" s="204">
        <f>IF(N281="nulová",J281,0)</f>
        <v>0</v>
      </c>
      <c r="BJ281" s="18" t="s">
        <v>23</v>
      </c>
      <c r="BK281" s="204">
        <f>ROUND(I281*H281,2)</f>
        <v>0</v>
      </c>
      <c r="BL281" s="18" t="s">
        <v>110</v>
      </c>
      <c r="BM281" s="203" t="s">
        <v>766</v>
      </c>
    </row>
    <row r="282" spans="2:63" s="12" customFormat="1" ht="22.9" customHeight="1">
      <c r="B282" s="176"/>
      <c r="C282" s="177"/>
      <c r="D282" s="178" t="s">
        <v>84</v>
      </c>
      <c r="E282" s="190" t="s">
        <v>196</v>
      </c>
      <c r="F282" s="190" t="s">
        <v>341</v>
      </c>
      <c r="G282" s="177"/>
      <c r="H282" s="177"/>
      <c r="I282" s="180"/>
      <c r="J282" s="191">
        <f>BK282</f>
        <v>0</v>
      </c>
      <c r="K282" s="177"/>
      <c r="L282" s="182"/>
      <c r="M282" s="183"/>
      <c r="N282" s="184"/>
      <c r="O282" s="184"/>
      <c r="P282" s="185">
        <f>SUM(P283:P291)</f>
        <v>0</v>
      </c>
      <c r="Q282" s="184"/>
      <c r="R282" s="185">
        <f>SUM(R283:R291)</f>
        <v>34.835339999999995</v>
      </c>
      <c r="S282" s="184"/>
      <c r="T282" s="186">
        <f>SUM(T283:T291)</f>
        <v>381.9716</v>
      </c>
      <c r="AR282" s="187" t="s">
        <v>23</v>
      </c>
      <c r="AT282" s="188" t="s">
        <v>84</v>
      </c>
      <c r="AU282" s="188" t="s">
        <v>23</v>
      </c>
      <c r="AY282" s="187" t="s">
        <v>145</v>
      </c>
      <c r="BK282" s="189">
        <f>SUM(BK283:BK291)</f>
        <v>0</v>
      </c>
    </row>
    <row r="283" spans="1:65" s="2" customFormat="1" ht="24.2" customHeight="1">
      <c r="A283" s="35"/>
      <c r="B283" s="36"/>
      <c r="C283" s="192" t="s">
        <v>767</v>
      </c>
      <c r="D283" s="192" t="s">
        <v>147</v>
      </c>
      <c r="E283" s="193" t="s">
        <v>768</v>
      </c>
      <c r="F283" s="194" t="s">
        <v>769</v>
      </c>
      <c r="G283" s="195" t="s">
        <v>267</v>
      </c>
      <c r="H283" s="196">
        <v>1</v>
      </c>
      <c r="I283" s="197"/>
      <c r="J283" s="198">
        <f>ROUND(I283*H283,2)</f>
        <v>0</v>
      </c>
      <c r="K283" s="194" t="s">
        <v>1</v>
      </c>
      <c r="L283" s="40"/>
      <c r="M283" s="199" t="s">
        <v>1</v>
      </c>
      <c r="N283" s="200" t="s">
        <v>50</v>
      </c>
      <c r="O283" s="72"/>
      <c r="P283" s="201">
        <f>O283*H283</f>
        <v>0</v>
      </c>
      <c r="Q283" s="201">
        <v>14.14974</v>
      </c>
      <c r="R283" s="201">
        <f>Q283*H283</f>
        <v>14.14974</v>
      </c>
      <c r="S283" s="201">
        <v>0</v>
      </c>
      <c r="T283" s="202">
        <f>S283*H283</f>
        <v>0</v>
      </c>
      <c r="U283" s="35"/>
      <c r="V283" s="35"/>
      <c r="W283" s="35"/>
      <c r="X283" s="35"/>
      <c r="Y283" s="35"/>
      <c r="Z283" s="35"/>
      <c r="AA283" s="35"/>
      <c r="AB283" s="35"/>
      <c r="AC283" s="35"/>
      <c r="AD283" s="35"/>
      <c r="AE283" s="35"/>
      <c r="AR283" s="203" t="s">
        <v>110</v>
      </c>
      <c r="AT283" s="203" t="s">
        <v>147</v>
      </c>
      <c r="AU283" s="203" t="s">
        <v>92</v>
      </c>
      <c r="AY283" s="18" t="s">
        <v>145</v>
      </c>
      <c r="BE283" s="204">
        <f>IF(N283="základní",J283,0)</f>
        <v>0</v>
      </c>
      <c r="BF283" s="204">
        <f>IF(N283="snížená",J283,0)</f>
        <v>0</v>
      </c>
      <c r="BG283" s="204">
        <f>IF(N283="zákl. přenesená",J283,0)</f>
        <v>0</v>
      </c>
      <c r="BH283" s="204">
        <f>IF(N283="sníž. přenesená",J283,0)</f>
        <v>0</v>
      </c>
      <c r="BI283" s="204">
        <f>IF(N283="nulová",J283,0)</f>
        <v>0</v>
      </c>
      <c r="BJ283" s="18" t="s">
        <v>23</v>
      </c>
      <c r="BK283" s="204">
        <f>ROUND(I283*H283,2)</f>
        <v>0</v>
      </c>
      <c r="BL283" s="18" t="s">
        <v>110</v>
      </c>
      <c r="BM283" s="203" t="s">
        <v>770</v>
      </c>
    </row>
    <row r="284" spans="2:51" s="13" customFormat="1" ht="11.25">
      <c r="B284" s="205"/>
      <c r="C284" s="206"/>
      <c r="D284" s="207" t="s">
        <v>153</v>
      </c>
      <c r="E284" s="208" t="s">
        <v>1</v>
      </c>
      <c r="F284" s="209" t="s">
        <v>771</v>
      </c>
      <c r="G284" s="206"/>
      <c r="H284" s="210">
        <v>1</v>
      </c>
      <c r="I284" s="211"/>
      <c r="J284" s="206"/>
      <c r="K284" s="206"/>
      <c r="L284" s="212"/>
      <c r="M284" s="213"/>
      <c r="N284" s="214"/>
      <c r="O284" s="214"/>
      <c r="P284" s="214"/>
      <c r="Q284" s="214"/>
      <c r="R284" s="214"/>
      <c r="S284" s="214"/>
      <c r="T284" s="215"/>
      <c r="AT284" s="216" t="s">
        <v>153</v>
      </c>
      <c r="AU284" s="216" t="s">
        <v>92</v>
      </c>
      <c r="AV284" s="13" t="s">
        <v>92</v>
      </c>
      <c r="AW284" s="13" t="s">
        <v>40</v>
      </c>
      <c r="AX284" s="13" t="s">
        <v>23</v>
      </c>
      <c r="AY284" s="216" t="s">
        <v>145</v>
      </c>
    </row>
    <row r="285" spans="1:65" s="2" customFormat="1" ht="62.65" customHeight="1">
      <c r="A285" s="35"/>
      <c r="B285" s="36"/>
      <c r="C285" s="192" t="s">
        <v>772</v>
      </c>
      <c r="D285" s="192" t="s">
        <v>147</v>
      </c>
      <c r="E285" s="193" t="s">
        <v>773</v>
      </c>
      <c r="F285" s="194" t="s">
        <v>774</v>
      </c>
      <c r="G285" s="195" t="s">
        <v>225</v>
      </c>
      <c r="H285" s="196">
        <v>35</v>
      </c>
      <c r="I285" s="197"/>
      <c r="J285" s="198">
        <f>ROUND(I285*H285,2)</f>
        <v>0</v>
      </c>
      <c r="K285" s="194" t="s">
        <v>151</v>
      </c>
      <c r="L285" s="40"/>
      <c r="M285" s="199" t="s">
        <v>1</v>
      </c>
      <c r="N285" s="200" t="s">
        <v>50</v>
      </c>
      <c r="O285" s="72"/>
      <c r="P285" s="201">
        <f>O285*H285</f>
        <v>0</v>
      </c>
      <c r="Q285" s="201">
        <v>0</v>
      </c>
      <c r="R285" s="201">
        <f>Q285*H285</f>
        <v>0</v>
      </c>
      <c r="S285" s="201">
        <v>0.07816</v>
      </c>
      <c r="T285" s="202">
        <f>S285*H285</f>
        <v>2.7356</v>
      </c>
      <c r="U285" s="35"/>
      <c r="V285" s="35"/>
      <c r="W285" s="35"/>
      <c r="X285" s="35"/>
      <c r="Y285" s="35"/>
      <c r="Z285" s="35"/>
      <c r="AA285" s="35"/>
      <c r="AB285" s="35"/>
      <c r="AC285" s="35"/>
      <c r="AD285" s="35"/>
      <c r="AE285" s="35"/>
      <c r="AR285" s="203" t="s">
        <v>110</v>
      </c>
      <c r="AT285" s="203" t="s">
        <v>147</v>
      </c>
      <c r="AU285" s="203" t="s">
        <v>92</v>
      </c>
      <c r="AY285" s="18" t="s">
        <v>145</v>
      </c>
      <c r="BE285" s="204">
        <f>IF(N285="základní",J285,0)</f>
        <v>0</v>
      </c>
      <c r="BF285" s="204">
        <f>IF(N285="snížená",J285,0)</f>
        <v>0</v>
      </c>
      <c r="BG285" s="204">
        <f>IF(N285="zákl. přenesená",J285,0)</f>
        <v>0</v>
      </c>
      <c r="BH285" s="204">
        <f>IF(N285="sníž. přenesená",J285,0)</f>
        <v>0</v>
      </c>
      <c r="BI285" s="204">
        <f>IF(N285="nulová",J285,0)</f>
        <v>0</v>
      </c>
      <c r="BJ285" s="18" t="s">
        <v>23</v>
      </c>
      <c r="BK285" s="204">
        <f>ROUND(I285*H285,2)</f>
        <v>0</v>
      </c>
      <c r="BL285" s="18" t="s">
        <v>110</v>
      </c>
      <c r="BM285" s="203" t="s">
        <v>775</v>
      </c>
    </row>
    <row r="286" spans="2:51" s="13" customFormat="1" ht="11.25">
      <c r="B286" s="205"/>
      <c r="C286" s="206"/>
      <c r="D286" s="207" t="s">
        <v>153</v>
      </c>
      <c r="E286" s="208" t="s">
        <v>1</v>
      </c>
      <c r="F286" s="209" t="s">
        <v>776</v>
      </c>
      <c r="G286" s="206"/>
      <c r="H286" s="210">
        <v>35</v>
      </c>
      <c r="I286" s="211"/>
      <c r="J286" s="206"/>
      <c r="K286" s="206"/>
      <c r="L286" s="212"/>
      <c r="M286" s="213"/>
      <c r="N286" s="214"/>
      <c r="O286" s="214"/>
      <c r="P286" s="214"/>
      <c r="Q286" s="214"/>
      <c r="R286" s="214"/>
      <c r="S286" s="214"/>
      <c r="T286" s="215"/>
      <c r="AT286" s="216" t="s">
        <v>153</v>
      </c>
      <c r="AU286" s="216" t="s">
        <v>92</v>
      </c>
      <c r="AV286" s="13" t="s">
        <v>92</v>
      </c>
      <c r="AW286" s="13" t="s">
        <v>40</v>
      </c>
      <c r="AX286" s="13" t="s">
        <v>23</v>
      </c>
      <c r="AY286" s="216" t="s">
        <v>145</v>
      </c>
    </row>
    <row r="287" spans="1:65" s="2" customFormat="1" ht="14.45" customHeight="1">
      <c r="A287" s="35"/>
      <c r="B287" s="36"/>
      <c r="C287" s="192" t="s">
        <v>777</v>
      </c>
      <c r="D287" s="192" t="s">
        <v>147</v>
      </c>
      <c r="E287" s="193" t="s">
        <v>343</v>
      </c>
      <c r="F287" s="194" t="s">
        <v>344</v>
      </c>
      <c r="G287" s="195" t="s">
        <v>150</v>
      </c>
      <c r="H287" s="196">
        <v>172.38</v>
      </c>
      <c r="I287" s="197"/>
      <c r="J287" s="198">
        <f>ROUND(I287*H287,2)</f>
        <v>0</v>
      </c>
      <c r="K287" s="194" t="s">
        <v>151</v>
      </c>
      <c r="L287" s="40"/>
      <c r="M287" s="199" t="s">
        <v>1</v>
      </c>
      <c r="N287" s="200" t="s">
        <v>50</v>
      </c>
      <c r="O287" s="72"/>
      <c r="P287" s="201">
        <f>O287*H287</f>
        <v>0</v>
      </c>
      <c r="Q287" s="201">
        <v>0.12</v>
      </c>
      <c r="R287" s="201">
        <f>Q287*H287</f>
        <v>20.685599999999997</v>
      </c>
      <c r="S287" s="201">
        <v>2.2</v>
      </c>
      <c r="T287" s="202">
        <f>S287*H287</f>
        <v>379.23600000000005</v>
      </c>
      <c r="U287" s="35"/>
      <c r="V287" s="35"/>
      <c r="W287" s="35"/>
      <c r="X287" s="35"/>
      <c r="Y287" s="35"/>
      <c r="Z287" s="35"/>
      <c r="AA287" s="35"/>
      <c r="AB287" s="35"/>
      <c r="AC287" s="35"/>
      <c r="AD287" s="35"/>
      <c r="AE287" s="35"/>
      <c r="AR287" s="203" t="s">
        <v>110</v>
      </c>
      <c r="AT287" s="203" t="s">
        <v>147</v>
      </c>
      <c r="AU287" s="203" t="s">
        <v>92</v>
      </c>
      <c r="AY287" s="18" t="s">
        <v>145</v>
      </c>
      <c r="BE287" s="204">
        <f>IF(N287="základní",J287,0)</f>
        <v>0</v>
      </c>
      <c r="BF287" s="204">
        <f>IF(N287="snížená",J287,0)</f>
        <v>0</v>
      </c>
      <c r="BG287" s="204">
        <f>IF(N287="zákl. přenesená",J287,0)</f>
        <v>0</v>
      </c>
      <c r="BH287" s="204">
        <f>IF(N287="sníž. přenesená",J287,0)</f>
        <v>0</v>
      </c>
      <c r="BI287" s="204">
        <f>IF(N287="nulová",J287,0)</f>
        <v>0</v>
      </c>
      <c r="BJ287" s="18" t="s">
        <v>23</v>
      </c>
      <c r="BK287" s="204">
        <f>ROUND(I287*H287,2)</f>
        <v>0</v>
      </c>
      <c r="BL287" s="18" t="s">
        <v>110</v>
      </c>
      <c r="BM287" s="203" t="s">
        <v>778</v>
      </c>
    </row>
    <row r="288" spans="2:51" s="13" customFormat="1" ht="11.25">
      <c r="B288" s="205"/>
      <c r="C288" s="206"/>
      <c r="D288" s="207" t="s">
        <v>153</v>
      </c>
      <c r="E288" s="208" t="s">
        <v>1</v>
      </c>
      <c r="F288" s="209" t="s">
        <v>779</v>
      </c>
      <c r="G288" s="206"/>
      <c r="H288" s="210">
        <v>21</v>
      </c>
      <c r="I288" s="211"/>
      <c r="J288" s="206"/>
      <c r="K288" s="206"/>
      <c r="L288" s="212"/>
      <c r="M288" s="213"/>
      <c r="N288" s="214"/>
      <c r="O288" s="214"/>
      <c r="P288" s="214"/>
      <c r="Q288" s="214"/>
      <c r="R288" s="214"/>
      <c r="S288" s="214"/>
      <c r="T288" s="215"/>
      <c r="AT288" s="216" t="s">
        <v>153</v>
      </c>
      <c r="AU288" s="216" t="s">
        <v>92</v>
      </c>
      <c r="AV288" s="13" t="s">
        <v>92</v>
      </c>
      <c r="AW288" s="13" t="s">
        <v>40</v>
      </c>
      <c r="AX288" s="13" t="s">
        <v>85</v>
      </c>
      <c r="AY288" s="216" t="s">
        <v>145</v>
      </c>
    </row>
    <row r="289" spans="2:51" s="13" customFormat="1" ht="11.25">
      <c r="B289" s="205"/>
      <c r="C289" s="206"/>
      <c r="D289" s="207" t="s">
        <v>153</v>
      </c>
      <c r="E289" s="208" t="s">
        <v>1</v>
      </c>
      <c r="F289" s="209" t="s">
        <v>780</v>
      </c>
      <c r="G289" s="206"/>
      <c r="H289" s="210">
        <v>146.88</v>
      </c>
      <c r="I289" s="211"/>
      <c r="J289" s="206"/>
      <c r="K289" s="206"/>
      <c r="L289" s="212"/>
      <c r="M289" s="213"/>
      <c r="N289" s="214"/>
      <c r="O289" s="214"/>
      <c r="P289" s="214"/>
      <c r="Q289" s="214"/>
      <c r="R289" s="214"/>
      <c r="S289" s="214"/>
      <c r="T289" s="215"/>
      <c r="AT289" s="216" t="s">
        <v>153</v>
      </c>
      <c r="AU289" s="216" t="s">
        <v>92</v>
      </c>
      <c r="AV289" s="13" t="s">
        <v>92</v>
      </c>
      <c r="AW289" s="13" t="s">
        <v>40</v>
      </c>
      <c r="AX289" s="13" t="s">
        <v>85</v>
      </c>
      <c r="AY289" s="216" t="s">
        <v>145</v>
      </c>
    </row>
    <row r="290" spans="2:51" s="13" customFormat="1" ht="11.25">
      <c r="B290" s="205"/>
      <c r="C290" s="206"/>
      <c r="D290" s="207" t="s">
        <v>153</v>
      </c>
      <c r="E290" s="208" t="s">
        <v>1</v>
      </c>
      <c r="F290" s="209" t="s">
        <v>781</v>
      </c>
      <c r="G290" s="206"/>
      <c r="H290" s="210">
        <v>4.5</v>
      </c>
      <c r="I290" s="211"/>
      <c r="J290" s="206"/>
      <c r="K290" s="206"/>
      <c r="L290" s="212"/>
      <c r="M290" s="213"/>
      <c r="N290" s="214"/>
      <c r="O290" s="214"/>
      <c r="P290" s="214"/>
      <c r="Q290" s="214"/>
      <c r="R290" s="214"/>
      <c r="S290" s="214"/>
      <c r="T290" s="215"/>
      <c r="AT290" s="216" t="s">
        <v>153</v>
      </c>
      <c r="AU290" s="216" t="s">
        <v>92</v>
      </c>
      <c r="AV290" s="13" t="s">
        <v>92</v>
      </c>
      <c r="AW290" s="13" t="s">
        <v>40</v>
      </c>
      <c r="AX290" s="13" t="s">
        <v>85</v>
      </c>
      <c r="AY290" s="216" t="s">
        <v>145</v>
      </c>
    </row>
    <row r="291" spans="2:51" s="14" customFormat="1" ht="11.25">
      <c r="B291" s="217"/>
      <c r="C291" s="218"/>
      <c r="D291" s="207" t="s">
        <v>153</v>
      </c>
      <c r="E291" s="219" t="s">
        <v>1</v>
      </c>
      <c r="F291" s="220" t="s">
        <v>174</v>
      </c>
      <c r="G291" s="218"/>
      <c r="H291" s="221">
        <v>172.38</v>
      </c>
      <c r="I291" s="222"/>
      <c r="J291" s="218"/>
      <c r="K291" s="218"/>
      <c r="L291" s="223"/>
      <c r="M291" s="224"/>
      <c r="N291" s="225"/>
      <c r="O291" s="225"/>
      <c r="P291" s="225"/>
      <c r="Q291" s="225"/>
      <c r="R291" s="225"/>
      <c r="S291" s="225"/>
      <c r="T291" s="226"/>
      <c r="AT291" s="227" t="s">
        <v>153</v>
      </c>
      <c r="AU291" s="227" t="s">
        <v>92</v>
      </c>
      <c r="AV291" s="14" t="s">
        <v>110</v>
      </c>
      <c r="AW291" s="14" t="s">
        <v>40</v>
      </c>
      <c r="AX291" s="14" t="s">
        <v>23</v>
      </c>
      <c r="AY291" s="227" t="s">
        <v>145</v>
      </c>
    </row>
    <row r="292" spans="2:63" s="12" customFormat="1" ht="22.9" customHeight="1">
      <c r="B292" s="176"/>
      <c r="C292" s="177"/>
      <c r="D292" s="178" t="s">
        <v>84</v>
      </c>
      <c r="E292" s="190" t="s">
        <v>347</v>
      </c>
      <c r="F292" s="190" t="s">
        <v>348</v>
      </c>
      <c r="G292" s="177"/>
      <c r="H292" s="177"/>
      <c r="I292" s="180"/>
      <c r="J292" s="191">
        <f>BK292</f>
        <v>0</v>
      </c>
      <c r="K292" s="177"/>
      <c r="L292" s="182"/>
      <c r="M292" s="183"/>
      <c r="N292" s="184"/>
      <c r="O292" s="184"/>
      <c r="P292" s="185">
        <f>P293</f>
        <v>0</v>
      </c>
      <c r="Q292" s="184"/>
      <c r="R292" s="185">
        <f>R293</f>
        <v>0</v>
      </c>
      <c r="S292" s="184"/>
      <c r="T292" s="186">
        <f>T293</f>
        <v>0</v>
      </c>
      <c r="AR292" s="187" t="s">
        <v>23</v>
      </c>
      <c r="AT292" s="188" t="s">
        <v>84</v>
      </c>
      <c r="AU292" s="188" t="s">
        <v>23</v>
      </c>
      <c r="AY292" s="187" t="s">
        <v>145</v>
      </c>
      <c r="BK292" s="189">
        <f>BK293</f>
        <v>0</v>
      </c>
    </row>
    <row r="293" spans="1:65" s="2" customFormat="1" ht="37.9" customHeight="1">
      <c r="A293" s="35"/>
      <c r="B293" s="36"/>
      <c r="C293" s="192" t="s">
        <v>782</v>
      </c>
      <c r="D293" s="192" t="s">
        <v>147</v>
      </c>
      <c r="E293" s="193" t="s">
        <v>350</v>
      </c>
      <c r="F293" s="194" t="s">
        <v>351</v>
      </c>
      <c r="G293" s="195" t="s">
        <v>273</v>
      </c>
      <c r="H293" s="196">
        <v>381.972</v>
      </c>
      <c r="I293" s="197"/>
      <c r="J293" s="198">
        <f>ROUND(I293*H293,2)</f>
        <v>0</v>
      </c>
      <c r="K293" s="194" t="s">
        <v>1</v>
      </c>
      <c r="L293" s="40"/>
      <c r="M293" s="199" t="s">
        <v>1</v>
      </c>
      <c r="N293" s="200" t="s">
        <v>50</v>
      </c>
      <c r="O293" s="72"/>
      <c r="P293" s="201">
        <f>O293*H293</f>
        <v>0</v>
      </c>
      <c r="Q293" s="201">
        <v>0</v>
      </c>
      <c r="R293" s="201">
        <f>Q293*H293</f>
        <v>0</v>
      </c>
      <c r="S293" s="201">
        <v>0</v>
      </c>
      <c r="T293" s="202">
        <f>S293*H293</f>
        <v>0</v>
      </c>
      <c r="U293" s="35"/>
      <c r="V293" s="35"/>
      <c r="W293" s="35"/>
      <c r="X293" s="35"/>
      <c r="Y293" s="35"/>
      <c r="Z293" s="35"/>
      <c r="AA293" s="35"/>
      <c r="AB293" s="35"/>
      <c r="AC293" s="35"/>
      <c r="AD293" s="35"/>
      <c r="AE293" s="35"/>
      <c r="AR293" s="203" t="s">
        <v>110</v>
      </c>
      <c r="AT293" s="203" t="s">
        <v>147</v>
      </c>
      <c r="AU293" s="203" t="s">
        <v>92</v>
      </c>
      <c r="AY293" s="18" t="s">
        <v>145</v>
      </c>
      <c r="BE293" s="204">
        <f>IF(N293="základní",J293,0)</f>
        <v>0</v>
      </c>
      <c r="BF293" s="204">
        <f>IF(N293="snížená",J293,0)</f>
        <v>0</v>
      </c>
      <c r="BG293" s="204">
        <f>IF(N293="zákl. přenesená",J293,0)</f>
        <v>0</v>
      </c>
      <c r="BH293" s="204">
        <f>IF(N293="sníž. přenesená",J293,0)</f>
        <v>0</v>
      </c>
      <c r="BI293" s="204">
        <f>IF(N293="nulová",J293,0)</f>
        <v>0</v>
      </c>
      <c r="BJ293" s="18" t="s">
        <v>23</v>
      </c>
      <c r="BK293" s="204">
        <f>ROUND(I293*H293,2)</f>
        <v>0</v>
      </c>
      <c r="BL293" s="18" t="s">
        <v>110</v>
      </c>
      <c r="BM293" s="203" t="s">
        <v>783</v>
      </c>
    </row>
    <row r="294" spans="2:63" s="12" customFormat="1" ht="22.9" customHeight="1">
      <c r="B294" s="176"/>
      <c r="C294" s="177"/>
      <c r="D294" s="178" t="s">
        <v>84</v>
      </c>
      <c r="E294" s="190" t="s">
        <v>353</v>
      </c>
      <c r="F294" s="190" t="s">
        <v>354</v>
      </c>
      <c r="G294" s="177"/>
      <c r="H294" s="177"/>
      <c r="I294" s="180"/>
      <c r="J294" s="191">
        <f>BK294</f>
        <v>0</v>
      </c>
      <c r="K294" s="177"/>
      <c r="L294" s="182"/>
      <c r="M294" s="183"/>
      <c r="N294" s="184"/>
      <c r="O294" s="184"/>
      <c r="P294" s="185">
        <f>P295</f>
        <v>0</v>
      </c>
      <c r="Q294" s="184"/>
      <c r="R294" s="185">
        <f>R295</f>
        <v>0</v>
      </c>
      <c r="S294" s="184"/>
      <c r="T294" s="186">
        <f>T295</f>
        <v>0</v>
      </c>
      <c r="AR294" s="187" t="s">
        <v>23</v>
      </c>
      <c r="AT294" s="188" t="s">
        <v>84</v>
      </c>
      <c r="AU294" s="188" t="s">
        <v>23</v>
      </c>
      <c r="AY294" s="187" t="s">
        <v>145</v>
      </c>
      <c r="BK294" s="189">
        <f>BK295</f>
        <v>0</v>
      </c>
    </row>
    <row r="295" spans="1:65" s="2" customFormat="1" ht="24.2" customHeight="1">
      <c r="A295" s="35"/>
      <c r="B295" s="36"/>
      <c r="C295" s="192" t="s">
        <v>784</v>
      </c>
      <c r="D295" s="192" t="s">
        <v>147</v>
      </c>
      <c r="E295" s="193" t="s">
        <v>356</v>
      </c>
      <c r="F295" s="194" t="s">
        <v>357</v>
      </c>
      <c r="G295" s="195" t="s">
        <v>273</v>
      </c>
      <c r="H295" s="196">
        <v>10074.724</v>
      </c>
      <c r="I295" s="197"/>
      <c r="J295" s="198">
        <f>ROUND(I295*H295,2)</f>
        <v>0</v>
      </c>
      <c r="K295" s="194" t="s">
        <v>151</v>
      </c>
      <c r="L295" s="40"/>
      <c r="M295" s="248" t="s">
        <v>1</v>
      </c>
      <c r="N295" s="249" t="s">
        <v>50</v>
      </c>
      <c r="O295" s="250"/>
      <c r="P295" s="251">
        <f>O295*H295</f>
        <v>0</v>
      </c>
      <c r="Q295" s="251">
        <v>0</v>
      </c>
      <c r="R295" s="251">
        <f>Q295*H295</f>
        <v>0</v>
      </c>
      <c r="S295" s="251">
        <v>0</v>
      </c>
      <c r="T295" s="252">
        <f>S295*H295</f>
        <v>0</v>
      </c>
      <c r="U295" s="35"/>
      <c r="V295" s="35"/>
      <c r="W295" s="35"/>
      <c r="X295" s="35"/>
      <c r="Y295" s="35"/>
      <c r="Z295" s="35"/>
      <c r="AA295" s="35"/>
      <c r="AB295" s="35"/>
      <c r="AC295" s="35"/>
      <c r="AD295" s="35"/>
      <c r="AE295" s="35"/>
      <c r="AR295" s="203" t="s">
        <v>110</v>
      </c>
      <c r="AT295" s="203" t="s">
        <v>147</v>
      </c>
      <c r="AU295" s="203" t="s">
        <v>92</v>
      </c>
      <c r="AY295" s="18" t="s">
        <v>145</v>
      </c>
      <c r="BE295" s="204">
        <f>IF(N295="základní",J295,0)</f>
        <v>0</v>
      </c>
      <c r="BF295" s="204">
        <f>IF(N295="snížená",J295,0)</f>
        <v>0</v>
      </c>
      <c r="BG295" s="204">
        <f>IF(N295="zákl. přenesená",J295,0)</f>
        <v>0</v>
      </c>
      <c r="BH295" s="204">
        <f>IF(N295="sníž. přenesená",J295,0)</f>
        <v>0</v>
      </c>
      <c r="BI295" s="204">
        <f>IF(N295="nulová",J295,0)</f>
        <v>0</v>
      </c>
      <c r="BJ295" s="18" t="s">
        <v>23</v>
      </c>
      <c r="BK295" s="204">
        <f>ROUND(I295*H295,2)</f>
        <v>0</v>
      </c>
      <c r="BL295" s="18" t="s">
        <v>110</v>
      </c>
      <c r="BM295" s="203" t="s">
        <v>785</v>
      </c>
    </row>
    <row r="296" spans="1:31" s="2" customFormat="1" ht="6.95" customHeight="1">
      <c r="A296" s="35"/>
      <c r="B296" s="55"/>
      <c r="C296" s="56"/>
      <c r="D296" s="56"/>
      <c r="E296" s="56"/>
      <c r="F296" s="56"/>
      <c r="G296" s="56"/>
      <c r="H296" s="56"/>
      <c r="I296" s="56"/>
      <c r="J296" s="56"/>
      <c r="K296" s="56"/>
      <c r="L296" s="40"/>
      <c r="M296" s="35"/>
      <c r="O296" s="35"/>
      <c r="P296" s="35"/>
      <c r="Q296" s="35"/>
      <c r="R296" s="35"/>
      <c r="S296" s="35"/>
      <c r="T296" s="35"/>
      <c r="U296" s="35"/>
      <c r="V296" s="35"/>
      <c r="W296" s="35"/>
      <c r="X296" s="35"/>
      <c r="Y296" s="35"/>
      <c r="Z296" s="35"/>
      <c r="AA296" s="35"/>
      <c r="AB296" s="35"/>
      <c r="AC296" s="35"/>
      <c r="AD296" s="35"/>
      <c r="AE296" s="35"/>
    </row>
  </sheetData>
  <sheetProtection algorithmName="SHA-512" hashValue="qizlQZDnm/PE1qx8zrE1UhJnC9rtAE6OZQOAAZnMr/zsxkMoAOBCG5fBDVE8g7OmFcHe9qUD4Da7x0eJky1aQQ==" saltValue="nMXbVOuHz4iYsLu2u87cg045Pg2GaCH/3wPKfzWLz/ACKboMlCRoYTBF4TNYniWpFU+BmcB79GugrnIcMqMyNw==" spinCount="100000" sheet="1" objects="1" scenarios="1" formatColumns="0" formatRows="0" autoFilter="0"/>
  <autoFilter ref="C123:K295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5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AT2" s="18" t="s">
        <v>109</v>
      </c>
    </row>
    <row r="3" spans="2:46" s="1" customFormat="1" ht="6.95" customHeight="1">
      <c r="B3" s="116"/>
      <c r="C3" s="117"/>
      <c r="D3" s="117"/>
      <c r="E3" s="117"/>
      <c r="F3" s="117"/>
      <c r="G3" s="117"/>
      <c r="H3" s="117"/>
      <c r="I3" s="117"/>
      <c r="J3" s="117"/>
      <c r="K3" s="117"/>
      <c r="L3" s="21"/>
      <c r="AT3" s="18" t="s">
        <v>92</v>
      </c>
    </row>
    <row r="4" spans="2:46" s="1" customFormat="1" ht="24.95" customHeight="1">
      <c r="B4" s="21"/>
      <c r="D4" s="118" t="s">
        <v>113</v>
      </c>
      <c r="L4" s="21"/>
      <c r="M4" s="119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20" t="s">
        <v>16</v>
      </c>
      <c r="L6" s="21"/>
    </row>
    <row r="7" spans="2:12" s="1" customFormat="1" ht="26.25" customHeight="1">
      <c r="B7" s="21"/>
      <c r="E7" s="312" t="str">
        <f>'Rekapitulace stavby'!K6</f>
        <v>Ředický potok, Lukovna - Horní Ředice, rekonstrukce koryta, ř.km 0,0 - 11,7</v>
      </c>
      <c r="F7" s="313"/>
      <c r="G7" s="313"/>
      <c r="H7" s="313"/>
      <c r="L7" s="21"/>
    </row>
    <row r="8" spans="2:12" s="1" customFormat="1" ht="12" customHeight="1">
      <c r="B8" s="21"/>
      <c r="D8" s="120" t="s">
        <v>114</v>
      </c>
      <c r="L8" s="21"/>
    </row>
    <row r="9" spans="1:31" s="2" customFormat="1" ht="16.5" customHeight="1">
      <c r="A9" s="35"/>
      <c r="B9" s="40"/>
      <c r="C9" s="35"/>
      <c r="D9" s="35"/>
      <c r="E9" s="312" t="s">
        <v>591</v>
      </c>
      <c r="F9" s="315"/>
      <c r="G9" s="315"/>
      <c r="H9" s="315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 customHeight="1">
      <c r="A10" s="35"/>
      <c r="B10" s="40"/>
      <c r="C10" s="35"/>
      <c r="D10" s="120" t="s">
        <v>359</v>
      </c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6.5" customHeight="1">
      <c r="A11" s="35"/>
      <c r="B11" s="40"/>
      <c r="C11" s="35"/>
      <c r="D11" s="35"/>
      <c r="E11" s="314" t="s">
        <v>786</v>
      </c>
      <c r="F11" s="315"/>
      <c r="G11" s="315"/>
      <c r="H11" s="315"/>
      <c r="I11" s="35"/>
      <c r="J11" s="35"/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1.25">
      <c r="A12" s="35"/>
      <c r="B12" s="40"/>
      <c r="C12" s="35"/>
      <c r="D12" s="35"/>
      <c r="E12" s="35"/>
      <c r="F12" s="35"/>
      <c r="G12" s="35"/>
      <c r="H12" s="35"/>
      <c r="I12" s="35"/>
      <c r="J12" s="35"/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2" customHeight="1">
      <c r="A13" s="35"/>
      <c r="B13" s="40"/>
      <c r="C13" s="35"/>
      <c r="D13" s="120" t="s">
        <v>19</v>
      </c>
      <c r="E13" s="35"/>
      <c r="F13" s="111" t="s">
        <v>20</v>
      </c>
      <c r="G13" s="35"/>
      <c r="H13" s="35"/>
      <c r="I13" s="120" t="s">
        <v>21</v>
      </c>
      <c r="J13" s="111" t="s">
        <v>1</v>
      </c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20" t="s">
        <v>24</v>
      </c>
      <c r="E14" s="35"/>
      <c r="F14" s="111" t="s">
        <v>592</v>
      </c>
      <c r="G14" s="35"/>
      <c r="H14" s="35"/>
      <c r="I14" s="120" t="s">
        <v>26</v>
      </c>
      <c r="J14" s="121" t="str">
        <f>'Rekapitulace stavby'!AN8</f>
        <v>9. 7. 2021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0.9" customHeight="1">
      <c r="A15" s="35"/>
      <c r="B15" s="40"/>
      <c r="C15" s="35"/>
      <c r="D15" s="35"/>
      <c r="E15" s="35"/>
      <c r="F15" s="35"/>
      <c r="G15" s="35"/>
      <c r="H15" s="35"/>
      <c r="I15" s="35"/>
      <c r="J15" s="35"/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12" customHeight="1">
      <c r="A16" s="35"/>
      <c r="B16" s="40"/>
      <c r="C16" s="35"/>
      <c r="D16" s="120" t="s">
        <v>30</v>
      </c>
      <c r="E16" s="35"/>
      <c r="F16" s="35"/>
      <c r="G16" s="35"/>
      <c r="H16" s="35"/>
      <c r="I16" s="120" t="s">
        <v>31</v>
      </c>
      <c r="J16" s="111" t="s">
        <v>1</v>
      </c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8" customHeight="1">
      <c r="A17" s="35"/>
      <c r="B17" s="40"/>
      <c r="C17" s="35"/>
      <c r="D17" s="35"/>
      <c r="E17" s="111" t="s">
        <v>32</v>
      </c>
      <c r="F17" s="35"/>
      <c r="G17" s="35"/>
      <c r="H17" s="35"/>
      <c r="I17" s="120" t="s">
        <v>33</v>
      </c>
      <c r="J17" s="111" t="s">
        <v>1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6.95" customHeight="1">
      <c r="A18" s="35"/>
      <c r="B18" s="40"/>
      <c r="C18" s="35"/>
      <c r="D18" s="35"/>
      <c r="E18" s="35"/>
      <c r="F18" s="35"/>
      <c r="G18" s="35"/>
      <c r="H18" s="35"/>
      <c r="I18" s="35"/>
      <c r="J18" s="35"/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2" customHeight="1">
      <c r="A19" s="35"/>
      <c r="B19" s="40"/>
      <c r="C19" s="35"/>
      <c r="D19" s="120" t="s">
        <v>34</v>
      </c>
      <c r="E19" s="35"/>
      <c r="F19" s="35"/>
      <c r="G19" s="35"/>
      <c r="H19" s="35"/>
      <c r="I19" s="120" t="s">
        <v>31</v>
      </c>
      <c r="J19" s="31" t="str">
        <f>'Rekapitulace stavby'!AN13</f>
        <v>Vyplň údaj</v>
      </c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8" customHeight="1">
      <c r="A20" s="35"/>
      <c r="B20" s="40"/>
      <c r="C20" s="35"/>
      <c r="D20" s="35"/>
      <c r="E20" s="316" t="str">
        <f>'Rekapitulace stavby'!E14</f>
        <v>Vyplň údaj</v>
      </c>
      <c r="F20" s="317"/>
      <c r="G20" s="317"/>
      <c r="H20" s="317"/>
      <c r="I20" s="120" t="s">
        <v>33</v>
      </c>
      <c r="J20" s="31" t="str">
        <f>'Rekapitulace stavby'!AN14</f>
        <v>Vyplň údaj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6.95" customHeight="1">
      <c r="A21" s="35"/>
      <c r="B21" s="40"/>
      <c r="C21" s="35"/>
      <c r="D21" s="35"/>
      <c r="E21" s="35"/>
      <c r="F21" s="35"/>
      <c r="G21" s="35"/>
      <c r="H21" s="35"/>
      <c r="I21" s="35"/>
      <c r="J21" s="35"/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2" customHeight="1">
      <c r="A22" s="35"/>
      <c r="B22" s="40"/>
      <c r="C22" s="35"/>
      <c r="D22" s="120" t="s">
        <v>36</v>
      </c>
      <c r="E22" s="35"/>
      <c r="F22" s="35"/>
      <c r="G22" s="35"/>
      <c r="H22" s="35"/>
      <c r="I22" s="120" t="s">
        <v>31</v>
      </c>
      <c r="J22" s="111" t="s">
        <v>37</v>
      </c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8" customHeight="1">
      <c r="A23" s="35"/>
      <c r="B23" s="40"/>
      <c r="C23" s="35"/>
      <c r="D23" s="35"/>
      <c r="E23" s="111" t="s">
        <v>38</v>
      </c>
      <c r="F23" s="35"/>
      <c r="G23" s="35"/>
      <c r="H23" s="35"/>
      <c r="I23" s="120" t="s">
        <v>33</v>
      </c>
      <c r="J23" s="111" t="s">
        <v>39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6.95" customHeight="1">
      <c r="A24" s="35"/>
      <c r="B24" s="40"/>
      <c r="C24" s="35"/>
      <c r="D24" s="35"/>
      <c r="E24" s="35"/>
      <c r="F24" s="35"/>
      <c r="G24" s="35"/>
      <c r="H24" s="35"/>
      <c r="I24" s="35"/>
      <c r="J24" s="35"/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12" customHeight="1">
      <c r="A25" s="35"/>
      <c r="B25" s="40"/>
      <c r="C25" s="35"/>
      <c r="D25" s="120" t="s">
        <v>41</v>
      </c>
      <c r="E25" s="35"/>
      <c r="F25" s="35"/>
      <c r="G25" s="35"/>
      <c r="H25" s="35"/>
      <c r="I25" s="120" t="s">
        <v>31</v>
      </c>
      <c r="J25" s="111" t="s">
        <v>1</v>
      </c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8" customHeight="1">
      <c r="A26" s="35"/>
      <c r="B26" s="40"/>
      <c r="C26" s="35"/>
      <c r="D26" s="35"/>
      <c r="E26" s="111" t="s">
        <v>42</v>
      </c>
      <c r="F26" s="35"/>
      <c r="G26" s="35"/>
      <c r="H26" s="35"/>
      <c r="I26" s="120" t="s">
        <v>33</v>
      </c>
      <c r="J26" s="111" t="s">
        <v>1</v>
      </c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6.95" customHeight="1">
      <c r="A27" s="35"/>
      <c r="B27" s="40"/>
      <c r="C27" s="35"/>
      <c r="D27" s="35"/>
      <c r="E27" s="35"/>
      <c r="F27" s="35"/>
      <c r="G27" s="35"/>
      <c r="H27" s="35"/>
      <c r="I27" s="35"/>
      <c r="J27" s="35"/>
      <c r="K27" s="35"/>
      <c r="L27" s="52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12" customHeight="1">
      <c r="A28" s="35"/>
      <c r="B28" s="40"/>
      <c r="C28" s="35"/>
      <c r="D28" s="120" t="s">
        <v>43</v>
      </c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8" customFormat="1" ht="59.25" customHeight="1">
      <c r="A29" s="122"/>
      <c r="B29" s="123"/>
      <c r="C29" s="122"/>
      <c r="D29" s="122"/>
      <c r="E29" s="318" t="s">
        <v>117</v>
      </c>
      <c r="F29" s="318"/>
      <c r="G29" s="318"/>
      <c r="H29" s="318"/>
      <c r="I29" s="122"/>
      <c r="J29" s="122"/>
      <c r="K29" s="122"/>
      <c r="L29" s="124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</row>
    <row r="30" spans="1:31" s="2" customFormat="1" ht="6.95" customHeight="1">
      <c r="A30" s="35"/>
      <c r="B30" s="40"/>
      <c r="C30" s="35"/>
      <c r="D30" s="35"/>
      <c r="E30" s="35"/>
      <c r="F30" s="35"/>
      <c r="G30" s="35"/>
      <c r="H30" s="35"/>
      <c r="I30" s="35"/>
      <c r="J30" s="35"/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5"/>
      <c r="E31" s="125"/>
      <c r="F31" s="125"/>
      <c r="G31" s="125"/>
      <c r="H31" s="125"/>
      <c r="I31" s="125"/>
      <c r="J31" s="125"/>
      <c r="K31" s="125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35" customHeight="1">
      <c r="A32" s="35"/>
      <c r="B32" s="40"/>
      <c r="C32" s="35"/>
      <c r="D32" s="126" t="s">
        <v>45</v>
      </c>
      <c r="E32" s="35"/>
      <c r="F32" s="35"/>
      <c r="G32" s="35"/>
      <c r="H32" s="35"/>
      <c r="I32" s="35"/>
      <c r="J32" s="127">
        <f>ROUND(J122,2)</f>
        <v>0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5" customHeight="1">
      <c r="A33" s="35"/>
      <c r="B33" s="40"/>
      <c r="C33" s="35"/>
      <c r="D33" s="125"/>
      <c r="E33" s="125"/>
      <c r="F33" s="125"/>
      <c r="G33" s="125"/>
      <c r="H33" s="125"/>
      <c r="I33" s="125"/>
      <c r="J33" s="125"/>
      <c r="K33" s="12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35"/>
      <c r="F34" s="128" t="s">
        <v>47</v>
      </c>
      <c r="G34" s="35"/>
      <c r="H34" s="35"/>
      <c r="I34" s="128" t="s">
        <v>46</v>
      </c>
      <c r="J34" s="128" t="s">
        <v>48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>
      <c r="A35" s="35"/>
      <c r="B35" s="40"/>
      <c r="C35" s="35"/>
      <c r="D35" s="129" t="s">
        <v>49</v>
      </c>
      <c r="E35" s="120" t="s">
        <v>50</v>
      </c>
      <c r="F35" s="130">
        <f>ROUND((SUM(BE122:BE155)),2)</f>
        <v>0</v>
      </c>
      <c r="G35" s="35"/>
      <c r="H35" s="35"/>
      <c r="I35" s="131">
        <v>0.21</v>
      </c>
      <c r="J35" s="130">
        <f>ROUND(((SUM(BE122:BE155))*I35),2)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>
      <c r="A36" s="35"/>
      <c r="B36" s="40"/>
      <c r="C36" s="35"/>
      <c r="D36" s="35"/>
      <c r="E36" s="120" t="s">
        <v>51</v>
      </c>
      <c r="F36" s="130">
        <f>ROUND((SUM(BF122:BF155)),2)</f>
        <v>0</v>
      </c>
      <c r="G36" s="35"/>
      <c r="H36" s="35"/>
      <c r="I36" s="131">
        <v>0.15</v>
      </c>
      <c r="J36" s="130">
        <f>ROUND(((SUM(BF122:BF155))*I36),2)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20" t="s">
        <v>52</v>
      </c>
      <c r="F37" s="130">
        <f>ROUND((SUM(BG122:BG155)),2)</f>
        <v>0</v>
      </c>
      <c r="G37" s="35"/>
      <c r="H37" s="35"/>
      <c r="I37" s="131">
        <v>0.21</v>
      </c>
      <c r="J37" s="130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5" customHeight="1" hidden="1">
      <c r="A38" s="35"/>
      <c r="B38" s="40"/>
      <c r="C38" s="35"/>
      <c r="D38" s="35"/>
      <c r="E38" s="120" t="s">
        <v>53</v>
      </c>
      <c r="F38" s="130">
        <f>ROUND((SUM(BH122:BH155)),2)</f>
        <v>0</v>
      </c>
      <c r="G38" s="35"/>
      <c r="H38" s="35"/>
      <c r="I38" s="131">
        <v>0.15</v>
      </c>
      <c r="J38" s="130">
        <f>0</f>
        <v>0</v>
      </c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5" customHeight="1" hidden="1">
      <c r="A39" s="35"/>
      <c r="B39" s="40"/>
      <c r="C39" s="35"/>
      <c r="D39" s="35"/>
      <c r="E39" s="120" t="s">
        <v>54</v>
      </c>
      <c r="F39" s="130">
        <f>ROUND((SUM(BI122:BI155)),2)</f>
        <v>0</v>
      </c>
      <c r="G39" s="35"/>
      <c r="H39" s="35"/>
      <c r="I39" s="131">
        <v>0</v>
      </c>
      <c r="J39" s="130">
        <f>0</f>
        <v>0</v>
      </c>
      <c r="K39" s="35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6.9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35" customHeight="1">
      <c r="A41" s="35"/>
      <c r="B41" s="40"/>
      <c r="C41" s="132"/>
      <c r="D41" s="133" t="s">
        <v>55</v>
      </c>
      <c r="E41" s="134"/>
      <c r="F41" s="134"/>
      <c r="G41" s="135" t="s">
        <v>56</v>
      </c>
      <c r="H41" s="136" t="s">
        <v>57</v>
      </c>
      <c r="I41" s="134"/>
      <c r="J41" s="137">
        <f>SUM(J32:J39)</f>
        <v>0</v>
      </c>
      <c r="K41" s="138"/>
      <c r="L41" s="52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5" customHeight="1">
      <c r="A42" s="35"/>
      <c r="B42" s="40"/>
      <c r="C42" s="35"/>
      <c r="D42" s="35"/>
      <c r="E42" s="35"/>
      <c r="F42" s="35"/>
      <c r="G42" s="35"/>
      <c r="H42" s="35"/>
      <c r="I42" s="35"/>
      <c r="J42" s="35"/>
      <c r="K42" s="35"/>
      <c r="L42" s="52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52"/>
      <c r="D50" s="139" t="s">
        <v>58</v>
      </c>
      <c r="E50" s="140"/>
      <c r="F50" s="140"/>
      <c r="G50" s="139" t="s">
        <v>59</v>
      </c>
      <c r="H50" s="140"/>
      <c r="I50" s="140"/>
      <c r="J50" s="140"/>
      <c r="K50" s="140"/>
      <c r="L50" s="52"/>
    </row>
    <row r="51" spans="2:12" ht="11.25">
      <c r="B51" s="21"/>
      <c r="L51" s="21"/>
    </row>
    <row r="52" spans="2:12" ht="11.25">
      <c r="B52" s="21"/>
      <c r="L52" s="21"/>
    </row>
    <row r="53" spans="2:12" ht="11.25">
      <c r="B53" s="21"/>
      <c r="L53" s="21"/>
    </row>
    <row r="54" spans="2:12" ht="11.25">
      <c r="B54" s="21"/>
      <c r="L54" s="21"/>
    </row>
    <row r="55" spans="2:12" ht="11.25">
      <c r="B55" s="21"/>
      <c r="L55" s="21"/>
    </row>
    <row r="56" spans="2:12" ht="11.25">
      <c r="B56" s="21"/>
      <c r="L56" s="21"/>
    </row>
    <row r="57" spans="2:12" ht="11.25">
      <c r="B57" s="21"/>
      <c r="L57" s="21"/>
    </row>
    <row r="58" spans="2:12" ht="11.25">
      <c r="B58" s="21"/>
      <c r="L58" s="21"/>
    </row>
    <row r="59" spans="2:12" ht="11.25">
      <c r="B59" s="21"/>
      <c r="L59" s="21"/>
    </row>
    <row r="60" spans="2:12" ht="11.25">
      <c r="B60" s="21"/>
      <c r="L60" s="21"/>
    </row>
    <row r="61" spans="1:31" s="2" customFormat="1" ht="12.75">
      <c r="A61" s="35"/>
      <c r="B61" s="40"/>
      <c r="C61" s="35"/>
      <c r="D61" s="141" t="s">
        <v>60</v>
      </c>
      <c r="E61" s="142"/>
      <c r="F61" s="143" t="s">
        <v>61</v>
      </c>
      <c r="G61" s="141" t="s">
        <v>60</v>
      </c>
      <c r="H61" s="142"/>
      <c r="I61" s="142"/>
      <c r="J61" s="144" t="s">
        <v>61</v>
      </c>
      <c r="K61" s="142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1.25">
      <c r="B62" s="21"/>
      <c r="L62" s="21"/>
    </row>
    <row r="63" spans="2:12" ht="11.25">
      <c r="B63" s="21"/>
      <c r="L63" s="21"/>
    </row>
    <row r="64" spans="2:12" ht="11.25">
      <c r="B64" s="21"/>
      <c r="L64" s="21"/>
    </row>
    <row r="65" spans="1:31" s="2" customFormat="1" ht="12.75">
      <c r="A65" s="35"/>
      <c r="B65" s="40"/>
      <c r="C65" s="35"/>
      <c r="D65" s="139" t="s">
        <v>62</v>
      </c>
      <c r="E65" s="145"/>
      <c r="F65" s="145"/>
      <c r="G65" s="139" t="s">
        <v>63</v>
      </c>
      <c r="H65" s="145"/>
      <c r="I65" s="145"/>
      <c r="J65" s="145"/>
      <c r="K65" s="145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1.25">
      <c r="B66" s="21"/>
      <c r="L66" s="21"/>
    </row>
    <row r="67" spans="2:12" ht="11.25">
      <c r="B67" s="21"/>
      <c r="L67" s="21"/>
    </row>
    <row r="68" spans="2:12" ht="11.25">
      <c r="B68" s="21"/>
      <c r="L68" s="21"/>
    </row>
    <row r="69" spans="2:12" ht="11.25">
      <c r="B69" s="21"/>
      <c r="L69" s="21"/>
    </row>
    <row r="70" spans="2:12" ht="11.25">
      <c r="B70" s="21"/>
      <c r="L70" s="21"/>
    </row>
    <row r="71" spans="2:12" ht="11.25">
      <c r="B71" s="21"/>
      <c r="L71" s="21"/>
    </row>
    <row r="72" spans="2:12" ht="11.25">
      <c r="B72" s="21"/>
      <c r="L72" s="21"/>
    </row>
    <row r="73" spans="2:12" ht="11.25">
      <c r="B73" s="21"/>
      <c r="L73" s="21"/>
    </row>
    <row r="74" spans="2:12" ht="11.25">
      <c r="B74" s="21"/>
      <c r="L74" s="21"/>
    </row>
    <row r="75" spans="2:12" ht="11.25">
      <c r="B75" s="21"/>
      <c r="L75" s="21"/>
    </row>
    <row r="76" spans="1:31" s="2" customFormat="1" ht="12.75">
      <c r="A76" s="35"/>
      <c r="B76" s="40"/>
      <c r="C76" s="35"/>
      <c r="D76" s="141" t="s">
        <v>60</v>
      </c>
      <c r="E76" s="142"/>
      <c r="F76" s="143" t="s">
        <v>61</v>
      </c>
      <c r="G76" s="141" t="s">
        <v>60</v>
      </c>
      <c r="H76" s="142"/>
      <c r="I76" s="142"/>
      <c r="J76" s="144" t="s">
        <v>61</v>
      </c>
      <c r="K76" s="142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6"/>
      <c r="C77" s="147"/>
      <c r="D77" s="147"/>
      <c r="E77" s="147"/>
      <c r="F77" s="147"/>
      <c r="G77" s="147"/>
      <c r="H77" s="147"/>
      <c r="I77" s="147"/>
      <c r="J77" s="147"/>
      <c r="K77" s="147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48"/>
      <c r="C81" s="149"/>
      <c r="D81" s="149"/>
      <c r="E81" s="149"/>
      <c r="F81" s="149"/>
      <c r="G81" s="149"/>
      <c r="H81" s="149"/>
      <c r="I81" s="149"/>
      <c r="J81" s="149"/>
      <c r="K81" s="149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4" t="s">
        <v>118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26.25" customHeight="1">
      <c r="A85" s="35"/>
      <c r="B85" s="36"/>
      <c r="C85" s="37"/>
      <c r="D85" s="37"/>
      <c r="E85" s="319" t="str">
        <f>E7</f>
        <v>Ředický potok, Lukovna - Horní Ředice, rekonstrukce koryta, ř.km 0,0 - 11,7</v>
      </c>
      <c r="F85" s="320"/>
      <c r="G85" s="320"/>
      <c r="H85" s="320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2:12" s="1" customFormat="1" ht="12" customHeight="1">
      <c r="B86" s="22"/>
      <c r="C86" s="30" t="s">
        <v>114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5"/>
      <c r="B87" s="36"/>
      <c r="C87" s="37"/>
      <c r="D87" s="37"/>
      <c r="E87" s="319" t="s">
        <v>591</v>
      </c>
      <c r="F87" s="321"/>
      <c r="G87" s="321"/>
      <c r="H87" s="321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12" customHeight="1">
      <c r="A88" s="35"/>
      <c r="B88" s="36"/>
      <c r="C88" s="30" t="s">
        <v>359</v>
      </c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6.5" customHeight="1">
      <c r="A89" s="35"/>
      <c r="B89" s="36"/>
      <c r="C89" s="37"/>
      <c r="D89" s="37"/>
      <c r="E89" s="272" t="str">
        <f>E11</f>
        <v>3.1 - SO 03.1 Odstranění dřevin a břehových porostů</v>
      </c>
      <c r="F89" s="321"/>
      <c r="G89" s="321"/>
      <c r="H89" s="321"/>
      <c r="I89" s="37"/>
      <c r="J89" s="37"/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2" customHeight="1">
      <c r="A91" s="35"/>
      <c r="B91" s="36"/>
      <c r="C91" s="30" t="s">
        <v>24</v>
      </c>
      <c r="D91" s="37"/>
      <c r="E91" s="37"/>
      <c r="F91" s="28" t="str">
        <f>F14</f>
        <v>k.ú. Dolní Ředice, Horní Ředice</v>
      </c>
      <c r="G91" s="37"/>
      <c r="H91" s="37"/>
      <c r="I91" s="30" t="s">
        <v>26</v>
      </c>
      <c r="J91" s="67" t="str">
        <f>IF(J14="","",J14)</f>
        <v>9. 7. 2021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6.95" customHeight="1">
      <c r="A92" s="35"/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54.4" customHeight="1">
      <c r="A93" s="35"/>
      <c r="B93" s="36"/>
      <c r="C93" s="30" t="s">
        <v>30</v>
      </c>
      <c r="D93" s="37"/>
      <c r="E93" s="37"/>
      <c r="F93" s="28" t="str">
        <f>E17</f>
        <v>Povodí Labe, státní podnik</v>
      </c>
      <c r="G93" s="37"/>
      <c r="H93" s="37"/>
      <c r="I93" s="30" t="s">
        <v>36</v>
      </c>
      <c r="J93" s="33" t="str">
        <f>E23</f>
        <v>Multiaqua s.r.o.,Veverkova 1343,500 02 Hradec Král</v>
      </c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15.2" customHeight="1">
      <c r="A94" s="35"/>
      <c r="B94" s="36"/>
      <c r="C94" s="30" t="s">
        <v>34</v>
      </c>
      <c r="D94" s="37"/>
      <c r="E94" s="37"/>
      <c r="F94" s="28" t="str">
        <f>IF(E20="","",E20)</f>
        <v>Vyplň údaj</v>
      </c>
      <c r="G94" s="37"/>
      <c r="H94" s="37"/>
      <c r="I94" s="30" t="s">
        <v>41</v>
      </c>
      <c r="J94" s="33" t="str">
        <f>E26</f>
        <v>Ing. Ladislav Malý</v>
      </c>
      <c r="K94" s="37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31" s="2" customFormat="1" ht="29.25" customHeight="1">
      <c r="A96" s="35"/>
      <c r="B96" s="36"/>
      <c r="C96" s="150" t="s">
        <v>119</v>
      </c>
      <c r="D96" s="151"/>
      <c r="E96" s="151"/>
      <c r="F96" s="151"/>
      <c r="G96" s="151"/>
      <c r="H96" s="151"/>
      <c r="I96" s="151"/>
      <c r="J96" s="152" t="s">
        <v>120</v>
      </c>
      <c r="K96" s="151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pans="1:31" s="2" customFormat="1" ht="10.35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52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</row>
    <row r="98" spans="1:47" s="2" customFormat="1" ht="22.9" customHeight="1">
      <c r="A98" s="35"/>
      <c r="B98" s="36"/>
      <c r="C98" s="153" t="s">
        <v>121</v>
      </c>
      <c r="D98" s="37"/>
      <c r="E98" s="37"/>
      <c r="F98" s="37"/>
      <c r="G98" s="37"/>
      <c r="H98" s="37"/>
      <c r="I98" s="37"/>
      <c r="J98" s="85">
        <f>J122</f>
        <v>0</v>
      </c>
      <c r="K98" s="37"/>
      <c r="L98" s="52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U98" s="18" t="s">
        <v>122</v>
      </c>
    </row>
    <row r="99" spans="2:12" s="9" customFormat="1" ht="24.95" customHeight="1">
      <c r="B99" s="154"/>
      <c r="C99" s="155"/>
      <c r="D99" s="156" t="s">
        <v>123</v>
      </c>
      <c r="E99" s="157"/>
      <c r="F99" s="157"/>
      <c r="G99" s="157"/>
      <c r="H99" s="157"/>
      <c r="I99" s="157"/>
      <c r="J99" s="158">
        <f>J123</f>
        <v>0</v>
      </c>
      <c r="K99" s="155"/>
      <c r="L99" s="159"/>
    </row>
    <row r="100" spans="2:12" s="10" customFormat="1" ht="19.9" customHeight="1">
      <c r="B100" s="160"/>
      <c r="C100" s="105"/>
      <c r="D100" s="161" t="s">
        <v>124</v>
      </c>
      <c r="E100" s="162"/>
      <c r="F100" s="162"/>
      <c r="G100" s="162"/>
      <c r="H100" s="162"/>
      <c r="I100" s="162"/>
      <c r="J100" s="163">
        <f>J124</f>
        <v>0</v>
      </c>
      <c r="K100" s="105"/>
      <c r="L100" s="164"/>
    </row>
    <row r="101" spans="1:31" s="2" customFormat="1" ht="21.75" customHeight="1">
      <c r="A101" s="35"/>
      <c r="B101" s="36"/>
      <c r="C101" s="37"/>
      <c r="D101" s="37"/>
      <c r="E101" s="37"/>
      <c r="F101" s="37"/>
      <c r="G101" s="37"/>
      <c r="H101" s="37"/>
      <c r="I101" s="37"/>
      <c r="J101" s="37"/>
      <c r="K101" s="37"/>
      <c r="L101" s="52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</row>
    <row r="102" spans="1:31" s="2" customFormat="1" ht="6.95" customHeight="1">
      <c r="A102" s="35"/>
      <c r="B102" s="55"/>
      <c r="C102" s="56"/>
      <c r="D102" s="56"/>
      <c r="E102" s="56"/>
      <c r="F102" s="56"/>
      <c r="G102" s="56"/>
      <c r="H102" s="56"/>
      <c r="I102" s="56"/>
      <c r="J102" s="56"/>
      <c r="K102" s="56"/>
      <c r="L102" s="52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</row>
    <row r="106" spans="1:31" s="2" customFormat="1" ht="6.95" customHeight="1">
      <c r="A106" s="35"/>
      <c r="B106" s="57"/>
      <c r="C106" s="58"/>
      <c r="D106" s="58"/>
      <c r="E106" s="58"/>
      <c r="F106" s="58"/>
      <c r="G106" s="58"/>
      <c r="H106" s="58"/>
      <c r="I106" s="58"/>
      <c r="J106" s="58"/>
      <c r="K106" s="58"/>
      <c r="L106" s="52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31" s="2" customFormat="1" ht="24.95" customHeight="1">
      <c r="A107" s="35"/>
      <c r="B107" s="36"/>
      <c r="C107" s="24" t="s">
        <v>130</v>
      </c>
      <c r="D107" s="37"/>
      <c r="E107" s="37"/>
      <c r="F107" s="37"/>
      <c r="G107" s="37"/>
      <c r="H107" s="37"/>
      <c r="I107" s="37"/>
      <c r="J107" s="37"/>
      <c r="K107" s="37"/>
      <c r="L107" s="52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6.95" customHeight="1">
      <c r="A108" s="35"/>
      <c r="B108" s="36"/>
      <c r="C108" s="37"/>
      <c r="D108" s="37"/>
      <c r="E108" s="37"/>
      <c r="F108" s="37"/>
      <c r="G108" s="37"/>
      <c r="H108" s="37"/>
      <c r="I108" s="37"/>
      <c r="J108" s="37"/>
      <c r="K108" s="37"/>
      <c r="L108" s="52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12" customHeight="1">
      <c r="A109" s="35"/>
      <c r="B109" s="36"/>
      <c r="C109" s="30" t="s">
        <v>16</v>
      </c>
      <c r="D109" s="37"/>
      <c r="E109" s="37"/>
      <c r="F109" s="37"/>
      <c r="G109" s="37"/>
      <c r="H109" s="37"/>
      <c r="I109" s="37"/>
      <c r="J109" s="37"/>
      <c r="K109" s="37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26.25" customHeight="1">
      <c r="A110" s="35"/>
      <c r="B110" s="36"/>
      <c r="C110" s="37"/>
      <c r="D110" s="37"/>
      <c r="E110" s="319" t="str">
        <f>E7</f>
        <v>Ředický potok, Lukovna - Horní Ředice, rekonstrukce koryta, ř.km 0,0 - 11,7</v>
      </c>
      <c r="F110" s="320"/>
      <c r="G110" s="320"/>
      <c r="H110" s="320"/>
      <c r="I110" s="37"/>
      <c r="J110" s="37"/>
      <c r="K110" s="37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2:12" s="1" customFormat="1" ht="12" customHeight="1">
      <c r="B111" s="22"/>
      <c r="C111" s="30" t="s">
        <v>114</v>
      </c>
      <c r="D111" s="23"/>
      <c r="E111" s="23"/>
      <c r="F111" s="23"/>
      <c r="G111" s="23"/>
      <c r="H111" s="23"/>
      <c r="I111" s="23"/>
      <c r="J111" s="23"/>
      <c r="K111" s="23"/>
      <c r="L111" s="21"/>
    </row>
    <row r="112" spans="1:31" s="2" customFormat="1" ht="16.5" customHeight="1">
      <c r="A112" s="35"/>
      <c r="B112" s="36"/>
      <c r="C112" s="37"/>
      <c r="D112" s="37"/>
      <c r="E112" s="319" t="s">
        <v>591</v>
      </c>
      <c r="F112" s="321"/>
      <c r="G112" s="321"/>
      <c r="H112" s="321"/>
      <c r="I112" s="37"/>
      <c r="J112" s="37"/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12" customHeight="1">
      <c r="A113" s="35"/>
      <c r="B113" s="36"/>
      <c r="C113" s="30" t="s">
        <v>359</v>
      </c>
      <c r="D113" s="37"/>
      <c r="E113" s="37"/>
      <c r="F113" s="37"/>
      <c r="G113" s="37"/>
      <c r="H113" s="37"/>
      <c r="I113" s="37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6.5" customHeight="1">
      <c r="A114" s="35"/>
      <c r="B114" s="36"/>
      <c r="C114" s="37"/>
      <c r="D114" s="37"/>
      <c r="E114" s="272" t="str">
        <f>E11</f>
        <v>3.1 - SO 03.1 Odstranění dřevin a břehových porostů</v>
      </c>
      <c r="F114" s="321"/>
      <c r="G114" s="321"/>
      <c r="H114" s="321"/>
      <c r="I114" s="37"/>
      <c r="J114" s="37"/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6.95" customHeight="1">
      <c r="A115" s="35"/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2" customHeight="1">
      <c r="A116" s="35"/>
      <c r="B116" s="36"/>
      <c r="C116" s="30" t="s">
        <v>24</v>
      </c>
      <c r="D116" s="37"/>
      <c r="E116" s="37"/>
      <c r="F116" s="28" t="str">
        <f>F14</f>
        <v>k.ú. Dolní Ředice, Horní Ředice</v>
      </c>
      <c r="G116" s="37"/>
      <c r="H116" s="37"/>
      <c r="I116" s="30" t="s">
        <v>26</v>
      </c>
      <c r="J116" s="67" t="str">
        <f>IF(J14="","",J14)</f>
        <v>9. 7. 2021</v>
      </c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6.95" customHeight="1">
      <c r="A117" s="35"/>
      <c r="B117" s="36"/>
      <c r="C117" s="37"/>
      <c r="D117" s="37"/>
      <c r="E117" s="37"/>
      <c r="F117" s="37"/>
      <c r="G117" s="37"/>
      <c r="H117" s="37"/>
      <c r="I117" s="37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54.4" customHeight="1">
      <c r="A118" s="35"/>
      <c r="B118" s="36"/>
      <c r="C118" s="30" t="s">
        <v>30</v>
      </c>
      <c r="D118" s="37"/>
      <c r="E118" s="37"/>
      <c r="F118" s="28" t="str">
        <f>E17</f>
        <v>Povodí Labe, státní podnik</v>
      </c>
      <c r="G118" s="37"/>
      <c r="H118" s="37"/>
      <c r="I118" s="30" t="s">
        <v>36</v>
      </c>
      <c r="J118" s="33" t="str">
        <f>E23</f>
        <v>Multiaqua s.r.o.,Veverkova 1343,500 02 Hradec Král</v>
      </c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15.2" customHeight="1">
      <c r="A119" s="35"/>
      <c r="B119" s="36"/>
      <c r="C119" s="30" t="s">
        <v>34</v>
      </c>
      <c r="D119" s="37"/>
      <c r="E119" s="37"/>
      <c r="F119" s="28" t="str">
        <f>IF(E20="","",E20)</f>
        <v>Vyplň údaj</v>
      </c>
      <c r="G119" s="37"/>
      <c r="H119" s="37"/>
      <c r="I119" s="30" t="s">
        <v>41</v>
      </c>
      <c r="J119" s="33" t="str">
        <f>E26</f>
        <v>Ing. Ladislav Malý</v>
      </c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0.35" customHeight="1">
      <c r="A120" s="35"/>
      <c r="B120" s="36"/>
      <c r="C120" s="37"/>
      <c r="D120" s="37"/>
      <c r="E120" s="37"/>
      <c r="F120" s="37"/>
      <c r="G120" s="37"/>
      <c r="H120" s="37"/>
      <c r="I120" s="37"/>
      <c r="J120" s="37"/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11" customFormat="1" ht="29.25" customHeight="1">
      <c r="A121" s="165"/>
      <c r="B121" s="166"/>
      <c r="C121" s="167" t="s">
        <v>131</v>
      </c>
      <c r="D121" s="168" t="s">
        <v>70</v>
      </c>
      <c r="E121" s="168" t="s">
        <v>66</v>
      </c>
      <c r="F121" s="168" t="s">
        <v>67</v>
      </c>
      <c r="G121" s="168" t="s">
        <v>132</v>
      </c>
      <c r="H121" s="168" t="s">
        <v>133</v>
      </c>
      <c r="I121" s="168" t="s">
        <v>134</v>
      </c>
      <c r="J121" s="168" t="s">
        <v>120</v>
      </c>
      <c r="K121" s="169" t="s">
        <v>135</v>
      </c>
      <c r="L121" s="170"/>
      <c r="M121" s="76" t="s">
        <v>1</v>
      </c>
      <c r="N121" s="77" t="s">
        <v>49</v>
      </c>
      <c r="O121" s="77" t="s">
        <v>136</v>
      </c>
      <c r="P121" s="77" t="s">
        <v>137</v>
      </c>
      <c r="Q121" s="77" t="s">
        <v>138</v>
      </c>
      <c r="R121" s="77" t="s">
        <v>139</v>
      </c>
      <c r="S121" s="77" t="s">
        <v>140</v>
      </c>
      <c r="T121" s="78" t="s">
        <v>141</v>
      </c>
      <c r="U121" s="165"/>
      <c r="V121" s="165"/>
      <c r="W121" s="165"/>
      <c r="X121" s="165"/>
      <c r="Y121" s="165"/>
      <c r="Z121" s="165"/>
      <c r="AA121" s="165"/>
      <c r="AB121" s="165"/>
      <c r="AC121" s="165"/>
      <c r="AD121" s="165"/>
      <c r="AE121" s="165"/>
    </row>
    <row r="122" spans="1:63" s="2" customFormat="1" ht="22.9" customHeight="1">
      <c r="A122" s="35"/>
      <c r="B122" s="36"/>
      <c r="C122" s="83" t="s">
        <v>142</v>
      </c>
      <c r="D122" s="37"/>
      <c r="E122" s="37"/>
      <c r="F122" s="37"/>
      <c r="G122" s="37"/>
      <c r="H122" s="37"/>
      <c r="I122" s="37"/>
      <c r="J122" s="171">
        <f>BK122</f>
        <v>0</v>
      </c>
      <c r="K122" s="37"/>
      <c r="L122" s="40"/>
      <c r="M122" s="79"/>
      <c r="N122" s="172"/>
      <c r="O122" s="80"/>
      <c r="P122" s="173">
        <f>P123</f>
        <v>0</v>
      </c>
      <c r="Q122" s="80"/>
      <c r="R122" s="173">
        <f>R123</f>
        <v>0</v>
      </c>
      <c r="S122" s="80"/>
      <c r="T122" s="174">
        <f>T123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T122" s="18" t="s">
        <v>84</v>
      </c>
      <c r="AU122" s="18" t="s">
        <v>122</v>
      </c>
      <c r="BK122" s="175">
        <f>BK123</f>
        <v>0</v>
      </c>
    </row>
    <row r="123" spans="2:63" s="12" customFormat="1" ht="25.9" customHeight="1">
      <c r="B123" s="176"/>
      <c r="C123" s="177"/>
      <c r="D123" s="178" t="s">
        <v>84</v>
      </c>
      <c r="E123" s="179" t="s">
        <v>143</v>
      </c>
      <c r="F123" s="179" t="s">
        <v>144</v>
      </c>
      <c r="G123" s="177"/>
      <c r="H123" s="177"/>
      <c r="I123" s="180"/>
      <c r="J123" s="181">
        <f>BK123</f>
        <v>0</v>
      </c>
      <c r="K123" s="177"/>
      <c r="L123" s="182"/>
      <c r="M123" s="183"/>
      <c r="N123" s="184"/>
      <c r="O123" s="184"/>
      <c r="P123" s="185">
        <f>P124</f>
        <v>0</v>
      </c>
      <c r="Q123" s="184"/>
      <c r="R123" s="185">
        <f>R124</f>
        <v>0</v>
      </c>
      <c r="S123" s="184"/>
      <c r="T123" s="186">
        <f>T124</f>
        <v>0</v>
      </c>
      <c r="AR123" s="187" t="s">
        <v>23</v>
      </c>
      <c r="AT123" s="188" t="s">
        <v>84</v>
      </c>
      <c r="AU123" s="188" t="s">
        <v>85</v>
      </c>
      <c r="AY123" s="187" t="s">
        <v>145</v>
      </c>
      <c r="BK123" s="189">
        <f>BK124</f>
        <v>0</v>
      </c>
    </row>
    <row r="124" spans="2:63" s="12" customFormat="1" ht="22.9" customHeight="1">
      <c r="B124" s="176"/>
      <c r="C124" s="177"/>
      <c r="D124" s="178" t="s">
        <v>84</v>
      </c>
      <c r="E124" s="190" t="s">
        <v>23</v>
      </c>
      <c r="F124" s="190" t="s">
        <v>146</v>
      </c>
      <c r="G124" s="177"/>
      <c r="H124" s="177"/>
      <c r="I124" s="180"/>
      <c r="J124" s="191">
        <f>BK124</f>
        <v>0</v>
      </c>
      <c r="K124" s="177"/>
      <c r="L124" s="182"/>
      <c r="M124" s="183"/>
      <c r="N124" s="184"/>
      <c r="O124" s="184"/>
      <c r="P124" s="185">
        <f>SUM(P125:P155)</f>
        <v>0</v>
      </c>
      <c r="Q124" s="184"/>
      <c r="R124" s="185">
        <f>SUM(R125:R155)</f>
        <v>0</v>
      </c>
      <c r="S124" s="184"/>
      <c r="T124" s="186">
        <f>SUM(T125:T155)</f>
        <v>0</v>
      </c>
      <c r="AR124" s="187" t="s">
        <v>23</v>
      </c>
      <c r="AT124" s="188" t="s">
        <v>84</v>
      </c>
      <c r="AU124" s="188" t="s">
        <v>23</v>
      </c>
      <c r="AY124" s="187" t="s">
        <v>145</v>
      </c>
      <c r="BK124" s="189">
        <f>SUM(BK125:BK155)</f>
        <v>0</v>
      </c>
    </row>
    <row r="125" spans="1:65" s="2" customFormat="1" ht="24.2" customHeight="1">
      <c r="A125" s="35"/>
      <c r="B125" s="36"/>
      <c r="C125" s="192" t="s">
        <v>23</v>
      </c>
      <c r="D125" s="192" t="s">
        <v>147</v>
      </c>
      <c r="E125" s="193" t="s">
        <v>361</v>
      </c>
      <c r="F125" s="194" t="s">
        <v>362</v>
      </c>
      <c r="G125" s="195" t="s">
        <v>363</v>
      </c>
      <c r="H125" s="196">
        <v>3.95</v>
      </c>
      <c r="I125" s="197"/>
      <c r="J125" s="198">
        <f>ROUND(I125*H125,2)</f>
        <v>0</v>
      </c>
      <c r="K125" s="194" t="s">
        <v>151</v>
      </c>
      <c r="L125" s="40"/>
      <c r="M125" s="199" t="s">
        <v>1</v>
      </c>
      <c r="N125" s="200" t="s">
        <v>50</v>
      </c>
      <c r="O125" s="72"/>
      <c r="P125" s="201">
        <f>O125*H125</f>
        <v>0</v>
      </c>
      <c r="Q125" s="201">
        <v>0</v>
      </c>
      <c r="R125" s="201">
        <f>Q125*H125</f>
        <v>0</v>
      </c>
      <c r="S125" s="201">
        <v>0</v>
      </c>
      <c r="T125" s="202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203" t="s">
        <v>110</v>
      </c>
      <c r="AT125" s="203" t="s">
        <v>147</v>
      </c>
      <c r="AU125" s="203" t="s">
        <v>92</v>
      </c>
      <c r="AY125" s="18" t="s">
        <v>145</v>
      </c>
      <c r="BE125" s="204">
        <f>IF(N125="základní",J125,0)</f>
        <v>0</v>
      </c>
      <c r="BF125" s="204">
        <f>IF(N125="snížená",J125,0)</f>
        <v>0</v>
      </c>
      <c r="BG125" s="204">
        <f>IF(N125="zákl. přenesená",J125,0)</f>
        <v>0</v>
      </c>
      <c r="BH125" s="204">
        <f>IF(N125="sníž. přenesená",J125,0)</f>
        <v>0</v>
      </c>
      <c r="BI125" s="204">
        <f>IF(N125="nulová",J125,0)</f>
        <v>0</v>
      </c>
      <c r="BJ125" s="18" t="s">
        <v>23</v>
      </c>
      <c r="BK125" s="204">
        <f>ROUND(I125*H125,2)</f>
        <v>0</v>
      </c>
      <c r="BL125" s="18" t="s">
        <v>110</v>
      </c>
      <c r="BM125" s="203" t="s">
        <v>787</v>
      </c>
    </row>
    <row r="126" spans="2:51" s="13" customFormat="1" ht="11.25">
      <c r="B126" s="205"/>
      <c r="C126" s="206"/>
      <c r="D126" s="207" t="s">
        <v>153</v>
      </c>
      <c r="E126" s="208" t="s">
        <v>1</v>
      </c>
      <c r="F126" s="209" t="s">
        <v>788</v>
      </c>
      <c r="G126" s="206"/>
      <c r="H126" s="210">
        <v>3.95</v>
      </c>
      <c r="I126" s="211"/>
      <c r="J126" s="206"/>
      <c r="K126" s="206"/>
      <c r="L126" s="212"/>
      <c r="M126" s="213"/>
      <c r="N126" s="214"/>
      <c r="O126" s="214"/>
      <c r="P126" s="214"/>
      <c r="Q126" s="214"/>
      <c r="R126" s="214"/>
      <c r="S126" s="214"/>
      <c r="T126" s="215"/>
      <c r="AT126" s="216" t="s">
        <v>153</v>
      </c>
      <c r="AU126" s="216" t="s">
        <v>92</v>
      </c>
      <c r="AV126" s="13" t="s">
        <v>92</v>
      </c>
      <c r="AW126" s="13" t="s">
        <v>40</v>
      </c>
      <c r="AX126" s="13" t="s">
        <v>23</v>
      </c>
      <c r="AY126" s="216" t="s">
        <v>145</v>
      </c>
    </row>
    <row r="127" spans="1:65" s="2" customFormat="1" ht="24.2" customHeight="1">
      <c r="A127" s="35"/>
      <c r="B127" s="36"/>
      <c r="C127" s="192" t="s">
        <v>92</v>
      </c>
      <c r="D127" s="192" t="s">
        <v>147</v>
      </c>
      <c r="E127" s="193" t="s">
        <v>370</v>
      </c>
      <c r="F127" s="194" t="s">
        <v>371</v>
      </c>
      <c r="G127" s="195" t="s">
        <v>267</v>
      </c>
      <c r="H127" s="196">
        <v>11</v>
      </c>
      <c r="I127" s="197"/>
      <c r="J127" s="198">
        <f>ROUND(I127*H127,2)</f>
        <v>0</v>
      </c>
      <c r="K127" s="194" t="s">
        <v>151</v>
      </c>
      <c r="L127" s="40"/>
      <c r="M127" s="199" t="s">
        <v>1</v>
      </c>
      <c r="N127" s="200" t="s">
        <v>50</v>
      </c>
      <c r="O127" s="72"/>
      <c r="P127" s="201">
        <f>O127*H127</f>
        <v>0</v>
      </c>
      <c r="Q127" s="201">
        <v>0</v>
      </c>
      <c r="R127" s="201">
        <f>Q127*H127</f>
        <v>0</v>
      </c>
      <c r="S127" s="201">
        <v>0</v>
      </c>
      <c r="T127" s="202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03" t="s">
        <v>110</v>
      </c>
      <c r="AT127" s="203" t="s">
        <v>147</v>
      </c>
      <c r="AU127" s="203" t="s">
        <v>92</v>
      </c>
      <c r="AY127" s="18" t="s">
        <v>145</v>
      </c>
      <c r="BE127" s="204">
        <f>IF(N127="základní",J127,0)</f>
        <v>0</v>
      </c>
      <c r="BF127" s="204">
        <f>IF(N127="snížená",J127,0)</f>
        <v>0</v>
      </c>
      <c r="BG127" s="204">
        <f>IF(N127="zákl. přenesená",J127,0)</f>
        <v>0</v>
      </c>
      <c r="BH127" s="204">
        <f>IF(N127="sníž. přenesená",J127,0)</f>
        <v>0</v>
      </c>
      <c r="BI127" s="204">
        <f>IF(N127="nulová",J127,0)</f>
        <v>0</v>
      </c>
      <c r="BJ127" s="18" t="s">
        <v>23</v>
      </c>
      <c r="BK127" s="204">
        <f>ROUND(I127*H127,2)</f>
        <v>0</v>
      </c>
      <c r="BL127" s="18" t="s">
        <v>110</v>
      </c>
      <c r="BM127" s="203" t="s">
        <v>789</v>
      </c>
    </row>
    <row r="128" spans="2:51" s="15" customFormat="1" ht="11.25">
      <c r="B128" s="228"/>
      <c r="C128" s="229"/>
      <c r="D128" s="207" t="s">
        <v>153</v>
      </c>
      <c r="E128" s="230" t="s">
        <v>1</v>
      </c>
      <c r="F128" s="231" t="s">
        <v>373</v>
      </c>
      <c r="G128" s="229"/>
      <c r="H128" s="230" t="s">
        <v>1</v>
      </c>
      <c r="I128" s="232"/>
      <c r="J128" s="229"/>
      <c r="K128" s="229"/>
      <c r="L128" s="233"/>
      <c r="M128" s="234"/>
      <c r="N128" s="235"/>
      <c r="O128" s="235"/>
      <c r="P128" s="235"/>
      <c r="Q128" s="235"/>
      <c r="R128" s="235"/>
      <c r="S128" s="235"/>
      <c r="T128" s="236"/>
      <c r="AT128" s="237" t="s">
        <v>153</v>
      </c>
      <c r="AU128" s="237" t="s">
        <v>92</v>
      </c>
      <c r="AV128" s="15" t="s">
        <v>23</v>
      </c>
      <c r="AW128" s="15" t="s">
        <v>40</v>
      </c>
      <c r="AX128" s="15" t="s">
        <v>85</v>
      </c>
      <c r="AY128" s="237" t="s">
        <v>145</v>
      </c>
    </row>
    <row r="129" spans="2:51" s="13" customFormat="1" ht="11.25">
      <c r="B129" s="205"/>
      <c r="C129" s="206"/>
      <c r="D129" s="207" t="s">
        <v>153</v>
      </c>
      <c r="E129" s="208" t="s">
        <v>1</v>
      </c>
      <c r="F129" s="209" t="s">
        <v>790</v>
      </c>
      <c r="G129" s="206"/>
      <c r="H129" s="210">
        <v>10</v>
      </c>
      <c r="I129" s="211"/>
      <c r="J129" s="206"/>
      <c r="K129" s="206"/>
      <c r="L129" s="212"/>
      <c r="M129" s="213"/>
      <c r="N129" s="214"/>
      <c r="O129" s="214"/>
      <c r="P129" s="214"/>
      <c r="Q129" s="214"/>
      <c r="R129" s="214"/>
      <c r="S129" s="214"/>
      <c r="T129" s="215"/>
      <c r="AT129" s="216" t="s">
        <v>153</v>
      </c>
      <c r="AU129" s="216" t="s">
        <v>92</v>
      </c>
      <c r="AV129" s="13" t="s">
        <v>92</v>
      </c>
      <c r="AW129" s="13" t="s">
        <v>40</v>
      </c>
      <c r="AX129" s="13" t="s">
        <v>85</v>
      </c>
      <c r="AY129" s="216" t="s">
        <v>145</v>
      </c>
    </row>
    <row r="130" spans="2:51" s="13" customFormat="1" ht="11.25">
      <c r="B130" s="205"/>
      <c r="C130" s="206"/>
      <c r="D130" s="207" t="s">
        <v>153</v>
      </c>
      <c r="E130" s="208" t="s">
        <v>1</v>
      </c>
      <c r="F130" s="209" t="s">
        <v>791</v>
      </c>
      <c r="G130" s="206"/>
      <c r="H130" s="210">
        <v>1</v>
      </c>
      <c r="I130" s="211"/>
      <c r="J130" s="206"/>
      <c r="K130" s="206"/>
      <c r="L130" s="212"/>
      <c r="M130" s="213"/>
      <c r="N130" s="214"/>
      <c r="O130" s="214"/>
      <c r="P130" s="214"/>
      <c r="Q130" s="214"/>
      <c r="R130" s="214"/>
      <c r="S130" s="214"/>
      <c r="T130" s="215"/>
      <c r="AT130" s="216" t="s">
        <v>153</v>
      </c>
      <c r="AU130" s="216" t="s">
        <v>92</v>
      </c>
      <c r="AV130" s="13" t="s">
        <v>92</v>
      </c>
      <c r="AW130" s="13" t="s">
        <v>40</v>
      </c>
      <c r="AX130" s="13" t="s">
        <v>85</v>
      </c>
      <c r="AY130" s="216" t="s">
        <v>145</v>
      </c>
    </row>
    <row r="131" spans="2:51" s="14" customFormat="1" ht="11.25">
      <c r="B131" s="217"/>
      <c r="C131" s="218"/>
      <c r="D131" s="207" t="s">
        <v>153</v>
      </c>
      <c r="E131" s="219" t="s">
        <v>1</v>
      </c>
      <c r="F131" s="220" t="s">
        <v>174</v>
      </c>
      <c r="G131" s="218"/>
      <c r="H131" s="221">
        <v>11</v>
      </c>
      <c r="I131" s="222"/>
      <c r="J131" s="218"/>
      <c r="K131" s="218"/>
      <c r="L131" s="223"/>
      <c r="M131" s="224"/>
      <c r="N131" s="225"/>
      <c r="O131" s="225"/>
      <c r="P131" s="225"/>
      <c r="Q131" s="225"/>
      <c r="R131" s="225"/>
      <c r="S131" s="225"/>
      <c r="T131" s="226"/>
      <c r="AT131" s="227" t="s">
        <v>153</v>
      </c>
      <c r="AU131" s="227" t="s">
        <v>92</v>
      </c>
      <c r="AV131" s="14" t="s">
        <v>110</v>
      </c>
      <c r="AW131" s="14" t="s">
        <v>40</v>
      </c>
      <c r="AX131" s="14" t="s">
        <v>23</v>
      </c>
      <c r="AY131" s="227" t="s">
        <v>145</v>
      </c>
    </row>
    <row r="132" spans="1:65" s="2" customFormat="1" ht="24.2" customHeight="1">
      <c r="A132" s="35"/>
      <c r="B132" s="36"/>
      <c r="C132" s="192" t="s">
        <v>104</v>
      </c>
      <c r="D132" s="192" t="s">
        <v>147</v>
      </c>
      <c r="E132" s="193" t="s">
        <v>379</v>
      </c>
      <c r="F132" s="194" t="s">
        <v>380</v>
      </c>
      <c r="G132" s="195" t="s">
        <v>267</v>
      </c>
      <c r="H132" s="196">
        <v>2</v>
      </c>
      <c r="I132" s="197"/>
      <c r="J132" s="198">
        <f>ROUND(I132*H132,2)</f>
        <v>0</v>
      </c>
      <c r="K132" s="194" t="s">
        <v>151</v>
      </c>
      <c r="L132" s="40"/>
      <c r="M132" s="199" t="s">
        <v>1</v>
      </c>
      <c r="N132" s="200" t="s">
        <v>50</v>
      </c>
      <c r="O132" s="72"/>
      <c r="P132" s="201">
        <f>O132*H132</f>
        <v>0</v>
      </c>
      <c r="Q132" s="201">
        <v>0</v>
      </c>
      <c r="R132" s="201">
        <f>Q132*H132</f>
        <v>0</v>
      </c>
      <c r="S132" s="201">
        <v>0</v>
      </c>
      <c r="T132" s="202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03" t="s">
        <v>110</v>
      </c>
      <c r="AT132" s="203" t="s">
        <v>147</v>
      </c>
      <c r="AU132" s="203" t="s">
        <v>92</v>
      </c>
      <c r="AY132" s="18" t="s">
        <v>145</v>
      </c>
      <c r="BE132" s="204">
        <f>IF(N132="základní",J132,0)</f>
        <v>0</v>
      </c>
      <c r="BF132" s="204">
        <f>IF(N132="snížená",J132,0)</f>
        <v>0</v>
      </c>
      <c r="BG132" s="204">
        <f>IF(N132="zákl. přenesená",J132,0)</f>
        <v>0</v>
      </c>
      <c r="BH132" s="204">
        <f>IF(N132="sníž. přenesená",J132,0)</f>
        <v>0</v>
      </c>
      <c r="BI132" s="204">
        <f>IF(N132="nulová",J132,0)</f>
        <v>0</v>
      </c>
      <c r="BJ132" s="18" t="s">
        <v>23</v>
      </c>
      <c r="BK132" s="204">
        <f>ROUND(I132*H132,2)</f>
        <v>0</v>
      </c>
      <c r="BL132" s="18" t="s">
        <v>110</v>
      </c>
      <c r="BM132" s="203" t="s">
        <v>792</v>
      </c>
    </row>
    <row r="133" spans="2:51" s="15" customFormat="1" ht="11.25">
      <c r="B133" s="228"/>
      <c r="C133" s="229"/>
      <c r="D133" s="207" t="s">
        <v>153</v>
      </c>
      <c r="E133" s="230" t="s">
        <v>1</v>
      </c>
      <c r="F133" s="231" t="s">
        <v>382</v>
      </c>
      <c r="G133" s="229"/>
      <c r="H133" s="230" t="s">
        <v>1</v>
      </c>
      <c r="I133" s="232"/>
      <c r="J133" s="229"/>
      <c r="K133" s="229"/>
      <c r="L133" s="233"/>
      <c r="M133" s="234"/>
      <c r="N133" s="235"/>
      <c r="O133" s="235"/>
      <c r="P133" s="235"/>
      <c r="Q133" s="235"/>
      <c r="R133" s="235"/>
      <c r="S133" s="235"/>
      <c r="T133" s="236"/>
      <c r="AT133" s="237" t="s">
        <v>153</v>
      </c>
      <c r="AU133" s="237" t="s">
        <v>92</v>
      </c>
      <c r="AV133" s="15" t="s">
        <v>23</v>
      </c>
      <c r="AW133" s="15" t="s">
        <v>40</v>
      </c>
      <c r="AX133" s="15" t="s">
        <v>85</v>
      </c>
      <c r="AY133" s="237" t="s">
        <v>145</v>
      </c>
    </row>
    <row r="134" spans="2:51" s="13" customFormat="1" ht="11.25">
      <c r="B134" s="205"/>
      <c r="C134" s="206"/>
      <c r="D134" s="207" t="s">
        <v>153</v>
      </c>
      <c r="E134" s="208" t="s">
        <v>1</v>
      </c>
      <c r="F134" s="209" t="s">
        <v>793</v>
      </c>
      <c r="G134" s="206"/>
      <c r="H134" s="210">
        <v>2</v>
      </c>
      <c r="I134" s="211"/>
      <c r="J134" s="206"/>
      <c r="K134" s="206"/>
      <c r="L134" s="212"/>
      <c r="M134" s="213"/>
      <c r="N134" s="214"/>
      <c r="O134" s="214"/>
      <c r="P134" s="214"/>
      <c r="Q134" s="214"/>
      <c r="R134" s="214"/>
      <c r="S134" s="214"/>
      <c r="T134" s="215"/>
      <c r="AT134" s="216" t="s">
        <v>153</v>
      </c>
      <c r="AU134" s="216" t="s">
        <v>92</v>
      </c>
      <c r="AV134" s="13" t="s">
        <v>92</v>
      </c>
      <c r="AW134" s="13" t="s">
        <v>40</v>
      </c>
      <c r="AX134" s="13" t="s">
        <v>23</v>
      </c>
      <c r="AY134" s="216" t="s">
        <v>145</v>
      </c>
    </row>
    <row r="135" spans="1:65" s="2" customFormat="1" ht="37.9" customHeight="1">
      <c r="A135" s="35"/>
      <c r="B135" s="36"/>
      <c r="C135" s="192" t="s">
        <v>110</v>
      </c>
      <c r="D135" s="192" t="s">
        <v>147</v>
      </c>
      <c r="E135" s="193" t="s">
        <v>399</v>
      </c>
      <c r="F135" s="194" t="s">
        <v>400</v>
      </c>
      <c r="G135" s="195" t="s">
        <v>267</v>
      </c>
      <c r="H135" s="196">
        <v>2</v>
      </c>
      <c r="I135" s="197"/>
      <c r="J135" s="198">
        <f>ROUND(I135*H135,2)</f>
        <v>0</v>
      </c>
      <c r="K135" s="194" t="s">
        <v>151</v>
      </c>
      <c r="L135" s="40"/>
      <c r="M135" s="199" t="s">
        <v>1</v>
      </c>
      <c r="N135" s="200" t="s">
        <v>50</v>
      </c>
      <c r="O135" s="72"/>
      <c r="P135" s="201">
        <f>O135*H135</f>
        <v>0</v>
      </c>
      <c r="Q135" s="201">
        <v>0</v>
      </c>
      <c r="R135" s="201">
        <f>Q135*H135</f>
        <v>0</v>
      </c>
      <c r="S135" s="201">
        <v>0</v>
      </c>
      <c r="T135" s="202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03" t="s">
        <v>110</v>
      </c>
      <c r="AT135" s="203" t="s">
        <v>147</v>
      </c>
      <c r="AU135" s="203" t="s">
        <v>92</v>
      </c>
      <c r="AY135" s="18" t="s">
        <v>145</v>
      </c>
      <c r="BE135" s="204">
        <f>IF(N135="základní",J135,0)</f>
        <v>0</v>
      </c>
      <c r="BF135" s="204">
        <f>IF(N135="snížená",J135,0)</f>
        <v>0</v>
      </c>
      <c r="BG135" s="204">
        <f>IF(N135="zákl. přenesená",J135,0)</f>
        <v>0</v>
      </c>
      <c r="BH135" s="204">
        <f>IF(N135="sníž. přenesená",J135,0)</f>
        <v>0</v>
      </c>
      <c r="BI135" s="204">
        <f>IF(N135="nulová",J135,0)</f>
        <v>0</v>
      </c>
      <c r="BJ135" s="18" t="s">
        <v>23</v>
      </c>
      <c r="BK135" s="204">
        <f>ROUND(I135*H135,2)</f>
        <v>0</v>
      </c>
      <c r="BL135" s="18" t="s">
        <v>110</v>
      </c>
      <c r="BM135" s="203" t="s">
        <v>794</v>
      </c>
    </row>
    <row r="136" spans="2:51" s="15" customFormat="1" ht="11.25">
      <c r="B136" s="228"/>
      <c r="C136" s="229"/>
      <c r="D136" s="207" t="s">
        <v>153</v>
      </c>
      <c r="E136" s="230" t="s">
        <v>1</v>
      </c>
      <c r="F136" s="231" t="s">
        <v>382</v>
      </c>
      <c r="G136" s="229"/>
      <c r="H136" s="230" t="s">
        <v>1</v>
      </c>
      <c r="I136" s="232"/>
      <c r="J136" s="229"/>
      <c r="K136" s="229"/>
      <c r="L136" s="233"/>
      <c r="M136" s="234"/>
      <c r="N136" s="235"/>
      <c r="O136" s="235"/>
      <c r="P136" s="235"/>
      <c r="Q136" s="235"/>
      <c r="R136" s="235"/>
      <c r="S136" s="235"/>
      <c r="T136" s="236"/>
      <c r="AT136" s="237" t="s">
        <v>153</v>
      </c>
      <c r="AU136" s="237" t="s">
        <v>92</v>
      </c>
      <c r="AV136" s="15" t="s">
        <v>23</v>
      </c>
      <c r="AW136" s="15" t="s">
        <v>40</v>
      </c>
      <c r="AX136" s="15" t="s">
        <v>85</v>
      </c>
      <c r="AY136" s="237" t="s">
        <v>145</v>
      </c>
    </row>
    <row r="137" spans="2:51" s="13" customFormat="1" ht="11.25">
      <c r="B137" s="205"/>
      <c r="C137" s="206"/>
      <c r="D137" s="207" t="s">
        <v>153</v>
      </c>
      <c r="E137" s="208" t="s">
        <v>1</v>
      </c>
      <c r="F137" s="209" t="s">
        <v>795</v>
      </c>
      <c r="G137" s="206"/>
      <c r="H137" s="210">
        <v>2</v>
      </c>
      <c r="I137" s="211"/>
      <c r="J137" s="206"/>
      <c r="K137" s="206"/>
      <c r="L137" s="212"/>
      <c r="M137" s="213"/>
      <c r="N137" s="214"/>
      <c r="O137" s="214"/>
      <c r="P137" s="214"/>
      <c r="Q137" s="214"/>
      <c r="R137" s="214"/>
      <c r="S137" s="214"/>
      <c r="T137" s="215"/>
      <c r="AT137" s="216" t="s">
        <v>153</v>
      </c>
      <c r="AU137" s="216" t="s">
        <v>92</v>
      </c>
      <c r="AV137" s="13" t="s">
        <v>92</v>
      </c>
      <c r="AW137" s="13" t="s">
        <v>40</v>
      </c>
      <c r="AX137" s="13" t="s">
        <v>23</v>
      </c>
      <c r="AY137" s="216" t="s">
        <v>145</v>
      </c>
    </row>
    <row r="138" spans="1:65" s="2" customFormat="1" ht="37.9" customHeight="1">
      <c r="A138" s="35"/>
      <c r="B138" s="36"/>
      <c r="C138" s="192" t="s">
        <v>168</v>
      </c>
      <c r="D138" s="192" t="s">
        <v>147</v>
      </c>
      <c r="E138" s="193" t="s">
        <v>403</v>
      </c>
      <c r="F138" s="194" t="s">
        <v>404</v>
      </c>
      <c r="G138" s="195" t="s">
        <v>267</v>
      </c>
      <c r="H138" s="196">
        <v>13</v>
      </c>
      <c r="I138" s="197"/>
      <c r="J138" s="198">
        <f>ROUND(I138*H138,2)</f>
        <v>0</v>
      </c>
      <c r="K138" s="194" t="s">
        <v>151</v>
      </c>
      <c r="L138" s="40"/>
      <c r="M138" s="199" t="s">
        <v>1</v>
      </c>
      <c r="N138" s="200" t="s">
        <v>50</v>
      </c>
      <c r="O138" s="72"/>
      <c r="P138" s="201">
        <f>O138*H138</f>
        <v>0</v>
      </c>
      <c r="Q138" s="201">
        <v>0</v>
      </c>
      <c r="R138" s="201">
        <f>Q138*H138</f>
        <v>0</v>
      </c>
      <c r="S138" s="201">
        <v>0</v>
      </c>
      <c r="T138" s="202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03" t="s">
        <v>110</v>
      </c>
      <c r="AT138" s="203" t="s">
        <v>147</v>
      </c>
      <c r="AU138" s="203" t="s">
        <v>92</v>
      </c>
      <c r="AY138" s="18" t="s">
        <v>145</v>
      </c>
      <c r="BE138" s="204">
        <f>IF(N138="základní",J138,0)</f>
        <v>0</v>
      </c>
      <c r="BF138" s="204">
        <f>IF(N138="snížená",J138,0)</f>
        <v>0</v>
      </c>
      <c r="BG138" s="204">
        <f>IF(N138="zákl. přenesená",J138,0)</f>
        <v>0</v>
      </c>
      <c r="BH138" s="204">
        <f>IF(N138="sníž. přenesená",J138,0)</f>
        <v>0</v>
      </c>
      <c r="BI138" s="204">
        <f>IF(N138="nulová",J138,0)</f>
        <v>0</v>
      </c>
      <c r="BJ138" s="18" t="s">
        <v>23</v>
      </c>
      <c r="BK138" s="204">
        <f>ROUND(I138*H138,2)</f>
        <v>0</v>
      </c>
      <c r="BL138" s="18" t="s">
        <v>110</v>
      </c>
      <c r="BM138" s="203" t="s">
        <v>796</v>
      </c>
    </row>
    <row r="139" spans="2:51" s="13" customFormat="1" ht="11.25">
      <c r="B139" s="205"/>
      <c r="C139" s="206"/>
      <c r="D139" s="207" t="s">
        <v>153</v>
      </c>
      <c r="E139" s="208" t="s">
        <v>1</v>
      </c>
      <c r="F139" s="209" t="s">
        <v>797</v>
      </c>
      <c r="G139" s="206"/>
      <c r="H139" s="210">
        <v>13</v>
      </c>
      <c r="I139" s="211"/>
      <c r="J139" s="206"/>
      <c r="K139" s="206"/>
      <c r="L139" s="212"/>
      <c r="M139" s="213"/>
      <c r="N139" s="214"/>
      <c r="O139" s="214"/>
      <c r="P139" s="214"/>
      <c r="Q139" s="214"/>
      <c r="R139" s="214"/>
      <c r="S139" s="214"/>
      <c r="T139" s="215"/>
      <c r="AT139" s="216" t="s">
        <v>153</v>
      </c>
      <c r="AU139" s="216" t="s">
        <v>92</v>
      </c>
      <c r="AV139" s="13" t="s">
        <v>92</v>
      </c>
      <c r="AW139" s="13" t="s">
        <v>40</v>
      </c>
      <c r="AX139" s="13" t="s">
        <v>23</v>
      </c>
      <c r="AY139" s="216" t="s">
        <v>145</v>
      </c>
    </row>
    <row r="140" spans="1:65" s="2" customFormat="1" ht="37.9" customHeight="1">
      <c r="A140" s="35"/>
      <c r="B140" s="36"/>
      <c r="C140" s="192" t="s">
        <v>175</v>
      </c>
      <c r="D140" s="192" t="s">
        <v>147</v>
      </c>
      <c r="E140" s="193" t="s">
        <v>407</v>
      </c>
      <c r="F140" s="194" t="s">
        <v>408</v>
      </c>
      <c r="G140" s="195" t="s">
        <v>267</v>
      </c>
      <c r="H140" s="196">
        <v>2</v>
      </c>
      <c r="I140" s="197"/>
      <c r="J140" s="198">
        <f>ROUND(I140*H140,2)</f>
        <v>0</v>
      </c>
      <c r="K140" s="194" t="s">
        <v>151</v>
      </c>
      <c r="L140" s="40"/>
      <c r="M140" s="199" t="s">
        <v>1</v>
      </c>
      <c r="N140" s="200" t="s">
        <v>50</v>
      </c>
      <c r="O140" s="72"/>
      <c r="P140" s="201">
        <f>O140*H140</f>
        <v>0</v>
      </c>
      <c r="Q140" s="201">
        <v>0</v>
      </c>
      <c r="R140" s="201">
        <f>Q140*H140</f>
        <v>0</v>
      </c>
      <c r="S140" s="201">
        <v>0</v>
      </c>
      <c r="T140" s="202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03" t="s">
        <v>110</v>
      </c>
      <c r="AT140" s="203" t="s">
        <v>147</v>
      </c>
      <c r="AU140" s="203" t="s">
        <v>92</v>
      </c>
      <c r="AY140" s="18" t="s">
        <v>145</v>
      </c>
      <c r="BE140" s="204">
        <f>IF(N140="základní",J140,0)</f>
        <v>0</v>
      </c>
      <c r="BF140" s="204">
        <f>IF(N140="snížená",J140,0)</f>
        <v>0</v>
      </c>
      <c r="BG140" s="204">
        <f>IF(N140="zákl. přenesená",J140,0)</f>
        <v>0</v>
      </c>
      <c r="BH140" s="204">
        <f>IF(N140="sníž. přenesená",J140,0)</f>
        <v>0</v>
      </c>
      <c r="BI140" s="204">
        <f>IF(N140="nulová",J140,0)</f>
        <v>0</v>
      </c>
      <c r="BJ140" s="18" t="s">
        <v>23</v>
      </c>
      <c r="BK140" s="204">
        <f>ROUND(I140*H140,2)</f>
        <v>0</v>
      </c>
      <c r="BL140" s="18" t="s">
        <v>110</v>
      </c>
      <c r="BM140" s="203" t="s">
        <v>798</v>
      </c>
    </row>
    <row r="141" spans="1:65" s="2" customFormat="1" ht="37.9" customHeight="1">
      <c r="A141" s="35"/>
      <c r="B141" s="36"/>
      <c r="C141" s="192" t="s">
        <v>182</v>
      </c>
      <c r="D141" s="192" t="s">
        <v>147</v>
      </c>
      <c r="E141" s="193" t="s">
        <v>423</v>
      </c>
      <c r="F141" s="194" t="s">
        <v>424</v>
      </c>
      <c r="G141" s="195" t="s">
        <v>267</v>
      </c>
      <c r="H141" s="196">
        <v>3</v>
      </c>
      <c r="I141" s="197"/>
      <c r="J141" s="198">
        <f>ROUND(I141*H141,2)</f>
        <v>0</v>
      </c>
      <c r="K141" s="194" t="s">
        <v>151</v>
      </c>
      <c r="L141" s="40"/>
      <c r="M141" s="199" t="s">
        <v>1</v>
      </c>
      <c r="N141" s="200" t="s">
        <v>50</v>
      </c>
      <c r="O141" s="72"/>
      <c r="P141" s="201">
        <f>O141*H141</f>
        <v>0</v>
      </c>
      <c r="Q141" s="201">
        <v>0</v>
      </c>
      <c r="R141" s="201">
        <f>Q141*H141</f>
        <v>0</v>
      </c>
      <c r="S141" s="201">
        <v>0</v>
      </c>
      <c r="T141" s="202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03" t="s">
        <v>110</v>
      </c>
      <c r="AT141" s="203" t="s">
        <v>147</v>
      </c>
      <c r="AU141" s="203" t="s">
        <v>92</v>
      </c>
      <c r="AY141" s="18" t="s">
        <v>145</v>
      </c>
      <c r="BE141" s="204">
        <f>IF(N141="základní",J141,0)</f>
        <v>0</v>
      </c>
      <c r="BF141" s="204">
        <f>IF(N141="snížená",J141,0)</f>
        <v>0</v>
      </c>
      <c r="BG141" s="204">
        <f>IF(N141="zákl. přenesená",J141,0)</f>
        <v>0</v>
      </c>
      <c r="BH141" s="204">
        <f>IF(N141="sníž. přenesená",J141,0)</f>
        <v>0</v>
      </c>
      <c r="BI141" s="204">
        <f>IF(N141="nulová",J141,0)</f>
        <v>0</v>
      </c>
      <c r="BJ141" s="18" t="s">
        <v>23</v>
      </c>
      <c r="BK141" s="204">
        <f>ROUND(I141*H141,2)</f>
        <v>0</v>
      </c>
      <c r="BL141" s="18" t="s">
        <v>110</v>
      </c>
      <c r="BM141" s="203" t="s">
        <v>799</v>
      </c>
    </row>
    <row r="142" spans="2:51" s="15" customFormat="1" ht="11.25">
      <c r="B142" s="228"/>
      <c r="C142" s="229"/>
      <c r="D142" s="207" t="s">
        <v>153</v>
      </c>
      <c r="E142" s="230" t="s">
        <v>1</v>
      </c>
      <c r="F142" s="231" t="s">
        <v>373</v>
      </c>
      <c r="G142" s="229"/>
      <c r="H142" s="230" t="s">
        <v>1</v>
      </c>
      <c r="I142" s="232"/>
      <c r="J142" s="229"/>
      <c r="K142" s="229"/>
      <c r="L142" s="233"/>
      <c r="M142" s="234"/>
      <c r="N142" s="235"/>
      <c r="O142" s="235"/>
      <c r="P142" s="235"/>
      <c r="Q142" s="235"/>
      <c r="R142" s="235"/>
      <c r="S142" s="235"/>
      <c r="T142" s="236"/>
      <c r="AT142" s="237" t="s">
        <v>153</v>
      </c>
      <c r="AU142" s="237" t="s">
        <v>92</v>
      </c>
      <c r="AV142" s="15" t="s">
        <v>23</v>
      </c>
      <c r="AW142" s="15" t="s">
        <v>40</v>
      </c>
      <c r="AX142" s="15" t="s">
        <v>85</v>
      </c>
      <c r="AY142" s="237" t="s">
        <v>145</v>
      </c>
    </row>
    <row r="143" spans="2:51" s="13" customFormat="1" ht="11.25">
      <c r="B143" s="205"/>
      <c r="C143" s="206"/>
      <c r="D143" s="207" t="s">
        <v>153</v>
      </c>
      <c r="E143" s="208" t="s">
        <v>1</v>
      </c>
      <c r="F143" s="209" t="s">
        <v>800</v>
      </c>
      <c r="G143" s="206"/>
      <c r="H143" s="210">
        <v>2</v>
      </c>
      <c r="I143" s="211"/>
      <c r="J143" s="206"/>
      <c r="K143" s="206"/>
      <c r="L143" s="212"/>
      <c r="M143" s="213"/>
      <c r="N143" s="214"/>
      <c r="O143" s="214"/>
      <c r="P143" s="214"/>
      <c r="Q143" s="214"/>
      <c r="R143" s="214"/>
      <c r="S143" s="214"/>
      <c r="T143" s="215"/>
      <c r="AT143" s="216" t="s">
        <v>153</v>
      </c>
      <c r="AU143" s="216" t="s">
        <v>92</v>
      </c>
      <c r="AV143" s="13" t="s">
        <v>92</v>
      </c>
      <c r="AW143" s="13" t="s">
        <v>40</v>
      </c>
      <c r="AX143" s="13" t="s">
        <v>85</v>
      </c>
      <c r="AY143" s="216" t="s">
        <v>145</v>
      </c>
    </row>
    <row r="144" spans="2:51" s="13" customFormat="1" ht="11.25">
      <c r="B144" s="205"/>
      <c r="C144" s="206"/>
      <c r="D144" s="207" t="s">
        <v>153</v>
      </c>
      <c r="E144" s="208" t="s">
        <v>1</v>
      </c>
      <c r="F144" s="209" t="s">
        <v>801</v>
      </c>
      <c r="G144" s="206"/>
      <c r="H144" s="210">
        <v>1</v>
      </c>
      <c r="I144" s="211"/>
      <c r="J144" s="206"/>
      <c r="K144" s="206"/>
      <c r="L144" s="212"/>
      <c r="M144" s="213"/>
      <c r="N144" s="214"/>
      <c r="O144" s="214"/>
      <c r="P144" s="214"/>
      <c r="Q144" s="214"/>
      <c r="R144" s="214"/>
      <c r="S144" s="214"/>
      <c r="T144" s="215"/>
      <c r="AT144" s="216" t="s">
        <v>153</v>
      </c>
      <c r="AU144" s="216" t="s">
        <v>92</v>
      </c>
      <c r="AV144" s="13" t="s">
        <v>92</v>
      </c>
      <c r="AW144" s="13" t="s">
        <v>40</v>
      </c>
      <c r="AX144" s="13" t="s">
        <v>85</v>
      </c>
      <c r="AY144" s="216" t="s">
        <v>145</v>
      </c>
    </row>
    <row r="145" spans="2:51" s="14" customFormat="1" ht="11.25">
      <c r="B145" s="217"/>
      <c r="C145" s="218"/>
      <c r="D145" s="207" t="s">
        <v>153</v>
      </c>
      <c r="E145" s="219" t="s">
        <v>1</v>
      </c>
      <c r="F145" s="220" t="s">
        <v>174</v>
      </c>
      <c r="G145" s="218"/>
      <c r="H145" s="221">
        <v>3</v>
      </c>
      <c r="I145" s="222"/>
      <c r="J145" s="218"/>
      <c r="K145" s="218"/>
      <c r="L145" s="223"/>
      <c r="M145" s="224"/>
      <c r="N145" s="225"/>
      <c r="O145" s="225"/>
      <c r="P145" s="225"/>
      <c r="Q145" s="225"/>
      <c r="R145" s="225"/>
      <c r="S145" s="225"/>
      <c r="T145" s="226"/>
      <c r="AT145" s="227" t="s">
        <v>153</v>
      </c>
      <c r="AU145" s="227" t="s">
        <v>92</v>
      </c>
      <c r="AV145" s="14" t="s">
        <v>110</v>
      </c>
      <c r="AW145" s="14" t="s">
        <v>40</v>
      </c>
      <c r="AX145" s="14" t="s">
        <v>23</v>
      </c>
      <c r="AY145" s="227" t="s">
        <v>145</v>
      </c>
    </row>
    <row r="146" spans="1:65" s="2" customFormat="1" ht="37.9" customHeight="1">
      <c r="A146" s="35"/>
      <c r="B146" s="36"/>
      <c r="C146" s="192" t="s">
        <v>191</v>
      </c>
      <c r="D146" s="192" t="s">
        <v>147</v>
      </c>
      <c r="E146" s="193" t="s">
        <v>428</v>
      </c>
      <c r="F146" s="194" t="s">
        <v>429</v>
      </c>
      <c r="G146" s="195" t="s">
        <v>267</v>
      </c>
      <c r="H146" s="196">
        <v>2</v>
      </c>
      <c r="I146" s="197"/>
      <c r="J146" s="198">
        <f>ROUND(I146*H146,2)</f>
        <v>0</v>
      </c>
      <c r="K146" s="194" t="s">
        <v>151</v>
      </c>
      <c r="L146" s="40"/>
      <c r="M146" s="199" t="s">
        <v>1</v>
      </c>
      <c r="N146" s="200" t="s">
        <v>50</v>
      </c>
      <c r="O146" s="72"/>
      <c r="P146" s="201">
        <f>O146*H146</f>
        <v>0</v>
      </c>
      <c r="Q146" s="201">
        <v>0</v>
      </c>
      <c r="R146" s="201">
        <f>Q146*H146</f>
        <v>0</v>
      </c>
      <c r="S146" s="201">
        <v>0</v>
      </c>
      <c r="T146" s="202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03" t="s">
        <v>110</v>
      </c>
      <c r="AT146" s="203" t="s">
        <v>147</v>
      </c>
      <c r="AU146" s="203" t="s">
        <v>92</v>
      </c>
      <c r="AY146" s="18" t="s">
        <v>145</v>
      </c>
      <c r="BE146" s="204">
        <f>IF(N146="základní",J146,0)</f>
        <v>0</v>
      </c>
      <c r="BF146" s="204">
        <f>IF(N146="snížená",J146,0)</f>
        <v>0</v>
      </c>
      <c r="BG146" s="204">
        <f>IF(N146="zákl. přenesená",J146,0)</f>
        <v>0</v>
      </c>
      <c r="BH146" s="204">
        <f>IF(N146="sníž. přenesená",J146,0)</f>
        <v>0</v>
      </c>
      <c r="BI146" s="204">
        <f>IF(N146="nulová",J146,0)</f>
        <v>0</v>
      </c>
      <c r="BJ146" s="18" t="s">
        <v>23</v>
      </c>
      <c r="BK146" s="204">
        <f>ROUND(I146*H146,2)</f>
        <v>0</v>
      </c>
      <c r="BL146" s="18" t="s">
        <v>110</v>
      </c>
      <c r="BM146" s="203" t="s">
        <v>802</v>
      </c>
    </row>
    <row r="147" spans="2:51" s="15" customFormat="1" ht="11.25">
      <c r="B147" s="228"/>
      <c r="C147" s="229"/>
      <c r="D147" s="207" t="s">
        <v>153</v>
      </c>
      <c r="E147" s="230" t="s">
        <v>1</v>
      </c>
      <c r="F147" s="231" t="s">
        <v>373</v>
      </c>
      <c r="G147" s="229"/>
      <c r="H147" s="230" t="s">
        <v>1</v>
      </c>
      <c r="I147" s="232"/>
      <c r="J147" s="229"/>
      <c r="K147" s="229"/>
      <c r="L147" s="233"/>
      <c r="M147" s="234"/>
      <c r="N147" s="235"/>
      <c r="O147" s="235"/>
      <c r="P147" s="235"/>
      <c r="Q147" s="235"/>
      <c r="R147" s="235"/>
      <c r="S147" s="235"/>
      <c r="T147" s="236"/>
      <c r="AT147" s="237" t="s">
        <v>153</v>
      </c>
      <c r="AU147" s="237" t="s">
        <v>92</v>
      </c>
      <c r="AV147" s="15" t="s">
        <v>23</v>
      </c>
      <c r="AW147" s="15" t="s">
        <v>40</v>
      </c>
      <c r="AX147" s="15" t="s">
        <v>85</v>
      </c>
      <c r="AY147" s="237" t="s">
        <v>145</v>
      </c>
    </row>
    <row r="148" spans="2:51" s="13" customFormat="1" ht="11.25">
      <c r="B148" s="205"/>
      <c r="C148" s="206"/>
      <c r="D148" s="207" t="s">
        <v>153</v>
      </c>
      <c r="E148" s="208" t="s">
        <v>1</v>
      </c>
      <c r="F148" s="209" t="s">
        <v>803</v>
      </c>
      <c r="G148" s="206"/>
      <c r="H148" s="210">
        <v>2</v>
      </c>
      <c r="I148" s="211"/>
      <c r="J148" s="206"/>
      <c r="K148" s="206"/>
      <c r="L148" s="212"/>
      <c r="M148" s="213"/>
      <c r="N148" s="214"/>
      <c r="O148" s="214"/>
      <c r="P148" s="214"/>
      <c r="Q148" s="214"/>
      <c r="R148" s="214"/>
      <c r="S148" s="214"/>
      <c r="T148" s="215"/>
      <c r="AT148" s="216" t="s">
        <v>153</v>
      </c>
      <c r="AU148" s="216" t="s">
        <v>92</v>
      </c>
      <c r="AV148" s="13" t="s">
        <v>92</v>
      </c>
      <c r="AW148" s="13" t="s">
        <v>40</v>
      </c>
      <c r="AX148" s="13" t="s">
        <v>23</v>
      </c>
      <c r="AY148" s="216" t="s">
        <v>145</v>
      </c>
    </row>
    <row r="149" spans="1:65" s="2" customFormat="1" ht="37.9" customHeight="1">
      <c r="A149" s="35"/>
      <c r="B149" s="36"/>
      <c r="C149" s="192" t="s">
        <v>196</v>
      </c>
      <c r="D149" s="192" t="s">
        <v>147</v>
      </c>
      <c r="E149" s="193" t="s">
        <v>432</v>
      </c>
      <c r="F149" s="194" t="s">
        <v>433</v>
      </c>
      <c r="G149" s="195" t="s">
        <v>267</v>
      </c>
      <c r="H149" s="196">
        <v>1</v>
      </c>
      <c r="I149" s="197"/>
      <c r="J149" s="198">
        <f>ROUND(I149*H149,2)</f>
        <v>0</v>
      </c>
      <c r="K149" s="194" t="s">
        <v>151</v>
      </c>
      <c r="L149" s="40"/>
      <c r="M149" s="199" t="s">
        <v>1</v>
      </c>
      <c r="N149" s="200" t="s">
        <v>50</v>
      </c>
      <c r="O149" s="72"/>
      <c r="P149" s="201">
        <f>O149*H149</f>
        <v>0</v>
      </c>
      <c r="Q149" s="201">
        <v>0</v>
      </c>
      <c r="R149" s="201">
        <f>Q149*H149</f>
        <v>0</v>
      </c>
      <c r="S149" s="201">
        <v>0</v>
      </c>
      <c r="T149" s="202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03" t="s">
        <v>110</v>
      </c>
      <c r="AT149" s="203" t="s">
        <v>147</v>
      </c>
      <c r="AU149" s="203" t="s">
        <v>92</v>
      </c>
      <c r="AY149" s="18" t="s">
        <v>145</v>
      </c>
      <c r="BE149" s="204">
        <f>IF(N149="základní",J149,0)</f>
        <v>0</v>
      </c>
      <c r="BF149" s="204">
        <f>IF(N149="snížená",J149,0)</f>
        <v>0</v>
      </c>
      <c r="BG149" s="204">
        <f>IF(N149="zákl. přenesená",J149,0)</f>
        <v>0</v>
      </c>
      <c r="BH149" s="204">
        <f>IF(N149="sníž. přenesená",J149,0)</f>
        <v>0</v>
      </c>
      <c r="BI149" s="204">
        <f>IF(N149="nulová",J149,0)</f>
        <v>0</v>
      </c>
      <c r="BJ149" s="18" t="s">
        <v>23</v>
      </c>
      <c r="BK149" s="204">
        <f>ROUND(I149*H149,2)</f>
        <v>0</v>
      </c>
      <c r="BL149" s="18" t="s">
        <v>110</v>
      </c>
      <c r="BM149" s="203" t="s">
        <v>804</v>
      </c>
    </row>
    <row r="150" spans="2:51" s="15" customFormat="1" ht="11.25">
      <c r="B150" s="228"/>
      <c r="C150" s="229"/>
      <c r="D150" s="207" t="s">
        <v>153</v>
      </c>
      <c r="E150" s="230" t="s">
        <v>1</v>
      </c>
      <c r="F150" s="231" t="s">
        <v>373</v>
      </c>
      <c r="G150" s="229"/>
      <c r="H150" s="230" t="s">
        <v>1</v>
      </c>
      <c r="I150" s="232"/>
      <c r="J150" s="229"/>
      <c r="K150" s="229"/>
      <c r="L150" s="233"/>
      <c r="M150" s="234"/>
      <c r="N150" s="235"/>
      <c r="O150" s="235"/>
      <c r="P150" s="235"/>
      <c r="Q150" s="235"/>
      <c r="R150" s="235"/>
      <c r="S150" s="235"/>
      <c r="T150" s="236"/>
      <c r="AT150" s="237" t="s">
        <v>153</v>
      </c>
      <c r="AU150" s="237" t="s">
        <v>92</v>
      </c>
      <c r="AV150" s="15" t="s">
        <v>23</v>
      </c>
      <c r="AW150" s="15" t="s">
        <v>40</v>
      </c>
      <c r="AX150" s="15" t="s">
        <v>85</v>
      </c>
      <c r="AY150" s="237" t="s">
        <v>145</v>
      </c>
    </row>
    <row r="151" spans="2:51" s="13" customFormat="1" ht="11.25">
      <c r="B151" s="205"/>
      <c r="C151" s="206"/>
      <c r="D151" s="207" t="s">
        <v>153</v>
      </c>
      <c r="E151" s="208" t="s">
        <v>1</v>
      </c>
      <c r="F151" s="209" t="s">
        <v>805</v>
      </c>
      <c r="G151" s="206"/>
      <c r="H151" s="210">
        <v>1</v>
      </c>
      <c r="I151" s="211"/>
      <c r="J151" s="206"/>
      <c r="K151" s="206"/>
      <c r="L151" s="212"/>
      <c r="M151" s="213"/>
      <c r="N151" s="214"/>
      <c r="O151" s="214"/>
      <c r="P151" s="214"/>
      <c r="Q151" s="214"/>
      <c r="R151" s="214"/>
      <c r="S151" s="214"/>
      <c r="T151" s="215"/>
      <c r="AT151" s="216" t="s">
        <v>153</v>
      </c>
      <c r="AU151" s="216" t="s">
        <v>92</v>
      </c>
      <c r="AV151" s="13" t="s">
        <v>92</v>
      </c>
      <c r="AW151" s="13" t="s">
        <v>40</v>
      </c>
      <c r="AX151" s="13" t="s">
        <v>23</v>
      </c>
      <c r="AY151" s="216" t="s">
        <v>145</v>
      </c>
    </row>
    <row r="152" spans="1:65" s="2" customFormat="1" ht="37.9" customHeight="1">
      <c r="A152" s="35"/>
      <c r="B152" s="36"/>
      <c r="C152" s="192" t="s">
        <v>28</v>
      </c>
      <c r="D152" s="192" t="s">
        <v>147</v>
      </c>
      <c r="E152" s="193" t="s">
        <v>452</v>
      </c>
      <c r="F152" s="194" t="s">
        <v>453</v>
      </c>
      <c r="G152" s="195" t="s">
        <v>450</v>
      </c>
      <c r="H152" s="196">
        <v>1</v>
      </c>
      <c r="I152" s="197"/>
      <c r="J152" s="198">
        <f>ROUND(I152*H152,2)</f>
        <v>0</v>
      </c>
      <c r="K152" s="194" t="s">
        <v>1</v>
      </c>
      <c r="L152" s="40"/>
      <c r="M152" s="199" t="s">
        <v>1</v>
      </c>
      <c r="N152" s="200" t="s">
        <v>50</v>
      </c>
      <c r="O152" s="72"/>
      <c r="P152" s="201">
        <f>O152*H152</f>
        <v>0</v>
      </c>
      <c r="Q152" s="201">
        <v>0</v>
      </c>
      <c r="R152" s="201">
        <f>Q152*H152</f>
        <v>0</v>
      </c>
      <c r="S152" s="201">
        <v>0</v>
      </c>
      <c r="T152" s="202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03" t="s">
        <v>110</v>
      </c>
      <c r="AT152" s="203" t="s">
        <v>147</v>
      </c>
      <c r="AU152" s="203" t="s">
        <v>92</v>
      </c>
      <c r="AY152" s="18" t="s">
        <v>145</v>
      </c>
      <c r="BE152" s="204">
        <f>IF(N152="základní",J152,0)</f>
        <v>0</v>
      </c>
      <c r="BF152" s="204">
        <f>IF(N152="snížená",J152,0)</f>
        <v>0</v>
      </c>
      <c r="BG152" s="204">
        <f>IF(N152="zákl. přenesená",J152,0)</f>
        <v>0</v>
      </c>
      <c r="BH152" s="204">
        <f>IF(N152="sníž. přenesená",J152,0)</f>
        <v>0</v>
      </c>
      <c r="BI152" s="204">
        <f>IF(N152="nulová",J152,0)</f>
        <v>0</v>
      </c>
      <c r="BJ152" s="18" t="s">
        <v>23</v>
      </c>
      <c r="BK152" s="204">
        <f>ROUND(I152*H152,2)</f>
        <v>0</v>
      </c>
      <c r="BL152" s="18" t="s">
        <v>110</v>
      </c>
      <c r="BM152" s="203" t="s">
        <v>806</v>
      </c>
    </row>
    <row r="153" spans="2:51" s="13" customFormat="1" ht="22.5">
      <c r="B153" s="205"/>
      <c r="C153" s="206"/>
      <c r="D153" s="207" t="s">
        <v>153</v>
      </c>
      <c r="E153" s="208" t="s">
        <v>1</v>
      </c>
      <c r="F153" s="209" t="s">
        <v>455</v>
      </c>
      <c r="G153" s="206"/>
      <c r="H153" s="210">
        <v>1</v>
      </c>
      <c r="I153" s="211"/>
      <c r="J153" s="206"/>
      <c r="K153" s="206"/>
      <c r="L153" s="212"/>
      <c r="M153" s="213"/>
      <c r="N153" s="214"/>
      <c r="O153" s="214"/>
      <c r="P153" s="214"/>
      <c r="Q153" s="214"/>
      <c r="R153" s="214"/>
      <c r="S153" s="214"/>
      <c r="T153" s="215"/>
      <c r="AT153" s="216" t="s">
        <v>153</v>
      </c>
      <c r="AU153" s="216" t="s">
        <v>92</v>
      </c>
      <c r="AV153" s="13" t="s">
        <v>92</v>
      </c>
      <c r="AW153" s="13" t="s">
        <v>40</v>
      </c>
      <c r="AX153" s="13" t="s">
        <v>23</v>
      </c>
      <c r="AY153" s="216" t="s">
        <v>145</v>
      </c>
    </row>
    <row r="154" spans="1:65" s="2" customFormat="1" ht="24.2" customHeight="1">
      <c r="A154" s="35"/>
      <c r="B154" s="36"/>
      <c r="C154" s="192" t="s">
        <v>205</v>
      </c>
      <c r="D154" s="192" t="s">
        <v>147</v>
      </c>
      <c r="E154" s="193" t="s">
        <v>456</v>
      </c>
      <c r="F154" s="194" t="s">
        <v>457</v>
      </c>
      <c r="G154" s="195" t="s">
        <v>363</v>
      </c>
      <c r="H154" s="196">
        <v>3.95</v>
      </c>
      <c r="I154" s="197"/>
      <c r="J154" s="198">
        <f>ROUND(I154*H154,2)</f>
        <v>0</v>
      </c>
      <c r="K154" s="194" t="s">
        <v>1</v>
      </c>
      <c r="L154" s="40"/>
      <c r="M154" s="199" t="s">
        <v>1</v>
      </c>
      <c r="N154" s="200" t="s">
        <v>50</v>
      </c>
      <c r="O154" s="72"/>
      <c r="P154" s="201">
        <f>O154*H154</f>
        <v>0</v>
      </c>
      <c r="Q154" s="201">
        <v>0</v>
      </c>
      <c r="R154" s="201">
        <f>Q154*H154</f>
        <v>0</v>
      </c>
      <c r="S154" s="201">
        <v>0</v>
      </c>
      <c r="T154" s="202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03" t="s">
        <v>110</v>
      </c>
      <c r="AT154" s="203" t="s">
        <v>147</v>
      </c>
      <c r="AU154" s="203" t="s">
        <v>92</v>
      </c>
      <c r="AY154" s="18" t="s">
        <v>145</v>
      </c>
      <c r="BE154" s="204">
        <f>IF(N154="základní",J154,0)</f>
        <v>0</v>
      </c>
      <c r="BF154" s="204">
        <f>IF(N154="snížená",J154,0)</f>
        <v>0</v>
      </c>
      <c r="BG154" s="204">
        <f>IF(N154="zákl. přenesená",J154,0)</f>
        <v>0</v>
      </c>
      <c r="BH154" s="204">
        <f>IF(N154="sníž. přenesená",J154,0)</f>
        <v>0</v>
      </c>
      <c r="BI154" s="204">
        <f>IF(N154="nulová",J154,0)</f>
        <v>0</v>
      </c>
      <c r="BJ154" s="18" t="s">
        <v>23</v>
      </c>
      <c r="BK154" s="204">
        <f>ROUND(I154*H154,2)</f>
        <v>0</v>
      </c>
      <c r="BL154" s="18" t="s">
        <v>110</v>
      </c>
      <c r="BM154" s="203" t="s">
        <v>807</v>
      </c>
    </row>
    <row r="155" spans="2:51" s="13" customFormat="1" ht="11.25">
      <c r="B155" s="205"/>
      <c r="C155" s="206"/>
      <c r="D155" s="207" t="s">
        <v>153</v>
      </c>
      <c r="E155" s="208" t="s">
        <v>1</v>
      </c>
      <c r="F155" s="209" t="s">
        <v>808</v>
      </c>
      <c r="G155" s="206"/>
      <c r="H155" s="210">
        <v>3.95</v>
      </c>
      <c r="I155" s="211"/>
      <c r="J155" s="206"/>
      <c r="K155" s="206"/>
      <c r="L155" s="212"/>
      <c r="M155" s="253"/>
      <c r="N155" s="254"/>
      <c r="O155" s="254"/>
      <c r="P155" s="254"/>
      <c r="Q155" s="254"/>
      <c r="R155" s="254"/>
      <c r="S155" s="254"/>
      <c r="T155" s="255"/>
      <c r="AT155" s="216" t="s">
        <v>153</v>
      </c>
      <c r="AU155" s="216" t="s">
        <v>92</v>
      </c>
      <c r="AV155" s="13" t="s">
        <v>92</v>
      </c>
      <c r="AW155" s="13" t="s">
        <v>40</v>
      </c>
      <c r="AX155" s="13" t="s">
        <v>23</v>
      </c>
      <c r="AY155" s="216" t="s">
        <v>145</v>
      </c>
    </row>
    <row r="156" spans="1:31" s="2" customFormat="1" ht="6.95" customHeight="1">
      <c r="A156" s="35"/>
      <c r="B156" s="55"/>
      <c r="C156" s="56"/>
      <c r="D156" s="56"/>
      <c r="E156" s="56"/>
      <c r="F156" s="56"/>
      <c r="G156" s="56"/>
      <c r="H156" s="56"/>
      <c r="I156" s="56"/>
      <c r="J156" s="56"/>
      <c r="K156" s="56"/>
      <c r="L156" s="40"/>
      <c r="M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</row>
  </sheetData>
  <sheetProtection algorithmName="SHA-512" hashValue="jui5AunL6tDzmAeI0xvkiG2d/S47zOTs+a9bMHFm3fLw++kWTyol9ceyRdTp8HSt70YlQYDERNj98YRUnAZmSQ==" saltValue="pFMxQVgKnIcxHOBFYfcpT4DVc+kKNAYF7q5MDRaYiStzgSHMhtloBtV2sqV+Vwb20J7NwxSsraBrQM/EA8QoQg==" spinCount="100000" sheet="1" objects="1" scenarios="1" formatColumns="0" formatRows="0" autoFilter="0"/>
  <autoFilter ref="C121:K155"/>
  <mergeCells count="12">
    <mergeCell ref="E114:H114"/>
    <mergeCell ref="L2:V2"/>
    <mergeCell ref="E85:H85"/>
    <mergeCell ref="E87:H87"/>
    <mergeCell ref="E89:H89"/>
    <mergeCell ref="E110:H110"/>
    <mergeCell ref="E112:H112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2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AT2" s="18" t="s">
        <v>112</v>
      </c>
    </row>
    <row r="3" spans="2:46" s="1" customFormat="1" ht="6.95" customHeight="1">
      <c r="B3" s="116"/>
      <c r="C3" s="117"/>
      <c r="D3" s="117"/>
      <c r="E3" s="117"/>
      <c r="F3" s="117"/>
      <c r="G3" s="117"/>
      <c r="H3" s="117"/>
      <c r="I3" s="117"/>
      <c r="J3" s="117"/>
      <c r="K3" s="117"/>
      <c r="L3" s="21"/>
      <c r="AT3" s="18" t="s">
        <v>92</v>
      </c>
    </row>
    <row r="4" spans="2:46" s="1" customFormat="1" ht="24.95" customHeight="1">
      <c r="B4" s="21"/>
      <c r="D4" s="118" t="s">
        <v>113</v>
      </c>
      <c r="L4" s="21"/>
      <c r="M4" s="119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20" t="s">
        <v>16</v>
      </c>
      <c r="L6" s="21"/>
    </row>
    <row r="7" spans="2:12" s="1" customFormat="1" ht="26.25" customHeight="1">
      <c r="B7" s="21"/>
      <c r="E7" s="312" t="str">
        <f>'Rekapitulace stavby'!K6</f>
        <v>Ředický potok, Lukovna - Horní Ředice, rekonstrukce koryta, ř.km 0,0 - 11,7</v>
      </c>
      <c r="F7" s="313"/>
      <c r="G7" s="313"/>
      <c r="H7" s="313"/>
      <c r="L7" s="21"/>
    </row>
    <row r="8" spans="1:31" s="2" customFormat="1" ht="12" customHeight="1">
      <c r="A8" s="35"/>
      <c r="B8" s="40"/>
      <c r="C8" s="35"/>
      <c r="D8" s="120" t="s">
        <v>114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14" t="s">
        <v>809</v>
      </c>
      <c r="F9" s="315"/>
      <c r="G9" s="315"/>
      <c r="H9" s="315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20" t="s">
        <v>19</v>
      </c>
      <c r="E11" s="35"/>
      <c r="F11" s="111" t="s">
        <v>20</v>
      </c>
      <c r="G11" s="35"/>
      <c r="H11" s="35"/>
      <c r="I11" s="120" t="s">
        <v>21</v>
      </c>
      <c r="J11" s="111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20" t="s">
        <v>24</v>
      </c>
      <c r="E12" s="35"/>
      <c r="F12" s="111" t="s">
        <v>810</v>
      </c>
      <c r="G12" s="35"/>
      <c r="H12" s="35"/>
      <c r="I12" s="120" t="s">
        <v>26</v>
      </c>
      <c r="J12" s="121" t="str">
        <f>'Rekapitulace stavby'!AN8</f>
        <v>9. 7. 2021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20" t="s">
        <v>30</v>
      </c>
      <c r="E14" s="35"/>
      <c r="F14" s="35"/>
      <c r="G14" s="35"/>
      <c r="H14" s="35"/>
      <c r="I14" s="120" t="s">
        <v>31</v>
      </c>
      <c r="J14" s="111" t="s">
        <v>1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11" t="s">
        <v>32</v>
      </c>
      <c r="F15" s="35"/>
      <c r="G15" s="35"/>
      <c r="H15" s="35"/>
      <c r="I15" s="120" t="s">
        <v>33</v>
      </c>
      <c r="J15" s="111" t="s">
        <v>1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20" t="s">
        <v>34</v>
      </c>
      <c r="E17" s="35"/>
      <c r="F17" s="35"/>
      <c r="G17" s="35"/>
      <c r="H17" s="35"/>
      <c r="I17" s="120" t="s">
        <v>31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16" t="str">
        <f>'Rekapitulace stavby'!E14</f>
        <v>Vyplň údaj</v>
      </c>
      <c r="F18" s="317"/>
      <c r="G18" s="317"/>
      <c r="H18" s="317"/>
      <c r="I18" s="120" t="s">
        <v>33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20" t="s">
        <v>36</v>
      </c>
      <c r="E20" s="35"/>
      <c r="F20" s="35"/>
      <c r="G20" s="35"/>
      <c r="H20" s="35"/>
      <c r="I20" s="120" t="s">
        <v>31</v>
      </c>
      <c r="J20" s="111" t="s">
        <v>37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1" t="s">
        <v>38</v>
      </c>
      <c r="F21" s="35"/>
      <c r="G21" s="35"/>
      <c r="H21" s="35"/>
      <c r="I21" s="120" t="s">
        <v>33</v>
      </c>
      <c r="J21" s="111" t="s">
        <v>39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20" t="s">
        <v>41</v>
      </c>
      <c r="E23" s="35"/>
      <c r="F23" s="35"/>
      <c r="G23" s="35"/>
      <c r="H23" s="35"/>
      <c r="I23" s="120" t="s">
        <v>31</v>
      </c>
      <c r="J23" s="111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1" t="s">
        <v>42</v>
      </c>
      <c r="F24" s="35"/>
      <c r="G24" s="35"/>
      <c r="H24" s="35"/>
      <c r="I24" s="120" t="s">
        <v>33</v>
      </c>
      <c r="J24" s="111" t="s">
        <v>1</v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20" t="s">
        <v>43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59.25" customHeight="1">
      <c r="A27" s="122"/>
      <c r="B27" s="123"/>
      <c r="C27" s="122"/>
      <c r="D27" s="122"/>
      <c r="E27" s="318" t="s">
        <v>117</v>
      </c>
      <c r="F27" s="318"/>
      <c r="G27" s="318"/>
      <c r="H27" s="318"/>
      <c r="I27" s="122"/>
      <c r="J27" s="122"/>
      <c r="K27" s="122"/>
      <c r="L27" s="124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25"/>
      <c r="E29" s="125"/>
      <c r="F29" s="125"/>
      <c r="G29" s="125"/>
      <c r="H29" s="125"/>
      <c r="I29" s="125"/>
      <c r="J29" s="125"/>
      <c r="K29" s="125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6" t="s">
        <v>45</v>
      </c>
      <c r="E30" s="35"/>
      <c r="F30" s="35"/>
      <c r="G30" s="35"/>
      <c r="H30" s="35"/>
      <c r="I30" s="35"/>
      <c r="J30" s="127">
        <f>ROUND(J123,2)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25"/>
      <c r="E31" s="125"/>
      <c r="F31" s="125"/>
      <c r="G31" s="125"/>
      <c r="H31" s="125"/>
      <c r="I31" s="125"/>
      <c r="J31" s="125"/>
      <c r="K31" s="125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8" t="s">
        <v>47</v>
      </c>
      <c r="G32" s="35"/>
      <c r="H32" s="35"/>
      <c r="I32" s="128" t="s">
        <v>46</v>
      </c>
      <c r="J32" s="128" t="s">
        <v>48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29" t="s">
        <v>49</v>
      </c>
      <c r="E33" s="120" t="s">
        <v>50</v>
      </c>
      <c r="F33" s="130">
        <f>ROUND((SUM(BE123:BE219)),2)</f>
        <v>0</v>
      </c>
      <c r="G33" s="35"/>
      <c r="H33" s="35"/>
      <c r="I33" s="131">
        <v>0.21</v>
      </c>
      <c r="J33" s="130">
        <f>ROUND(((SUM(BE123:BE219))*I33),2)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20" t="s">
        <v>51</v>
      </c>
      <c r="F34" s="130">
        <f>ROUND((SUM(BF123:BF219)),2)</f>
        <v>0</v>
      </c>
      <c r="G34" s="35"/>
      <c r="H34" s="35"/>
      <c r="I34" s="131">
        <v>0.15</v>
      </c>
      <c r="J34" s="130">
        <f>ROUND(((SUM(BF123:BF219))*I34),2)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20" t="s">
        <v>52</v>
      </c>
      <c r="F35" s="130">
        <f>ROUND((SUM(BG123:BG219)),2)</f>
        <v>0</v>
      </c>
      <c r="G35" s="35"/>
      <c r="H35" s="35"/>
      <c r="I35" s="131">
        <v>0.21</v>
      </c>
      <c r="J35" s="130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20" t="s">
        <v>53</v>
      </c>
      <c r="F36" s="130">
        <f>ROUND((SUM(BH123:BH219)),2)</f>
        <v>0</v>
      </c>
      <c r="G36" s="35"/>
      <c r="H36" s="35"/>
      <c r="I36" s="131">
        <v>0.15</v>
      </c>
      <c r="J36" s="130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20" t="s">
        <v>54</v>
      </c>
      <c r="F37" s="130">
        <f>ROUND((SUM(BI123:BI219)),2)</f>
        <v>0</v>
      </c>
      <c r="G37" s="35"/>
      <c r="H37" s="35"/>
      <c r="I37" s="131">
        <v>0</v>
      </c>
      <c r="J37" s="130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32"/>
      <c r="D39" s="133" t="s">
        <v>55</v>
      </c>
      <c r="E39" s="134"/>
      <c r="F39" s="134"/>
      <c r="G39" s="135" t="s">
        <v>56</v>
      </c>
      <c r="H39" s="136" t="s">
        <v>57</v>
      </c>
      <c r="I39" s="134"/>
      <c r="J39" s="137">
        <f>SUM(J30:J37)</f>
        <v>0</v>
      </c>
      <c r="K39" s="138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5" customHeight="1">
      <c r="B41" s="21"/>
      <c r="L41" s="21"/>
    </row>
    <row r="42" spans="2:12" s="1" customFormat="1" ht="14.45" customHeight="1">
      <c r="B42" s="21"/>
      <c r="L42" s="21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52"/>
      <c r="D50" s="139" t="s">
        <v>58</v>
      </c>
      <c r="E50" s="140"/>
      <c r="F50" s="140"/>
      <c r="G50" s="139" t="s">
        <v>59</v>
      </c>
      <c r="H50" s="140"/>
      <c r="I50" s="140"/>
      <c r="J50" s="140"/>
      <c r="K50" s="140"/>
      <c r="L50" s="52"/>
    </row>
    <row r="51" spans="2:12" ht="11.25">
      <c r="B51" s="21"/>
      <c r="L51" s="21"/>
    </row>
    <row r="52" spans="2:12" ht="11.25">
      <c r="B52" s="21"/>
      <c r="L52" s="21"/>
    </row>
    <row r="53" spans="2:12" ht="11.25">
      <c r="B53" s="21"/>
      <c r="L53" s="21"/>
    </row>
    <row r="54" spans="2:12" ht="11.25">
      <c r="B54" s="21"/>
      <c r="L54" s="21"/>
    </row>
    <row r="55" spans="2:12" ht="11.25">
      <c r="B55" s="21"/>
      <c r="L55" s="21"/>
    </row>
    <row r="56" spans="2:12" ht="11.25">
      <c r="B56" s="21"/>
      <c r="L56" s="21"/>
    </row>
    <row r="57" spans="2:12" ht="11.25">
      <c r="B57" s="21"/>
      <c r="L57" s="21"/>
    </row>
    <row r="58" spans="2:12" ht="11.25">
      <c r="B58" s="21"/>
      <c r="L58" s="21"/>
    </row>
    <row r="59" spans="2:12" ht="11.25">
      <c r="B59" s="21"/>
      <c r="L59" s="21"/>
    </row>
    <row r="60" spans="2:12" ht="11.25">
      <c r="B60" s="21"/>
      <c r="L60" s="21"/>
    </row>
    <row r="61" spans="1:31" s="2" customFormat="1" ht="12.75">
      <c r="A61" s="35"/>
      <c r="B61" s="40"/>
      <c r="C61" s="35"/>
      <c r="D61" s="141" t="s">
        <v>60</v>
      </c>
      <c r="E61" s="142"/>
      <c r="F61" s="143" t="s">
        <v>61</v>
      </c>
      <c r="G61" s="141" t="s">
        <v>60</v>
      </c>
      <c r="H61" s="142"/>
      <c r="I61" s="142"/>
      <c r="J61" s="144" t="s">
        <v>61</v>
      </c>
      <c r="K61" s="142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1.25">
      <c r="B62" s="21"/>
      <c r="L62" s="21"/>
    </row>
    <row r="63" spans="2:12" ht="11.25">
      <c r="B63" s="21"/>
      <c r="L63" s="21"/>
    </row>
    <row r="64" spans="2:12" ht="11.25">
      <c r="B64" s="21"/>
      <c r="L64" s="21"/>
    </row>
    <row r="65" spans="1:31" s="2" customFormat="1" ht="12.75">
      <c r="A65" s="35"/>
      <c r="B65" s="40"/>
      <c r="C65" s="35"/>
      <c r="D65" s="139" t="s">
        <v>62</v>
      </c>
      <c r="E65" s="145"/>
      <c r="F65" s="145"/>
      <c r="G65" s="139" t="s">
        <v>63</v>
      </c>
      <c r="H65" s="145"/>
      <c r="I65" s="145"/>
      <c r="J65" s="145"/>
      <c r="K65" s="145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1.25">
      <c r="B66" s="21"/>
      <c r="L66" s="21"/>
    </row>
    <row r="67" spans="2:12" ht="11.25">
      <c r="B67" s="21"/>
      <c r="L67" s="21"/>
    </row>
    <row r="68" spans="2:12" ht="11.25">
      <c r="B68" s="21"/>
      <c r="L68" s="21"/>
    </row>
    <row r="69" spans="2:12" ht="11.25">
      <c r="B69" s="21"/>
      <c r="L69" s="21"/>
    </row>
    <row r="70" spans="2:12" ht="11.25">
      <c r="B70" s="21"/>
      <c r="L70" s="21"/>
    </row>
    <row r="71" spans="2:12" ht="11.25">
      <c r="B71" s="21"/>
      <c r="L71" s="21"/>
    </row>
    <row r="72" spans="2:12" ht="11.25">
      <c r="B72" s="21"/>
      <c r="L72" s="21"/>
    </row>
    <row r="73" spans="2:12" ht="11.25">
      <c r="B73" s="21"/>
      <c r="L73" s="21"/>
    </row>
    <row r="74" spans="2:12" ht="11.25">
      <c r="B74" s="21"/>
      <c r="L74" s="21"/>
    </row>
    <row r="75" spans="2:12" ht="11.25">
      <c r="B75" s="21"/>
      <c r="L75" s="21"/>
    </row>
    <row r="76" spans="1:31" s="2" customFormat="1" ht="12.75">
      <c r="A76" s="35"/>
      <c r="B76" s="40"/>
      <c r="C76" s="35"/>
      <c r="D76" s="141" t="s">
        <v>60</v>
      </c>
      <c r="E76" s="142"/>
      <c r="F76" s="143" t="s">
        <v>61</v>
      </c>
      <c r="G76" s="141" t="s">
        <v>60</v>
      </c>
      <c r="H76" s="142"/>
      <c r="I76" s="142"/>
      <c r="J76" s="144" t="s">
        <v>61</v>
      </c>
      <c r="K76" s="142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6"/>
      <c r="C77" s="147"/>
      <c r="D77" s="147"/>
      <c r="E77" s="147"/>
      <c r="F77" s="147"/>
      <c r="G77" s="147"/>
      <c r="H77" s="147"/>
      <c r="I77" s="147"/>
      <c r="J77" s="147"/>
      <c r="K77" s="147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48"/>
      <c r="C81" s="149"/>
      <c r="D81" s="149"/>
      <c r="E81" s="149"/>
      <c r="F81" s="149"/>
      <c r="G81" s="149"/>
      <c r="H81" s="149"/>
      <c r="I81" s="149"/>
      <c r="J81" s="149"/>
      <c r="K81" s="149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4" t="s">
        <v>118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26.25" customHeight="1">
      <c r="A85" s="35"/>
      <c r="B85" s="36"/>
      <c r="C85" s="37"/>
      <c r="D85" s="37"/>
      <c r="E85" s="319" t="str">
        <f>E7</f>
        <v>Ředický potok, Lukovna - Horní Ředice, rekonstrukce koryta, ř.km 0,0 - 11,7</v>
      </c>
      <c r="F85" s="320"/>
      <c r="G85" s="320"/>
      <c r="H85" s="320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30" t="s">
        <v>114</v>
      </c>
      <c r="D86" s="37"/>
      <c r="E86" s="37"/>
      <c r="F86" s="37"/>
      <c r="G86" s="37"/>
      <c r="H86" s="37"/>
      <c r="I86" s="37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272" t="str">
        <f>E9</f>
        <v>4 - VON Vedlejší a ostatní náklady</v>
      </c>
      <c r="F87" s="321"/>
      <c r="G87" s="321"/>
      <c r="H87" s="321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30" t="s">
        <v>24</v>
      </c>
      <c r="D89" s="37"/>
      <c r="E89" s="37"/>
      <c r="F89" s="28" t="str">
        <f>F12</f>
        <v>k.ú. Lukovna,Choteč,D.a H. Ředice</v>
      </c>
      <c r="G89" s="37"/>
      <c r="H89" s="37"/>
      <c r="I89" s="30" t="s">
        <v>26</v>
      </c>
      <c r="J89" s="67" t="str">
        <f>IF(J12="","",J12)</f>
        <v>9. 7. 2021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54.4" customHeight="1">
      <c r="A91" s="35"/>
      <c r="B91" s="36"/>
      <c r="C91" s="30" t="s">
        <v>30</v>
      </c>
      <c r="D91" s="37"/>
      <c r="E91" s="37"/>
      <c r="F91" s="28" t="str">
        <f>E15</f>
        <v>Povodí Labe, státní podnik</v>
      </c>
      <c r="G91" s="37"/>
      <c r="H91" s="37"/>
      <c r="I91" s="30" t="s">
        <v>36</v>
      </c>
      <c r="J91" s="33" t="str">
        <f>E21</f>
        <v>Multiaqua s.r.o.,Veverkova 1343,500 02 Hradec Král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2" customHeight="1">
      <c r="A92" s="35"/>
      <c r="B92" s="36"/>
      <c r="C92" s="30" t="s">
        <v>34</v>
      </c>
      <c r="D92" s="37"/>
      <c r="E92" s="37"/>
      <c r="F92" s="28" t="str">
        <f>IF(E18="","",E18)</f>
        <v>Vyplň údaj</v>
      </c>
      <c r="G92" s="37"/>
      <c r="H92" s="37"/>
      <c r="I92" s="30" t="s">
        <v>41</v>
      </c>
      <c r="J92" s="33" t="str">
        <f>E24</f>
        <v>Ing. Ladislav Malý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50" t="s">
        <v>119</v>
      </c>
      <c r="D94" s="151"/>
      <c r="E94" s="151"/>
      <c r="F94" s="151"/>
      <c r="G94" s="151"/>
      <c r="H94" s="151"/>
      <c r="I94" s="151"/>
      <c r="J94" s="152" t="s">
        <v>120</v>
      </c>
      <c r="K94" s="151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53" t="s">
        <v>121</v>
      </c>
      <c r="D96" s="37"/>
      <c r="E96" s="37"/>
      <c r="F96" s="37"/>
      <c r="G96" s="37"/>
      <c r="H96" s="37"/>
      <c r="I96" s="37"/>
      <c r="J96" s="85">
        <f>J123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122</v>
      </c>
    </row>
    <row r="97" spans="2:12" s="9" customFormat="1" ht="24.95" customHeight="1">
      <c r="B97" s="154"/>
      <c r="C97" s="155"/>
      <c r="D97" s="156" t="s">
        <v>123</v>
      </c>
      <c r="E97" s="157"/>
      <c r="F97" s="157"/>
      <c r="G97" s="157"/>
      <c r="H97" s="157"/>
      <c r="I97" s="157"/>
      <c r="J97" s="158">
        <f>J124</f>
        <v>0</v>
      </c>
      <c r="K97" s="155"/>
      <c r="L97" s="159"/>
    </row>
    <row r="98" spans="2:12" s="10" customFormat="1" ht="19.9" customHeight="1">
      <c r="B98" s="160"/>
      <c r="C98" s="105"/>
      <c r="D98" s="161" t="s">
        <v>127</v>
      </c>
      <c r="E98" s="162"/>
      <c r="F98" s="162"/>
      <c r="G98" s="162"/>
      <c r="H98" s="162"/>
      <c r="I98" s="162"/>
      <c r="J98" s="163">
        <f>J125</f>
        <v>0</v>
      </c>
      <c r="K98" s="105"/>
      <c r="L98" s="164"/>
    </row>
    <row r="99" spans="2:12" s="9" customFormat="1" ht="24.95" customHeight="1">
      <c r="B99" s="154"/>
      <c r="C99" s="155"/>
      <c r="D99" s="156" t="s">
        <v>811</v>
      </c>
      <c r="E99" s="157"/>
      <c r="F99" s="157"/>
      <c r="G99" s="157"/>
      <c r="H99" s="157"/>
      <c r="I99" s="157"/>
      <c r="J99" s="158">
        <f>J128</f>
        <v>0</v>
      </c>
      <c r="K99" s="155"/>
      <c r="L99" s="159"/>
    </row>
    <row r="100" spans="2:12" s="10" customFormat="1" ht="19.9" customHeight="1">
      <c r="B100" s="160"/>
      <c r="C100" s="105"/>
      <c r="D100" s="161" t="s">
        <v>812</v>
      </c>
      <c r="E100" s="162"/>
      <c r="F100" s="162"/>
      <c r="G100" s="162"/>
      <c r="H100" s="162"/>
      <c r="I100" s="162"/>
      <c r="J100" s="163">
        <f>J129</f>
        <v>0</v>
      </c>
      <c r="K100" s="105"/>
      <c r="L100" s="164"/>
    </row>
    <row r="101" spans="2:12" s="10" customFormat="1" ht="19.9" customHeight="1">
      <c r="B101" s="160"/>
      <c r="C101" s="105"/>
      <c r="D101" s="161" t="s">
        <v>813</v>
      </c>
      <c r="E101" s="162"/>
      <c r="F101" s="162"/>
      <c r="G101" s="162"/>
      <c r="H101" s="162"/>
      <c r="I101" s="162"/>
      <c r="J101" s="163">
        <f>J148</f>
        <v>0</v>
      </c>
      <c r="K101" s="105"/>
      <c r="L101" s="164"/>
    </row>
    <row r="102" spans="2:12" s="10" customFormat="1" ht="19.9" customHeight="1">
      <c r="B102" s="160"/>
      <c r="C102" s="105"/>
      <c r="D102" s="161" t="s">
        <v>814</v>
      </c>
      <c r="E102" s="162"/>
      <c r="F102" s="162"/>
      <c r="G102" s="162"/>
      <c r="H102" s="162"/>
      <c r="I102" s="162"/>
      <c r="J102" s="163">
        <f>J164</f>
        <v>0</v>
      </c>
      <c r="K102" s="105"/>
      <c r="L102" s="164"/>
    </row>
    <row r="103" spans="2:12" s="10" customFormat="1" ht="19.9" customHeight="1">
      <c r="B103" s="160"/>
      <c r="C103" s="105"/>
      <c r="D103" s="161" t="s">
        <v>815</v>
      </c>
      <c r="E103" s="162"/>
      <c r="F103" s="162"/>
      <c r="G103" s="162"/>
      <c r="H103" s="162"/>
      <c r="I103" s="162"/>
      <c r="J103" s="163">
        <f>J174</f>
        <v>0</v>
      </c>
      <c r="K103" s="105"/>
      <c r="L103" s="164"/>
    </row>
    <row r="104" spans="1:31" s="2" customFormat="1" ht="21.75" customHeight="1">
      <c r="A104" s="35"/>
      <c r="B104" s="36"/>
      <c r="C104" s="37"/>
      <c r="D104" s="37"/>
      <c r="E104" s="37"/>
      <c r="F104" s="37"/>
      <c r="G104" s="37"/>
      <c r="H104" s="37"/>
      <c r="I104" s="37"/>
      <c r="J104" s="37"/>
      <c r="K104" s="37"/>
      <c r="L104" s="52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pans="1:31" s="2" customFormat="1" ht="6.95" customHeight="1">
      <c r="A105" s="35"/>
      <c r="B105" s="55"/>
      <c r="C105" s="56"/>
      <c r="D105" s="56"/>
      <c r="E105" s="56"/>
      <c r="F105" s="56"/>
      <c r="G105" s="56"/>
      <c r="H105" s="56"/>
      <c r="I105" s="56"/>
      <c r="J105" s="56"/>
      <c r="K105" s="56"/>
      <c r="L105" s="52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9" spans="1:31" s="2" customFormat="1" ht="6.95" customHeight="1">
      <c r="A109" s="35"/>
      <c r="B109" s="57"/>
      <c r="C109" s="58"/>
      <c r="D109" s="58"/>
      <c r="E109" s="58"/>
      <c r="F109" s="58"/>
      <c r="G109" s="58"/>
      <c r="H109" s="58"/>
      <c r="I109" s="58"/>
      <c r="J109" s="58"/>
      <c r="K109" s="58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24.95" customHeight="1">
      <c r="A110" s="35"/>
      <c r="B110" s="36"/>
      <c r="C110" s="24" t="s">
        <v>130</v>
      </c>
      <c r="D110" s="37"/>
      <c r="E110" s="37"/>
      <c r="F110" s="37"/>
      <c r="G110" s="37"/>
      <c r="H110" s="37"/>
      <c r="I110" s="37"/>
      <c r="J110" s="37"/>
      <c r="K110" s="37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6.95" customHeight="1">
      <c r="A111" s="35"/>
      <c r="B111" s="36"/>
      <c r="C111" s="37"/>
      <c r="D111" s="37"/>
      <c r="E111" s="37"/>
      <c r="F111" s="37"/>
      <c r="G111" s="37"/>
      <c r="H111" s="37"/>
      <c r="I111" s="37"/>
      <c r="J111" s="37"/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2" customHeight="1">
      <c r="A112" s="35"/>
      <c r="B112" s="36"/>
      <c r="C112" s="30" t="s">
        <v>16</v>
      </c>
      <c r="D112" s="37"/>
      <c r="E112" s="37"/>
      <c r="F112" s="37"/>
      <c r="G112" s="37"/>
      <c r="H112" s="37"/>
      <c r="I112" s="37"/>
      <c r="J112" s="37"/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26.25" customHeight="1">
      <c r="A113" s="35"/>
      <c r="B113" s="36"/>
      <c r="C113" s="37"/>
      <c r="D113" s="37"/>
      <c r="E113" s="319" t="str">
        <f>E7</f>
        <v>Ředický potok, Lukovna - Horní Ředice, rekonstrukce koryta, ř.km 0,0 - 11,7</v>
      </c>
      <c r="F113" s="320"/>
      <c r="G113" s="320"/>
      <c r="H113" s="320"/>
      <c r="I113" s="37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2" customHeight="1">
      <c r="A114" s="35"/>
      <c r="B114" s="36"/>
      <c r="C114" s="30" t="s">
        <v>114</v>
      </c>
      <c r="D114" s="37"/>
      <c r="E114" s="37"/>
      <c r="F114" s="37"/>
      <c r="G114" s="37"/>
      <c r="H114" s="37"/>
      <c r="I114" s="37"/>
      <c r="J114" s="37"/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6.5" customHeight="1">
      <c r="A115" s="35"/>
      <c r="B115" s="36"/>
      <c r="C115" s="37"/>
      <c r="D115" s="37"/>
      <c r="E115" s="272" t="str">
        <f>E9</f>
        <v>4 - VON Vedlejší a ostatní náklady</v>
      </c>
      <c r="F115" s="321"/>
      <c r="G115" s="321"/>
      <c r="H115" s="321"/>
      <c r="I115" s="37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6.95" customHeight="1">
      <c r="A116" s="35"/>
      <c r="B116" s="36"/>
      <c r="C116" s="37"/>
      <c r="D116" s="37"/>
      <c r="E116" s="37"/>
      <c r="F116" s="37"/>
      <c r="G116" s="37"/>
      <c r="H116" s="37"/>
      <c r="I116" s="37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12" customHeight="1">
      <c r="A117" s="35"/>
      <c r="B117" s="36"/>
      <c r="C117" s="30" t="s">
        <v>24</v>
      </c>
      <c r="D117" s="37"/>
      <c r="E117" s="37"/>
      <c r="F117" s="28" t="str">
        <f>F12</f>
        <v>k.ú. Lukovna,Choteč,D.a H. Ředice</v>
      </c>
      <c r="G117" s="37"/>
      <c r="H117" s="37"/>
      <c r="I117" s="30" t="s">
        <v>26</v>
      </c>
      <c r="J117" s="67" t="str">
        <f>IF(J12="","",J12)</f>
        <v>9. 7. 2021</v>
      </c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6.95" customHeight="1">
      <c r="A118" s="35"/>
      <c r="B118" s="36"/>
      <c r="C118" s="37"/>
      <c r="D118" s="37"/>
      <c r="E118" s="37"/>
      <c r="F118" s="37"/>
      <c r="G118" s="37"/>
      <c r="H118" s="37"/>
      <c r="I118" s="37"/>
      <c r="J118" s="37"/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54.4" customHeight="1">
      <c r="A119" s="35"/>
      <c r="B119" s="36"/>
      <c r="C119" s="30" t="s">
        <v>30</v>
      </c>
      <c r="D119" s="37"/>
      <c r="E119" s="37"/>
      <c r="F119" s="28" t="str">
        <f>E15</f>
        <v>Povodí Labe, státní podnik</v>
      </c>
      <c r="G119" s="37"/>
      <c r="H119" s="37"/>
      <c r="I119" s="30" t="s">
        <v>36</v>
      </c>
      <c r="J119" s="33" t="str">
        <f>E21</f>
        <v>Multiaqua s.r.o.,Veverkova 1343,500 02 Hradec Král</v>
      </c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5.2" customHeight="1">
      <c r="A120" s="35"/>
      <c r="B120" s="36"/>
      <c r="C120" s="30" t="s">
        <v>34</v>
      </c>
      <c r="D120" s="37"/>
      <c r="E120" s="37"/>
      <c r="F120" s="28" t="str">
        <f>IF(E18="","",E18)</f>
        <v>Vyplň údaj</v>
      </c>
      <c r="G120" s="37"/>
      <c r="H120" s="37"/>
      <c r="I120" s="30" t="s">
        <v>41</v>
      </c>
      <c r="J120" s="33" t="str">
        <f>E24</f>
        <v>Ing. Ladislav Malý</v>
      </c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10.35" customHeight="1">
      <c r="A121" s="35"/>
      <c r="B121" s="36"/>
      <c r="C121" s="37"/>
      <c r="D121" s="37"/>
      <c r="E121" s="37"/>
      <c r="F121" s="37"/>
      <c r="G121" s="37"/>
      <c r="H121" s="37"/>
      <c r="I121" s="37"/>
      <c r="J121" s="37"/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11" customFormat="1" ht="29.25" customHeight="1">
      <c r="A122" s="165"/>
      <c r="B122" s="166"/>
      <c r="C122" s="167" t="s">
        <v>131</v>
      </c>
      <c r="D122" s="168" t="s">
        <v>70</v>
      </c>
      <c r="E122" s="168" t="s">
        <v>66</v>
      </c>
      <c r="F122" s="168" t="s">
        <v>67</v>
      </c>
      <c r="G122" s="168" t="s">
        <v>132</v>
      </c>
      <c r="H122" s="168" t="s">
        <v>133</v>
      </c>
      <c r="I122" s="168" t="s">
        <v>134</v>
      </c>
      <c r="J122" s="168" t="s">
        <v>120</v>
      </c>
      <c r="K122" s="169" t="s">
        <v>135</v>
      </c>
      <c r="L122" s="170"/>
      <c r="M122" s="76" t="s">
        <v>1</v>
      </c>
      <c r="N122" s="77" t="s">
        <v>49</v>
      </c>
      <c r="O122" s="77" t="s">
        <v>136</v>
      </c>
      <c r="P122" s="77" t="s">
        <v>137</v>
      </c>
      <c r="Q122" s="77" t="s">
        <v>138</v>
      </c>
      <c r="R122" s="77" t="s">
        <v>139</v>
      </c>
      <c r="S122" s="77" t="s">
        <v>140</v>
      </c>
      <c r="T122" s="78" t="s">
        <v>141</v>
      </c>
      <c r="U122" s="165"/>
      <c r="V122" s="165"/>
      <c r="W122" s="165"/>
      <c r="X122" s="165"/>
      <c r="Y122" s="165"/>
      <c r="Z122" s="165"/>
      <c r="AA122" s="165"/>
      <c r="AB122" s="165"/>
      <c r="AC122" s="165"/>
      <c r="AD122" s="165"/>
      <c r="AE122" s="165"/>
    </row>
    <row r="123" spans="1:63" s="2" customFormat="1" ht="22.9" customHeight="1">
      <c r="A123" s="35"/>
      <c r="B123" s="36"/>
      <c r="C123" s="83" t="s">
        <v>142</v>
      </c>
      <c r="D123" s="37"/>
      <c r="E123" s="37"/>
      <c r="F123" s="37"/>
      <c r="G123" s="37"/>
      <c r="H123" s="37"/>
      <c r="I123" s="37"/>
      <c r="J123" s="171">
        <f>BK123</f>
        <v>0</v>
      </c>
      <c r="K123" s="37"/>
      <c r="L123" s="40"/>
      <c r="M123" s="79"/>
      <c r="N123" s="172"/>
      <c r="O123" s="80"/>
      <c r="P123" s="173">
        <f>P124+P128</f>
        <v>0</v>
      </c>
      <c r="Q123" s="80"/>
      <c r="R123" s="173">
        <f>R124+R128</f>
        <v>0</v>
      </c>
      <c r="S123" s="80"/>
      <c r="T123" s="174">
        <f>T124+T128</f>
        <v>1800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T123" s="18" t="s">
        <v>84</v>
      </c>
      <c r="AU123" s="18" t="s">
        <v>122</v>
      </c>
      <c r="BK123" s="175">
        <f>BK124+BK128</f>
        <v>0</v>
      </c>
    </row>
    <row r="124" spans="2:63" s="12" customFormat="1" ht="25.9" customHeight="1">
      <c r="B124" s="176"/>
      <c r="C124" s="177"/>
      <c r="D124" s="178" t="s">
        <v>84</v>
      </c>
      <c r="E124" s="179" t="s">
        <v>143</v>
      </c>
      <c r="F124" s="179" t="s">
        <v>144</v>
      </c>
      <c r="G124" s="177"/>
      <c r="H124" s="177"/>
      <c r="I124" s="180"/>
      <c r="J124" s="181">
        <f>BK124</f>
        <v>0</v>
      </c>
      <c r="K124" s="177"/>
      <c r="L124" s="182"/>
      <c r="M124" s="183"/>
      <c r="N124" s="184"/>
      <c r="O124" s="184"/>
      <c r="P124" s="185">
        <f>P125</f>
        <v>0</v>
      </c>
      <c r="Q124" s="184"/>
      <c r="R124" s="185">
        <f>R125</f>
        <v>0</v>
      </c>
      <c r="S124" s="184"/>
      <c r="T124" s="186">
        <f>T125</f>
        <v>1800</v>
      </c>
      <c r="AR124" s="187" t="s">
        <v>23</v>
      </c>
      <c r="AT124" s="188" t="s">
        <v>84</v>
      </c>
      <c r="AU124" s="188" t="s">
        <v>85</v>
      </c>
      <c r="AY124" s="187" t="s">
        <v>145</v>
      </c>
      <c r="BK124" s="189">
        <f>BK125</f>
        <v>0</v>
      </c>
    </row>
    <row r="125" spans="2:63" s="12" customFormat="1" ht="22.9" customHeight="1">
      <c r="B125" s="176"/>
      <c r="C125" s="177"/>
      <c r="D125" s="178" t="s">
        <v>84</v>
      </c>
      <c r="E125" s="190" t="s">
        <v>196</v>
      </c>
      <c r="F125" s="190" t="s">
        <v>341</v>
      </c>
      <c r="G125" s="177"/>
      <c r="H125" s="177"/>
      <c r="I125" s="180"/>
      <c r="J125" s="191">
        <f>BK125</f>
        <v>0</v>
      </c>
      <c r="K125" s="177"/>
      <c r="L125" s="182"/>
      <c r="M125" s="183"/>
      <c r="N125" s="184"/>
      <c r="O125" s="184"/>
      <c r="P125" s="185">
        <f>SUM(P126:P127)</f>
        <v>0</v>
      </c>
      <c r="Q125" s="184"/>
      <c r="R125" s="185">
        <f>SUM(R126:R127)</f>
        <v>0</v>
      </c>
      <c r="S125" s="184"/>
      <c r="T125" s="186">
        <f>SUM(T126:T127)</f>
        <v>1800</v>
      </c>
      <c r="AR125" s="187" t="s">
        <v>23</v>
      </c>
      <c r="AT125" s="188" t="s">
        <v>84</v>
      </c>
      <c r="AU125" s="188" t="s">
        <v>23</v>
      </c>
      <c r="AY125" s="187" t="s">
        <v>145</v>
      </c>
      <c r="BK125" s="189">
        <f>SUM(BK126:BK127)</f>
        <v>0</v>
      </c>
    </row>
    <row r="126" spans="1:65" s="2" customFormat="1" ht="62.65" customHeight="1">
      <c r="A126" s="35"/>
      <c r="B126" s="36"/>
      <c r="C126" s="192" t="s">
        <v>23</v>
      </c>
      <c r="D126" s="192" t="s">
        <v>147</v>
      </c>
      <c r="E126" s="193" t="s">
        <v>816</v>
      </c>
      <c r="F126" s="194" t="s">
        <v>817</v>
      </c>
      <c r="G126" s="195" t="s">
        <v>225</v>
      </c>
      <c r="H126" s="196">
        <v>90000</v>
      </c>
      <c r="I126" s="197"/>
      <c r="J126" s="198">
        <f>ROUND(I126*H126,2)</f>
        <v>0</v>
      </c>
      <c r="K126" s="194" t="s">
        <v>151</v>
      </c>
      <c r="L126" s="40"/>
      <c r="M126" s="199" t="s">
        <v>1</v>
      </c>
      <c r="N126" s="200" t="s">
        <v>50</v>
      </c>
      <c r="O126" s="72"/>
      <c r="P126" s="201">
        <f>O126*H126</f>
        <v>0</v>
      </c>
      <c r="Q126" s="201">
        <v>0</v>
      </c>
      <c r="R126" s="201">
        <f>Q126*H126</f>
        <v>0</v>
      </c>
      <c r="S126" s="201">
        <v>0.02</v>
      </c>
      <c r="T126" s="202">
        <f>S126*H126</f>
        <v>1800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203" t="s">
        <v>110</v>
      </c>
      <c r="AT126" s="203" t="s">
        <v>147</v>
      </c>
      <c r="AU126" s="203" t="s">
        <v>92</v>
      </c>
      <c r="AY126" s="18" t="s">
        <v>145</v>
      </c>
      <c r="BE126" s="204">
        <f>IF(N126="základní",J126,0)</f>
        <v>0</v>
      </c>
      <c r="BF126" s="204">
        <f>IF(N126="snížená",J126,0)</f>
        <v>0</v>
      </c>
      <c r="BG126" s="204">
        <f>IF(N126="zákl. přenesená",J126,0)</f>
        <v>0</v>
      </c>
      <c r="BH126" s="204">
        <f>IF(N126="sníž. přenesená",J126,0)</f>
        <v>0</v>
      </c>
      <c r="BI126" s="204">
        <f>IF(N126="nulová",J126,0)</f>
        <v>0</v>
      </c>
      <c r="BJ126" s="18" t="s">
        <v>23</v>
      </c>
      <c r="BK126" s="204">
        <f>ROUND(I126*H126,2)</f>
        <v>0</v>
      </c>
      <c r="BL126" s="18" t="s">
        <v>110</v>
      </c>
      <c r="BM126" s="203" t="s">
        <v>818</v>
      </c>
    </row>
    <row r="127" spans="2:51" s="13" customFormat="1" ht="22.5">
      <c r="B127" s="205"/>
      <c r="C127" s="206"/>
      <c r="D127" s="207" t="s">
        <v>153</v>
      </c>
      <c r="E127" s="208" t="s">
        <v>1</v>
      </c>
      <c r="F127" s="209" t="s">
        <v>819</v>
      </c>
      <c r="G127" s="206"/>
      <c r="H127" s="210">
        <v>90000</v>
      </c>
      <c r="I127" s="211"/>
      <c r="J127" s="206"/>
      <c r="K127" s="206"/>
      <c r="L127" s="212"/>
      <c r="M127" s="213"/>
      <c r="N127" s="214"/>
      <c r="O127" s="214"/>
      <c r="P127" s="214"/>
      <c r="Q127" s="214"/>
      <c r="R127" s="214"/>
      <c r="S127" s="214"/>
      <c r="T127" s="215"/>
      <c r="AT127" s="216" t="s">
        <v>153</v>
      </c>
      <c r="AU127" s="216" t="s">
        <v>92</v>
      </c>
      <c r="AV127" s="13" t="s">
        <v>92</v>
      </c>
      <c r="AW127" s="13" t="s">
        <v>40</v>
      </c>
      <c r="AX127" s="13" t="s">
        <v>23</v>
      </c>
      <c r="AY127" s="216" t="s">
        <v>145</v>
      </c>
    </row>
    <row r="128" spans="2:63" s="12" customFormat="1" ht="25.9" customHeight="1">
      <c r="B128" s="176"/>
      <c r="C128" s="177"/>
      <c r="D128" s="178" t="s">
        <v>84</v>
      </c>
      <c r="E128" s="179" t="s">
        <v>820</v>
      </c>
      <c r="F128" s="179" t="s">
        <v>821</v>
      </c>
      <c r="G128" s="177"/>
      <c r="H128" s="177"/>
      <c r="I128" s="180"/>
      <c r="J128" s="181">
        <f>BK128</f>
        <v>0</v>
      </c>
      <c r="K128" s="177"/>
      <c r="L128" s="182"/>
      <c r="M128" s="183"/>
      <c r="N128" s="184"/>
      <c r="O128" s="184"/>
      <c r="P128" s="185">
        <f>P129+P148+P164+P174</f>
        <v>0</v>
      </c>
      <c r="Q128" s="184"/>
      <c r="R128" s="185">
        <f>R129+R148+R164+R174</f>
        <v>0</v>
      </c>
      <c r="S128" s="184"/>
      <c r="T128" s="186">
        <f>T129+T148+T164+T174</f>
        <v>0</v>
      </c>
      <c r="AR128" s="187" t="s">
        <v>168</v>
      </c>
      <c r="AT128" s="188" t="s">
        <v>84</v>
      </c>
      <c r="AU128" s="188" t="s">
        <v>85</v>
      </c>
      <c r="AY128" s="187" t="s">
        <v>145</v>
      </c>
      <c r="BK128" s="189">
        <f>BK129+BK148+BK164+BK174</f>
        <v>0</v>
      </c>
    </row>
    <row r="129" spans="2:63" s="12" customFormat="1" ht="22.9" customHeight="1">
      <c r="B129" s="176"/>
      <c r="C129" s="177"/>
      <c r="D129" s="178" t="s">
        <v>84</v>
      </c>
      <c r="E129" s="190" t="s">
        <v>822</v>
      </c>
      <c r="F129" s="190" t="s">
        <v>823</v>
      </c>
      <c r="G129" s="177"/>
      <c r="H129" s="177"/>
      <c r="I129" s="180"/>
      <c r="J129" s="191">
        <f>BK129</f>
        <v>0</v>
      </c>
      <c r="K129" s="177"/>
      <c r="L129" s="182"/>
      <c r="M129" s="183"/>
      <c r="N129" s="184"/>
      <c r="O129" s="184"/>
      <c r="P129" s="185">
        <f>SUM(P130:P147)</f>
        <v>0</v>
      </c>
      <c r="Q129" s="184"/>
      <c r="R129" s="185">
        <f>SUM(R130:R147)</f>
        <v>0</v>
      </c>
      <c r="S129" s="184"/>
      <c r="T129" s="186">
        <f>SUM(T130:T147)</f>
        <v>0</v>
      </c>
      <c r="AR129" s="187" t="s">
        <v>168</v>
      </c>
      <c r="AT129" s="188" t="s">
        <v>84</v>
      </c>
      <c r="AU129" s="188" t="s">
        <v>23</v>
      </c>
      <c r="AY129" s="187" t="s">
        <v>145</v>
      </c>
      <c r="BK129" s="189">
        <f>SUM(BK130:BK147)</f>
        <v>0</v>
      </c>
    </row>
    <row r="130" spans="1:65" s="2" customFormat="1" ht="24.2" customHeight="1">
      <c r="A130" s="35"/>
      <c r="B130" s="36"/>
      <c r="C130" s="192" t="s">
        <v>92</v>
      </c>
      <c r="D130" s="192" t="s">
        <v>147</v>
      </c>
      <c r="E130" s="193" t="s">
        <v>824</v>
      </c>
      <c r="F130" s="194" t="s">
        <v>825</v>
      </c>
      <c r="G130" s="195" t="s">
        <v>826</v>
      </c>
      <c r="H130" s="196">
        <v>1</v>
      </c>
      <c r="I130" s="197"/>
      <c r="J130" s="198">
        <f>ROUND(I130*H130,2)</f>
        <v>0</v>
      </c>
      <c r="K130" s="194" t="s">
        <v>1</v>
      </c>
      <c r="L130" s="40"/>
      <c r="M130" s="199" t="s">
        <v>1</v>
      </c>
      <c r="N130" s="200" t="s">
        <v>50</v>
      </c>
      <c r="O130" s="72"/>
      <c r="P130" s="201">
        <f>O130*H130</f>
        <v>0</v>
      </c>
      <c r="Q130" s="201">
        <v>0</v>
      </c>
      <c r="R130" s="201">
        <f>Q130*H130</f>
        <v>0</v>
      </c>
      <c r="S130" s="201">
        <v>0</v>
      </c>
      <c r="T130" s="202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03" t="s">
        <v>827</v>
      </c>
      <c r="AT130" s="203" t="s">
        <v>147</v>
      </c>
      <c r="AU130" s="203" t="s">
        <v>92</v>
      </c>
      <c r="AY130" s="18" t="s">
        <v>145</v>
      </c>
      <c r="BE130" s="204">
        <f>IF(N130="základní",J130,0)</f>
        <v>0</v>
      </c>
      <c r="BF130" s="204">
        <f>IF(N130="snížená",J130,0)</f>
        <v>0</v>
      </c>
      <c r="BG130" s="204">
        <f>IF(N130="zákl. přenesená",J130,0)</f>
        <v>0</v>
      </c>
      <c r="BH130" s="204">
        <f>IF(N130="sníž. přenesená",J130,0)</f>
        <v>0</v>
      </c>
      <c r="BI130" s="204">
        <f>IF(N130="nulová",J130,0)</f>
        <v>0</v>
      </c>
      <c r="BJ130" s="18" t="s">
        <v>23</v>
      </c>
      <c r="BK130" s="204">
        <f>ROUND(I130*H130,2)</f>
        <v>0</v>
      </c>
      <c r="BL130" s="18" t="s">
        <v>827</v>
      </c>
      <c r="BM130" s="203" t="s">
        <v>828</v>
      </c>
    </row>
    <row r="131" spans="2:51" s="15" customFormat="1" ht="22.5">
      <c r="B131" s="228"/>
      <c r="C131" s="229"/>
      <c r="D131" s="207" t="s">
        <v>153</v>
      </c>
      <c r="E131" s="230" t="s">
        <v>1</v>
      </c>
      <c r="F131" s="231" t="s">
        <v>829</v>
      </c>
      <c r="G131" s="229"/>
      <c r="H131" s="230" t="s">
        <v>1</v>
      </c>
      <c r="I131" s="232"/>
      <c r="J131" s="229"/>
      <c r="K131" s="229"/>
      <c r="L131" s="233"/>
      <c r="M131" s="234"/>
      <c r="N131" s="235"/>
      <c r="O131" s="235"/>
      <c r="P131" s="235"/>
      <c r="Q131" s="235"/>
      <c r="R131" s="235"/>
      <c r="S131" s="235"/>
      <c r="T131" s="236"/>
      <c r="AT131" s="237" t="s">
        <v>153</v>
      </c>
      <c r="AU131" s="237" t="s">
        <v>92</v>
      </c>
      <c r="AV131" s="15" t="s">
        <v>23</v>
      </c>
      <c r="AW131" s="15" t="s">
        <v>40</v>
      </c>
      <c r="AX131" s="15" t="s">
        <v>85</v>
      </c>
      <c r="AY131" s="237" t="s">
        <v>145</v>
      </c>
    </row>
    <row r="132" spans="2:51" s="15" customFormat="1" ht="11.25">
      <c r="B132" s="228"/>
      <c r="C132" s="229"/>
      <c r="D132" s="207" t="s">
        <v>153</v>
      </c>
      <c r="E132" s="230" t="s">
        <v>1</v>
      </c>
      <c r="F132" s="231" t="s">
        <v>830</v>
      </c>
      <c r="G132" s="229"/>
      <c r="H132" s="230" t="s">
        <v>1</v>
      </c>
      <c r="I132" s="232"/>
      <c r="J132" s="229"/>
      <c r="K132" s="229"/>
      <c r="L132" s="233"/>
      <c r="M132" s="234"/>
      <c r="N132" s="235"/>
      <c r="O132" s="235"/>
      <c r="P132" s="235"/>
      <c r="Q132" s="235"/>
      <c r="R132" s="235"/>
      <c r="S132" s="235"/>
      <c r="T132" s="236"/>
      <c r="AT132" s="237" t="s">
        <v>153</v>
      </c>
      <c r="AU132" s="237" t="s">
        <v>92</v>
      </c>
      <c r="AV132" s="15" t="s">
        <v>23</v>
      </c>
      <c r="AW132" s="15" t="s">
        <v>40</v>
      </c>
      <c r="AX132" s="15" t="s">
        <v>85</v>
      </c>
      <c r="AY132" s="237" t="s">
        <v>145</v>
      </c>
    </row>
    <row r="133" spans="2:51" s="15" customFormat="1" ht="22.5">
      <c r="B133" s="228"/>
      <c r="C133" s="229"/>
      <c r="D133" s="207" t="s">
        <v>153</v>
      </c>
      <c r="E133" s="230" t="s">
        <v>1</v>
      </c>
      <c r="F133" s="231" t="s">
        <v>831</v>
      </c>
      <c r="G133" s="229"/>
      <c r="H133" s="230" t="s">
        <v>1</v>
      </c>
      <c r="I133" s="232"/>
      <c r="J133" s="229"/>
      <c r="K133" s="229"/>
      <c r="L133" s="233"/>
      <c r="M133" s="234"/>
      <c r="N133" s="235"/>
      <c r="O133" s="235"/>
      <c r="P133" s="235"/>
      <c r="Q133" s="235"/>
      <c r="R133" s="235"/>
      <c r="S133" s="235"/>
      <c r="T133" s="236"/>
      <c r="AT133" s="237" t="s">
        <v>153</v>
      </c>
      <c r="AU133" s="237" t="s">
        <v>92</v>
      </c>
      <c r="AV133" s="15" t="s">
        <v>23</v>
      </c>
      <c r="AW133" s="15" t="s">
        <v>40</v>
      </c>
      <c r="AX133" s="15" t="s">
        <v>85</v>
      </c>
      <c r="AY133" s="237" t="s">
        <v>145</v>
      </c>
    </row>
    <row r="134" spans="2:51" s="15" customFormat="1" ht="22.5">
      <c r="B134" s="228"/>
      <c r="C134" s="229"/>
      <c r="D134" s="207" t="s">
        <v>153</v>
      </c>
      <c r="E134" s="230" t="s">
        <v>1</v>
      </c>
      <c r="F134" s="231" t="s">
        <v>832</v>
      </c>
      <c r="G134" s="229"/>
      <c r="H134" s="230" t="s">
        <v>1</v>
      </c>
      <c r="I134" s="232"/>
      <c r="J134" s="229"/>
      <c r="K134" s="229"/>
      <c r="L134" s="233"/>
      <c r="M134" s="234"/>
      <c r="N134" s="235"/>
      <c r="O134" s="235"/>
      <c r="P134" s="235"/>
      <c r="Q134" s="235"/>
      <c r="R134" s="235"/>
      <c r="S134" s="235"/>
      <c r="T134" s="236"/>
      <c r="AT134" s="237" t="s">
        <v>153</v>
      </c>
      <c r="AU134" s="237" t="s">
        <v>92</v>
      </c>
      <c r="AV134" s="15" t="s">
        <v>23</v>
      </c>
      <c r="AW134" s="15" t="s">
        <v>40</v>
      </c>
      <c r="AX134" s="15" t="s">
        <v>85</v>
      </c>
      <c r="AY134" s="237" t="s">
        <v>145</v>
      </c>
    </row>
    <row r="135" spans="2:51" s="15" customFormat="1" ht="22.5">
      <c r="B135" s="228"/>
      <c r="C135" s="229"/>
      <c r="D135" s="207" t="s">
        <v>153</v>
      </c>
      <c r="E135" s="230" t="s">
        <v>1</v>
      </c>
      <c r="F135" s="231" t="s">
        <v>833</v>
      </c>
      <c r="G135" s="229"/>
      <c r="H135" s="230" t="s">
        <v>1</v>
      </c>
      <c r="I135" s="232"/>
      <c r="J135" s="229"/>
      <c r="K135" s="229"/>
      <c r="L135" s="233"/>
      <c r="M135" s="234"/>
      <c r="N135" s="235"/>
      <c r="O135" s="235"/>
      <c r="P135" s="235"/>
      <c r="Q135" s="235"/>
      <c r="R135" s="235"/>
      <c r="S135" s="235"/>
      <c r="T135" s="236"/>
      <c r="AT135" s="237" t="s">
        <v>153</v>
      </c>
      <c r="AU135" s="237" t="s">
        <v>92</v>
      </c>
      <c r="AV135" s="15" t="s">
        <v>23</v>
      </c>
      <c r="AW135" s="15" t="s">
        <v>40</v>
      </c>
      <c r="AX135" s="15" t="s">
        <v>85</v>
      </c>
      <c r="AY135" s="237" t="s">
        <v>145</v>
      </c>
    </row>
    <row r="136" spans="2:51" s="15" customFormat="1" ht="33.75">
      <c r="B136" s="228"/>
      <c r="C136" s="229"/>
      <c r="D136" s="207" t="s">
        <v>153</v>
      </c>
      <c r="E136" s="230" t="s">
        <v>1</v>
      </c>
      <c r="F136" s="231" t="s">
        <v>834</v>
      </c>
      <c r="G136" s="229"/>
      <c r="H136" s="230" t="s">
        <v>1</v>
      </c>
      <c r="I136" s="232"/>
      <c r="J136" s="229"/>
      <c r="K136" s="229"/>
      <c r="L136" s="233"/>
      <c r="M136" s="234"/>
      <c r="N136" s="235"/>
      <c r="O136" s="235"/>
      <c r="P136" s="235"/>
      <c r="Q136" s="235"/>
      <c r="R136" s="235"/>
      <c r="S136" s="235"/>
      <c r="T136" s="236"/>
      <c r="AT136" s="237" t="s">
        <v>153</v>
      </c>
      <c r="AU136" s="237" t="s">
        <v>92</v>
      </c>
      <c r="AV136" s="15" t="s">
        <v>23</v>
      </c>
      <c r="AW136" s="15" t="s">
        <v>40</v>
      </c>
      <c r="AX136" s="15" t="s">
        <v>85</v>
      </c>
      <c r="AY136" s="237" t="s">
        <v>145</v>
      </c>
    </row>
    <row r="137" spans="2:51" s="15" customFormat="1" ht="11.25">
      <c r="B137" s="228"/>
      <c r="C137" s="229"/>
      <c r="D137" s="207" t="s">
        <v>153</v>
      </c>
      <c r="E137" s="230" t="s">
        <v>1</v>
      </c>
      <c r="F137" s="231" t="s">
        <v>835</v>
      </c>
      <c r="G137" s="229"/>
      <c r="H137" s="230" t="s">
        <v>1</v>
      </c>
      <c r="I137" s="232"/>
      <c r="J137" s="229"/>
      <c r="K137" s="229"/>
      <c r="L137" s="233"/>
      <c r="M137" s="234"/>
      <c r="N137" s="235"/>
      <c r="O137" s="235"/>
      <c r="P137" s="235"/>
      <c r="Q137" s="235"/>
      <c r="R137" s="235"/>
      <c r="S137" s="235"/>
      <c r="T137" s="236"/>
      <c r="AT137" s="237" t="s">
        <v>153</v>
      </c>
      <c r="AU137" s="237" t="s">
        <v>92</v>
      </c>
      <c r="AV137" s="15" t="s">
        <v>23</v>
      </c>
      <c r="AW137" s="15" t="s">
        <v>40</v>
      </c>
      <c r="AX137" s="15" t="s">
        <v>85</v>
      </c>
      <c r="AY137" s="237" t="s">
        <v>145</v>
      </c>
    </row>
    <row r="138" spans="2:51" s="15" customFormat="1" ht="33.75">
      <c r="B138" s="228"/>
      <c r="C138" s="229"/>
      <c r="D138" s="207" t="s">
        <v>153</v>
      </c>
      <c r="E138" s="230" t="s">
        <v>1</v>
      </c>
      <c r="F138" s="231" t="s">
        <v>836</v>
      </c>
      <c r="G138" s="229"/>
      <c r="H138" s="230" t="s">
        <v>1</v>
      </c>
      <c r="I138" s="232"/>
      <c r="J138" s="229"/>
      <c r="K138" s="229"/>
      <c r="L138" s="233"/>
      <c r="M138" s="234"/>
      <c r="N138" s="235"/>
      <c r="O138" s="235"/>
      <c r="P138" s="235"/>
      <c r="Q138" s="235"/>
      <c r="R138" s="235"/>
      <c r="S138" s="235"/>
      <c r="T138" s="236"/>
      <c r="AT138" s="237" t="s">
        <v>153</v>
      </c>
      <c r="AU138" s="237" t="s">
        <v>92</v>
      </c>
      <c r="AV138" s="15" t="s">
        <v>23</v>
      </c>
      <c r="AW138" s="15" t="s">
        <v>40</v>
      </c>
      <c r="AX138" s="15" t="s">
        <v>85</v>
      </c>
      <c r="AY138" s="237" t="s">
        <v>145</v>
      </c>
    </row>
    <row r="139" spans="2:51" s="15" customFormat="1" ht="22.5">
      <c r="B139" s="228"/>
      <c r="C139" s="229"/>
      <c r="D139" s="207" t="s">
        <v>153</v>
      </c>
      <c r="E139" s="230" t="s">
        <v>1</v>
      </c>
      <c r="F139" s="231" t="s">
        <v>837</v>
      </c>
      <c r="G139" s="229"/>
      <c r="H139" s="230" t="s">
        <v>1</v>
      </c>
      <c r="I139" s="232"/>
      <c r="J139" s="229"/>
      <c r="K139" s="229"/>
      <c r="L139" s="233"/>
      <c r="M139" s="234"/>
      <c r="N139" s="235"/>
      <c r="O139" s="235"/>
      <c r="P139" s="235"/>
      <c r="Q139" s="235"/>
      <c r="R139" s="235"/>
      <c r="S139" s="235"/>
      <c r="T139" s="236"/>
      <c r="AT139" s="237" t="s">
        <v>153</v>
      </c>
      <c r="AU139" s="237" t="s">
        <v>92</v>
      </c>
      <c r="AV139" s="15" t="s">
        <v>23</v>
      </c>
      <c r="AW139" s="15" t="s">
        <v>40</v>
      </c>
      <c r="AX139" s="15" t="s">
        <v>85</v>
      </c>
      <c r="AY139" s="237" t="s">
        <v>145</v>
      </c>
    </row>
    <row r="140" spans="2:51" s="15" customFormat="1" ht="22.5">
      <c r="B140" s="228"/>
      <c r="C140" s="229"/>
      <c r="D140" s="207" t="s">
        <v>153</v>
      </c>
      <c r="E140" s="230" t="s">
        <v>1</v>
      </c>
      <c r="F140" s="231" t="s">
        <v>838</v>
      </c>
      <c r="G140" s="229"/>
      <c r="H140" s="230" t="s">
        <v>1</v>
      </c>
      <c r="I140" s="232"/>
      <c r="J140" s="229"/>
      <c r="K140" s="229"/>
      <c r="L140" s="233"/>
      <c r="M140" s="234"/>
      <c r="N140" s="235"/>
      <c r="O140" s="235"/>
      <c r="P140" s="235"/>
      <c r="Q140" s="235"/>
      <c r="R140" s="235"/>
      <c r="S140" s="235"/>
      <c r="T140" s="236"/>
      <c r="AT140" s="237" t="s">
        <v>153</v>
      </c>
      <c r="AU140" s="237" t="s">
        <v>92</v>
      </c>
      <c r="AV140" s="15" t="s">
        <v>23</v>
      </c>
      <c r="AW140" s="15" t="s">
        <v>40</v>
      </c>
      <c r="AX140" s="15" t="s">
        <v>85</v>
      </c>
      <c r="AY140" s="237" t="s">
        <v>145</v>
      </c>
    </row>
    <row r="141" spans="2:51" s="15" customFormat="1" ht="33.75">
      <c r="B141" s="228"/>
      <c r="C141" s="229"/>
      <c r="D141" s="207" t="s">
        <v>153</v>
      </c>
      <c r="E141" s="230" t="s">
        <v>1</v>
      </c>
      <c r="F141" s="231" t="s">
        <v>839</v>
      </c>
      <c r="G141" s="229"/>
      <c r="H141" s="230" t="s">
        <v>1</v>
      </c>
      <c r="I141" s="232"/>
      <c r="J141" s="229"/>
      <c r="K141" s="229"/>
      <c r="L141" s="233"/>
      <c r="M141" s="234"/>
      <c r="N141" s="235"/>
      <c r="O141" s="235"/>
      <c r="P141" s="235"/>
      <c r="Q141" s="235"/>
      <c r="R141" s="235"/>
      <c r="S141" s="235"/>
      <c r="T141" s="236"/>
      <c r="AT141" s="237" t="s">
        <v>153</v>
      </c>
      <c r="AU141" s="237" t="s">
        <v>92</v>
      </c>
      <c r="AV141" s="15" t="s">
        <v>23</v>
      </c>
      <c r="AW141" s="15" t="s">
        <v>40</v>
      </c>
      <c r="AX141" s="15" t="s">
        <v>85</v>
      </c>
      <c r="AY141" s="237" t="s">
        <v>145</v>
      </c>
    </row>
    <row r="142" spans="2:51" s="13" customFormat="1" ht="11.25">
      <c r="B142" s="205"/>
      <c r="C142" s="206"/>
      <c r="D142" s="207" t="s">
        <v>153</v>
      </c>
      <c r="E142" s="208" t="s">
        <v>1</v>
      </c>
      <c r="F142" s="209" t="s">
        <v>23</v>
      </c>
      <c r="G142" s="206"/>
      <c r="H142" s="210">
        <v>1</v>
      </c>
      <c r="I142" s="211"/>
      <c r="J142" s="206"/>
      <c r="K142" s="206"/>
      <c r="L142" s="212"/>
      <c r="M142" s="213"/>
      <c r="N142" s="214"/>
      <c r="O142" s="214"/>
      <c r="P142" s="214"/>
      <c r="Q142" s="214"/>
      <c r="R142" s="214"/>
      <c r="S142" s="214"/>
      <c r="T142" s="215"/>
      <c r="AT142" s="216" t="s">
        <v>153</v>
      </c>
      <c r="AU142" s="216" t="s">
        <v>92</v>
      </c>
      <c r="AV142" s="13" t="s">
        <v>92</v>
      </c>
      <c r="AW142" s="13" t="s">
        <v>40</v>
      </c>
      <c r="AX142" s="13" t="s">
        <v>23</v>
      </c>
      <c r="AY142" s="216" t="s">
        <v>145</v>
      </c>
    </row>
    <row r="143" spans="1:65" s="2" customFormat="1" ht="14.45" customHeight="1">
      <c r="A143" s="35"/>
      <c r="B143" s="36"/>
      <c r="C143" s="192" t="s">
        <v>104</v>
      </c>
      <c r="D143" s="192" t="s">
        <v>147</v>
      </c>
      <c r="E143" s="193" t="s">
        <v>840</v>
      </c>
      <c r="F143" s="194" t="s">
        <v>841</v>
      </c>
      <c r="G143" s="195" t="s">
        <v>826</v>
      </c>
      <c r="H143" s="196">
        <v>1</v>
      </c>
      <c r="I143" s="197"/>
      <c r="J143" s="198">
        <f>ROUND(I143*H143,2)</f>
        <v>0</v>
      </c>
      <c r="K143" s="194" t="s">
        <v>1</v>
      </c>
      <c r="L143" s="40"/>
      <c r="M143" s="199" t="s">
        <v>1</v>
      </c>
      <c r="N143" s="200" t="s">
        <v>50</v>
      </c>
      <c r="O143" s="72"/>
      <c r="P143" s="201">
        <f>O143*H143</f>
        <v>0</v>
      </c>
      <c r="Q143" s="201">
        <v>0</v>
      </c>
      <c r="R143" s="201">
        <f>Q143*H143</f>
        <v>0</v>
      </c>
      <c r="S143" s="201">
        <v>0</v>
      </c>
      <c r="T143" s="202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03" t="s">
        <v>827</v>
      </c>
      <c r="AT143" s="203" t="s">
        <v>147</v>
      </c>
      <c r="AU143" s="203" t="s">
        <v>92</v>
      </c>
      <c r="AY143" s="18" t="s">
        <v>145</v>
      </c>
      <c r="BE143" s="204">
        <f>IF(N143="základní",J143,0)</f>
        <v>0</v>
      </c>
      <c r="BF143" s="204">
        <f>IF(N143="snížená",J143,0)</f>
        <v>0</v>
      </c>
      <c r="BG143" s="204">
        <f>IF(N143="zákl. přenesená",J143,0)</f>
        <v>0</v>
      </c>
      <c r="BH143" s="204">
        <f>IF(N143="sníž. přenesená",J143,0)</f>
        <v>0</v>
      </c>
      <c r="BI143" s="204">
        <f>IF(N143="nulová",J143,0)</f>
        <v>0</v>
      </c>
      <c r="BJ143" s="18" t="s">
        <v>23</v>
      </c>
      <c r="BK143" s="204">
        <f>ROUND(I143*H143,2)</f>
        <v>0</v>
      </c>
      <c r="BL143" s="18" t="s">
        <v>827</v>
      </c>
      <c r="BM143" s="203" t="s">
        <v>842</v>
      </c>
    </row>
    <row r="144" spans="2:51" s="15" customFormat="1" ht="22.5">
      <c r="B144" s="228"/>
      <c r="C144" s="229"/>
      <c r="D144" s="207" t="s">
        <v>153</v>
      </c>
      <c r="E144" s="230" t="s">
        <v>1</v>
      </c>
      <c r="F144" s="231" t="s">
        <v>843</v>
      </c>
      <c r="G144" s="229"/>
      <c r="H144" s="230" t="s">
        <v>1</v>
      </c>
      <c r="I144" s="232"/>
      <c r="J144" s="229"/>
      <c r="K144" s="229"/>
      <c r="L144" s="233"/>
      <c r="M144" s="234"/>
      <c r="N144" s="235"/>
      <c r="O144" s="235"/>
      <c r="P144" s="235"/>
      <c r="Q144" s="235"/>
      <c r="R144" s="235"/>
      <c r="S144" s="235"/>
      <c r="T144" s="236"/>
      <c r="AT144" s="237" t="s">
        <v>153</v>
      </c>
      <c r="AU144" s="237" t="s">
        <v>92</v>
      </c>
      <c r="AV144" s="15" t="s">
        <v>23</v>
      </c>
      <c r="AW144" s="15" t="s">
        <v>40</v>
      </c>
      <c r="AX144" s="15" t="s">
        <v>85</v>
      </c>
      <c r="AY144" s="237" t="s">
        <v>145</v>
      </c>
    </row>
    <row r="145" spans="2:51" s="15" customFormat="1" ht="22.5">
      <c r="B145" s="228"/>
      <c r="C145" s="229"/>
      <c r="D145" s="207" t="s">
        <v>153</v>
      </c>
      <c r="E145" s="230" t="s">
        <v>1</v>
      </c>
      <c r="F145" s="231" t="s">
        <v>844</v>
      </c>
      <c r="G145" s="229"/>
      <c r="H145" s="230" t="s">
        <v>1</v>
      </c>
      <c r="I145" s="232"/>
      <c r="J145" s="229"/>
      <c r="K145" s="229"/>
      <c r="L145" s="233"/>
      <c r="M145" s="234"/>
      <c r="N145" s="235"/>
      <c r="O145" s="235"/>
      <c r="P145" s="235"/>
      <c r="Q145" s="235"/>
      <c r="R145" s="235"/>
      <c r="S145" s="235"/>
      <c r="T145" s="236"/>
      <c r="AT145" s="237" t="s">
        <v>153</v>
      </c>
      <c r="AU145" s="237" t="s">
        <v>92</v>
      </c>
      <c r="AV145" s="15" t="s">
        <v>23</v>
      </c>
      <c r="AW145" s="15" t="s">
        <v>40</v>
      </c>
      <c r="AX145" s="15" t="s">
        <v>85</v>
      </c>
      <c r="AY145" s="237" t="s">
        <v>145</v>
      </c>
    </row>
    <row r="146" spans="2:51" s="15" customFormat="1" ht="22.5">
      <c r="B146" s="228"/>
      <c r="C146" s="229"/>
      <c r="D146" s="207" t="s">
        <v>153</v>
      </c>
      <c r="E146" s="230" t="s">
        <v>1</v>
      </c>
      <c r="F146" s="231" t="s">
        <v>845</v>
      </c>
      <c r="G146" s="229"/>
      <c r="H146" s="230" t="s">
        <v>1</v>
      </c>
      <c r="I146" s="232"/>
      <c r="J146" s="229"/>
      <c r="K146" s="229"/>
      <c r="L146" s="233"/>
      <c r="M146" s="234"/>
      <c r="N146" s="235"/>
      <c r="O146" s="235"/>
      <c r="P146" s="235"/>
      <c r="Q146" s="235"/>
      <c r="R146" s="235"/>
      <c r="S146" s="235"/>
      <c r="T146" s="236"/>
      <c r="AT146" s="237" t="s">
        <v>153</v>
      </c>
      <c r="AU146" s="237" t="s">
        <v>92</v>
      </c>
      <c r="AV146" s="15" t="s">
        <v>23</v>
      </c>
      <c r="AW146" s="15" t="s">
        <v>40</v>
      </c>
      <c r="AX146" s="15" t="s">
        <v>85</v>
      </c>
      <c r="AY146" s="237" t="s">
        <v>145</v>
      </c>
    </row>
    <row r="147" spans="2:51" s="13" customFormat="1" ht="11.25">
      <c r="B147" s="205"/>
      <c r="C147" s="206"/>
      <c r="D147" s="207" t="s">
        <v>153</v>
      </c>
      <c r="E147" s="208" t="s">
        <v>1</v>
      </c>
      <c r="F147" s="209" t="s">
        <v>23</v>
      </c>
      <c r="G147" s="206"/>
      <c r="H147" s="210">
        <v>1</v>
      </c>
      <c r="I147" s="211"/>
      <c r="J147" s="206"/>
      <c r="K147" s="206"/>
      <c r="L147" s="212"/>
      <c r="M147" s="213"/>
      <c r="N147" s="214"/>
      <c r="O147" s="214"/>
      <c r="P147" s="214"/>
      <c r="Q147" s="214"/>
      <c r="R147" s="214"/>
      <c r="S147" s="214"/>
      <c r="T147" s="215"/>
      <c r="AT147" s="216" t="s">
        <v>153</v>
      </c>
      <c r="AU147" s="216" t="s">
        <v>92</v>
      </c>
      <c r="AV147" s="13" t="s">
        <v>92</v>
      </c>
      <c r="AW147" s="13" t="s">
        <v>40</v>
      </c>
      <c r="AX147" s="13" t="s">
        <v>23</v>
      </c>
      <c r="AY147" s="216" t="s">
        <v>145</v>
      </c>
    </row>
    <row r="148" spans="2:63" s="12" customFormat="1" ht="22.9" customHeight="1">
      <c r="B148" s="176"/>
      <c r="C148" s="177"/>
      <c r="D148" s="178" t="s">
        <v>84</v>
      </c>
      <c r="E148" s="190" t="s">
        <v>846</v>
      </c>
      <c r="F148" s="190" t="s">
        <v>847</v>
      </c>
      <c r="G148" s="177"/>
      <c r="H148" s="177"/>
      <c r="I148" s="180"/>
      <c r="J148" s="191">
        <f>BK148</f>
        <v>0</v>
      </c>
      <c r="K148" s="177"/>
      <c r="L148" s="182"/>
      <c r="M148" s="183"/>
      <c r="N148" s="184"/>
      <c r="O148" s="184"/>
      <c r="P148" s="185">
        <f>SUM(P149:P163)</f>
        <v>0</v>
      </c>
      <c r="Q148" s="184"/>
      <c r="R148" s="185">
        <f>SUM(R149:R163)</f>
        <v>0</v>
      </c>
      <c r="S148" s="184"/>
      <c r="T148" s="186">
        <f>SUM(T149:T163)</f>
        <v>0</v>
      </c>
      <c r="AR148" s="187" t="s">
        <v>168</v>
      </c>
      <c r="AT148" s="188" t="s">
        <v>84</v>
      </c>
      <c r="AU148" s="188" t="s">
        <v>23</v>
      </c>
      <c r="AY148" s="187" t="s">
        <v>145</v>
      </c>
      <c r="BK148" s="189">
        <f>SUM(BK149:BK163)</f>
        <v>0</v>
      </c>
    </row>
    <row r="149" spans="1:65" s="2" customFormat="1" ht="24.2" customHeight="1">
      <c r="A149" s="35"/>
      <c r="B149" s="36"/>
      <c r="C149" s="192" t="s">
        <v>110</v>
      </c>
      <c r="D149" s="192" t="s">
        <v>147</v>
      </c>
      <c r="E149" s="193" t="s">
        <v>848</v>
      </c>
      <c r="F149" s="194" t="s">
        <v>849</v>
      </c>
      <c r="G149" s="195" t="s">
        <v>267</v>
      </c>
      <c r="H149" s="196">
        <v>1</v>
      </c>
      <c r="I149" s="197"/>
      <c r="J149" s="198">
        <f>ROUND(I149*H149,2)</f>
        <v>0</v>
      </c>
      <c r="K149" s="194" t="s">
        <v>1</v>
      </c>
      <c r="L149" s="40"/>
      <c r="M149" s="199" t="s">
        <v>1</v>
      </c>
      <c r="N149" s="200" t="s">
        <v>50</v>
      </c>
      <c r="O149" s="72"/>
      <c r="P149" s="201">
        <f>O149*H149</f>
        <v>0</v>
      </c>
      <c r="Q149" s="201">
        <v>0</v>
      </c>
      <c r="R149" s="201">
        <f>Q149*H149</f>
        <v>0</v>
      </c>
      <c r="S149" s="201">
        <v>0</v>
      </c>
      <c r="T149" s="202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03" t="s">
        <v>827</v>
      </c>
      <c r="AT149" s="203" t="s">
        <v>147</v>
      </c>
      <c r="AU149" s="203" t="s">
        <v>92</v>
      </c>
      <c r="AY149" s="18" t="s">
        <v>145</v>
      </c>
      <c r="BE149" s="204">
        <f>IF(N149="základní",J149,0)</f>
        <v>0</v>
      </c>
      <c r="BF149" s="204">
        <f>IF(N149="snížená",J149,0)</f>
        <v>0</v>
      </c>
      <c r="BG149" s="204">
        <f>IF(N149="zákl. přenesená",J149,0)</f>
        <v>0</v>
      </c>
      <c r="BH149" s="204">
        <f>IF(N149="sníž. přenesená",J149,0)</f>
        <v>0</v>
      </c>
      <c r="BI149" s="204">
        <f>IF(N149="nulová",J149,0)</f>
        <v>0</v>
      </c>
      <c r="BJ149" s="18" t="s">
        <v>23</v>
      </c>
      <c r="BK149" s="204">
        <f>ROUND(I149*H149,2)</f>
        <v>0</v>
      </c>
      <c r="BL149" s="18" t="s">
        <v>827</v>
      </c>
      <c r="BM149" s="203" t="s">
        <v>850</v>
      </c>
    </row>
    <row r="150" spans="2:51" s="15" customFormat="1" ht="22.5">
      <c r="B150" s="228"/>
      <c r="C150" s="229"/>
      <c r="D150" s="207" t="s">
        <v>153</v>
      </c>
      <c r="E150" s="230" t="s">
        <v>1</v>
      </c>
      <c r="F150" s="231" t="s">
        <v>851</v>
      </c>
      <c r="G150" s="229"/>
      <c r="H150" s="230" t="s">
        <v>1</v>
      </c>
      <c r="I150" s="232"/>
      <c r="J150" s="229"/>
      <c r="K150" s="229"/>
      <c r="L150" s="233"/>
      <c r="M150" s="234"/>
      <c r="N150" s="235"/>
      <c r="O150" s="235"/>
      <c r="P150" s="235"/>
      <c r="Q150" s="235"/>
      <c r="R150" s="235"/>
      <c r="S150" s="235"/>
      <c r="T150" s="236"/>
      <c r="AT150" s="237" t="s">
        <v>153</v>
      </c>
      <c r="AU150" s="237" t="s">
        <v>92</v>
      </c>
      <c r="AV150" s="15" t="s">
        <v>23</v>
      </c>
      <c r="AW150" s="15" t="s">
        <v>40</v>
      </c>
      <c r="AX150" s="15" t="s">
        <v>85</v>
      </c>
      <c r="AY150" s="237" t="s">
        <v>145</v>
      </c>
    </row>
    <row r="151" spans="2:51" s="15" customFormat="1" ht="22.5">
      <c r="B151" s="228"/>
      <c r="C151" s="229"/>
      <c r="D151" s="207" t="s">
        <v>153</v>
      </c>
      <c r="E151" s="230" t="s">
        <v>1</v>
      </c>
      <c r="F151" s="231" t="s">
        <v>852</v>
      </c>
      <c r="G151" s="229"/>
      <c r="H151" s="230" t="s">
        <v>1</v>
      </c>
      <c r="I151" s="232"/>
      <c r="J151" s="229"/>
      <c r="K151" s="229"/>
      <c r="L151" s="233"/>
      <c r="M151" s="234"/>
      <c r="N151" s="235"/>
      <c r="O151" s="235"/>
      <c r="P151" s="235"/>
      <c r="Q151" s="235"/>
      <c r="R151" s="235"/>
      <c r="S151" s="235"/>
      <c r="T151" s="236"/>
      <c r="AT151" s="237" t="s">
        <v>153</v>
      </c>
      <c r="AU151" s="237" t="s">
        <v>92</v>
      </c>
      <c r="AV151" s="15" t="s">
        <v>23</v>
      </c>
      <c r="AW151" s="15" t="s">
        <v>40</v>
      </c>
      <c r="AX151" s="15" t="s">
        <v>85</v>
      </c>
      <c r="AY151" s="237" t="s">
        <v>145</v>
      </c>
    </row>
    <row r="152" spans="2:51" s="13" customFormat="1" ht="11.25">
      <c r="B152" s="205"/>
      <c r="C152" s="206"/>
      <c r="D152" s="207" t="s">
        <v>153</v>
      </c>
      <c r="E152" s="208" t="s">
        <v>1</v>
      </c>
      <c r="F152" s="209" t="s">
        <v>23</v>
      </c>
      <c r="G152" s="206"/>
      <c r="H152" s="210">
        <v>1</v>
      </c>
      <c r="I152" s="211"/>
      <c r="J152" s="206"/>
      <c r="K152" s="206"/>
      <c r="L152" s="212"/>
      <c r="M152" s="213"/>
      <c r="N152" s="214"/>
      <c r="O152" s="214"/>
      <c r="P152" s="214"/>
      <c r="Q152" s="214"/>
      <c r="R152" s="214"/>
      <c r="S152" s="214"/>
      <c r="T152" s="215"/>
      <c r="AT152" s="216" t="s">
        <v>153</v>
      </c>
      <c r="AU152" s="216" t="s">
        <v>92</v>
      </c>
      <c r="AV152" s="13" t="s">
        <v>92</v>
      </c>
      <c r="AW152" s="13" t="s">
        <v>40</v>
      </c>
      <c r="AX152" s="13" t="s">
        <v>23</v>
      </c>
      <c r="AY152" s="216" t="s">
        <v>145</v>
      </c>
    </row>
    <row r="153" spans="1:65" s="2" customFormat="1" ht="14.45" customHeight="1">
      <c r="A153" s="35"/>
      <c r="B153" s="36"/>
      <c r="C153" s="192" t="s">
        <v>168</v>
      </c>
      <c r="D153" s="192" t="s">
        <v>147</v>
      </c>
      <c r="E153" s="193" t="s">
        <v>853</v>
      </c>
      <c r="F153" s="194" t="s">
        <v>854</v>
      </c>
      <c r="G153" s="195" t="s">
        <v>267</v>
      </c>
      <c r="H153" s="196">
        <v>1</v>
      </c>
      <c r="I153" s="197"/>
      <c r="J153" s="198">
        <f>ROUND(I153*H153,2)</f>
        <v>0</v>
      </c>
      <c r="K153" s="194" t="s">
        <v>1</v>
      </c>
      <c r="L153" s="40"/>
      <c r="M153" s="199" t="s">
        <v>1</v>
      </c>
      <c r="N153" s="200" t="s">
        <v>50</v>
      </c>
      <c r="O153" s="72"/>
      <c r="P153" s="201">
        <f>O153*H153</f>
        <v>0</v>
      </c>
      <c r="Q153" s="201">
        <v>0</v>
      </c>
      <c r="R153" s="201">
        <f>Q153*H153</f>
        <v>0</v>
      </c>
      <c r="S153" s="201">
        <v>0</v>
      </c>
      <c r="T153" s="202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03" t="s">
        <v>827</v>
      </c>
      <c r="AT153" s="203" t="s">
        <v>147</v>
      </c>
      <c r="AU153" s="203" t="s">
        <v>92</v>
      </c>
      <c r="AY153" s="18" t="s">
        <v>145</v>
      </c>
      <c r="BE153" s="204">
        <f>IF(N153="základní",J153,0)</f>
        <v>0</v>
      </c>
      <c r="BF153" s="204">
        <f>IF(N153="snížená",J153,0)</f>
        <v>0</v>
      </c>
      <c r="BG153" s="204">
        <f>IF(N153="zákl. přenesená",J153,0)</f>
        <v>0</v>
      </c>
      <c r="BH153" s="204">
        <f>IF(N153="sníž. přenesená",J153,0)</f>
        <v>0</v>
      </c>
      <c r="BI153" s="204">
        <f>IF(N153="nulová",J153,0)</f>
        <v>0</v>
      </c>
      <c r="BJ153" s="18" t="s">
        <v>23</v>
      </c>
      <c r="BK153" s="204">
        <f>ROUND(I153*H153,2)</f>
        <v>0</v>
      </c>
      <c r="BL153" s="18" t="s">
        <v>827</v>
      </c>
      <c r="BM153" s="203" t="s">
        <v>855</v>
      </c>
    </row>
    <row r="154" spans="2:51" s="15" customFormat="1" ht="22.5">
      <c r="B154" s="228"/>
      <c r="C154" s="229"/>
      <c r="D154" s="207" t="s">
        <v>153</v>
      </c>
      <c r="E154" s="230" t="s">
        <v>1</v>
      </c>
      <c r="F154" s="231" t="s">
        <v>856</v>
      </c>
      <c r="G154" s="229"/>
      <c r="H154" s="230" t="s">
        <v>1</v>
      </c>
      <c r="I154" s="232"/>
      <c r="J154" s="229"/>
      <c r="K154" s="229"/>
      <c r="L154" s="233"/>
      <c r="M154" s="234"/>
      <c r="N154" s="235"/>
      <c r="O154" s="235"/>
      <c r="P154" s="235"/>
      <c r="Q154" s="235"/>
      <c r="R154" s="235"/>
      <c r="S154" s="235"/>
      <c r="T154" s="236"/>
      <c r="AT154" s="237" t="s">
        <v>153</v>
      </c>
      <c r="AU154" s="237" t="s">
        <v>92</v>
      </c>
      <c r="AV154" s="15" t="s">
        <v>23</v>
      </c>
      <c r="AW154" s="15" t="s">
        <v>40</v>
      </c>
      <c r="AX154" s="15" t="s">
        <v>85</v>
      </c>
      <c r="AY154" s="237" t="s">
        <v>145</v>
      </c>
    </row>
    <row r="155" spans="2:51" s="15" customFormat="1" ht="22.5">
      <c r="B155" s="228"/>
      <c r="C155" s="229"/>
      <c r="D155" s="207" t="s">
        <v>153</v>
      </c>
      <c r="E155" s="230" t="s">
        <v>1</v>
      </c>
      <c r="F155" s="231" t="s">
        <v>857</v>
      </c>
      <c r="G155" s="229"/>
      <c r="H155" s="230" t="s">
        <v>1</v>
      </c>
      <c r="I155" s="232"/>
      <c r="J155" s="229"/>
      <c r="K155" s="229"/>
      <c r="L155" s="233"/>
      <c r="M155" s="234"/>
      <c r="N155" s="235"/>
      <c r="O155" s="235"/>
      <c r="P155" s="235"/>
      <c r="Q155" s="235"/>
      <c r="R155" s="235"/>
      <c r="S155" s="235"/>
      <c r="T155" s="236"/>
      <c r="AT155" s="237" t="s">
        <v>153</v>
      </c>
      <c r="AU155" s="237" t="s">
        <v>92</v>
      </c>
      <c r="AV155" s="15" t="s">
        <v>23</v>
      </c>
      <c r="AW155" s="15" t="s">
        <v>40</v>
      </c>
      <c r="AX155" s="15" t="s">
        <v>85</v>
      </c>
      <c r="AY155" s="237" t="s">
        <v>145</v>
      </c>
    </row>
    <row r="156" spans="2:51" s="13" customFormat="1" ht="11.25">
      <c r="B156" s="205"/>
      <c r="C156" s="206"/>
      <c r="D156" s="207" t="s">
        <v>153</v>
      </c>
      <c r="E156" s="208" t="s">
        <v>1</v>
      </c>
      <c r="F156" s="209" t="s">
        <v>23</v>
      </c>
      <c r="G156" s="206"/>
      <c r="H156" s="210">
        <v>1</v>
      </c>
      <c r="I156" s="211"/>
      <c r="J156" s="206"/>
      <c r="K156" s="206"/>
      <c r="L156" s="212"/>
      <c r="M156" s="213"/>
      <c r="N156" s="214"/>
      <c r="O156" s="214"/>
      <c r="P156" s="214"/>
      <c r="Q156" s="214"/>
      <c r="R156" s="214"/>
      <c r="S156" s="214"/>
      <c r="T156" s="215"/>
      <c r="AT156" s="216" t="s">
        <v>153</v>
      </c>
      <c r="AU156" s="216" t="s">
        <v>92</v>
      </c>
      <c r="AV156" s="13" t="s">
        <v>92</v>
      </c>
      <c r="AW156" s="13" t="s">
        <v>40</v>
      </c>
      <c r="AX156" s="13" t="s">
        <v>23</v>
      </c>
      <c r="AY156" s="216" t="s">
        <v>145</v>
      </c>
    </row>
    <row r="157" spans="1:65" s="2" customFormat="1" ht="14.45" customHeight="1">
      <c r="A157" s="35"/>
      <c r="B157" s="36"/>
      <c r="C157" s="192" t="s">
        <v>175</v>
      </c>
      <c r="D157" s="192" t="s">
        <v>147</v>
      </c>
      <c r="E157" s="193" t="s">
        <v>858</v>
      </c>
      <c r="F157" s="194" t="s">
        <v>859</v>
      </c>
      <c r="G157" s="195" t="s">
        <v>826</v>
      </c>
      <c r="H157" s="196">
        <v>1</v>
      </c>
      <c r="I157" s="197"/>
      <c r="J157" s="198">
        <f>ROUND(I157*H157,2)</f>
        <v>0</v>
      </c>
      <c r="K157" s="194" t="s">
        <v>1</v>
      </c>
      <c r="L157" s="40"/>
      <c r="M157" s="199" t="s">
        <v>1</v>
      </c>
      <c r="N157" s="200" t="s">
        <v>50</v>
      </c>
      <c r="O157" s="72"/>
      <c r="P157" s="201">
        <f>O157*H157</f>
        <v>0</v>
      </c>
      <c r="Q157" s="201">
        <v>0</v>
      </c>
      <c r="R157" s="201">
        <f>Q157*H157</f>
        <v>0</v>
      </c>
      <c r="S157" s="201">
        <v>0</v>
      </c>
      <c r="T157" s="202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03" t="s">
        <v>827</v>
      </c>
      <c r="AT157" s="203" t="s">
        <v>147</v>
      </c>
      <c r="AU157" s="203" t="s">
        <v>92</v>
      </c>
      <c r="AY157" s="18" t="s">
        <v>145</v>
      </c>
      <c r="BE157" s="204">
        <f>IF(N157="základní",J157,0)</f>
        <v>0</v>
      </c>
      <c r="BF157" s="204">
        <f>IF(N157="snížená",J157,0)</f>
        <v>0</v>
      </c>
      <c r="BG157" s="204">
        <f>IF(N157="zákl. přenesená",J157,0)</f>
        <v>0</v>
      </c>
      <c r="BH157" s="204">
        <f>IF(N157="sníž. přenesená",J157,0)</f>
        <v>0</v>
      </c>
      <c r="BI157" s="204">
        <f>IF(N157="nulová",J157,0)</f>
        <v>0</v>
      </c>
      <c r="BJ157" s="18" t="s">
        <v>23</v>
      </c>
      <c r="BK157" s="204">
        <f>ROUND(I157*H157,2)</f>
        <v>0</v>
      </c>
      <c r="BL157" s="18" t="s">
        <v>827</v>
      </c>
      <c r="BM157" s="203" t="s">
        <v>860</v>
      </c>
    </row>
    <row r="158" spans="2:51" s="15" customFormat="1" ht="22.5">
      <c r="B158" s="228"/>
      <c r="C158" s="229"/>
      <c r="D158" s="207" t="s">
        <v>153</v>
      </c>
      <c r="E158" s="230" t="s">
        <v>1</v>
      </c>
      <c r="F158" s="231" t="s">
        <v>861</v>
      </c>
      <c r="G158" s="229"/>
      <c r="H158" s="230" t="s">
        <v>1</v>
      </c>
      <c r="I158" s="232"/>
      <c r="J158" s="229"/>
      <c r="K158" s="229"/>
      <c r="L158" s="233"/>
      <c r="M158" s="234"/>
      <c r="N158" s="235"/>
      <c r="O158" s="235"/>
      <c r="P158" s="235"/>
      <c r="Q158" s="235"/>
      <c r="R158" s="235"/>
      <c r="S158" s="235"/>
      <c r="T158" s="236"/>
      <c r="AT158" s="237" t="s">
        <v>153</v>
      </c>
      <c r="AU158" s="237" t="s">
        <v>92</v>
      </c>
      <c r="AV158" s="15" t="s">
        <v>23</v>
      </c>
      <c r="AW158" s="15" t="s">
        <v>40</v>
      </c>
      <c r="AX158" s="15" t="s">
        <v>85</v>
      </c>
      <c r="AY158" s="237" t="s">
        <v>145</v>
      </c>
    </row>
    <row r="159" spans="2:51" s="15" customFormat="1" ht="11.25">
      <c r="B159" s="228"/>
      <c r="C159" s="229"/>
      <c r="D159" s="207" t="s">
        <v>153</v>
      </c>
      <c r="E159" s="230" t="s">
        <v>1</v>
      </c>
      <c r="F159" s="231" t="s">
        <v>862</v>
      </c>
      <c r="G159" s="229"/>
      <c r="H159" s="230" t="s">
        <v>1</v>
      </c>
      <c r="I159" s="232"/>
      <c r="J159" s="229"/>
      <c r="K159" s="229"/>
      <c r="L159" s="233"/>
      <c r="M159" s="234"/>
      <c r="N159" s="235"/>
      <c r="O159" s="235"/>
      <c r="P159" s="235"/>
      <c r="Q159" s="235"/>
      <c r="R159" s="235"/>
      <c r="S159" s="235"/>
      <c r="T159" s="236"/>
      <c r="AT159" s="237" t="s">
        <v>153</v>
      </c>
      <c r="AU159" s="237" t="s">
        <v>92</v>
      </c>
      <c r="AV159" s="15" t="s">
        <v>23</v>
      </c>
      <c r="AW159" s="15" t="s">
        <v>40</v>
      </c>
      <c r="AX159" s="15" t="s">
        <v>85</v>
      </c>
      <c r="AY159" s="237" t="s">
        <v>145</v>
      </c>
    </row>
    <row r="160" spans="2:51" s="13" customFormat="1" ht="11.25">
      <c r="B160" s="205"/>
      <c r="C160" s="206"/>
      <c r="D160" s="207" t="s">
        <v>153</v>
      </c>
      <c r="E160" s="208" t="s">
        <v>1</v>
      </c>
      <c r="F160" s="209" t="s">
        <v>23</v>
      </c>
      <c r="G160" s="206"/>
      <c r="H160" s="210">
        <v>1</v>
      </c>
      <c r="I160" s="211"/>
      <c r="J160" s="206"/>
      <c r="K160" s="206"/>
      <c r="L160" s="212"/>
      <c r="M160" s="213"/>
      <c r="N160" s="214"/>
      <c r="O160" s="214"/>
      <c r="P160" s="214"/>
      <c r="Q160" s="214"/>
      <c r="R160" s="214"/>
      <c r="S160" s="214"/>
      <c r="T160" s="215"/>
      <c r="AT160" s="216" t="s">
        <v>153</v>
      </c>
      <c r="AU160" s="216" t="s">
        <v>92</v>
      </c>
      <c r="AV160" s="13" t="s">
        <v>92</v>
      </c>
      <c r="AW160" s="13" t="s">
        <v>40</v>
      </c>
      <c r="AX160" s="13" t="s">
        <v>23</v>
      </c>
      <c r="AY160" s="216" t="s">
        <v>145</v>
      </c>
    </row>
    <row r="161" spans="1:65" s="2" customFormat="1" ht="14.45" customHeight="1">
      <c r="A161" s="35"/>
      <c r="B161" s="36"/>
      <c r="C161" s="192" t="s">
        <v>182</v>
      </c>
      <c r="D161" s="192" t="s">
        <v>147</v>
      </c>
      <c r="E161" s="193" t="s">
        <v>863</v>
      </c>
      <c r="F161" s="194" t="s">
        <v>864</v>
      </c>
      <c r="G161" s="195" t="s">
        <v>826</v>
      </c>
      <c r="H161" s="196">
        <v>1</v>
      </c>
      <c r="I161" s="197"/>
      <c r="J161" s="198">
        <f>ROUND(I161*H161,2)</f>
        <v>0</v>
      </c>
      <c r="K161" s="194" t="s">
        <v>1</v>
      </c>
      <c r="L161" s="40"/>
      <c r="M161" s="199" t="s">
        <v>1</v>
      </c>
      <c r="N161" s="200" t="s">
        <v>50</v>
      </c>
      <c r="O161" s="72"/>
      <c r="P161" s="201">
        <f>O161*H161</f>
        <v>0</v>
      </c>
      <c r="Q161" s="201">
        <v>0</v>
      </c>
      <c r="R161" s="201">
        <f>Q161*H161</f>
        <v>0</v>
      </c>
      <c r="S161" s="201">
        <v>0</v>
      </c>
      <c r="T161" s="202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03" t="s">
        <v>827</v>
      </c>
      <c r="AT161" s="203" t="s">
        <v>147</v>
      </c>
      <c r="AU161" s="203" t="s">
        <v>92</v>
      </c>
      <c r="AY161" s="18" t="s">
        <v>145</v>
      </c>
      <c r="BE161" s="204">
        <f>IF(N161="základní",J161,0)</f>
        <v>0</v>
      </c>
      <c r="BF161" s="204">
        <f>IF(N161="snížená",J161,0)</f>
        <v>0</v>
      </c>
      <c r="BG161" s="204">
        <f>IF(N161="zákl. přenesená",J161,0)</f>
        <v>0</v>
      </c>
      <c r="BH161" s="204">
        <f>IF(N161="sníž. přenesená",J161,0)</f>
        <v>0</v>
      </c>
      <c r="BI161" s="204">
        <f>IF(N161="nulová",J161,0)</f>
        <v>0</v>
      </c>
      <c r="BJ161" s="18" t="s">
        <v>23</v>
      </c>
      <c r="BK161" s="204">
        <f>ROUND(I161*H161,2)</f>
        <v>0</v>
      </c>
      <c r="BL161" s="18" t="s">
        <v>827</v>
      </c>
      <c r="BM161" s="203" t="s">
        <v>865</v>
      </c>
    </row>
    <row r="162" spans="2:51" s="15" customFormat="1" ht="11.25">
      <c r="B162" s="228"/>
      <c r="C162" s="229"/>
      <c r="D162" s="207" t="s">
        <v>153</v>
      </c>
      <c r="E162" s="230" t="s">
        <v>1</v>
      </c>
      <c r="F162" s="231" t="s">
        <v>864</v>
      </c>
      <c r="G162" s="229"/>
      <c r="H162" s="230" t="s">
        <v>1</v>
      </c>
      <c r="I162" s="232"/>
      <c r="J162" s="229"/>
      <c r="K162" s="229"/>
      <c r="L162" s="233"/>
      <c r="M162" s="234"/>
      <c r="N162" s="235"/>
      <c r="O162" s="235"/>
      <c r="P162" s="235"/>
      <c r="Q162" s="235"/>
      <c r="R162" s="235"/>
      <c r="S162" s="235"/>
      <c r="T162" s="236"/>
      <c r="AT162" s="237" t="s">
        <v>153</v>
      </c>
      <c r="AU162" s="237" t="s">
        <v>92</v>
      </c>
      <c r="AV162" s="15" t="s">
        <v>23</v>
      </c>
      <c r="AW162" s="15" t="s">
        <v>40</v>
      </c>
      <c r="AX162" s="15" t="s">
        <v>85</v>
      </c>
      <c r="AY162" s="237" t="s">
        <v>145</v>
      </c>
    </row>
    <row r="163" spans="2:51" s="13" customFormat="1" ht="11.25">
      <c r="B163" s="205"/>
      <c r="C163" s="206"/>
      <c r="D163" s="207" t="s">
        <v>153</v>
      </c>
      <c r="E163" s="208" t="s">
        <v>1</v>
      </c>
      <c r="F163" s="209" t="s">
        <v>23</v>
      </c>
      <c r="G163" s="206"/>
      <c r="H163" s="210">
        <v>1</v>
      </c>
      <c r="I163" s="211"/>
      <c r="J163" s="206"/>
      <c r="K163" s="206"/>
      <c r="L163" s="212"/>
      <c r="M163" s="213"/>
      <c r="N163" s="214"/>
      <c r="O163" s="214"/>
      <c r="P163" s="214"/>
      <c r="Q163" s="214"/>
      <c r="R163" s="214"/>
      <c r="S163" s="214"/>
      <c r="T163" s="215"/>
      <c r="AT163" s="216" t="s">
        <v>153</v>
      </c>
      <c r="AU163" s="216" t="s">
        <v>92</v>
      </c>
      <c r="AV163" s="13" t="s">
        <v>92</v>
      </c>
      <c r="AW163" s="13" t="s">
        <v>40</v>
      </c>
      <c r="AX163" s="13" t="s">
        <v>23</v>
      </c>
      <c r="AY163" s="216" t="s">
        <v>145</v>
      </c>
    </row>
    <row r="164" spans="2:63" s="12" customFormat="1" ht="22.9" customHeight="1">
      <c r="B164" s="176"/>
      <c r="C164" s="177"/>
      <c r="D164" s="178" t="s">
        <v>84</v>
      </c>
      <c r="E164" s="190" t="s">
        <v>866</v>
      </c>
      <c r="F164" s="190" t="s">
        <v>867</v>
      </c>
      <c r="G164" s="177"/>
      <c r="H164" s="177"/>
      <c r="I164" s="180"/>
      <c r="J164" s="191">
        <f>BK164</f>
        <v>0</v>
      </c>
      <c r="K164" s="177"/>
      <c r="L164" s="182"/>
      <c r="M164" s="183"/>
      <c r="N164" s="184"/>
      <c r="O164" s="184"/>
      <c r="P164" s="185">
        <f>SUM(P165:P173)</f>
        <v>0</v>
      </c>
      <c r="Q164" s="184"/>
      <c r="R164" s="185">
        <f>SUM(R165:R173)</f>
        <v>0</v>
      </c>
      <c r="S164" s="184"/>
      <c r="T164" s="186">
        <f>SUM(T165:T173)</f>
        <v>0</v>
      </c>
      <c r="AR164" s="187" t="s">
        <v>168</v>
      </c>
      <c r="AT164" s="188" t="s">
        <v>84</v>
      </c>
      <c r="AU164" s="188" t="s">
        <v>23</v>
      </c>
      <c r="AY164" s="187" t="s">
        <v>145</v>
      </c>
      <c r="BK164" s="189">
        <f>SUM(BK165:BK173)</f>
        <v>0</v>
      </c>
    </row>
    <row r="165" spans="1:65" s="2" customFormat="1" ht="14.45" customHeight="1">
      <c r="A165" s="35"/>
      <c r="B165" s="36"/>
      <c r="C165" s="192" t="s">
        <v>191</v>
      </c>
      <c r="D165" s="192" t="s">
        <v>147</v>
      </c>
      <c r="E165" s="193" t="s">
        <v>868</v>
      </c>
      <c r="F165" s="194" t="s">
        <v>869</v>
      </c>
      <c r="G165" s="195" t="s">
        <v>267</v>
      </c>
      <c r="H165" s="196">
        <v>1</v>
      </c>
      <c r="I165" s="197"/>
      <c r="J165" s="198">
        <f>ROUND(I165*H165,2)</f>
        <v>0</v>
      </c>
      <c r="K165" s="194" t="s">
        <v>1</v>
      </c>
      <c r="L165" s="40"/>
      <c r="M165" s="199" t="s">
        <v>1</v>
      </c>
      <c r="N165" s="200" t="s">
        <v>50</v>
      </c>
      <c r="O165" s="72"/>
      <c r="P165" s="201">
        <f>O165*H165</f>
        <v>0</v>
      </c>
      <c r="Q165" s="201">
        <v>0</v>
      </c>
      <c r="R165" s="201">
        <f>Q165*H165</f>
        <v>0</v>
      </c>
      <c r="S165" s="201">
        <v>0</v>
      </c>
      <c r="T165" s="202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03" t="s">
        <v>827</v>
      </c>
      <c r="AT165" s="203" t="s">
        <v>147</v>
      </c>
      <c r="AU165" s="203" t="s">
        <v>92</v>
      </c>
      <c r="AY165" s="18" t="s">
        <v>145</v>
      </c>
      <c r="BE165" s="204">
        <f>IF(N165="základní",J165,0)</f>
        <v>0</v>
      </c>
      <c r="BF165" s="204">
        <f>IF(N165="snížená",J165,0)</f>
        <v>0</v>
      </c>
      <c r="BG165" s="204">
        <f>IF(N165="zákl. přenesená",J165,0)</f>
        <v>0</v>
      </c>
      <c r="BH165" s="204">
        <f>IF(N165="sníž. přenesená",J165,0)</f>
        <v>0</v>
      </c>
      <c r="BI165" s="204">
        <f>IF(N165="nulová",J165,0)</f>
        <v>0</v>
      </c>
      <c r="BJ165" s="18" t="s">
        <v>23</v>
      </c>
      <c r="BK165" s="204">
        <f>ROUND(I165*H165,2)</f>
        <v>0</v>
      </c>
      <c r="BL165" s="18" t="s">
        <v>827</v>
      </c>
      <c r="BM165" s="203" t="s">
        <v>870</v>
      </c>
    </row>
    <row r="166" spans="2:51" s="15" customFormat="1" ht="11.25">
      <c r="B166" s="228"/>
      <c r="C166" s="229"/>
      <c r="D166" s="207" t="s">
        <v>153</v>
      </c>
      <c r="E166" s="230" t="s">
        <v>1</v>
      </c>
      <c r="F166" s="231" t="s">
        <v>859</v>
      </c>
      <c r="G166" s="229"/>
      <c r="H166" s="230" t="s">
        <v>1</v>
      </c>
      <c r="I166" s="232"/>
      <c r="J166" s="229"/>
      <c r="K166" s="229"/>
      <c r="L166" s="233"/>
      <c r="M166" s="234"/>
      <c r="N166" s="235"/>
      <c r="O166" s="235"/>
      <c r="P166" s="235"/>
      <c r="Q166" s="235"/>
      <c r="R166" s="235"/>
      <c r="S166" s="235"/>
      <c r="T166" s="236"/>
      <c r="AT166" s="237" t="s">
        <v>153</v>
      </c>
      <c r="AU166" s="237" t="s">
        <v>92</v>
      </c>
      <c r="AV166" s="15" t="s">
        <v>23</v>
      </c>
      <c r="AW166" s="15" t="s">
        <v>40</v>
      </c>
      <c r="AX166" s="15" t="s">
        <v>85</v>
      </c>
      <c r="AY166" s="237" t="s">
        <v>145</v>
      </c>
    </row>
    <row r="167" spans="2:51" s="15" customFormat="1" ht="11.25">
      <c r="B167" s="228"/>
      <c r="C167" s="229"/>
      <c r="D167" s="207" t="s">
        <v>153</v>
      </c>
      <c r="E167" s="230" t="s">
        <v>1</v>
      </c>
      <c r="F167" s="231" t="s">
        <v>871</v>
      </c>
      <c r="G167" s="229"/>
      <c r="H167" s="230" t="s">
        <v>1</v>
      </c>
      <c r="I167" s="232"/>
      <c r="J167" s="229"/>
      <c r="K167" s="229"/>
      <c r="L167" s="233"/>
      <c r="M167" s="234"/>
      <c r="N167" s="235"/>
      <c r="O167" s="235"/>
      <c r="P167" s="235"/>
      <c r="Q167" s="235"/>
      <c r="R167" s="235"/>
      <c r="S167" s="235"/>
      <c r="T167" s="236"/>
      <c r="AT167" s="237" t="s">
        <v>153</v>
      </c>
      <c r="AU167" s="237" t="s">
        <v>92</v>
      </c>
      <c r="AV167" s="15" t="s">
        <v>23</v>
      </c>
      <c r="AW167" s="15" t="s">
        <v>40</v>
      </c>
      <c r="AX167" s="15" t="s">
        <v>85</v>
      </c>
      <c r="AY167" s="237" t="s">
        <v>145</v>
      </c>
    </row>
    <row r="168" spans="2:51" s="13" customFormat="1" ht="11.25">
      <c r="B168" s="205"/>
      <c r="C168" s="206"/>
      <c r="D168" s="207" t="s">
        <v>153</v>
      </c>
      <c r="E168" s="208" t="s">
        <v>1</v>
      </c>
      <c r="F168" s="209" t="s">
        <v>23</v>
      </c>
      <c r="G168" s="206"/>
      <c r="H168" s="210">
        <v>1</v>
      </c>
      <c r="I168" s="211"/>
      <c r="J168" s="206"/>
      <c r="K168" s="206"/>
      <c r="L168" s="212"/>
      <c r="M168" s="213"/>
      <c r="N168" s="214"/>
      <c r="O168" s="214"/>
      <c r="P168" s="214"/>
      <c r="Q168" s="214"/>
      <c r="R168" s="214"/>
      <c r="S168" s="214"/>
      <c r="T168" s="215"/>
      <c r="AT168" s="216" t="s">
        <v>153</v>
      </c>
      <c r="AU168" s="216" t="s">
        <v>92</v>
      </c>
      <c r="AV168" s="13" t="s">
        <v>92</v>
      </c>
      <c r="AW168" s="13" t="s">
        <v>40</v>
      </c>
      <c r="AX168" s="13" t="s">
        <v>23</v>
      </c>
      <c r="AY168" s="216" t="s">
        <v>145</v>
      </c>
    </row>
    <row r="169" spans="1:65" s="2" customFormat="1" ht="24.2" customHeight="1">
      <c r="A169" s="35"/>
      <c r="B169" s="36"/>
      <c r="C169" s="192" t="s">
        <v>196</v>
      </c>
      <c r="D169" s="192" t="s">
        <v>147</v>
      </c>
      <c r="E169" s="193" t="s">
        <v>872</v>
      </c>
      <c r="F169" s="194" t="s">
        <v>873</v>
      </c>
      <c r="G169" s="195" t="s">
        <v>826</v>
      </c>
      <c r="H169" s="196">
        <v>1</v>
      </c>
      <c r="I169" s="197"/>
      <c r="J169" s="198">
        <f>ROUND(I169*H169,2)</f>
        <v>0</v>
      </c>
      <c r="K169" s="194" t="s">
        <v>1</v>
      </c>
      <c r="L169" s="40"/>
      <c r="M169" s="199" t="s">
        <v>1</v>
      </c>
      <c r="N169" s="200" t="s">
        <v>50</v>
      </c>
      <c r="O169" s="72"/>
      <c r="P169" s="201">
        <f>O169*H169</f>
        <v>0</v>
      </c>
      <c r="Q169" s="201">
        <v>0</v>
      </c>
      <c r="R169" s="201">
        <f>Q169*H169</f>
        <v>0</v>
      </c>
      <c r="S169" s="201">
        <v>0</v>
      </c>
      <c r="T169" s="202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03" t="s">
        <v>827</v>
      </c>
      <c r="AT169" s="203" t="s">
        <v>147</v>
      </c>
      <c r="AU169" s="203" t="s">
        <v>92</v>
      </c>
      <c r="AY169" s="18" t="s">
        <v>145</v>
      </c>
      <c r="BE169" s="204">
        <f>IF(N169="základní",J169,0)</f>
        <v>0</v>
      </c>
      <c r="BF169" s="204">
        <f>IF(N169="snížená",J169,0)</f>
        <v>0</v>
      </c>
      <c r="BG169" s="204">
        <f>IF(N169="zákl. přenesená",J169,0)</f>
        <v>0</v>
      </c>
      <c r="BH169" s="204">
        <f>IF(N169="sníž. přenesená",J169,0)</f>
        <v>0</v>
      </c>
      <c r="BI169" s="204">
        <f>IF(N169="nulová",J169,0)</f>
        <v>0</v>
      </c>
      <c r="BJ169" s="18" t="s">
        <v>23</v>
      </c>
      <c r="BK169" s="204">
        <f>ROUND(I169*H169,2)</f>
        <v>0</v>
      </c>
      <c r="BL169" s="18" t="s">
        <v>827</v>
      </c>
      <c r="BM169" s="203" t="s">
        <v>874</v>
      </c>
    </row>
    <row r="170" spans="2:51" s="15" customFormat="1" ht="22.5">
      <c r="B170" s="228"/>
      <c r="C170" s="229"/>
      <c r="D170" s="207" t="s">
        <v>153</v>
      </c>
      <c r="E170" s="230" t="s">
        <v>1</v>
      </c>
      <c r="F170" s="231" t="s">
        <v>873</v>
      </c>
      <c r="G170" s="229"/>
      <c r="H170" s="230" t="s">
        <v>1</v>
      </c>
      <c r="I170" s="232"/>
      <c r="J170" s="229"/>
      <c r="K170" s="229"/>
      <c r="L170" s="233"/>
      <c r="M170" s="234"/>
      <c r="N170" s="235"/>
      <c r="O170" s="235"/>
      <c r="P170" s="235"/>
      <c r="Q170" s="235"/>
      <c r="R170" s="235"/>
      <c r="S170" s="235"/>
      <c r="T170" s="236"/>
      <c r="AT170" s="237" t="s">
        <v>153</v>
      </c>
      <c r="AU170" s="237" t="s">
        <v>92</v>
      </c>
      <c r="AV170" s="15" t="s">
        <v>23</v>
      </c>
      <c r="AW170" s="15" t="s">
        <v>40</v>
      </c>
      <c r="AX170" s="15" t="s">
        <v>85</v>
      </c>
      <c r="AY170" s="237" t="s">
        <v>145</v>
      </c>
    </row>
    <row r="171" spans="2:51" s="15" customFormat="1" ht="11.25">
      <c r="B171" s="228"/>
      <c r="C171" s="229"/>
      <c r="D171" s="207" t="s">
        <v>153</v>
      </c>
      <c r="E171" s="230" t="s">
        <v>1</v>
      </c>
      <c r="F171" s="231" t="s">
        <v>875</v>
      </c>
      <c r="G171" s="229"/>
      <c r="H171" s="230" t="s">
        <v>1</v>
      </c>
      <c r="I171" s="232"/>
      <c r="J171" s="229"/>
      <c r="K171" s="229"/>
      <c r="L171" s="233"/>
      <c r="M171" s="234"/>
      <c r="N171" s="235"/>
      <c r="O171" s="235"/>
      <c r="P171" s="235"/>
      <c r="Q171" s="235"/>
      <c r="R171" s="235"/>
      <c r="S171" s="235"/>
      <c r="T171" s="236"/>
      <c r="AT171" s="237" t="s">
        <v>153</v>
      </c>
      <c r="AU171" s="237" t="s">
        <v>92</v>
      </c>
      <c r="AV171" s="15" t="s">
        <v>23</v>
      </c>
      <c r="AW171" s="15" t="s">
        <v>40</v>
      </c>
      <c r="AX171" s="15" t="s">
        <v>85</v>
      </c>
      <c r="AY171" s="237" t="s">
        <v>145</v>
      </c>
    </row>
    <row r="172" spans="2:51" s="15" customFormat="1" ht="11.25">
      <c r="B172" s="228"/>
      <c r="C172" s="229"/>
      <c r="D172" s="207" t="s">
        <v>153</v>
      </c>
      <c r="E172" s="230" t="s">
        <v>1</v>
      </c>
      <c r="F172" s="231" t="s">
        <v>876</v>
      </c>
      <c r="G172" s="229"/>
      <c r="H172" s="230" t="s">
        <v>1</v>
      </c>
      <c r="I172" s="232"/>
      <c r="J172" s="229"/>
      <c r="K172" s="229"/>
      <c r="L172" s="233"/>
      <c r="M172" s="234"/>
      <c r="N172" s="235"/>
      <c r="O172" s="235"/>
      <c r="P172" s="235"/>
      <c r="Q172" s="235"/>
      <c r="R172" s="235"/>
      <c r="S172" s="235"/>
      <c r="T172" s="236"/>
      <c r="AT172" s="237" t="s">
        <v>153</v>
      </c>
      <c r="AU172" s="237" t="s">
        <v>92</v>
      </c>
      <c r="AV172" s="15" t="s">
        <v>23</v>
      </c>
      <c r="AW172" s="15" t="s">
        <v>40</v>
      </c>
      <c r="AX172" s="15" t="s">
        <v>85</v>
      </c>
      <c r="AY172" s="237" t="s">
        <v>145</v>
      </c>
    </row>
    <row r="173" spans="2:51" s="13" customFormat="1" ht="11.25">
      <c r="B173" s="205"/>
      <c r="C173" s="206"/>
      <c r="D173" s="207" t="s">
        <v>153</v>
      </c>
      <c r="E173" s="208" t="s">
        <v>1</v>
      </c>
      <c r="F173" s="209" t="s">
        <v>23</v>
      </c>
      <c r="G173" s="206"/>
      <c r="H173" s="210">
        <v>1</v>
      </c>
      <c r="I173" s="211"/>
      <c r="J173" s="206"/>
      <c r="K173" s="206"/>
      <c r="L173" s="212"/>
      <c r="M173" s="213"/>
      <c r="N173" s="214"/>
      <c r="O173" s="214"/>
      <c r="P173" s="214"/>
      <c r="Q173" s="214"/>
      <c r="R173" s="214"/>
      <c r="S173" s="214"/>
      <c r="T173" s="215"/>
      <c r="AT173" s="216" t="s">
        <v>153</v>
      </c>
      <c r="AU173" s="216" t="s">
        <v>92</v>
      </c>
      <c r="AV173" s="13" t="s">
        <v>92</v>
      </c>
      <c r="AW173" s="13" t="s">
        <v>40</v>
      </c>
      <c r="AX173" s="13" t="s">
        <v>23</v>
      </c>
      <c r="AY173" s="216" t="s">
        <v>145</v>
      </c>
    </row>
    <row r="174" spans="2:63" s="12" customFormat="1" ht="22.9" customHeight="1">
      <c r="B174" s="176"/>
      <c r="C174" s="177"/>
      <c r="D174" s="178" t="s">
        <v>84</v>
      </c>
      <c r="E174" s="190" t="s">
        <v>877</v>
      </c>
      <c r="F174" s="190" t="s">
        <v>878</v>
      </c>
      <c r="G174" s="177"/>
      <c r="H174" s="177"/>
      <c r="I174" s="180"/>
      <c r="J174" s="191">
        <f>BK174</f>
        <v>0</v>
      </c>
      <c r="K174" s="177"/>
      <c r="L174" s="182"/>
      <c r="M174" s="183"/>
      <c r="N174" s="184"/>
      <c r="O174" s="184"/>
      <c r="P174" s="185">
        <f>SUM(P175:P219)</f>
        <v>0</v>
      </c>
      <c r="Q174" s="184"/>
      <c r="R174" s="185">
        <f>SUM(R175:R219)</f>
        <v>0</v>
      </c>
      <c r="S174" s="184"/>
      <c r="T174" s="186">
        <f>SUM(T175:T219)</f>
        <v>0</v>
      </c>
      <c r="AR174" s="187" t="s">
        <v>168</v>
      </c>
      <c r="AT174" s="188" t="s">
        <v>84</v>
      </c>
      <c r="AU174" s="188" t="s">
        <v>23</v>
      </c>
      <c r="AY174" s="187" t="s">
        <v>145</v>
      </c>
      <c r="BK174" s="189">
        <f>SUM(BK175:BK219)</f>
        <v>0</v>
      </c>
    </row>
    <row r="175" spans="1:65" s="2" customFormat="1" ht="14.45" customHeight="1">
      <c r="A175" s="35"/>
      <c r="B175" s="36"/>
      <c r="C175" s="192" t="s">
        <v>28</v>
      </c>
      <c r="D175" s="192" t="s">
        <v>147</v>
      </c>
      <c r="E175" s="193" t="s">
        <v>879</v>
      </c>
      <c r="F175" s="194" t="s">
        <v>880</v>
      </c>
      <c r="G175" s="195" t="s">
        <v>826</v>
      </c>
      <c r="H175" s="196">
        <v>1</v>
      </c>
      <c r="I175" s="197"/>
      <c r="J175" s="198">
        <f>ROUND(I175*H175,2)</f>
        <v>0</v>
      </c>
      <c r="K175" s="194" t="s">
        <v>1</v>
      </c>
      <c r="L175" s="40"/>
      <c r="M175" s="199" t="s">
        <v>1</v>
      </c>
      <c r="N175" s="200" t="s">
        <v>50</v>
      </c>
      <c r="O175" s="72"/>
      <c r="P175" s="201">
        <f>O175*H175</f>
        <v>0</v>
      </c>
      <c r="Q175" s="201">
        <v>0</v>
      </c>
      <c r="R175" s="201">
        <f>Q175*H175</f>
        <v>0</v>
      </c>
      <c r="S175" s="201">
        <v>0</v>
      </c>
      <c r="T175" s="202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03" t="s">
        <v>827</v>
      </c>
      <c r="AT175" s="203" t="s">
        <v>147</v>
      </c>
      <c r="AU175" s="203" t="s">
        <v>92</v>
      </c>
      <c r="AY175" s="18" t="s">
        <v>145</v>
      </c>
      <c r="BE175" s="204">
        <f>IF(N175="základní",J175,0)</f>
        <v>0</v>
      </c>
      <c r="BF175" s="204">
        <f>IF(N175="snížená",J175,0)</f>
        <v>0</v>
      </c>
      <c r="BG175" s="204">
        <f>IF(N175="zákl. přenesená",J175,0)</f>
        <v>0</v>
      </c>
      <c r="BH175" s="204">
        <f>IF(N175="sníž. přenesená",J175,0)</f>
        <v>0</v>
      </c>
      <c r="BI175" s="204">
        <f>IF(N175="nulová",J175,0)</f>
        <v>0</v>
      </c>
      <c r="BJ175" s="18" t="s">
        <v>23</v>
      </c>
      <c r="BK175" s="204">
        <f>ROUND(I175*H175,2)</f>
        <v>0</v>
      </c>
      <c r="BL175" s="18" t="s">
        <v>827</v>
      </c>
      <c r="BM175" s="203" t="s">
        <v>881</v>
      </c>
    </row>
    <row r="176" spans="2:51" s="15" customFormat="1" ht="22.5">
      <c r="B176" s="228"/>
      <c r="C176" s="229"/>
      <c r="D176" s="207" t="s">
        <v>153</v>
      </c>
      <c r="E176" s="230" t="s">
        <v>1</v>
      </c>
      <c r="F176" s="231" t="s">
        <v>882</v>
      </c>
      <c r="G176" s="229"/>
      <c r="H176" s="230" t="s">
        <v>1</v>
      </c>
      <c r="I176" s="232"/>
      <c r="J176" s="229"/>
      <c r="K176" s="229"/>
      <c r="L176" s="233"/>
      <c r="M176" s="234"/>
      <c r="N176" s="235"/>
      <c r="O176" s="235"/>
      <c r="P176" s="235"/>
      <c r="Q176" s="235"/>
      <c r="R176" s="235"/>
      <c r="S176" s="235"/>
      <c r="T176" s="236"/>
      <c r="AT176" s="237" t="s">
        <v>153</v>
      </c>
      <c r="AU176" s="237" t="s">
        <v>92</v>
      </c>
      <c r="AV176" s="15" t="s">
        <v>23</v>
      </c>
      <c r="AW176" s="15" t="s">
        <v>40</v>
      </c>
      <c r="AX176" s="15" t="s">
        <v>85</v>
      </c>
      <c r="AY176" s="237" t="s">
        <v>145</v>
      </c>
    </row>
    <row r="177" spans="2:51" s="15" customFormat="1" ht="11.25">
      <c r="B177" s="228"/>
      <c r="C177" s="229"/>
      <c r="D177" s="207" t="s">
        <v>153</v>
      </c>
      <c r="E177" s="230" t="s">
        <v>1</v>
      </c>
      <c r="F177" s="231" t="s">
        <v>883</v>
      </c>
      <c r="G177" s="229"/>
      <c r="H177" s="230" t="s">
        <v>1</v>
      </c>
      <c r="I177" s="232"/>
      <c r="J177" s="229"/>
      <c r="K177" s="229"/>
      <c r="L177" s="233"/>
      <c r="M177" s="234"/>
      <c r="N177" s="235"/>
      <c r="O177" s="235"/>
      <c r="P177" s="235"/>
      <c r="Q177" s="235"/>
      <c r="R177" s="235"/>
      <c r="S177" s="235"/>
      <c r="T177" s="236"/>
      <c r="AT177" s="237" t="s">
        <v>153</v>
      </c>
      <c r="AU177" s="237" t="s">
        <v>92</v>
      </c>
      <c r="AV177" s="15" t="s">
        <v>23</v>
      </c>
      <c r="AW177" s="15" t="s">
        <v>40</v>
      </c>
      <c r="AX177" s="15" t="s">
        <v>85</v>
      </c>
      <c r="AY177" s="237" t="s">
        <v>145</v>
      </c>
    </row>
    <row r="178" spans="2:51" s="15" customFormat="1" ht="11.25">
      <c r="B178" s="228"/>
      <c r="C178" s="229"/>
      <c r="D178" s="207" t="s">
        <v>153</v>
      </c>
      <c r="E178" s="230" t="s">
        <v>1</v>
      </c>
      <c r="F178" s="231" t="s">
        <v>884</v>
      </c>
      <c r="G178" s="229"/>
      <c r="H178" s="230" t="s">
        <v>1</v>
      </c>
      <c r="I178" s="232"/>
      <c r="J178" s="229"/>
      <c r="K178" s="229"/>
      <c r="L178" s="233"/>
      <c r="M178" s="234"/>
      <c r="N178" s="235"/>
      <c r="O178" s="235"/>
      <c r="P178" s="235"/>
      <c r="Q178" s="235"/>
      <c r="R178" s="235"/>
      <c r="S178" s="235"/>
      <c r="T178" s="236"/>
      <c r="AT178" s="237" t="s">
        <v>153</v>
      </c>
      <c r="AU178" s="237" t="s">
        <v>92</v>
      </c>
      <c r="AV178" s="15" t="s">
        <v>23</v>
      </c>
      <c r="AW178" s="15" t="s">
        <v>40</v>
      </c>
      <c r="AX178" s="15" t="s">
        <v>85</v>
      </c>
      <c r="AY178" s="237" t="s">
        <v>145</v>
      </c>
    </row>
    <row r="179" spans="2:51" s="13" customFormat="1" ht="11.25">
      <c r="B179" s="205"/>
      <c r="C179" s="206"/>
      <c r="D179" s="207" t="s">
        <v>153</v>
      </c>
      <c r="E179" s="208" t="s">
        <v>1</v>
      </c>
      <c r="F179" s="209" t="s">
        <v>23</v>
      </c>
      <c r="G179" s="206"/>
      <c r="H179" s="210">
        <v>1</v>
      </c>
      <c r="I179" s="211"/>
      <c r="J179" s="206"/>
      <c r="K179" s="206"/>
      <c r="L179" s="212"/>
      <c r="M179" s="213"/>
      <c r="N179" s="214"/>
      <c r="O179" s="214"/>
      <c r="P179" s="214"/>
      <c r="Q179" s="214"/>
      <c r="R179" s="214"/>
      <c r="S179" s="214"/>
      <c r="T179" s="215"/>
      <c r="AT179" s="216" t="s">
        <v>153</v>
      </c>
      <c r="AU179" s="216" t="s">
        <v>92</v>
      </c>
      <c r="AV179" s="13" t="s">
        <v>92</v>
      </c>
      <c r="AW179" s="13" t="s">
        <v>40</v>
      </c>
      <c r="AX179" s="13" t="s">
        <v>23</v>
      </c>
      <c r="AY179" s="216" t="s">
        <v>145</v>
      </c>
    </row>
    <row r="180" spans="1:65" s="2" customFormat="1" ht="14.45" customHeight="1">
      <c r="A180" s="35"/>
      <c r="B180" s="36"/>
      <c r="C180" s="192" t="s">
        <v>205</v>
      </c>
      <c r="D180" s="192" t="s">
        <v>147</v>
      </c>
      <c r="E180" s="193" t="s">
        <v>885</v>
      </c>
      <c r="F180" s="194" t="s">
        <v>886</v>
      </c>
      <c r="G180" s="195" t="s">
        <v>887</v>
      </c>
      <c r="H180" s="196">
        <v>2</v>
      </c>
      <c r="I180" s="197"/>
      <c r="J180" s="198">
        <f>ROUND(I180*H180,2)</f>
        <v>0</v>
      </c>
      <c r="K180" s="194" t="s">
        <v>1</v>
      </c>
      <c r="L180" s="40"/>
      <c r="M180" s="199" t="s">
        <v>1</v>
      </c>
      <c r="N180" s="200" t="s">
        <v>50</v>
      </c>
      <c r="O180" s="72"/>
      <c r="P180" s="201">
        <f>O180*H180</f>
        <v>0</v>
      </c>
      <c r="Q180" s="201">
        <v>0</v>
      </c>
      <c r="R180" s="201">
        <f>Q180*H180</f>
        <v>0</v>
      </c>
      <c r="S180" s="201">
        <v>0</v>
      </c>
      <c r="T180" s="202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03" t="s">
        <v>827</v>
      </c>
      <c r="AT180" s="203" t="s">
        <v>147</v>
      </c>
      <c r="AU180" s="203" t="s">
        <v>92</v>
      </c>
      <c r="AY180" s="18" t="s">
        <v>145</v>
      </c>
      <c r="BE180" s="204">
        <f>IF(N180="základní",J180,0)</f>
        <v>0</v>
      </c>
      <c r="BF180" s="204">
        <f>IF(N180="snížená",J180,0)</f>
        <v>0</v>
      </c>
      <c r="BG180" s="204">
        <f>IF(N180="zákl. přenesená",J180,0)</f>
        <v>0</v>
      </c>
      <c r="BH180" s="204">
        <f>IF(N180="sníž. přenesená",J180,0)</f>
        <v>0</v>
      </c>
      <c r="BI180" s="204">
        <f>IF(N180="nulová",J180,0)</f>
        <v>0</v>
      </c>
      <c r="BJ180" s="18" t="s">
        <v>23</v>
      </c>
      <c r="BK180" s="204">
        <f>ROUND(I180*H180,2)</f>
        <v>0</v>
      </c>
      <c r="BL180" s="18" t="s">
        <v>827</v>
      </c>
      <c r="BM180" s="203" t="s">
        <v>888</v>
      </c>
    </row>
    <row r="181" spans="2:51" s="15" customFormat="1" ht="11.25">
      <c r="B181" s="228"/>
      <c r="C181" s="229"/>
      <c r="D181" s="207" t="s">
        <v>153</v>
      </c>
      <c r="E181" s="230" t="s">
        <v>1</v>
      </c>
      <c r="F181" s="231" t="s">
        <v>889</v>
      </c>
      <c r="G181" s="229"/>
      <c r="H181" s="230" t="s">
        <v>1</v>
      </c>
      <c r="I181" s="232"/>
      <c r="J181" s="229"/>
      <c r="K181" s="229"/>
      <c r="L181" s="233"/>
      <c r="M181" s="234"/>
      <c r="N181" s="235"/>
      <c r="O181" s="235"/>
      <c r="P181" s="235"/>
      <c r="Q181" s="235"/>
      <c r="R181" s="235"/>
      <c r="S181" s="235"/>
      <c r="T181" s="236"/>
      <c r="AT181" s="237" t="s">
        <v>153</v>
      </c>
      <c r="AU181" s="237" t="s">
        <v>92</v>
      </c>
      <c r="AV181" s="15" t="s">
        <v>23</v>
      </c>
      <c r="AW181" s="15" t="s">
        <v>40</v>
      </c>
      <c r="AX181" s="15" t="s">
        <v>85</v>
      </c>
      <c r="AY181" s="237" t="s">
        <v>145</v>
      </c>
    </row>
    <row r="182" spans="2:51" s="13" customFormat="1" ht="11.25">
      <c r="B182" s="205"/>
      <c r="C182" s="206"/>
      <c r="D182" s="207" t="s">
        <v>153</v>
      </c>
      <c r="E182" s="208" t="s">
        <v>1</v>
      </c>
      <c r="F182" s="209" t="s">
        <v>890</v>
      </c>
      <c r="G182" s="206"/>
      <c r="H182" s="210">
        <v>2</v>
      </c>
      <c r="I182" s="211"/>
      <c r="J182" s="206"/>
      <c r="K182" s="206"/>
      <c r="L182" s="212"/>
      <c r="M182" s="213"/>
      <c r="N182" s="214"/>
      <c r="O182" s="214"/>
      <c r="P182" s="214"/>
      <c r="Q182" s="214"/>
      <c r="R182" s="214"/>
      <c r="S182" s="214"/>
      <c r="T182" s="215"/>
      <c r="AT182" s="216" t="s">
        <v>153</v>
      </c>
      <c r="AU182" s="216" t="s">
        <v>92</v>
      </c>
      <c r="AV182" s="13" t="s">
        <v>92</v>
      </c>
      <c r="AW182" s="13" t="s">
        <v>40</v>
      </c>
      <c r="AX182" s="13" t="s">
        <v>23</v>
      </c>
      <c r="AY182" s="216" t="s">
        <v>145</v>
      </c>
    </row>
    <row r="183" spans="1:65" s="2" customFormat="1" ht="14.45" customHeight="1">
      <c r="A183" s="35"/>
      <c r="B183" s="36"/>
      <c r="C183" s="192" t="s">
        <v>413</v>
      </c>
      <c r="D183" s="192" t="s">
        <v>147</v>
      </c>
      <c r="E183" s="193" t="s">
        <v>891</v>
      </c>
      <c r="F183" s="194" t="s">
        <v>892</v>
      </c>
      <c r="G183" s="195" t="s">
        <v>826</v>
      </c>
      <c r="H183" s="196">
        <v>2</v>
      </c>
      <c r="I183" s="197"/>
      <c r="J183" s="198">
        <f>ROUND(I183*H183,2)</f>
        <v>0</v>
      </c>
      <c r="K183" s="194" t="s">
        <v>1</v>
      </c>
      <c r="L183" s="40"/>
      <c r="M183" s="199" t="s">
        <v>1</v>
      </c>
      <c r="N183" s="200" t="s">
        <v>50</v>
      </c>
      <c r="O183" s="72"/>
      <c r="P183" s="201">
        <f>O183*H183</f>
        <v>0</v>
      </c>
      <c r="Q183" s="201">
        <v>0</v>
      </c>
      <c r="R183" s="201">
        <f>Q183*H183</f>
        <v>0</v>
      </c>
      <c r="S183" s="201">
        <v>0</v>
      </c>
      <c r="T183" s="202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03" t="s">
        <v>827</v>
      </c>
      <c r="AT183" s="203" t="s">
        <v>147</v>
      </c>
      <c r="AU183" s="203" t="s">
        <v>92</v>
      </c>
      <c r="AY183" s="18" t="s">
        <v>145</v>
      </c>
      <c r="BE183" s="204">
        <f>IF(N183="základní",J183,0)</f>
        <v>0</v>
      </c>
      <c r="BF183" s="204">
        <f>IF(N183="snížená",J183,0)</f>
        <v>0</v>
      </c>
      <c r="BG183" s="204">
        <f>IF(N183="zákl. přenesená",J183,0)</f>
        <v>0</v>
      </c>
      <c r="BH183" s="204">
        <f>IF(N183="sníž. přenesená",J183,0)</f>
        <v>0</v>
      </c>
      <c r="BI183" s="204">
        <f>IF(N183="nulová",J183,0)</f>
        <v>0</v>
      </c>
      <c r="BJ183" s="18" t="s">
        <v>23</v>
      </c>
      <c r="BK183" s="204">
        <f>ROUND(I183*H183,2)</f>
        <v>0</v>
      </c>
      <c r="BL183" s="18" t="s">
        <v>827</v>
      </c>
      <c r="BM183" s="203" t="s">
        <v>893</v>
      </c>
    </row>
    <row r="184" spans="2:51" s="15" customFormat="1" ht="11.25">
      <c r="B184" s="228"/>
      <c r="C184" s="229"/>
      <c r="D184" s="207" t="s">
        <v>153</v>
      </c>
      <c r="E184" s="230" t="s">
        <v>1</v>
      </c>
      <c r="F184" s="231" t="s">
        <v>894</v>
      </c>
      <c r="G184" s="229"/>
      <c r="H184" s="230" t="s">
        <v>1</v>
      </c>
      <c r="I184" s="232"/>
      <c r="J184" s="229"/>
      <c r="K184" s="229"/>
      <c r="L184" s="233"/>
      <c r="M184" s="234"/>
      <c r="N184" s="235"/>
      <c r="O184" s="235"/>
      <c r="P184" s="235"/>
      <c r="Q184" s="235"/>
      <c r="R184" s="235"/>
      <c r="S184" s="235"/>
      <c r="T184" s="236"/>
      <c r="AT184" s="237" t="s">
        <v>153</v>
      </c>
      <c r="AU184" s="237" t="s">
        <v>92</v>
      </c>
      <c r="AV184" s="15" t="s">
        <v>23</v>
      </c>
      <c r="AW184" s="15" t="s">
        <v>40</v>
      </c>
      <c r="AX184" s="15" t="s">
        <v>85</v>
      </c>
      <c r="AY184" s="237" t="s">
        <v>145</v>
      </c>
    </row>
    <row r="185" spans="2:51" s="15" customFormat="1" ht="22.5">
      <c r="B185" s="228"/>
      <c r="C185" s="229"/>
      <c r="D185" s="207" t="s">
        <v>153</v>
      </c>
      <c r="E185" s="230" t="s">
        <v>1</v>
      </c>
      <c r="F185" s="231" t="s">
        <v>895</v>
      </c>
      <c r="G185" s="229"/>
      <c r="H185" s="230" t="s">
        <v>1</v>
      </c>
      <c r="I185" s="232"/>
      <c r="J185" s="229"/>
      <c r="K185" s="229"/>
      <c r="L185" s="233"/>
      <c r="M185" s="234"/>
      <c r="N185" s="235"/>
      <c r="O185" s="235"/>
      <c r="P185" s="235"/>
      <c r="Q185" s="235"/>
      <c r="R185" s="235"/>
      <c r="S185" s="235"/>
      <c r="T185" s="236"/>
      <c r="AT185" s="237" t="s">
        <v>153</v>
      </c>
      <c r="AU185" s="237" t="s">
        <v>92</v>
      </c>
      <c r="AV185" s="15" t="s">
        <v>23</v>
      </c>
      <c r="AW185" s="15" t="s">
        <v>40</v>
      </c>
      <c r="AX185" s="15" t="s">
        <v>85</v>
      </c>
      <c r="AY185" s="237" t="s">
        <v>145</v>
      </c>
    </row>
    <row r="186" spans="2:51" s="13" customFormat="1" ht="11.25">
      <c r="B186" s="205"/>
      <c r="C186" s="206"/>
      <c r="D186" s="207" t="s">
        <v>153</v>
      </c>
      <c r="E186" s="208" t="s">
        <v>1</v>
      </c>
      <c r="F186" s="209" t="s">
        <v>890</v>
      </c>
      <c r="G186" s="206"/>
      <c r="H186" s="210">
        <v>2</v>
      </c>
      <c r="I186" s="211"/>
      <c r="J186" s="206"/>
      <c r="K186" s="206"/>
      <c r="L186" s="212"/>
      <c r="M186" s="213"/>
      <c r="N186" s="214"/>
      <c r="O186" s="214"/>
      <c r="P186" s="214"/>
      <c r="Q186" s="214"/>
      <c r="R186" s="214"/>
      <c r="S186" s="214"/>
      <c r="T186" s="215"/>
      <c r="AT186" s="216" t="s">
        <v>153</v>
      </c>
      <c r="AU186" s="216" t="s">
        <v>92</v>
      </c>
      <c r="AV186" s="13" t="s">
        <v>92</v>
      </c>
      <c r="AW186" s="13" t="s">
        <v>40</v>
      </c>
      <c r="AX186" s="13" t="s">
        <v>23</v>
      </c>
      <c r="AY186" s="216" t="s">
        <v>145</v>
      </c>
    </row>
    <row r="187" spans="1:65" s="2" customFormat="1" ht="14.45" customHeight="1">
      <c r="A187" s="35"/>
      <c r="B187" s="36"/>
      <c r="C187" s="192" t="s">
        <v>210</v>
      </c>
      <c r="D187" s="192" t="s">
        <v>147</v>
      </c>
      <c r="E187" s="193" t="s">
        <v>896</v>
      </c>
      <c r="F187" s="194" t="s">
        <v>897</v>
      </c>
      <c r="G187" s="195" t="s">
        <v>826</v>
      </c>
      <c r="H187" s="196">
        <v>1</v>
      </c>
      <c r="I187" s="197"/>
      <c r="J187" s="198">
        <f>ROUND(I187*H187,2)</f>
        <v>0</v>
      </c>
      <c r="K187" s="194" t="s">
        <v>1</v>
      </c>
      <c r="L187" s="40"/>
      <c r="M187" s="199" t="s">
        <v>1</v>
      </c>
      <c r="N187" s="200" t="s">
        <v>50</v>
      </c>
      <c r="O187" s="72"/>
      <c r="P187" s="201">
        <f>O187*H187</f>
        <v>0</v>
      </c>
      <c r="Q187" s="201">
        <v>0</v>
      </c>
      <c r="R187" s="201">
        <f>Q187*H187</f>
        <v>0</v>
      </c>
      <c r="S187" s="201">
        <v>0</v>
      </c>
      <c r="T187" s="202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03" t="s">
        <v>827</v>
      </c>
      <c r="AT187" s="203" t="s">
        <v>147</v>
      </c>
      <c r="AU187" s="203" t="s">
        <v>92</v>
      </c>
      <c r="AY187" s="18" t="s">
        <v>145</v>
      </c>
      <c r="BE187" s="204">
        <f>IF(N187="základní",J187,0)</f>
        <v>0</v>
      </c>
      <c r="BF187" s="204">
        <f>IF(N187="snížená",J187,0)</f>
        <v>0</v>
      </c>
      <c r="BG187" s="204">
        <f>IF(N187="zákl. přenesená",J187,0)</f>
        <v>0</v>
      </c>
      <c r="BH187" s="204">
        <f>IF(N187="sníž. přenesená",J187,0)</f>
        <v>0</v>
      </c>
      <c r="BI187" s="204">
        <f>IF(N187="nulová",J187,0)</f>
        <v>0</v>
      </c>
      <c r="BJ187" s="18" t="s">
        <v>23</v>
      </c>
      <c r="BK187" s="204">
        <f>ROUND(I187*H187,2)</f>
        <v>0</v>
      </c>
      <c r="BL187" s="18" t="s">
        <v>827</v>
      </c>
      <c r="BM187" s="203" t="s">
        <v>898</v>
      </c>
    </row>
    <row r="188" spans="2:51" s="15" customFormat="1" ht="11.25">
      <c r="B188" s="228"/>
      <c r="C188" s="229"/>
      <c r="D188" s="207" t="s">
        <v>153</v>
      </c>
      <c r="E188" s="230" t="s">
        <v>1</v>
      </c>
      <c r="F188" s="231" t="s">
        <v>899</v>
      </c>
      <c r="G188" s="229"/>
      <c r="H188" s="230" t="s">
        <v>1</v>
      </c>
      <c r="I188" s="232"/>
      <c r="J188" s="229"/>
      <c r="K188" s="229"/>
      <c r="L188" s="233"/>
      <c r="M188" s="234"/>
      <c r="N188" s="235"/>
      <c r="O188" s="235"/>
      <c r="P188" s="235"/>
      <c r="Q188" s="235"/>
      <c r="R188" s="235"/>
      <c r="S188" s="235"/>
      <c r="T188" s="236"/>
      <c r="AT188" s="237" t="s">
        <v>153</v>
      </c>
      <c r="AU188" s="237" t="s">
        <v>92</v>
      </c>
      <c r="AV188" s="15" t="s">
        <v>23</v>
      </c>
      <c r="AW188" s="15" t="s">
        <v>40</v>
      </c>
      <c r="AX188" s="15" t="s">
        <v>85</v>
      </c>
      <c r="AY188" s="237" t="s">
        <v>145</v>
      </c>
    </row>
    <row r="189" spans="2:51" s="15" customFormat="1" ht="22.5">
      <c r="B189" s="228"/>
      <c r="C189" s="229"/>
      <c r="D189" s="207" t="s">
        <v>153</v>
      </c>
      <c r="E189" s="230" t="s">
        <v>1</v>
      </c>
      <c r="F189" s="231" t="s">
        <v>900</v>
      </c>
      <c r="G189" s="229"/>
      <c r="H189" s="230" t="s">
        <v>1</v>
      </c>
      <c r="I189" s="232"/>
      <c r="J189" s="229"/>
      <c r="K189" s="229"/>
      <c r="L189" s="233"/>
      <c r="M189" s="234"/>
      <c r="N189" s="235"/>
      <c r="O189" s="235"/>
      <c r="P189" s="235"/>
      <c r="Q189" s="235"/>
      <c r="R189" s="235"/>
      <c r="S189" s="235"/>
      <c r="T189" s="236"/>
      <c r="AT189" s="237" t="s">
        <v>153</v>
      </c>
      <c r="AU189" s="237" t="s">
        <v>92</v>
      </c>
      <c r="AV189" s="15" t="s">
        <v>23</v>
      </c>
      <c r="AW189" s="15" t="s">
        <v>40</v>
      </c>
      <c r="AX189" s="15" t="s">
        <v>85</v>
      </c>
      <c r="AY189" s="237" t="s">
        <v>145</v>
      </c>
    </row>
    <row r="190" spans="2:51" s="13" customFormat="1" ht="11.25">
      <c r="B190" s="205"/>
      <c r="C190" s="206"/>
      <c r="D190" s="207" t="s">
        <v>153</v>
      </c>
      <c r="E190" s="208" t="s">
        <v>1</v>
      </c>
      <c r="F190" s="209" t="s">
        <v>23</v>
      </c>
      <c r="G190" s="206"/>
      <c r="H190" s="210">
        <v>1</v>
      </c>
      <c r="I190" s="211"/>
      <c r="J190" s="206"/>
      <c r="K190" s="206"/>
      <c r="L190" s="212"/>
      <c r="M190" s="213"/>
      <c r="N190" s="214"/>
      <c r="O190" s="214"/>
      <c r="P190" s="214"/>
      <c r="Q190" s="214"/>
      <c r="R190" s="214"/>
      <c r="S190" s="214"/>
      <c r="T190" s="215"/>
      <c r="AT190" s="216" t="s">
        <v>153</v>
      </c>
      <c r="AU190" s="216" t="s">
        <v>92</v>
      </c>
      <c r="AV190" s="13" t="s">
        <v>92</v>
      </c>
      <c r="AW190" s="13" t="s">
        <v>40</v>
      </c>
      <c r="AX190" s="13" t="s">
        <v>23</v>
      </c>
      <c r="AY190" s="216" t="s">
        <v>145</v>
      </c>
    </row>
    <row r="191" spans="1:65" s="2" customFormat="1" ht="14.45" customHeight="1">
      <c r="A191" s="35"/>
      <c r="B191" s="36"/>
      <c r="C191" s="192" t="s">
        <v>215</v>
      </c>
      <c r="D191" s="192" t="s">
        <v>147</v>
      </c>
      <c r="E191" s="193" t="s">
        <v>901</v>
      </c>
      <c r="F191" s="194" t="s">
        <v>902</v>
      </c>
      <c r="G191" s="195" t="s">
        <v>826</v>
      </c>
      <c r="H191" s="196">
        <v>1</v>
      </c>
      <c r="I191" s="197"/>
      <c r="J191" s="198">
        <f>ROUND(I191*H191,2)</f>
        <v>0</v>
      </c>
      <c r="K191" s="194" t="s">
        <v>1</v>
      </c>
      <c r="L191" s="40"/>
      <c r="M191" s="199" t="s">
        <v>1</v>
      </c>
      <c r="N191" s="200" t="s">
        <v>50</v>
      </c>
      <c r="O191" s="72"/>
      <c r="P191" s="201">
        <f>O191*H191</f>
        <v>0</v>
      </c>
      <c r="Q191" s="201">
        <v>0</v>
      </c>
      <c r="R191" s="201">
        <f>Q191*H191</f>
        <v>0</v>
      </c>
      <c r="S191" s="201">
        <v>0</v>
      </c>
      <c r="T191" s="202">
        <f>S191*H191</f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203" t="s">
        <v>827</v>
      </c>
      <c r="AT191" s="203" t="s">
        <v>147</v>
      </c>
      <c r="AU191" s="203" t="s">
        <v>92</v>
      </c>
      <c r="AY191" s="18" t="s">
        <v>145</v>
      </c>
      <c r="BE191" s="204">
        <f>IF(N191="základní",J191,0)</f>
        <v>0</v>
      </c>
      <c r="BF191" s="204">
        <f>IF(N191="snížená",J191,0)</f>
        <v>0</v>
      </c>
      <c r="BG191" s="204">
        <f>IF(N191="zákl. přenesená",J191,0)</f>
        <v>0</v>
      </c>
      <c r="BH191" s="204">
        <f>IF(N191="sníž. přenesená",J191,0)</f>
        <v>0</v>
      </c>
      <c r="BI191" s="204">
        <f>IF(N191="nulová",J191,0)</f>
        <v>0</v>
      </c>
      <c r="BJ191" s="18" t="s">
        <v>23</v>
      </c>
      <c r="BK191" s="204">
        <f>ROUND(I191*H191,2)</f>
        <v>0</v>
      </c>
      <c r="BL191" s="18" t="s">
        <v>827</v>
      </c>
      <c r="BM191" s="203" t="s">
        <v>903</v>
      </c>
    </row>
    <row r="192" spans="2:51" s="15" customFormat="1" ht="11.25">
      <c r="B192" s="228"/>
      <c r="C192" s="229"/>
      <c r="D192" s="207" t="s">
        <v>153</v>
      </c>
      <c r="E192" s="230" t="s">
        <v>1</v>
      </c>
      <c r="F192" s="231" t="s">
        <v>899</v>
      </c>
      <c r="G192" s="229"/>
      <c r="H192" s="230" t="s">
        <v>1</v>
      </c>
      <c r="I192" s="232"/>
      <c r="J192" s="229"/>
      <c r="K192" s="229"/>
      <c r="L192" s="233"/>
      <c r="M192" s="234"/>
      <c r="N192" s="235"/>
      <c r="O192" s="235"/>
      <c r="P192" s="235"/>
      <c r="Q192" s="235"/>
      <c r="R192" s="235"/>
      <c r="S192" s="235"/>
      <c r="T192" s="236"/>
      <c r="AT192" s="237" t="s">
        <v>153</v>
      </c>
      <c r="AU192" s="237" t="s">
        <v>92</v>
      </c>
      <c r="AV192" s="15" t="s">
        <v>23</v>
      </c>
      <c r="AW192" s="15" t="s">
        <v>40</v>
      </c>
      <c r="AX192" s="15" t="s">
        <v>85</v>
      </c>
      <c r="AY192" s="237" t="s">
        <v>145</v>
      </c>
    </row>
    <row r="193" spans="2:51" s="15" customFormat="1" ht="22.5">
      <c r="B193" s="228"/>
      <c r="C193" s="229"/>
      <c r="D193" s="207" t="s">
        <v>153</v>
      </c>
      <c r="E193" s="230" t="s">
        <v>1</v>
      </c>
      <c r="F193" s="231" t="s">
        <v>900</v>
      </c>
      <c r="G193" s="229"/>
      <c r="H193" s="230" t="s">
        <v>1</v>
      </c>
      <c r="I193" s="232"/>
      <c r="J193" s="229"/>
      <c r="K193" s="229"/>
      <c r="L193" s="233"/>
      <c r="M193" s="234"/>
      <c r="N193" s="235"/>
      <c r="O193" s="235"/>
      <c r="P193" s="235"/>
      <c r="Q193" s="235"/>
      <c r="R193" s="235"/>
      <c r="S193" s="235"/>
      <c r="T193" s="236"/>
      <c r="AT193" s="237" t="s">
        <v>153</v>
      </c>
      <c r="AU193" s="237" t="s">
        <v>92</v>
      </c>
      <c r="AV193" s="15" t="s">
        <v>23</v>
      </c>
      <c r="AW193" s="15" t="s">
        <v>40</v>
      </c>
      <c r="AX193" s="15" t="s">
        <v>85</v>
      </c>
      <c r="AY193" s="237" t="s">
        <v>145</v>
      </c>
    </row>
    <row r="194" spans="2:51" s="13" customFormat="1" ht="11.25">
      <c r="B194" s="205"/>
      <c r="C194" s="206"/>
      <c r="D194" s="207" t="s">
        <v>153</v>
      </c>
      <c r="E194" s="208" t="s">
        <v>1</v>
      </c>
      <c r="F194" s="209" t="s">
        <v>23</v>
      </c>
      <c r="G194" s="206"/>
      <c r="H194" s="210">
        <v>1</v>
      </c>
      <c r="I194" s="211"/>
      <c r="J194" s="206"/>
      <c r="K194" s="206"/>
      <c r="L194" s="212"/>
      <c r="M194" s="213"/>
      <c r="N194" s="214"/>
      <c r="O194" s="214"/>
      <c r="P194" s="214"/>
      <c r="Q194" s="214"/>
      <c r="R194" s="214"/>
      <c r="S194" s="214"/>
      <c r="T194" s="215"/>
      <c r="AT194" s="216" t="s">
        <v>153</v>
      </c>
      <c r="AU194" s="216" t="s">
        <v>92</v>
      </c>
      <c r="AV194" s="13" t="s">
        <v>92</v>
      </c>
      <c r="AW194" s="13" t="s">
        <v>40</v>
      </c>
      <c r="AX194" s="13" t="s">
        <v>23</v>
      </c>
      <c r="AY194" s="216" t="s">
        <v>145</v>
      </c>
    </row>
    <row r="195" spans="1:65" s="2" customFormat="1" ht="37.9" customHeight="1">
      <c r="A195" s="35"/>
      <c r="B195" s="36"/>
      <c r="C195" s="192" t="s">
        <v>8</v>
      </c>
      <c r="D195" s="192" t="s">
        <v>147</v>
      </c>
      <c r="E195" s="193" t="s">
        <v>904</v>
      </c>
      <c r="F195" s="194" t="s">
        <v>905</v>
      </c>
      <c r="G195" s="195" t="s">
        <v>826</v>
      </c>
      <c r="H195" s="196">
        <v>1</v>
      </c>
      <c r="I195" s="197"/>
      <c r="J195" s="198">
        <f>ROUND(I195*H195,2)</f>
        <v>0</v>
      </c>
      <c r="K195" s="194" t="s">
        <v>1</v>
      </c>
      <c r="L195" s="40"/>
      <c r="M195" s="199" t="s">
        <v>1</v>
      </c>
      <c r="N195" s="200" t="s">
        <v>50</v>
      </c>
      <c r="O195" s="72"/>
      <c r="P195" s="201">
        <f>O195*H195</f>
        <v>0</v>
      </c>
      <c r="Q195" s="201">
        <v>0</v>
      </c>
      <c r="R195" s="201">
        <f>Q195*H195</f>
        <v>0</v>
      </c>
      <c r="S195" s="201">
        <v>0</v>
      </c>
      <c r="T195" s="202">
        <f>S195*H195</f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203" t="s">
        <v>827</v>
      </c>
      <c r="AT195" s="203" t="s">
        <v>147</v>
      </c>
      <c r="AU195" s="203" t="s">
        <v>92</v>
      </c>
      <c r="AY195" s="18" t="s">
        <v>145</v>
      </c>
      <c r="BE195" s="204">
        <f>IF(N195="základní",J195,0)</f>
        <v>0</v>
      </c>
      <c r="BF195" s="204">
        <f>IF(N195="snížená",J195,0)</f>
        <v>0</v>
      </c>
      <c r="BG195" s="204">
        <f>IF(N195="zákl. přenesená",J195,0)</f>
        <v>0</v>
      </c>
      <c r="BH195" s="204">
        <f>IF(N195="sníž. přenesená",J195,0)</f>
        <v>0</v>
      </c>
      <c r="BI195" s="204">
        <f>IF(N195="nulová",J195,0)</f>
        <v>0</v>
      </c>
      <c r="BJ195" s="18" t="s">
        <v>23</v>
      </c>
      <c r="BK195" s="204">
        <f>ROUND(I195*H195,2)</f>
        <v>0</v>
      </c>
      <c r="BL195" s="18" t="s">
        <v>827</v>
      </c>
      <c r="BM195" s="203" t="s">
        <v>906</v>
      </c>
    </row>
    <row r="196" spans="2:51" s="13" customFormat="1" ht="11.25">
      <c r="B196" s="205"/>
      <c r="C196" s="206"/>
      <c r="D196" s="207" t="s">
        <v>153</v>
      </c>
      <c r="E196" s="208" t="s">
        <v>1</v>
      </c>
      <c r="F196" s="209" t="s">
        <v>23</v>
      </c>
      <c r="G196" s="206"/>
      <c r="H196" s="210">
        <v>1</v>
      </c>
      <c r="I196" s="211"/>
      <c r="J196" s="206"/>
      <c r="K196" s="206"/>
      <c r="L196" s="212"/>
      <c r="M196" s="213"/>
      <c r="N196" s="214"/>
      <c r="O196" s="214"/>
      <c r="P196" s="214"/>
      <c r="Q196" s="214"/>
      <c r="R196" s="214"/>
      <c r="S196" s="214"/>
      <c r="T196" s="215"/>
      <c r="AT196" s="216" t="s">
        <v>153</v>
      </c>
      <c r="AU196" s="216" t="s">
        <v>92</v>
      </c>
      <c r="AV196" s="13" t="s">
        <v>92</v>
      </c>
      <c r="AW196" s="13" t="s">
        <v>40</v>
      </c>
      <c r="AX196" s="13" t="s">
        <v>23</v>
      </c>
      <c r="AY196" s="216" t="s">
        <v>145</v>
      </c>
    </row>
    <row r="197" spans="1:65" s="2" customFormat="1" ht="14.45" customHeight="1">
      <c r="A197" s="35"/>
      <c r="B197" s="36"/>
      <c r="C197" s="192" t="s">
        <v>217</v>
      </c>
      <c r="D197" s="192" t="s">
        <v>147</v>
      </c>
      <c r="E197" s="193" t="s">
        <v>907</v>
      </c>
      <c r="F197" s="194" t="s">
        <v>902</v>
      </c>
      <c r="G197" s="195" t="s">
        <v>826</v>
      </c>
      <c r="H197" s="196">
        <v>1</v>
      </c>
      <c r="I197" s="197"/>
      <c r="J197" s="198">
        <f>ROUND(I197*H197,2)</f>
        <v>0</v>
      </c>
      <c r="K197" s="194" t="s">
        <v>1</v>
      </c>
      <c r="L197" s="40"/>
      <c r="M197" s="199" t="s">
        <v>1</v>
      </c>
      <c r="N197" s="200" t="s">
        <v>50</v>
      </c>
      <c r="O197" s="72"/>
      <c r="P197" s="201">
        <f>O197*H197</f>
        <v>0</v>
      </c>
      <c r="Q197" s="201">
        <v>0</v>
      </c>
      <c r="R197" s="201">
        <f>Q197*H197</f>
        <v>0</v>
      </c>
      <c r="S197" s="201">
        <v>0</v>
      </c>
      <c r="T197" s="202">
        <f>S197*H197</f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203" t="s">
        <v>827</v>
      </c>
      <c r="AT197" s="203" t="s">
        <v>147</v>
      </c>
      <c r="AU197" s="203" t="s">
        <v>92</v>
      </c>
      <c r="AY197" s="18" t="s">
        <v>145</v>
      </c>
      <c r="BE197" s="204">
        <f>IF(N197="základní",J197,0)</f>
        <v>0</v>
      </c>
      <c r="BF197" s="204">
        <f>IF(N197="snížená",J197,0)</f>
        <v>0</v>
      </c>
      <c r="BG197" s="204">
        <f>IF(N197="zákl. přenesená",J197,0)</f>
        <v>0</v>
      </c>
      <c r="BH197" s="204">
        <f>IF(N197="sníž. přenesená",J197,0)</f>
        <v>0</v>
      </c>
      <c r="BI197" s="204">
        <f>IF(N197="nulová",J197,0)</f>
        <v>0</v>
      </c>
      <c r="BJ197" s="18" t="s">
        <v>23</v>
      </c>
      <c r="BK197" s="204">
        <f>ROUND(I197*H197,2)</f>
        <v>0</v>
      </c>
      <c r="BL197" s="18" t="s">
        <v>827</v>
      </c>
      <c r="BM197" s="203" t="s">
        <v>908</v>
      </c>
    </row>
    <row r="198" spans="2:51" s="13" customFormat="1" ht="11.25">
      <c r="B198" s="205"/>
      <c r="C198" s="206"/>
      <c r="D198" s="207" t="s">
        <v>153</v>
      </c>
      <c r="E198" s="208" t="s">
        <v>1</v>
      </c>
      <c r="F198" s="209" t="s">
        <v>23</v>
      </c>
      <c r="G198" s="206"/>
      <c r="H198" s="210">
        <v>1</v>
      </c>
      <c r="I198" s="211"/>
      <c r="J198" s="206"/>
      <c r="K198" s="206"/>
      <c r="L198" s="212"/>
      <c r="M198" s="213"/>
      <c r="N198" s="214"/>
      <c r="O198" s="214"/>
      <c r="P198" s="214"/>
      <c r="Q198" s="214"/>
      <c r="R198" s="214"/>
      <c r="S198" s="214"/>
      <c r="T198" s="215"/>
      <c r="AT198" s="216" t="s">
        <v>153</v>
      </c>
      <c r="AU198" s="216" t="s">
        <v>92</v>
      </c>
      <c r="AV198" s="13" t="s">
        <v>92</v>
      </c>
      <c r="AW198" s="13" t="s">
        <v>40</v>
      </c>
      <c r="AX198" s="13" t="s">
        <v>23</v>
      </c>
      <c r="AY198" s="216" t="s">
        <v>145</v>
      </c>
    </row>
    <row r="199" spans="1:65" s="2" customFormat="1" ht="37.9" customHeight="1">
      <c r="A199" s="35"/>
      <c r="B199" s="36"/>
      <c r="C199" s="192" t="s">
        <v>222</v>
      </c>
      <c r="D199" s="192" t="s">
        <v>147</v>
      </c>
      <c r="E199" s="193" t="s">
        <v>909</v>
      </c>
      <c r="F199" s="194" t="s">
        <v>910</v>
      </c>
      <c r="G199" s="195" t="s">
        <v>826</v>
      </c>
      <c r="H199" s="196">
        <v>1</v>
      </c>
      <c r="I199" s="197"/>
      <c r="J199" s="198">
        <f>ROUND(I199*H199,2)</f>
        <v>0</v>
      </c>
      <c r="K199" s="194" t="s">
        <v>1</v>
      </c>
      <c r="L199" s="40"/>
      <c r="M199" s="199" t="s">
        <v>1</v>
      </c>
      <c r="N199" s="200" t="s">
        <v>50</v>
      </c>
      <c r="O199" s="72"/>
      <c r="P199" s="201">
        <f>O199*H199</f>
        <v>0</v>
      </c>
      <c r="Q199" s="201">
        <v>0</v>
      </c>
      <c r="R199" s="201">
        <f>Q199*H199</f>
        <v>0</v>
      </c>
      <c r="S199" s="201">
        <v>0</v>
      </c>
      <c r="T199" s="202">
        <f>S199*H199</f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203" t="s">
        <v>827</v>
      </c>
      <c r="AT199" s="203" t="s">
        <v>147</v>
      </c>
      <c r="AU199" s="203" t="s">
        <v>92</v>
      </c>
      <c r="AY199" s="18" t="s">
        <v>145</v>
      </c>
      <c r="BE199" s="204">
        <f>IF(N199="základní",J199,0)</f>
        <v>0</v>
      </c>
      <c r="BF199" s="204">
        <f>IF(N199="snížená",J199,0)</f>
        <v>0</v>
      </c>
      <c r="BG199" s="204">
        <f>IF(N199="zákl. přenesená",J199,0)</f>
        <v>0</v>
      </c>
      <c r="BH199" s="204">
        <f>IF(N199="sníž. přenesená",J199,0)</f>
        <v>0</v>
      </c>
      <c r="BI199" s="204">
        <f>IF(N199="nulová",J199,0)</f>
        <v>0</v>
      </c>
      <c r="BJ199" s="18" t="s">
        <v>23</v>
      </c>
      <c r="BK199" s="204">
        <f>ROUND(I199*H199,2)</f>
        <v>0</v>
      </c>
      <c r="BL199" s="18" t="s">
        <v>827</v>
      </c>
      <c r="BM199" s="203" t="s">
        <v>911</v>
      </c>
    </row>
    <row r="200" spans="2:51" s="15" customFormat="1" ht="22.5">
      <c r="B200" s="228"/>
      <c r="C200" s="229"/>
      <c r="D200" s="207" t="s">
        <v>153</v>
      </c>
      <c r="E200" s="230" t="s">
        <v>1</v>
      </c>
      <c r="F200" s="231" t="s">
        <v>912</v>
      </c>
      <c r="G200" s="229"/>
      <c r="H200" s="230" t="s">
        <v>1</v>
      </c>
      <c r="I200" s="232"/>
      <c r="J200" s="229"/>
      <c r="K200" s="229"/>
      <c r="L200" s="233"/>
      <c r="M200" s="234"/>
      <c r="N200" s="235"/>
      <c r="O200" s="235"/>
      <c r="P200" s="235"/>
      <c r="Q200" s="235"/>
      <c r="R200" s="235"/>
      <c r="S200" s="235"/>
      <c r="T200" s="236"/>
      <c r="AT200" s="237" t="s">
        <v>153</v>
      </c>
      <c r="AU200" s="237" t="s">
        <v>92</v>
      </c>
      <c r="AV200" s="15" t="s">
        <v>23</v>
      </c>
      <c r="AW200" s="15" t="s">
        <v>40</v>
      </c>
      <c r="AX200" s="15" t="s">
        <v>85</v>
      </c>
      <c r="AY200" s="237" t="s">
        <v>145</v>
      </c>
    </row>
    <row r="201" spans="2:51" s="13" customFormat="1" ht="11.25">
      <c r="B201" s="205"/>
      <c r="C201" s="206"/>
      <c r="D201" s="207" t="s">
        <v>153</v>
      </c>
      <c r="E201" s="208" t="s">
        <v>1</v>
      </c>
      <c r="F201" s="209" t="s">
        <v>23</v>
      </c>
      <c r="G201" s="206"/>
      <c r="H201" s="210">
        <v>1</v>
      </c>
      <c r="I201" s="211"/>
      <c r="J201" s="206"/>
      <c r="K201" s="206"/>
      <c r="L201" s="212"/>
      <c r="M201" s="213"/>
      <c r="N201" s="214"/>
      <c r="O201" s="214"/>
      <c r="P201" s="214"/>
      <c r="Q201" s="214"/>
      <c r="R201" s="214"/>
      <c r="S201" s="214"/>
      <c r="T201" s="215"/>
      <c r="AT201" s="216" t="s">
        <v>153</v>
      </c>
      <c r="AU201" s="216" t="s">
        <v>92</v>
      </c>
      <c r="AV201" s="13" t="s">
        <v>92</v>
      </c>
      <c r="AW201" s="13" t="s">
        <v>40</v>
      </c>
      <c r="AX201" s="13" t="s">
        <v>23</v>
      </c>
      <c r="AY201" s="216" t="s">
        <v>145</v>
      </c>
    </row>
    <row r="202" spans="1:65" s="2" customFormat="1" ht="24.2" customHeight="1">
      <c r="A202" s="35"/>
      <c r="B202" s="36"/>
      <c r="C202" s="192" t="s">
        <v>230</v>
      </c>
      <c r="D202" s="192" t="s">
        <v>147</v>
      </c>
      <c r="E202" s="193" t="s">
        <v>913</v>
      </c>
      <c r="F202" s="194" t="s">
        <v>914</v>
      </c>
      <c r="G202" s="195" t="s">
        <v>826</v>
      </c>
      <c r="H202" s="196">
        <v>1</v>
      </c>
      <c r="I202" s="197"/>
      <c r="J202" s="198">
        <f>ROUND(I202*H202,2)</f>
        <v>0</v>
      </c>
      <c r="K202" s="194" t="s">
        <v>1</v>
      </c>
      <c r="L202" s="40"/>
      <c r="M202" s="199" t="s">
        <v>1</v>
      </c>
      <c r="N202" s="200" t="s">
        <v>50</v>
      </c>
      <c r="O202" s="72"/>
      <c r="P202" s="201">
        <f>O202*H202</f>
        <v>0</v>
      </c>
      <c r="Q202" s="201">
        <v>0</v>
      </c>
      <c r="R202" s="201">
        <f>Q202*H202</f>
        <v>0</v>
      </c>
      <c r="S202" s="201">
        <v>0</v>
      </c>
      <c r="T202" s="202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203" t="s">
        <v>827</v>
      </c>
      <c r="AT202" s="203" t="s">
        <v>147</v>
      </c>
      <c r="AU202" s="203" t="s">
        <v>92</v>
      </c>
      <c r="AY202" s="18" t="s">
        <v>145</v>
      </c>
      <c r="BE202" s="204">
        <f>IF(N202="základní",J202,0)</f>
        <v>0</v>
      </c>
      <c r="BF202" s="204">
        <f>IF(N202="snížená",J202,0)</f>
        <v>0</v>
      </c>
      <c r="BG202" s="204">
        <f>IF(N202="zákl. přenesená",J202,0)</f>
        <v>0</v>
      </c>
      <c r="BH202" s="204">
        <f>IF(N202="sníž. přenesená",J202,0)</f>
        <v>0</v>
      </c>
      <c r="BI202" s="204">
        <f>IF(N202="nulová",J202,0)</f>
        <v>0</v>
      </c>
      <c r="BJ202" s="18" t="s">
        <v>23</v>
      </c>
      <c r="BK202" s="204">
        <f>ROUND(I202*H202,2)</f>
        <v>0</v>
      </c>
      <c r="BL202" s="18" t="s">
        <v>827</v>
      </c>
      <c r="BM202" s="203" t="s">
        <v>915</v>
      </c>
    </row>
    <row r="203" spans="2:51" s="15" customFormat="1" ht="22.5">
      <c r="B203" s="228"/>
      <c r="C203" s="229"/>
      <c r="D203" s="207" t="s">
        <v>153</v>
      </c>
      <c r="E203" s="230" t="s">
        <v>1</v>
      </c>
      <c r="F203" s="231" t="s">
        <v>916</v>
      </c>
      <c r="G203" s="229"/>
      <c r="H203" s="230" t="s">
        <v>1</v>
      </c>
      <c r="I203" s="232"/>
      <c r="J203" s="229"/>
      <c r="K203" s="229"/>
      <c r="L203" s="233"/>
      <c r="M203" s="234"/>
      <c r="N203" s="235"/>
      <c r="O203" s="235"/>
      <c r="P203" s="235"/>
      <c r="Q203" s="235"/>
      <c r="R203" s="235"/>
      <c r="S203" s="235"/>
      <c r="T203" s="236"/>
      <c r="AT203" s="237" t="s">
        <v>153</v>
      </c>
      <c r="AU203" s="237" t="s">
        <v>92</v>
      </c>
      <c r="AV203" s="15" t="s">
        <v>23</v>
      </c>
      <c r="AW203" s="15" t="s">
        <v>40</v>
      </c>
      <c r="AX203" s="15" t="s">
        <v>85</v>
      </c>
      <c r="AY203" s="237" t="s">
        <v>145</v>
      </c>
    </row>
    <row r="204" spans="2:51" s="15" customFormat="1" ht="22.5">
      <c r="B204" s="228"/>
      <c r="C204" s="229"/>
      <c r="D204" s="207" t="s">
        <v>153</v>
      </c>
      <c r="E204" s="230" t="s">
        <v>1</v>
      </c>
      <c r="F204" s="231" t="s">
        <v>917</v>
      </c>
      <c r="G204" s="229"/>
      <c r="H204" s="230" t="s">
        <v>1</v>
      </c>
      <c r="I204" s="232"/>
      <c r="J204" s="229"/>
      <c r="K204" s="229"/>
      <c r="L204" s="233"/>
      <c r="M204" s="234"/>
      <c r="N204" s="235"/>
      <c r="O204" s="235"/>
      <c r="P204" s="235"/>
      <c r="Q204" s="235"/>
      <c r="R204" s="235"/>
      <c r="S204" s="235"/>
      <c r="T204" s="236"/>
      <c r="AT204" s="237" t="s">
        <v>153</v>
      </c>
      <c r="AU204" s="237" t="s">
        <v>92</v>
      </c>
      <c r="AV204" s="15" t="s">
        <v>23</v>
      </c>
      <c r="AW204" s="15" t="s">
        <v>40</v>
      </c>
      <c r="AX204" s="15" t="s">
        <v>85</v>
      </c>
      <c r="AY204" s="237" t="s">
        <v>145</v>
      </c>
    </row>
    <row r="205" spans="2:51" s="15" customFormat="1" ht="22.5">
      <c r="B205" s="228"/>
      <c r="C205" s="229"/>
      <c r="D205" s="207" t="s">
        <v>153</v>
      </c>
      <c r="E205" s="230" t="s">
        <v>1</v>
      </c>
      <c r="F205" s="231" t="s">
        <v>912</v>
      </c>
      <c r="G205" s="229"/>
      <c r="H205" s="230" t="s">
        <v>1</v>
      </c>
      <c r="I205" s="232"/>
      <c r="J205" s="229"/>
      <c r="K205" s="229"/>
      <c r="L205" s="233"/>
      <c r="M205" s="234"/>
      <c r="N205" s="235"/>
      <c r="O205" s="235"/>
      <c r="P205" s="235"/>
      <c r="Q205" s="235"/>
      <c r="R205" s="235"/>
      <c r="S205" s="235"/>
      <c r="T205" s="236"/>
      <c r="AT205" s="237" t="s">
        <v>153</v>
      </c>
      <c r="AU205" s="237" t="s">
        <v>92</v>
      </c>
      <c r="AV205" s="15" t="s">
        <v>23</v>
      </c>
      <c r="AW205" s="15" t="s">
        <v>40</v>
      </c>
      <c r="AX205" s="15" t="s">
        <v>85</v>
      </c>
      <c r="AY205" s="237" t="s">
        <v>145</v>
      </c>
    </row>
    <row r="206" spans="2:51" s="13" customFormat="1" ht="11.25">
      <c r="B206" s="205"/>
      <c r="C206" s="206"/>
      <c r="D206" s="207" t="s">
        <v>153</v>
      </c>
      <c r="E206" s="208" t="s">
        <v>1</v>
      </c>
      <c r="F206" s="209" t="s">
        <v>23</v>
      </c>
      <c r="G206" s="206"/>
      <c r="H206" s="210">
        <v>1</v>
      </c>
      <c r="I206" s="211"/>
      <c r="J206" s="206"/>
      <c r="K206" s="206"/>
      <c r="L206" s="212"/>
      <c r="M206" s="213"/>
      <c r="N206" s="214"/>
      <c r="O206" s="214"/>
      <c r="P206" s="214"/>
      <c r="Q206" s="214"/>
      <c r="R206" s="214"/>
      <c r="S206" s="214"/>
      <c r="T206" s="215"/>
      <c r="AT206" s="216" t="s">
        <v>153</v>
      </c>
      <c r="AU206" s="216" t="s">
        <v>92</v>
      </c>
      <c r="AV206" s="13" t="s">
        <v>92</v>
      </c>
      <c r="AW206" s="13" t="s">
        <v>40</v>
      </c>
      <c r="AX206" s="13" t="s">
        <v>23</v>
      </c>
      <c r="AY206" s="216" t="s">
        <v>145</v>
      </c>
    </row>
    <row r="207" spans="1:65" s="2" customFormat="1" ht="14.45" customHeight="1">
      <c r="A207" s="35"/>
      <c r="B207" s="36"/>
      <c r="C207" s="192" t="s">
        <v>235</v>
      </c>
      <c r="D207" s="192" t="s">
        <v>147</v>
      </c>
      <c r="E207" s="193" t="s">
        <v>918</v>
      </c>
      <c r="F207" s="194" t="s">
        <v>919</v>
      </c>
      <c r="G207" s="195" t="s">
        <v>826</v>
      </c>
      <c r="H207" s="196">
        <v>1</v>
      </c>
      <c r="I207" s="197"/>
      <c r="J207" s="198">
        <f>ROUND(I207*H207,2)</f>
        <v>0</v>
      </c>
      <c r="K207" s="194" t="s">
        <v>1</v>
      </c>
      <c r="L207" s="40"/>
      <c r="M207" s="199" t="s">
        <v>1</v>
      </c>
      <c r="N207" s="200" t="s">
        <v>50</v>
      </c>
      <c r="O207" s="72"/>
      <c r="P207" s="201">
        <f>O207*H207</f>
        <v>0</v>
      </c>
      <c r="Q207" s="201">
        <v>0</v>
      </c>
      <c r="R207" s="201">
        <f>Q207*H207</f>
        <v>0</v>
      </c>
      <c r="S207" s="201">
        <v>0</v>
      </c>
      <c r="T207" s="202">
        <f>S207*H207</f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203" t="s">
        <v>827</v>
      </c>
      <c r="AT207" s="203" t="s">
        <v>147</v>
      </c>
      <c r="AU207" s="203" t="s">
        <v>92</v>
      </c>
      <c r="AY207" s="18" t="s">
        <v>145</v>
      </c>
      <c r="BE207" s="204">
        <f>IF(N207="základní",J207,0)</f>
        <v>0</v>
      </c>
      <c r="BF207" s="204">
        <f>IF(N207="snížená",J207,0)</f>
        <v>0</v>
      </c>
      <c r="BG207" s="204">
        <f>IF(N207="zákl. přenesená",J207,0)</f>
        <v>0</v>
      </c>
      <c r="BH207" s="204">
        <f>IF(N207="sníž. přenesená",J207,0)</f>
        <v>0</v>
      </c>
      <c r="BI207" s="204">
        <f>IF(N207="nulová",J207,0)</f>
        <v>0</v>
      </c>
      <c r="BJ207" s="18" t="s">
        <v>23</v>
      </c>
      <c r="BK207" s="204">
        <f>ROUND(I207*H207,2)</f>
        <v>0</v>
      </c>
      <c r="BL207" s="18" t="s">
        <v>827</v>
      </c>
      <c r="BM207" s="203" t="s">
        <v>920</v>
      </c>
    </row>
    <row r="208" spans="2:51" s="15" customFormat="1" ht="11.25">
      <c r="B208" s="228"/>
      <c r="C208" s="229"/>
      <c r="D208" s="207" t="s">
        <v>153</v>
      </c>
      <c r="E208" s="230" t="s">
        <v>1</v>
      </c>
      <c r="F208" s="231" t="s">
        <v>921</v>
      </c>
      <c r="G208" s="229"/>
      <c r="H208" s="230" t="s">
        <v>1</v>
      </c>
      <c r="I208" s="232"/>
      <c r="J208" s="229"/>
      <c r="K208" s="229"/>
      <c r="L208" s="233"/>
      <c r="M208" s="234"/>
      <c r="N208" s="235"/>
      <c r="O208" s="235"/>
      <c r="P208" s="235"/>
      <c r="Q208" s="235"/>
      <c r="R208" s="235"/>
      <c r="S208" s="235"/>
      <c r="T208" s="236"/>
      <c r="AT208" s="237" t="s">
        <v>153</v>
      </c>
      <c r="AU208" s="237" t="s">
        <v>92</v>
      </c>
      <c r="AV208" s="15" t="s">
        <v>23</v>
      </c>
      <c r="AW208" s="15" t="s">
        <v>40</v>
      </c>
      <c r="AX208" s="15" t="s">
        <v>85</v>
      </c>
      <c r="AY208" s="237" t="s">
        <v>145</v>
      </c>
    </row>
    <row r="209" spans="2:51" s="15" customFormat="1" ht="22.5">
      <c r="B209" s="228"/>
      <c r="C209" s="229"/>
      <c r="D209" s="207" t="s">
        <v>153</v>
      </c>
      <c r="E209" s="230" t="s">
        <v>1</v>
      </c>
      <c r="F209" s="231" t="s">
        <v>922</v>
      </c>
      <c r="G209" s="229"/>
      <c r="H209" s="230" t="s">
        <v>1</v>
      </c>
      <c r="I209" s="232"/>
      <c r="J209" s="229"/>
      <c r="K209" s="229"/>
      <c r="L209" s="233"/>
      <c r="M209" s="234"/>
      <c r="N209" s="235"/>
      <c r="O209" s="235"/>
      <c r="P209" s="235"/>
      <c r="Q209" s="235"/>
      <c r="R209" s="235"/>
      <c r="S209" s="235"/>
      <c r="T209" s="236"/>
      <c r="AT209" s="237" t="s">
        <v>153</v>
      </c>
      <c r="AU209" s="237" t="s">
        <v>92</v>
      </c>
      <c r="AV209" s="15" t="s">
        <v>23</v>
      </c>
      <c r="AW209" s="15" t="s">
        <v>40</v>
      </c>
      <c r="AX209" s="15" t="s">
        <v>85</v>
      </c>
      <c r="AY209" s="237" t="s">
        <v>145</v>
      </c>
    </row>
    <row r="210" spans="2:51" s="15" customFormat="1" ht="11.25">
      <c r="B210" s="228"/>
      <c r="C210" s="229"/>
      <c r="D210" s="207" t="s">
        <v>153</v>
      </c>
      <c r="E210" s="230" t="s">
        <v>1</v>
      </c>
      <c r="F210" s="231" t="s">
        <v>923</v>
      </c>
      <c r="G210" s="229"/>
      <c r="H210" s="230" t="s">
        <v>1</v>
      </c>
      <c r="I210" s="232"/>
      <c r="J210" s="229"/>
      <c r="K210" s="229"/>
      <c r="L210" s="233"/>
      <c r="M210" s="234"/>
      <c r="N210" s="235"/>
      <c r="O210" s="235"/>
      <c r="P210" s="235"/>
      <c r="Q210" s="235"/>
      <c r="R210" s="235"/>
      <c r="S210" s="235"/>
      <c r="T210" s="236"/>
      <c r="AT210" s="237" t="s">
        <v>153</v>
      </c>
      <c r="AU210" s="237" t="s">
        <v>92</v>
      </c>
      <c r="AV210" s="15" t="s">
        <v>23</v>
      </c>
      <c r="AW210" s="15" t="s">
        <v>40</v>
      </c>
      <c r="AX210" s="15" t="s">
        <v>85</v>
      </c>
      <c r="AY210" s="237" t="s">
        <v>145</v>
      </c>
    </row>
    <row r="211" spans="2:51" s="13" customFormat="1" ht="11.25">
      <c r="B211" s="205"/>
      <c r="C211" s="206"/>
      <c r="D211" s="207" t="s">
        <v>153</v>
      </c>
      <c r="E211" s="208" t="s">
        <v>1</v>
      </c>
      <c r="F211" s="209" t="s">
        <v>23</v>
      </c>
      <c r="G211" s="206"/>
      <c r="H211" s="210">
        <v>1</v>
      </c>
      <c r="I211" s="211"/>
      <c r="J211" s="206"/>
      <c r="K211" s="206"/>
      <c r="L211" s="212"/>
      <c r="M211" s="213"/>
      <c r="N211" s="214"/>
      <c r="O211" s="214"/>
      <c r="P211" s="214"/>
      <c r="Q211" s="214"/>
      <c r="R211" s="214"/>
      <c r="S211" s="214"/>
      <c r="T211" s="215"/>
      <c r="AT211" s="216" t="s">
        <v>153</v>
      </c>
      <c r="AU211" s="216" t="s">
        <v>92</v>
      </c>
      <c r="AV211" s="13" t="s">
        <v>92</v>
      </c>
      <c r="AW211" s="13" t="s">
        <v>40</v>
      </c>
      <c r="AX211" s="13" t="s">
        <v>23</v>
      </c>
      <c r="AY211" s="216" t="s">
        <v>145</v>
      </c>
    </row>
    <row r="212" spans="1:65" s="2" customFormat="1" ht="62.65" customHeight="1">
      <c r="A212" s="35"/>
      <c r="B212" s="36"/>
      <c r="C212" s="192" t="s">
        <v>242</v>
      </c>
      <c r="D212" s="192" t="s">
        <v>147</v>
      </c>
      <c r="E212" s="193" t="s">
        <v>924</v>
      </c>
      <c r="F212" s="194" t="s">
        <v>925</v>
      </c>
      <c r="G212" s="195" t="s">
        <v>826</v>
      </c>
      <c r="H212" s="196">
        <v>1</v>
      </c>
      <c r="I212" s="197"/>
      <c r="J212" s="198">
        <f>ROUND(I212*H212,2)</f>
        <v>0</v>
      </c>
      <c r="K212" s="194" t="s">
        <v>1</v>
      </c>
      <c r="L212" s="40"/>
      <c r="M212" s="199" t="s">
        <v>1</v>
      </c>
      <c r="N212" s="200" t="s">
        <v>50</v>
      </c>
      <c r="O212" s="72"/>
      <c r="P212" s="201">
        <f>O212*H212</f>
        <v>0</v>
      </c>
      <c r="Q212" s="201">
        <v>0</v>
      </c>
      <c r="R212" s="201">
        <f>Q212*H212</f>
        <v>0</v>
      </c>
      <c r="S212" s="201">
        <v>0</v>
      </c>
      <c r="T212" s="202">
        <f>S212*H212</f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203" t="s">
        <v>827</v>
      </c>
      <c r="AT212" s="203" t="s">
        <v>147</v>
      </c>
      <c r="AU212" s="203" t="s">
        <v>92</v>
      </c>
      <c r="AY212" s="18" t="s">
        <v>145</v>
      </c>
      <c r="BE212" s="204">
        <f>IF(N212="základní",J212,0)</f>
        <v>0</v>
      </c>
      <c r="BF212" s="204">
        <f>IF(N212="snížená",J212,0)</f>
        <v>0</v>
      </c>
      <c r="BG212" s="204">
        <f>IF(N212="zákl. přenesená",J212,0)</f>
        <v>0</v>
      </c>
      <c r="BH212" s="204">
        <f>IF(N212="sníž. přenesená",J212,0)</f>
        <v>0</v>
      </c>
      <c r="BI212" s="204">
        <f>IF(N212="nulová",J212,0)</f>
        <v>0</v>
      </c>
      <c r="BJ212" s="18" t="s">
        <v>23</v>
      </c>
      <c r="BK212" s="204">
        <f>ROUND(I212*H212,2)</f>
        <v>0</v>
      </c>
      <c r="BL212" s="18" t="s">
        <v>827</v>
      </c>
      <c r="BM212" s="203" t="s">
        <v>926</v>
      </c>
    </row>
    <row r="213" spans="2:51" s="13" customFormat="1" ht="11.25">
      <c r="B213" s="205"/>
      <c r="C213" s="206"/>
      <c r="D213" s="207" t="s">
        <v>153</v>
      </c>
      <c r="E213" s="208" t="s">
        <v>1</v>
      </c>
      <c r="F213" s="209" t="s">
        <v>23</v>
      </c>
      <c r="G213" s="206"/>
      <c r="H213" s="210">
        <v>1</v>
      </c>
      <c r="I213" s="211"/>
      <c r="J213" s="206"/>
      <c r="K213" s="206"/>
      <c r="L213" s="212"/>
      <c r="M213" s="213"/>
      <c r="N213" s="214"/>
      <c r="O213" s="214"/>
      <c r="P213" s="214"/>
      <c r="Q213" s="214"/>
      <c r="R213" s="214"/>
      <c r="S213" s="214"/>
      <c r="T213" s="215"/>
      <c r="AT213" s="216" t="s">
        <v>153</v>
      </c>
      <c r="AU213" s="216" t="s">
        <v>92</v>
      </c>
      <c r="AV213" s="13" t="s">
        <v>92</v>
      </c>
      <c r="AW213" s="13" t="s">
        <v>40</v>
      </c>
      <c r="AX213" s="13" t="s">
        <v>23</v>
      </c>
      <c r="AY213" s="216" t="s">
        <v>145</v>
      </c>
    </row>
    <row r="214" spans="1:65" s="2" customFormat="1" ht="24.2" customHeight="1">
      <c r="A214" s="35"/>
      <c r="B214" s="36"/>
      <c r="C214" s="192" t="s">
        <v>7</v>
      </c>
      <c r="D214" s="192" t="s">
        <v>147</v>
      </c>
      <c r="E214" s="193" t="s">
        <v>927</v>
      </c>
      <c r="F214" s="194" t="s">
        <v>928</v>
      </c>
      <c r="G214" s="195" t="s">
        <v>826</v>
      </c>
      <c r="H214" s="196">
        <v>1</v>
      </c>
      <c r="I214" s="197"/>
      <c r="J214" s="198">
        <f>ROUND(I214*H214,2)</f>
        <v>0</v>
      </c>
      <c r="K214" s="194" t="s">
        <v>1</v>
      </c>
      <c r="L214" s="40"/>
      <c r="M214" s="199" t="s">
        <v>1</v>
      </c>
      <c r="N214" s="200" t="s">
        <v>50</v>
      </c>
      <c r="O214" s="72"/>
      <c r="P214" s="201">
        <f>O214*H214</f>
        <v>0</v>
      </c>
      <c r="Q214" s="201">
        <v>0</v>
      </c>
      <c r="R214" s="201">
        <f>Q214*H214</f>
        <v>0</v>
      </c>
      <c r="S214" s="201">
        <v>0</v>
      </c>
      <c r="T214" s="202">
        <f>S214*H214</f>
        <v>0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203" t="s">
        <v>827</v>
      </c>
      <c r="AT214" s="203" t="s">
        <v>147</v>
      </c>
      <c r="AU214" s="203" t="s">
        <v>92</v>
      </c>
      <c r="AY214" s="18" t="s">
        <v>145</v>
      </c>
      <c r="BE214" s="204">
        <f>IF(N214="základní",J214,0)</f>
        <v>0</v>
      </c>
      <c r="BF214" s="204">
        <f>IF(N214="snížená",J214,0)</f>
        <v>0</v>
      </c>
      <c r="BG214" s="204">
        <f>IF(N214="zákl. přenesená",J214,0)</f>
        <v>0</v>
      </c>
      <c r="BH214" s="204">
        <f>IF(N214="sníž. přenesená",J214,0)</f>
        <v>0</v>
      </c>
      <c r="BI214" s="204">
        <f>IF(N214="nulová",J214,0)</f>
        <v>0</v>
      </c>
      <c r="BJ214" s="18" t="s">
        <v>23</v>
      </c>
      <c r="BK214" s="204">
        <f>ROUND(I214*H214,2)</f>
        <v>0</v>
      </c>
      <c r="BL214" s="18" t="s">
        <v>827</v>
      </c>
      <c r="BM214" s="203" t="s">
        <v>929</v>
      </c>
    </row>
    <row r="215" spans="2:51" s="13" customFormat="1" ht="11.25">
      <c r="B215" s="205"/>
      <c r="C215" s="206"/>
      <c r="D215" s="207" t="s">
        <v>153</v>
      </c>
      <c r="E215" s="208" t="s">
        <v>1</v>
      </c>
      <c r="F215" s="209" t="s">
        <v>23</v>
      </c>
      <c r="G215" s="206"/>
      <c r="H215" s="210">
        <v>1</v>
      </c>
      <c r="I215" s="211"/>
      <c r="J215" s="206"/>
      <c r="K215" s="206"/>
      <c r="L215" s="212"/>
      <c r="M215" s="213"/>
      <c r="N215" s="214"/>
      <c r="O215" s="214"/>
      <c r="P215" s="214"/>
      <c r="Q215" s="214"/>
      <c r="R215" s="214"/>
      <c r="S215" s="214"/>
      <c r="T215" s="215"/>
      <c r="AT215" s="216" t="s">
        <v>153</v>
      </c>
      <c r="AU215" s="216" t="s">
        <v>92</v>
      </c>
      <c r="AV215" s="13" t="s">
        <v>92</v>
      </c>
      <c r="AW215" s="13" t="s">
        <v>40</v>
      </c>
      <c r="AX215" s="13" t="s">
        <v>23</v>
      </c>
      <c r="AY215" s="216" t="s">
        <v>145</v>
      </c>
    </row>
    <row r="216" spans="1:65" s="2" customFormat="1" ht="24.2" customHeight="1">
      <c r="A216" s="35"/>
      <c r="B216" s="36"/>
      <c r="C216" s="192" t="s">
        <v>249</v>
      </c>
      <c r="D216" s="192" t="s">
        <v>147</v>
      </c>
      <c r="E216" s="193" t="s">
        <v>930</v>
      </c>
      <c r="F216" s="194" t="s">
        <v>931</v>
      </c>
      <c r="G216" s="195" t="s">
        <v>826</v>
      </c>
      <c r="H216" s="196">
        <v>1</v>
      </c>
      <c r="I216" s="197"/>
      <c r="J216" s="198">
        <f>ROUND(I216*H216,2)</f>
        <v>0</v>
      </c>
      <c r="K216" s="194" t="s">
        <v>1</v>
      </c>
      <c r="L216" s="40"/>
      <c r="M216" s="199" t="s">
        <v>1</v>
      </c>
      <c r="N216" s="200" t="s">
        <v>50</v>
      </c>
      <c r="O216" s="72"/>
      <c r="P216" s="201">
        <f>O216*H216</f>
        <v>0</v>
      </c>
      <c r="Q216" s="201">
        <v>0</v>
      </c>
      <c r="R216" s="201">
        <f>Q216*H216</f>
        <v>0</v>
      </c>
      <c r="S216" s="201">
        <v>0</v>
      </c>
      <c r="T216" s="202">
        <f>S216*H216</f>
        <v>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203" t="s">
        <v>827</v>
      </c>
      <c r="AT216" s="203" t="s">
        <v>147</v>
      </c>
      <c r="AU216" s="203" t="s">
        <v>92</v>
      </c>
      <c r="AY216" s="18" t="s">
        <v>145</v>
      </c>
      <c r="BE216" s="204">
        <f>IF(N216="základní",J216,0)</f>
        <v>0</v>
      </c>
      <c r="BF216" s="204">
        <f>IF(N216="snížená",J216,0)</f>
        <v>0</v>
      </c>
      <c r="BG216" s="204">
        <f>IF(N216="zákl. přenesená",J216,0)</f>
        <v>0</v>
      </c>
      <c r="BH216" s="204">
        <f>IF(N216="sníž. přenesená",J216,0)</f>
        <v>0</v>
      </c>
      <c r="BI216" s="204">
        <f>IF(N216="nulová",J216,0)</f>
        <v>0</v>
      </c>
      <c r="BJ216" s="18" t="s">
        <v>23</v>
      </c>
      <c r="BK216" s="204">
        <f>ROUND(I216*H216,2)</f>
        <v>0</v>
      </c>
      <c r="BL216" s="18" t="s">
        <v>827</v>
      </c>
      <c r="BM216" s="203" t="s">
        <v>932</v>
      </c>
    </row>
    <row r="217" spans="2:51" s="13" customFormat="1" ht="11.25">
      <c r="B217" s="205"/>
      <c r="C217" s="206"/>
      <c r="D217" s="207" t="s">
        <v>153</v>
      </c>
      <c r="E217" s="208" t="s">
        <v>1</v>
      </c>
      <c r="F217" s="209" t="s">
        <v>23</v>
      </c>
      <c r="G217" s="206"/>
      <c r="H217" s="210">
        <v>1</v>
      </c>
      <c r="I217" s="211"/>
      <c r="J217" s="206"/>
      <c r="K217" s="206"/>
      <c r="L217" s="212"/>
      <c r="M217" s="213"/>
      <c r="N217" s="214"/>
      <c r="O217" s="214"/>
      <c r="P217" s="214"/>
      <c r="Q217" s="214"/>
      <c r="R217" s="214"/>
      <c r="S217" s="214"/>
      <c r="T217" s="215"/>
      <c r="AT217" s="216" t="s">
        <v>153</v>
      </c>
      <c r="AU217" s="216" t="s">
        <v>92</v>
      </c>
      <c r="AV217" s="13" t="s">
        <v>92</v>
      </c>
      <c r="AW217" s="13" t="s">
        <v>40</v>
      </c>
      <c r="AX217" s="13" t="s">
        <v>23</v>
      </c>
      <c r="AY217" s="216" t="s">
        <v>145</v>
      </c>
    </row>
    <row r="218" spans="1:65" s="2" customFormat="1" ht="24.2" customHeight="1">
      <c r="A218" s="35"/>
      <c r="B218" s="36"/>
      <c r="C218" s="192" t="s">
        <v>254</v>
      </c>
      <c r="D218" s="192" t="s">
        <v>147</v>
      </c>
      <c r="E218" s="193" t="s">
        <v>933</v>
      </c>
      <c r="F218" s="194" t="s">
        <v>934</v>
      </c>
      <c r="G218" s="195" t="s">
        <v>826</v>
      </c>
      <c r="H218" s="196">
        <v>1</v>
      </c>
      <c r="I218" s="197"/>
      <c r="J218" s="198">
        <f>ROUND(I218*H218,2)</f>
        <v>0</v>
      </c>
      <c r="K218" s="194" t="s">
        <v>1</v>
      </c>
      <c r="L218" s="40"/>
      <c r="M218" s="199" t="s">
        <v>1</v>
      </c>
      <c r="N218" s="200" t="s">
        <v>50</v>
      </c>
      <c r="O218" s="72"/>
      <c r="P218" s="201">
        <f>O218*H218</f>
        <v>0</v>
      </c>
      <c r="Q218" s="201">
        <v>0</v>
      </c>
      <c r="R218" s="201">
        <f>Q218*H218</f>
        <v>0</v>
      </c>
      <c r="S218" s="201">
        <v>0</v>
      </c>
      <c r="T218" s="202">
        <f>S218*H218</f>
        <v>0</v>
      </c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R218" s="203" t="s">
        <v>827</v>
      </c>
      <c r="AT218" s="203" t="s">
        <v>147</v>
      </c>
      <c r="AU218" s="203" t="s">
        <v>92</v>
      </c>
      <c r="AY218" s="18" t="s">
        <v>145</v>
      </c>
      <c r="BE218" s="204">
        <f>IF(N218="základní",J218,0)</f>
        <v>0</v>
      </c>
      <c r="BF218" s="204">
        <f>IF(N218="snížená",J218,0)</f>
        <v>0</v>
      </c>
      <c r="BG218" s="204">
        <f>IF(N218="zákl. přenesená",J218,0)</f>
        <v>0</v>
      </c>
      <c r="BH218" s="204">
        <f>IF(N218="sníž. přenesená",J218,0)</f>
        <v>0</v>
      </c>
      <c r="BI218" s="204">
        <f>IF(N218="nulová",J218,0)</f>
        <v>0</v>
      </c>
      <c r="BJ218" s="18" t="s">
        <v>23</v>
      </c>
      <c r="BK218" s="204">
        <f>ROUND(I218*H218,2)</f>
        <v>0</v>
      </c>
      <c r="BL218" s="18" t="s">
        <v>827</v>
      </c>
      <c r="BM218" s="203" t="s">
        <v>935</v>
      </c>
    </row>
    <row r="219" spans="2:51" s="13" customFormat="1" ht="11.25">
      <c r="B219" s="205"/>
      <c r="C219" s="206"/>
      <c r="D219" s="207" t="s">
        <v>153</v>
      </c>
      <c r="E219" s="208" t="s">
        <v>1</v>
      </c>
      <c r="F219" s="209" t="s">
        <v>23</v>
      </c>
      <c r="G219" s="206"/>
      <c r="H219" s="210">
        <v>1</v>
      </c>
      <c r="I219" s="211"/>
      <c r="J219" s="206"/>
      <c r="K219" s="206"/>
      <c r="L219" s="212"/>
      <c r="M219" s="253"/>
      <c r="N219" s="254"/>
      <c r="O219" s="254"/>
      <c r="P219" s="254"/>
      <c r="Q219" s="254"/>
      <c r="R219" s="254"/>
      <c r="S219" s="254"/>
      <c r="T219" s="255"/>
      <c r="AT219" s="216" t="s">
        <v>153</v>
      </c>
      <c r="AU219" s="216" t="s">
        <v>92</v>
      </c>
      <c r="AV219" s="13" t="s">
        <v>92</v>
      </c>
      <c r="AW219" s="13" t="s">
        <v>40</v>
      </c>
      <c r="AX219" s="13" t="s">
        <v>23</v>
      </c>
      <c r="AY219" s="216" t="s">
        <v>145</v>
      </c>
    </row>
    <row r="220" spans="1:31" s="2" customFormat="1" ht="6.95" customHeight="1">
      <c r="A220" s="35"/>
      <c r="B220" s="55"/>
      <c r="C220" s="56"/>
      <c r="D220" s="56"/>
      <c r="E220" s="56"/>
      <c r="F220" s="56"/>
      <c r="G220" s="56"/>
      <c r="H220" s="56"/>
      <c r="I220" s="56"/>
      <c r="J220" s="56"/>
      <c r="K220" s="56"/>
      <c r="L220" s="40"/>
      <c r="M220" s="35"/>
      <c r="O220" s="35"/>
      <c r="P220" s="35"/>
      <c r="Q220" s="35"/>
      <c r="R220" s="35"/>
      <c r="S220" s="35"/>
      <c r="T220" s="35"/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</row>
  </sheetData>
  <sheetProtection algorithmName="SHA-512" hashValue="SmIQokzRbV9IObiCBxRxe3rQgpDTcSz0UCWzhp7e4NVv/xXdrvomE0rjntpzrg1MqTcXhvsforUd7V8VFXGMBw==" saltValue="fOeXaA9f9ezhWu2mDw+7xL7It3DKtxkYW+BaO8aSW5M5UiATWU0KUGRfuvkTcAxeuDaNTJaQe/jDEXa3Ljzbaw==" spinCount="100000" sheet="1" objects="1" scenarios="1" formatColumns="0" formatRows="0" autoFilter="0"/>
  <autoFilter ref="C122:K219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Malý Ladislav</dc:creator>
  <cp:keywords/>
  <dc:description/>
  <cp:lastModifiedBy>Ing. Petr Kočí</cp:lastModifiedBy>
  <dcterms:created xsi:type="dcterms:W3CDTF">2021-07-26T07:13:50Z</dcterms:created>
  <dcterms:modified xsi:type="dcterms:W3CDTF">2021-07-26T10:45:44Z</dcterms:modified>
  <cp:category/>
  <cp:version/>
  <cp:contentType/>
  <cp:contentStatus/>
</cp:coreProperties>
</file>