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752" windowHeight="13392" activeTab="0"/>
  </bookViews>
  <sheets>
    <sheet name="Rekapitulace stavby" sheetId="1" r:id="rId1"/>
    <sheet name="1. - SO 01 Oprava opevnění" sheetId="2" r:id="rId2"/>
    <sheet name="VON - Vedlejší a ostatní ..." sheetId="3" r:id="rId3"/>
    <sheet name="Pokyny pro vyplnění" sheetId="4" r:id="rId4"/>
  </sheets>
  <definedNames>
    <definedName name="_xlnm._FilterDatabase" localSheetId="1" hidden="1">'1. - SO 01 Oprava opevnění'!$C$83:$K$364</definedName>
    <definedName name="_xlnm._FilterDatabase" localSheetId="2" hidden="1">'VON - Vedlejší a ostatní ...'!$C$83:$K$174</definedName>
    <definedName name="_xlnm.Print_Area" localSheetId="1">'1. - SO 01 Oprava opevnění'!$C$4:$J$39,'1. - SO 01 Oprava opevnění'!$C$45:$J$65,'1. - SO 01 Oprava opevnění'!$C$71:$K$364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2">'VON - Vedlejší a ostatní ...'!$C$4:$J$39,'VON - Vedlejší a ostatní ...'!$C$45:$J$65,'VON - Vedlejší a ostatní ...'!$C$71:$K$174</definedName>
    <definedName name="_xlnm.Print_Titles" localSheetId="0">'Rekapitulace stavby'!$52:$52</definedName>
    <definedName name="_xlnm.Print_Titles" localSheetId="1">'1. - SO 01 Oprava opevnění'!$83:$83</definedName>
    <definedName name="_xlnm.Print_Titles" localSheetId="2">'VON - Vedlejší a ostatní ...'!$83:$83</definedName>
  </definedNames>
  <calcPr calcId="162913"/>
</workbook>
</file>

<file path=xl/sharedStrings.xml><?xml version="1.0" encoding="utf-8"?>
<sst xmlns="http://schemas.openxmlformats.org/spreadsheetml/2006/main" count="4193" uniqueCount="686">
  <si>
    <t>Export Komplet</t>
  </si>
  <si>
    <t>VZ</t>
  </si>
  <si>
    <t>2.0</t>
  </si>
  <si>
    <t>ZAMOK</t>
  </si>
  <si>
    <t>False</t>
  </si>
  <si>
    <t>{7dc2a312-7604-44ed-9153-93239401f9d1}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</si>
  <si>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</si>
  <si>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</si>
  <si>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</si>
  <si>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</si>
  <si>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</si>
  <si>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</si>
  <si>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</si>
  <si>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</si>
  <si>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3615vv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</si>
  <si>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</si>
  <si>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</si>
  <si>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Piletický potok, Hradec Králové, ř. km 0,000 - 0,490, oprava opevnění</t>
  </si>
  <si>
    <t>KSO:</t>
  </si>
  <si>
    <t>833 2</t>
  </si>
  <si>
    <t>CC-CZ:</t>
  </si>
  <si>
    <t>215</t>
  </si>
  <si>
    <t>Místo:</t>
  </si>
  <si>
    <t>Hradec Králové</t>
  </si>
  <si>
    <t>Datum:</t>
  </si>
  <si>
    <t>22. 6. 2021</t>
  </si>
  <si>
    <t>Zadavatel:</t>
  </si>
  <si>
    <t>IČ:</t>
  </si>
  <si>
    <t/>
  </si>
  <si>
    <t>Povodí Labe, státní podnik, závod Jablonec n/N</t>
  </si>
  <si>
    <t>DIČ:</t>
  </si>
  <si>
    <t>Uchazeč:</t>
  </si>
  <si>
    <t>Vyplň údaj</t>
  </si>
  <si>
    <t>Projektant:</t>
  </si>
  <si>
    <t>Povodí Labe, státní podnik, Hradec Králové</t>
  </si>
  <si>
    <t>True</t>
  </si>
  <si>
    <t>Zpracovatel:</t>
  </si>
  <si>
    <t>Ing. Eva Morkesová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</si>
  <si>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</si>
  <si>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 Tato akce je naceněna v CÚ 2021/I.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</si>
  <si>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</si>
  <si>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</si>
  <si>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</si>
  <si>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</si>
  <si>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</si>
  <si>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</si>
  <si>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</si>
  <si>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</si>
  <si>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</si>
  <si>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</si>
  <si>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</si>
  <si>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</si>
  <si>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</si>
  <si>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</si>
  <si>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</si>
  <si>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</si>
  <si>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</si>
  <si>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</si>
  <si>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</si>
  <si>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</si>
  <si>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</si>
  <si>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</si>
  <si>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</si>
  <si>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</si>
  <si>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</si>
  <si>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</si>
  <si>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</si>
  <si>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</si>
  <si>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</si>
  <si>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</si>
  <si>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</si>
  <si>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</si>
  <si>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</si>
  <si>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</si>
  <si>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</si>
  <si>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</si>
  <si>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</si>
  <si>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</si>
  <si>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</si>
  <si>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1.</t>
  </si>
  <si>
    <t>SO 01 Oprava opevnění</t>
  </si>
  <si>
    <t>STA</t>
  </si>
  <si>
    <t>1</t>
  </si>
  <si>
    <t>{6f9feb21-9028-4ead-b593-09946e7a156a}</t>
  </si>
  <si>
    <t>2</t>
  </si>
  <si>
    <t>VON</t>
  </si>
  <si>
    <t>Vedlejší a ostatní náklady</t>
  </si>
  <si>
    <t>{d2d70f29-fab1-4bf2-b99e-ee02f6ce418b}</t>
  </si>
  <si>
    <t>KRYCÍ LIST SOUPISU PRACÍ</t>
  </si>
  <si>
    <t>Objekt:</t>
  </si>
  <si>
    <t>1. - SO 01 Oprava opevnění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</si>
  <si>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Tato akce je naceněna v CÚ 2021/I.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</si>
  <si>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</si>
  <si>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</si>
  <si>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</si>
  <si>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</si>
  <si>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</si>
  <si>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</si>
  <si>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</si>
  <si>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</si>
  <si>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</si>
  <si>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</si>
  <si>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</si>
  <si>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</si>
  <si>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</si>
  <si>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</si>
  <si>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</si>
  <si>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</si>
  <si>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</si>
  <si>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</si>
  <si>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</si>
  <si>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</si>
  <si>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</si>
  <si>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</si>
  <si>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</si>
  <si>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</si>
  <si>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</si>
  <si>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</si>
  <si>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</si>
  <si>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114203201</t>
  </si>
  <si>
    <t>Očištění lomového kamene nebo betonových tvárnic od hlíny nebo písku</t>
  </si>
  <si>
    <t>m3</t>
  </si>
  <si>
    <t>CS ÚRS 2021 01</t>
  </si>
  <si>
    <t>4</t>
  </si>
  <si>
    <t>1448723824</t>
  </si>
  <si>
    <t>PP</t>
  </si>
  <si>
    <t>Očištění lomového kamene nebo betonových tvárnic získaných při rozebrání dlažeb, záhozů, rovnanin a soustřeďovacích staveb od hlíny nebo písku</t>
  </si>
  <si>
    <t>Online PSC</t>
  </si>
  <si>
    <t>https://podminky.urs.cz/item/CS_URS_2021_01/114203201</t>
  </si>
  <si>
    <t>VV</t>
  </si>
  <si>
    <t>očištění vytříděného kamene (třída 5), viz příloha D.1, D.3</t>
  </si>
  <si>
    <t>44,675+66,331</t>
  </si>
  <si>
    <t>114203301</t>
  </si>
  <si>
    <t>Třídění lomového kamene nebo betonových tvárnic podle druhu, velikosti nebo tvaru</t>
  </si>
  <si>
    <t>-1287246479</t>
  </si>
  <si>
    <t>Třídění lomového kamene nebo betonových tvárnic získaných při rozebrání dlažeb, záhozů, rovnanin a soustřeďovacích staveb podle druhu, velikosti nebo tvaru</t>
  </si>
  <si>
    <t>https://podminky.urs.cz/item/CS_URS_2021_01/114203301</t>
  </si>
  <si>
    <t>přetřídění výkopu (třída 5), viz příloha D.1, D.3</t>
  </si>
  <si>
    <t>materiál z výkopu nad vodou</t>
  </si>
  <si>
    <t>44,675</t>
  </si>
  <si>
    <t>materiál z výkopu pod vodou</t>
  </si>
  <si>
    <t>66,331</t>
  </si>
  <si>
    <t>Součet</t>
  </si>
  <si>
    <t>3</t>
  </si>
  <si>
    <t>124253101</t>
  </si>
  <si>
    <t>Vykopávky pro koryta vodotečí v hornině třídy těžitelnosti I, skupiny 3 objem do 1000 m3 strojně</t>
  </si>
  <si>
    <t>1004849289</t>
  </si>
  <si>
    <t>Vykopávky pro koryta vodotečí strojně v hornině třídy těžitelnosti I skupiny 3 přes 100 do 1 000 m3</t>
  </si>
  <si>
    <t>https://podminky.urs.cz/item/CS_URS_2021_01/124253101</t>
  </si>
  <si>
    <t>hloubení zeminy třídy 3 nad vodou, výkaz, 90 % z celkového množství zeminy nad vodou, viz příloha D.2, D.3</t>
  </si>
  <si>
    <t>LB</t>
  </si>
  <si>
    <t>186,06*0,9</t>
  </si>
  <si>
    <t>PB</t>
  </si>
  <si>
    <t>260,69*0,9</t>
  </si>
  <si>
    <t>124453101</t>
  </si>
  <si>
    <t>Vykopávky pro koryta vodotečí v hornině třídy těžitelnosti II, skupiny 5 objem do 1000 m3 strojně</t>
  </si>
  <si>
    <t>-1712398023</t>
  </si>
  <si>
    <t>Vykopávky pro koryta vodotečí strojně v hornině třídy těžitelnosti II skupiny 5 přes 100 do 1 000 m3</t>
  </si>
  <si>
    <t>https://podminky.urs.cz/item/CS_URS_2021_01/124453101</t>
  </si>
  <si>
    <t>hloubení zeminy třídy 5 nad vodou, výkaz, 10 % z celkového množství zeminy nad vodou, viz příloha D.2, D.3</t>
  </si>
  <si>
    <t>186,06*0,1</t>
  </si>
  <si>
    <t>260,69*0,1</t>
  </si>
  <si>
    <t>5</t>
  </si>
  <si>
    <t>127751111R</t>
  </si>
  <si>
    <t>Vykopávky pod vodou v hornině třídy těžitelnosti I a II, skupiny 1 až 4 tl vrstvy přes 0,5 m objem do 1000 m3 strojně</t>
  </si>
  <si>
    <t>1586623892</t>
  </si>
  <si>
    <t>Vykopávky pod vodou strojně na hloubku do 5 m pod projektem stanovenou hladinou vody v horninách třídy těžitelnosti I a II skupiny 1 až 4, průměrné tloušťky projektované vrstvy přes 0,50 m do 1 000 m3</t>
  </si>
  <si>
    <t>hloubení zeminy třídy 3 pod vodou, výkaz, 90 % z celkového množství zeminy pod vodou, viz příloha D.2, D.3</t>
  </si>
  <si>
    <t>330,50*0,9</t>
  </si>
  <si>
    <t>332,81*0,9</t>
  </si>
  <si>
    <t>6</t>
  </si>
  <si>
    <t>127451111</t>
  </si>
  <si>
    <t>Vykopávky pod vodou v hornině třídy těžitelnosti II, skupiny 5 tl vrstvy přes 0,5 m objem do 1000 m3 strojně</t>
  </si>
  <si>
    <t>-760286936</t>
  </si>
  <si>
    <t>Vykopávky pod vodou strojně na hloubku do 5 m pod projektem stanovenou hladinou vody v hornině třídy těžitelnosti II skupiny 5, průměrné tloušťky projektované vrstvy přes 0,50 m do 1 000 m3</t>
  </si>
  <si>
    <t>https://podminky.urs.cz/item/CS_URS_2021_01/127451111</t>
  </si>
  <si>
    <t>hloubení zeminy třídy 5 pod vodou, výkaz, 10 % z celkového množství zeminy pod vodou, viz příloha D.2, D.3</t>
  </si>
  <si>
    <t>330,50*0,1</t>
  </si>
  <si>
    <t>332,81*0,1</t>
  </si>
  <si>
    <t>7</t>
  </si>
  <si>
    <t>129001101</t>
  </si>
  <si>
    <t>Příplatek za ztížení odkopávky nebo prokopávky v blízkosti inženýrských sítí</t>
  </si>
  <si>
    <t>-1423640677</t>
  </si>
  <si>
    <t>Příplatek k cenám vykopávek za ztížení vykopávky v blízkosti podzemního vedení nebo výbušnin v horninách jakékoliv třídy</t>
  </si>
  <si>
    <t>https://podminky.urs.cz/item/CS_URS_2021_01/129001101</t>
  </si>
  <si>
    <t>v ochranném pásmu podzem. vedení VN do 35 kV, křížení v korytě 2x vedle sebe, optické vedení Telco Pro Servis, vedení Cetin (mezi PF 1 a PF 2)</t>
  </si>
  <si>
    <t>výkop nad vodou (LB i PB)</t>
  </si>
  <si>
    <t>2*3,0*0,35</t>
  </si>
  <si>
    <t>výkop pod vodou (LB i PB)</t>
  </si>
  <si>
    <t>2*3,0*0,96</t>
  </si>
  <si>
    <t>v ochranném pásmu podzem. optického kabelu v chráničce Cetin (mezi PF 9 a PF 10)</t>
  </si>
  <si>
    <t>2*2,0*0,5</t>
  </si>
  <si>
    <t>8</t>
  </si>
  <si>
    <t>162251101</t>
  </si>
  <si>
    <t>Vodorovné přemístění do 20 m výkopku/sypaniny z horniny třídy těžitelnosti I, skupiny 1 až 3</t>
  </si>
  <si>
    <t>962958483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</si>
  <si>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</si>
  <si>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https://podminky.urs.cz/item/CS_URS_2021_01/162251101</t>
  </si>
  <si>
    <t>materiál tř. 3 z výkopů na meziskládku (cca 1/5 z celkového množství vykopané zeminy)</t>
  </si>
  <si>
    <t xml:space="preserve">materiál z výkopů nad vodou </t>
  </si>
  <si>
    <t>167,454+234,621*1/5</t>
  </si>
  <si>
    <t>materiál z výkopu pod vodou (násobeno koeficientem z důvodu těžení pod vodou)</t>
  </si>
  <si>
    <t>(297,45+299,529)*1,6*1/5</t>
  </si>
  <si>
    <t>odpočet materiálu do násypů a hrázek (zemina zůstane v místě vytěžení)</t>
  </si>
  <si>
    <t>-(92,519+113,66)*1/5</t>
  </si>
  <si>
    <t>Mezisoučet</t>
  </si>
  <si>
    <t>zemní materiál z meziskládek v místě vytěžení zpět do násypu</t>
  </si>
  <si>
    <t>do násypu nad opevněním a do poškozené manipulační plochy ve svahu</t>
  </si>
  <si>
    <t>23,61+19,73+49,179</t>
  </si>
  <si>
    <t>zemní materiál pro navýšení zemní hrázky, výkaz</t>
  </si>
  <si>
    <t>85,23+28,43</t>
  </si>
  <si>
    <t>9</t>
  </si>
  <si>
    <t>162251102</t>
  </si>
  <si>
    <t>Vodorovné přemístění do 50 m výkopku/sypaniny z horniny třídy těžitelnosti I, skupiny 1 až 3</t>
  </si>
  <si>
    <t>1450522628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</si>
  <si>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</si>
  <si>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https://podminky.urs.cz/item/CS_URS_2021_01/162251102</t>
  </si>
  <si>
    <t>10</t>
  </si>
  <si>
    <t>162351103</t>
  </si>
  <si>
    <t>Vodorovné přemístění do 500 m výkopku/sypaniny z horniny třídy těžitelnosti I, skupiny 1 až 3</t>
  </si>
  <si>
    <t>-877313866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</si>
  <si>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</si>
  <si>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https://podminky.urs.cz/item/CS_URS_2021_01/162351103</t>
  </si>
  <si>
    <t>materiál tř. 3 z výkopů na meziskládku (cca 3/5 z celkového množství vykopané zeminy)</t>
  </si>
  <si>
    <t>167,454+234,621*3/5</t>
  </si>
  <si>
    <t>(297,45+299,529)*1,6*3/5</t>
  </si>
  <si>
    <t>-(92,519+113,66)*3/5</t>
  </si>
  <si>
    <t>11</t>
  </si>
  <si>
    <t>171151111</t>
  </si>
  <si>
    <t>Uložení sypaniny z hornin nesoudržných sypkých do násypů zhutněných strojně</t>
  </si>
  <si>
    <t>300191621</t>
  </si>
  <si>
    <t>Uložení sypanin do násypů strojně s rozprostřením sypaniny ve vrstvách a s hrubým urovnáním zhutněných z hornin nesoudržných sypkých</t>
  </si>
  <si>
    <t>https://podminky.urs.cz/item/CS_URS_2021_01/171151111</t>
  </si>
  <si>
    <t>zásyp nad opevněním zeminou z meziskládky, výkaz, viz příloha D.1, D.3</t>
  </si>
  <si>
    <t>23,61</t>
  </si>
  <si>
    <t>19,73</t>
  </si>
  <si>
    <t>doplnění materiálu - manipulační plocha ve svahu (cca 10 % plochy), výkaz</t>
  </si>
  <si>
    <t>2001,49*0,2*0,1</t>
  </si>
  <si>
    <t>457,43*0,2*0,1</t>
  </si>
  <si>
    <t>12</t>
  </si>
  <si>
    <t>171153101</t>
  </si>
  <si>
    <t>Zemní hrázky melioračních kanálů z horniny třídy těžitelnosti I a II, skupiny 1 až 4</t>
  </si>
  <si>
    <t>977685150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</si>
  <si>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</si>
  <si>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https://podminky.urs.cz/item/CS_URS_2021_01/171153101</t>
  </si>
  <si>
    <t>navýšení zemní hrázky z materiálu z meziskládky, výkaz, viz příloha D.1, D.2, D.3</t>
  </si>
  <si>
    <t>85,23</t>
  </si>
  <si>
    <t>28,43</t>
  </si>
  <si>
    <t>13</t>
  </si>
  <si>
    <t>171251201</t>
  </si>
  <si>
    <t>Uložení sypaniny na skládky nebo meziskládky</t>
  </si>
  <si>
    <t>1133509264</t>
  </si>
  <si>
    <t>Uložení sypaniny na skládky nebo meziskládky bez hutnění s upravením uložené sypaniny do předepsaného tvaru</t>
  </si>
  <si>
    <t>https://podminky.urs.cz/item/CS_URS_2021_01/171251201</t>
  </si>
  <si>
    <t>zemní materiál z výkopů potřebný pro násypy, opravy (dosypání) manipulační plochy a pro nyvýšení zemní hrázky na meziskládky v místech vytěžení</t>
  </si>
  <si>
    <t>přebytečný zemní materiál z meziskládky pro odvoz, odpočet materiálu do násypů a hrázek (zemina zůstane v místě vytěžení)</t>
  </si>
  <si>
    <t>402,075+596,979-206,179</t>
  </si>
  <si>
    <t>kámen z výkopů pro opětovné použití na meziskládky v místech vytěžení</t>
  </si>
  <si>
    <t>14</t>
  </si>
  <si>
    <t>181411121</t>
  </si>
  <si>
    <t>Založení lučního trávníku výsevem plochy do 1000 m2 v rovině a ve svahu do 1:5</t>
  </si>
  <si>
    <t>m2</t>
  </si>
  <si>
    <t>-1645466190</t>
  </si>
  <si>
    <t>Založení trávníku na půdě předem připravené plochy do 1000 m2 výsevem včetně utažení lučního v rovině nebo na svahu do 1:5</t>
  </si>
  <si>
    <t>https://podminky.urs.cz/item/CS_URS_2021_01/181411121</t>
  </si>
  <si>
    <t>osetí koruny hrázky, výkaz, viz příloha D.1</t>
  </si>
  <si>
    <t>834,95</t>
  </si>
  <si>
    <t>154,47</t>
  </si>
  <si>
    <t>M</t>
  </si>
  <si>
    <t>00572472</t>
  </si>
  <si>
    <t>osivo směs travní krajinná-rovinná</t>
  </si>
  <si>
    <t>kg</t>
  </si>
  <si>
    <t>43219601</t>
  </si>
  <si>
    <t>https://podminky.urs.cz/item/CS_URS_2021_01/00572472</t>
  </si>
  <si>
    <t>viz pol. založení trávníku v rovině, výkaz</t>
  </si>
  <si>
    <t>989,42</t>
  </si>
  <si>
    <t>989,42*0,03 'Přepočtené koeficientem množství</t>
  </si>
  <si>
    <t>16</t>
  </si>
  <si>
    <t>181411122</t>
  </si>
  <si>
    <t>Založení lučního trávníku výsevem plochy do 1000 m2 ve svahu do 1:2</t>
  </si>
  <si>
    <t>1661180946</t>
  </si>
  <si>
    <t>Založení trávníku na půdě předem připravené plochy do 1000 m2 výsevem včetně utažení lučního na svahu přes 1:5 do 1:2</t>
  </si>
  <si>
    <t>https://podminky.urs.cz/item/CS_URS_2021_01/181411122</t>
  </si>
  <si>
    <t>osetí svahu - navýšení hrázky, výkaz, viz příloha D.1</t>
  </si>
  <si>
    <t>177,90</t>
  </si>
  <si>
    <t>87,44</t>
  </si>
  <si>
    <t>osetí svahu nad opevněním, výkaz</t>
  </si>
  <si>
    <t>367,28</t>
  </si>
  <si>
    <t>522,64</t>
  </si>
  <si>
    <t>osetí manipulační plochy ve svahu (cca 50 % plochy), výkaz</t>
  </si>
  <si>
    <t>2001,49*0,5</t>
  </si>
  <si>
    <t>457,43*0,5</t>
  </si>
  <si>
    <t>17</t>
  </si>
  <si>
    <t>00572474</t>
  </si>
  <si>
    <t>osivo směs travní krajinná-svahová</t>
  </si>
  <si>
    <t>-784569749</t>
  </si>
  <si>
    <t>https://podminky.urs.cz/item/CS_URS_2021_01/00572474</t>
  </si>
  <si>
    <t>viz pol. založení trávníku ve svahu, výkaz</t>
  </si>
  <si>
    <t>2384,72</t>
  </si>
  <si>
    <t>2384,72*0,03 'Přepočtené koeficientem množství</t>
  </si>
  <si>
    <t>18</t>
  </si>
  <si>
    <t>181951112</t>
  </si>
  <si>
    <t>Úprava pláně v hornině třídy těžitelnosti I, skupiny 1 až 3 se zhutněním strojně</t>
  </si>
  <si>
    <t>1069312997</t>
  </si>
  <si>
    <t>Úprava pláně vyrovnáním výškových rozdílů strojně v hornině třídy těžitelnosti I, skupiny 1 až 3 se zhutněním</t>
  </si>
  <si>
    <t>https://podminky.urs.cz/item/CS_URS_2021_01/181951112</t>
  </si>
  <si>
    <t>úprava koruny hrázky, výkaz</t>
  </si>
  <si>
    <t>19</t>
  </si>
  <si>
    <t>182251101</t>
  </si>
  <si>
    <t>Svahování násypů strojně</t>
  </si>
  <si>
    <t>-347953986</t>
  </si>
  <si>
    <t>Svahování trvalých svahů do projektovaných profilů strojně s potřebným přemístěním výkopku při svahování násypů v jakékoliv hornině</t>
  </si>
  <si>
    <t>https://podminky.urs.cz/item/CS_URS_2021_01/182251101</t>
  </si>
  <si>
    <t>svah - navýšení hrázky, výkaz, viz příloha D.1, D.3</t>
  </si>
  <si>
    <t>svah nad opevněním zeminou z meziskládky, výkaz</t>
  </si>
  <si>
    <t>manipulační plocha ve svahu (cca 50 % plochy), výkaz</t>
  </si>
  <si>
    <t>20</t>
  </si>
  <si>
    <t>183551413</t>
  </si>
  <si>
    <t>Úprava půdy rotačním kypřičem do 0,15 m ploch do 5 ha sklonu do 5</t>
  </si>
  <si>
    <t>ha</t>
  </si>
  <si>
    <t>1678663186</t>
  </si>
  <si>
    <t>Úprava zemědělské půdy - orba rotačním kypřičem, hl. do 0,15 m, na ploše jednotlivě do 5 ha, o sklonu do 5°</t>
  </si>
  <si>
    <t>https://podminky.urs.cz/item/CS_URS_2021_01/183551413</t>
  </si>
  <si>
    <t>rozrušení povrchu hrázky do hl. 0,15 m pro spojení s násypem (novým materiálem), výkaz</t>
  </si>
  <si>
    <t>991,15/10000</t>
  </si>
  <si>
    <t>229,24/10000</t>
  </si>
  <si>
    <t>Vodorovné konstrukce</t>
  </si>
  <si>
    <t>462511270</t>
  </si>
  <si>
    <t>Zához z lomového kamene bez proštěrkování z terénu hmotnost do 200 kg</t>
  </si>
  <si>
    <t>596327478</t>
  </si>
  <si>
    <t>Zához z lomového kamene neupraveného záhozového bez proštěrkování z terénu, hmotnosti jednotlivých kamenů do 200 kg</t>
  </si>
  <si>
    <t>https://podminky.urs.cz/item/CS_URS_2021_01/462511270</t>
  </si>
  <si>
    <t>pod vodou (odpočet záhozu nad vodou), výkaz, viz příloha D.1, D.2, D.3</t>
  </si>
  <si>
    <t>557,17-206,98</t>
  </si>
  <si>
    <t>533,06-204,96</t>
  </si>
  <si>
    <t>22</t>
  </si>
  <si>
    <t>462512270</t>
  </si>
  <si>
    <t>Zához z lomového kamene s proštěrkováním z terénu hmotnost do 200 kg</t>
  </si>
  <si>
    <t>-2023098181</t>
  </si>
  <si>
    <t>Zához z lomového kamene neupraveného záhozového s proštěrkováním z terénu, hmotnosti jednotlivých kamenů do 200 kg</t>
  </si>
  <si>
    <t>https://podminky.urs.cz/item/CS_URS_2021_01/462512270</t>
  </si>
  <si>
    <t>zához nad vodou z dovezeného kamene (odpočet záhozu z místního očištěného kamene), viz příloha D.1, D.2, D.3</t>
  </si>
  <si>
    <t>206,98</t>
  </si>
  <si>
    <t>204,96</t>
  </si>
  <si>
    <t>odpočet záhozu z původního kamene</t>
  </si>
  <si>
    <t>-111,006</t>
  </si>
  <si>
    <t>23</t>
  </si>
  <si>
    <t>462512270R</t>
  </si>
  <si>
    <t>1951343841</t>
  </si>
  <si>
    <t>zához nad vodou ze stávajícího očištěného kamene, cena snížena o cenu kamene, viz příloha D.1, D.2, D.3</t>
  </si>
  <si>
    <t>111,06</t>
  </si>
  <si>
    <t>24</t>
  </si>
  <si>
    <t>462519002</t>
  </si>
  <si>
    <t>Příplatek za urovnání ploch záhozu z lomového kamene hmotnost do 200 kg</t>
  </si>
  <si>
    <t>-1459213097</t>
  </si>
  <si>
    <t>Zához z lomového kamene neupraveného záhozového Příplatek k cenám za urovnání viditelných ploch záhozu z kamene, hmotnosti jednotlivých kamenů do 200 kg</t>
  </si>
  <si>
    <t>https://podminky.urs.cz/item/CS_URS_2021_01/462519002</t>
  </si>
  <si>
    <t>nad vodou, výkaz, viz příloha D.1, D.3</t>
  </si>
  <si>
    <t>666,83</t>
  </si>
  <si>
    <t>657,87</t>
  </si>
  <si>
    <t>997</t>
  </si>
  <si>
    <t>Přesun sutě</t>
  </si>
  <si>
    <t>25</t>
  </si>
  <si>
    <t>997013655R1</t>
  </si>
  <si>
    <t xml:space="preserve">Likvidace zeminy a kamení </t>
  </si>
  <si>
    <t>t</t>
  </si>
  <si>
    <t>1612028400</t>
  </si>
  <si>
    <t>Likvidace zeminy a kamení včetně naložení, dopravy, uložení a případného poplatku za uložení</t>
  </si>
  <si>
    <t>přebytečný zemní materiál, viz příloha B.</t>
  </si>
  <si>
    <t>(167,454+234,621)*1,8</t>
  </si>
  <si>
    <t>(297,45+299,529)*1,8</t>
  </si>
  <si>
    <t>-(92,519+113,66)*1,8</t>
  </si>
  <si>
    <t>26</t>
  </si>
  <si>
    <t>997013811R1</t>
  </si>
  <si>
    <t>Likvidace stavebního odpadu dřevěného</t>
  </si>
  <si>
    <t>-199451591</t>
  </si>
  <si>
    <t>Likvidace stavebního odpadu dřevěného včetně naložení, dopravy, uložení a případného poplatku za uložení</t>
  </si>
  <si>
    <t>pařezy, viz příloha B.</t>
  </si>
  <si>
    <t>pařez prům. do 300 mm (vrbička) odstraněný při vykopávce, 1 ks</t>
  </si>
  <si>
    <t>1*0,05*0,9</t>
  </si>
  <si>
    <t>pařezy prům. do 500 mm odstraněné při vykopávce, 5 ks</t>
  </si>
  <si>
    <t>5*0,10*0,9</t>
  </si>
  <si>
    <t>998</t>
  </si>
  <si>
    <t>Přesun hmot</t>
  </si>
  <si>
    <t>27</t>
  </si>
  <si>
    <t>998332011</t>
  </si>
  <si>
    <t>Přesun hmot pro úpravy vodních toků a kanály</t>
  </si>
  <si>
    <t>767029072</t>
  </si>
  <si>
    <t>Přesun hmot pro úpravy vodních toků a kanály, hráze rybníků apod. dopravní vzdálenost do 500 m</t>
  </si>
  <si>
    <t>https://podminky.urs.cz/item/CS_URS_2021_01/998332011</t>
  </si>
  <si>
    <t>VON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</si>
  <si>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</si>
  <si>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</si>
  <si>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</si>
  <si>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</si>
  <si>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</si>
  <si>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</si>
  <si>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</si>
  <si>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</si>
  <si>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</si>
  <si>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</si>
  <si>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</si>
  <si>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soubor</t>
  </si>
  <si>
    <t>1024</t>
  </si>
  <si>
    <t>-1272471975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</si>
  <si>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</si>
  <si>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</si>
  <si>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</si>
  <si>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</si>
  <si>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</si>
  <si>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</si>
  <si>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</si>
  <si>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</si>
  <si>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opatření u manipulační plochy proti nežádoucímu rozsypu materiálu při jeho vykládce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</si>
  <si>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</si>
  <si>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</si>
  <si>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ochrany veškeré zeleně v prostoru staveniště a v jeho bezprostřední blízkosti pro poškození během realizace stavby</t>
  </si>
  <si>
    <t>01117</t>
  </si>
  <si>
    <t>Zajištění zřízení provizorní panelové plochy</t>
  </si>
  <si>
    <t>-1814549238</t>
  </si>
  <si>
    <t>zařízení staveniště a dočasné mezideponie z provozního materiálu zhotovitele, v místě nájezdů na hrázky, viz příloha C.2</t>
  </si>
  <si>
    <t>ochrana stávajících chodníků včetně uvedení do původního stavu</t>
  </si>
  <si>
    <t>zpevnění silničními panely včetně podsypu a geotextilie (16 + 36) m2</t>
  </si>
  <si>
    <t>0112</t>
  </si>
  <si>
    <t>Zajištění obnovy asfaltové komunikace</t>
  </si>
  <si>
    <t>2036502464</t>
  </si>
  <si>
    <t>Zajištění obnovy stávající příjezdové asfaltové komunikace</t>
  </si>
  <si>
    <t>obnova stávající příjezdové komunikace a parkoviště při jejich případném porušení, viz příloha B.</t>
  </si>
  <si>
    <t>02</t>
  </si>
  <si>
    <t>Projektová dokumentace - ostatní náklady</t>
  </si>
  <si>
    <t>0210</t>
  </si>
  <si>
    <t>Vypracování Plánu opatření pro případ havárie</t>
  </si>
  <si>
    <t>kus</t>
  </si>
  <si>
    <t>8192</t>
  </si>
  <si>
    <t>-1483895297</t>
  </si>
  <si>
    <t>Zhotovitelem vypracovaný Plán opatření pro případ havárie, pro případ úniku závadných látek 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</si>
  <si>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</si>
  <si>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</si>
  <si>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-1195982980</t>
  </si>
  <si>
    <t>023</t>
  </si>
  <si>
    <t>Vypracování projektu skutečného provedení díla</t>
  </si>
  <si>
    <t>1387835463</t>
  </si>
  <si>
    <t>3 paré + 1 x CD</t>
  </si>
  <si>
    <t>03</t>
  </si>
  <si>
    <t>Geodetické práce a vytýčení - ostatní náklady</t>
  </si>
  <si>
    <t>031</t>
  </si>
  <si>
    <t>Vypracování geodetického zaměření skutečného stavu</t>
  </si>
  <si>
    <t>262144</t>
  </si>
  <si>
    <t>-291942203</t>
  </si>
  <si>
    <t>zaměření stavby zpracované ve 2 paré + 1 x CD</t>
  </si>
  <si>
    <t>035</t>
  </si>
  <si>
    <t>Zajištění veškerých geodetických prací souvisejících s realizací díla</t>
  </si>
  <si>
    <t>-1939734288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</si>
  <si>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</si>
  <si>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</si>
  <si>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</si>
  <si>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</si>
  <si>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96643726</t>
  </si>
  <si>
    <t>viz příloha B.</t>
  </si>
  <si>
    <t>092</t>
  </si>
  <si>
    <t>Zajištění souhlasů se zvláštním užíváním komunikací</t>
  </si>
  <si>
    <t>-1056119513</t>
  </si>
  <si>
    <t>09211</t>
  </si>
  <si>
    <t>Odstranění překážek v majetku cizích osob a jejich zpětné navrácení</t>
  </si>
  <si>
    <t>1284158408</t>
  </si>
  <si>
    <t xml:space="preserve">Odstranění překážek v majetku cizích osob a jejich zpětné navrácení (např. palivové dřevo, oplocení, kůlna, skleník, kompost atd.)
</t>
  </si>
  <si>
    <t>odstranění a navrácení dopravní značky v místě nájezdu na hrázku</t>
  </si>
  <si>
    <t>09211115</t>
  </si>
  <si>
    <t>Úprava doprovodného porostu v místě pojezdu stavební techniky po hrázích</t>
  </si>
  <si>
    <t>-340499098</t>
  </si>
  <si>
    <t>vyvětvení pro zajištění podjezdné výšky včetně ošetření stromů v místě řezu a likvidace větví</t>
  </si>
  <si>
    <t>0931</t>
  </si>
  <si>
    <t>Provedení pasportizace stávajících nemovitostí (vč. pozemků) a jejich příslušenství, zajištění fotodokumentace stávajícího stavu přístupových komunikací</t>
  </si>
  <si>
    <t>293512868</t>
  </si>
  <si>
    <t>094</t>
  </si>
  <si>
    <t>Zajištění vytyčení veškerých podzemních zařízení</t>
  </si>
  <si>
    <t>-505395578</t>
  </si>
  <si>
    <t>Zajištění vytýčení veškerých podzemních zařízení</t>
  </si>
  <si>
    <t>095</t>
  </si>
  <si>
    <t>Zajištění šetření o podzemních sítích vč. zajištění nových vyjádření v případě, že před realizací pozbyly platnosti</t>
  </si>
  <si>
    <t>1743806527</t>
  </si>
  <si>
    <t>09920</t>
  </si>
  <si>
    <t>Odborné odlovení rybí obsádky z prostoru staveniště</t>
  </si>
  <si>
    <t>-1600121824</t>
  </si>
  <si>
    <t>099202</t>
  </si>
  <si>
    <t>Odchyt a likvidace nutrií</t>
  </si>
  <si>
    <t>439279537</t>
  </si>
  <si>
    <t>Odchyt a likvidace nutrií v souladu se zákonem proti týrání zvířat</t>
  </si>
  <si>
    <t>0993</t>
  </si>
  <si>
    <t>Zajištění dopravně inženýrských opatření</t>
  </si>
  <si>
    <t>-1591137930</t>
  </si>
  <si>
    <t>zajištění stanoviska dopr. inspektorátu</t>
  </si>
  <si>
    <t>zajištění stanovení přechodné úpravy</t>
  </si>
  <si>
    <t>zajištění uzavírky</t>
  </si>
  <si>
    <t>09968</t>
  </si>
  <si>
    <t>Čištění vozovek splachováním vodou povrchu podkladu nebo krytu živičného, betonového nebo dlážděného</t>
  </si>
  <si>
    <t>-162749407</t>
  </si>
  <si>
    <t>čištění během stavby vodou z mobilních zdrojů, viz příloha B.</t>
  </si>
  <si>
    <t>09991</t>
  </si>
  <si>
    <t>Zajištění fotodokumentace veškerých konstrukcí, které budou v průběhu výstavby skryty nebo zakryty</t>
  </si>
  <si>
    <t>-1755171183</t>
  </si>
  <si>
    <t>099911</t>
  </si>
  <si>
    <t>Zajištění vedení průběžné evidence odpadů</t>
  </si>
  <si>
    <t>-487133706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</si>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</sst>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4203201" TargetMode="External" /><Relationship Id="rId2" Type="http://schemas.openxmlformats.org/officeDocument/2006/relationships/hyperlink" Target="https://podminky.urs.cz/item/CS_URS_2021_01/114203301" TargetMode="External" /><Relationship Id="rId3" Type="http://schemas.openxmlformats.org/officeDocument/2006/relationships/hyperlink" Target="https://podminky.urs.cz/item/CS_URS_2021_01/124253101" TargetMode="External" /><Relationship Id="rId4" Type="http://schemas.openxmlformats.org/officeDocument/2006/relationships/hyperlink" Target="https://podminky.urs.cz/item/CS_URS_2021_01/124453101" TargetMode="External" /><Relationship Id="rId5" Type="http://schemas.openxmlformats.org/officeDocument/2006/relationships/hyperlink" Target="https://podminky.urs.cz/item/CS_URS_2021_01/127451111" TargetMode="External" /><Relationship Id="rId6" Type="http://schemas.openxmlformats.org/officeDocument/2006/relationships/hyperlink" Target="https://podminky.urs.cz/item/CS_URS_2021_01/129001101" TargetMode="External" /><Relationship Id="rId7" Type="http://schemas.openxmlformats.org/officeDocument/2006/relationships/hyperlink" Target="https://podminky.urs.cz/item/CS_URS_2021_01/162251101" TargetMode="External" /><Relationship Id="rId8" Type="http://schemas.openxmlformats.org/officeDocument/2006/relationships/hyperlink" Target="https://podminky.urs.cz/item/CS_URS_2021_01/162251102" TargetMode="External" /><Relationship Id="rId9" Type="http://schemas.openxmlformats.org/officeDocument/2006/relationships/hyperlink" Target="https://podminky.urs.cz/item/CS_URS_2021_01/162351103" TargetMode="External" /><Relationship Id="rId10" Type="http://schemas.openxmlformats.org/officeDocument/2006/relationships/hyperlink" Target="https://podminky.urs.cz/item/CS_URS_2021_01/171151111" TargetMode="External" /><Relationship Id="rId11" Type="http://schemas.openxmlformats.org/officeDocument/2006/relationships/hyperlink" Target="https://podminky.urs.cz/item/CS_URS_2021_01/171153101" TargetMode="External" /><Relationship Id="rId12" Type="http://schemas.openxmlformats.org/officeDocument/2006/relationships/hyperlink" Target="https://podminky.urs.cz/item/CS_URS_2021_01/171251201" TargetMode="External" /><Relationship Id="rId13" Type="http://schemas.openxmlformats.org/officeDocument/2006/relationships/hyperlink" Target="https://podminky.urs.cz/item/CS_URS_2021_01/181411121" TargetMode="External" /><Relationship Id="rId14" Type="http://schemas.openxmlformats.org/officeDocument/2006/relationships/hyperlink" Target="https://podminky.urs.cz/item/CS_URS_2021_01/00572472" TargetMode="External" /><Relationship Id="rId15" Type="http://schemas.openxmlformats.org/officeDocument/2006/relationships/hyperlink" Target="https://podminky.urs.cz/item/CS_URS_2021_01/181411122" TargetMode="External" /><Relationship Id="rId16" Type="http://schemas.openxmlformats.org/officeDocument/2006/relationships/hyperlink" Target="https://podminky.urs.cz/item/CS_URS_2021_01/00572474" TargetMode="External" /><Relationship Id="rId17" Type="http://schemas.openxmlformats.org/officeDocument/2006/relationships/hyperlink" Target="https://podminky.urs.cz/item/CS_URS_2021_01/181951112" TargetMode="External" /><Relationship Id="rId18" Type="http://schemas.openxmlformats.org/officeDocument/2006/relationships/hyperlink" Target="https://podminky.urs.cz/item/CS_URS_2021_01/182251101" TargetMode="External" /><Relationship Id="rId19" Type="http://schemas.openxmlformats.org/officeDocument/2006/relationships/hyperlink" Target="https://podminky.urs.cz/item/CS_URS_2021_01/183551413" TargetMode="External" /><Relationship Id="rId20" Type="http://schemas.openxmlformats.org/officeDocument/2006/relationships/hyperlink" Target="https://podminky.urs.cz/item/CS_URS_2021_01/462511270" TargetMode="External" /><Relationship Id="rId21" Type="http://schemas.openxmlformats.org/officeDocument/2006/relationships/hyperlink" Target="https://podminky.urs.cz/item/CS_URS_2021_01/462512270" TargetMode="External" /><Relationship Id="rId22" Type="http://schemas.openxmlformats.org/officeDocument/2006/relationships/hyperlink" Target="https://podminky.urs.cz/item/CS_URS_2021_01/462519002" TargetMode="External" /><Relationship Id="rId23" Type="http://schemas.openxmlformats.org/officeDocument/2006/relationships/hyperlink" Target="https://podminky.urs.cz/item/CS_URS_2021_01/998332011" TargetMode="External" /><Relationship Id="rId2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selection activeCell="O11" sqref="O1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40" t="s">
        <v>14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24"/>
      <c r="AQ5" s="24"/>
      <c r="AR5" s="22"/>
      <c r="BE5" s="337" t="s">
        <v>15</v>
      </c>
      <c r="BS5" s="19" t="s">
        <v>6</v>
      </c>
    </row>
    <row r="6" spans="2:71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2" t="s">
        <v>17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24"/>
      <c r="AQ6" s="24"/>
      <c r="AR6" s="22"/>
      <c r="BE6" s="338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38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38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8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8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38"/>
      <c r="BS11" s="19" t="s">
        <v>6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8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32</v>
      </c>
      <c r="AO13" s="24"/>
      <c r="AP13" s="24"/>
      <c r="AQ13" s="24"/>
      <c r="AR13" s="22"/>
      <c r="BE13" s="338"/>
      <c r="BS13" s="19" t="s">
        <v>6</v>
      </c>
    </row>
    <row r="14" spans="2:71" ht="13.2">
      <c r="B14" s="23"/>
      <c r="C14" s="24"/>
      <c r="D14" s="24"/>
      <c r="E14" s="343" t="s">
        <v>32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1" t="s">
        <v>30</v>
      </c>
      <c r="AL14" s="24"/>
      <c r="AM14" s="24"/>
      <c r="AN14" s="33" t="s">
        <v>32</v>
      </c>
      <c r="AO14" s="24"/>
      <c r="AP14" s="24"/>
      <c r="AQ14" s="24"/>
      <c r="AR14" s="22"/>
      <c r="BE14" s="338"/>
      <c r="BS14" s="19" t="s">
        <v>6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8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38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38"/>
      <c r="BS17" s="19" t="s">
        <v>35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8"/>
      <c r="BS18" s="19" t="s">
        <v>6</v>
      </c>
    </row>
    <row r="19" spans="2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38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38"/>
      <c r="BS20" s="19" t="s">
        <v>35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8"/>
    </row>
    <row r="22" spans="2:57" s="1" customFormat="1" ht="12" customHeight="1">
      <c r="B22" s="23"/>
      <c r="C22" s="24"/>
      <c r="D22" s="31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8"/>
    </row>
    <row r="23" spans="2:57" s="1" customFormat="1" ht="47.25" customHeight="1">
      <c r="B23" s="23"/>
      <c r="C23" s="24"/>
      <c r="D23" s="24"/>
      <c r="E23" s="345" t="s">
        <v>39</v>
      </c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24"/>
      <c r="AP23" s="24"/>
      <c r="AQ23" s="24"/>
      <c r="AR23" s="22"/>
      <c r="BE23" s="338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8"/>
    </row>
    <row r="25" spans="2:57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8"/>
    </row>
    <row r="26" spans="1:57" s="2" customFormat="1" ht="25.95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6">
        <f>ROUND(AG54,2)</f>
        <v>0</v>
      </c>
      <c r="AL26" s="347"/>
      <c r="AM26" s="347"/>
      <c r="AN26" s="347"/>
      <c r="AO26" s="347"/>
      <c r="AP26" s="38"/>
      <c r="AQ26" s="38"/>
      <c r="AR26" s="41"/>
      <c r="BE26" s="338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8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8" t="s">
        <v>41</v>
      </c>
      <c r="M28" s="348"/>
      <c r="N28" s="348"/>
      <c r="O28" s="348"/>
      <c r="P28" s="348"/>
      <c r="Q28" s="38"/>
      <c r="R28" s="38"/>
      <c r="S28" s="38"/>
      <c r="T28" s="38"/>
      <c r="U28" s="38"/>
      <c r="V28" s="38"/>
      <c r="W28" s="348" t="s">
        <v>42</v>
      </c>
      <c r="X28" s="348"/>
      <c r="Y28" s="348"/>
      <c r="Z28" s="348"/>
      <c r="AA28" s="348"/>
      <c r="AB28" s="348"/>
      <c r="AC28" s="348"/>
      <c r="AD28" s="348"/>
      <c r="AE28" s="348"/>
      <c r="AF28" s="38"/>
      <c r="AG28" s="38"/>
      <c r="AH28" s="38"/>
      <c r="AI28" s="38"/>
      <c r="AJ28" s="38"/>
      <c r="AK28" s="348" t="s">
        <v>43</v>
      </c>
      <c r="AL28" s="348"/>
      <c r="AM28" s="348"/>
      <c r="AN28" s="348"/>
      <c r="AO28" s="348"/>
      <c r="AP28" s="38"/>
      <c r="AQ28" s="38"/>
      <c r="AR28" s="41"/>
      <c r="BE28" s="338"/>
    </row>
    <row r="29" spans="2:57" s="3" customFormat="1" ht="14.4" customHeight="1" hidden="1">
      <c r="B29" s="42"/>
      <c r="C29" s="43"/>
      <c r="D29" s="31" t="s">
        <v>44</v>
      </c>
      <c r="E29" s="43"/>
      <c r="F29" s="31" t="s">
        <v>45</v>
      </c>
      <c r="G29" s="43"/>
      <c r="H29" s="43"/>
      <c r="I29" s="43"/>
      <c r="J29" s="43"/>
      <c r="K29" s="43"/>
      <c r="L29" s="351">
        <v>0.21</v>
      </c>
      <c r="M29" s="350"/>
      <c r="N29" s="350"/>
      <c r="O29" s="350"/>
      <c r="P29" s="350"/>
      <c r="Q29" s="43"/>
      <c r="R29" s="43"/>
      <c r="S29" s="43"/>
      <c r="T29" s="43"/>
      <c r="U29" s="43"/>
      <c r="V29" s="43"/>
      <c r="W29" s="349">
        <f>ROUND(AZ54,2)</f>
        <v>0</v>
      </c>
      <c r="X29" s="350"/>
      <c r="Y29" s="350"/>
      <c r="Z29" s="350"/>
      <c r="AA29" s="350"/>
      <c r="AB29" s="350"/>
      <c r="AC29" s="350"/>
      <c r="AD29" s="350"/>
      <c r="AE29" s="350"/>
      <c r="AF29" s="43"/>
      <c r="AG29" s="43"/>
      <c r="AH29" s="43"/>
      <c r="AI29" s="43"/>
      <c r="AJ29" s="43"/>
      <c r="AK29" s="349">
        <f>ROUND(AV54,2)</f>
        <v>0</v>
      </c>
      <c r="AL29" s="350"/>
      <c r="AM29" s="350"/>
      <c r="AN29" s="350"/>
      <c r="AO29" s="350"/>
      <c r="AP29" s="43"/>
      <c r="AQ29" s="43"/>
      <c r="AR29" s="44"/>
      <c r="BE29" s="339"/>
    </row>
    <row r="30" spans="2:57" s="3" customFormat="1" ht="14.4" customHeight="1" hidden="1">
      <c r="B30" s="42"/>
      <c r="C30" s="43"/>
      <c r="D30" s="43"/>
      <c r="E30" s="43"/>
      <c r="F30" s="31" t="s">
        <v>46</v>
      </c>
      <c r="G30" s="43"/>
      <c r="H30" s="43"/>
      <c r="I30" s="43"/>
      <c r="J30" s="43"/>
      <c r="K30" s="43"/>
      <c r="L30" s="351">
        <v>0.15</v>
      </c>
      <c r="M30" s="350"/>
      <c r="N30" s="350"/>
      <c r="O30" s="350"/>
      <c r="P30" s="350"/>
      <c r="Q30" s="43"/>
      <c r="R30" s="43"/>
      <c r="S30" s="43"/>
      <c r="T30" s="43"/>
      <c r="U30" s="43"/>
      <c r="V30" s="43"/>
      <c r="W30" s="349">
        <f>ROUND(BA54,2)</f>
        <v>0</v>
      </c>
      <c r="X30" s="350"/>
      <c r="Y30" s="350"/>
      <c r="Z30" s="350"/>
      <c r="AA30" s="350"/>
      <c r="AB30" s="350"/>
      <c r="AC30" s="350"/>
      <c r="AD30" s="350"/>
      <c r="AE30" s="350"/>
      <c r="AF30" s="43"/>
      <c r="AG30" s="43"/>
      <c r="AH30" s="43"/>
      <c r="AI30" s="43"/>
      <c r="AJ30" s="43"/>
      <c r="AK30" s="349">
        <f>ROUND(AW54,2)</f>
        <v>0</v>
      </c>
      <c r="AL30" s="350"/>
      <c r="AM30" s="350"/>
      <c r="AN30" s="350"/>
      <c r="AO30" s="350"/>
      <c r="AP30" s="43"/>
      <c r="AQ30" s="43"/>
      <c r="AR30" s="44"/>
      <c r="BE30" s="339"/>
    </row>
    <row r="31" spans="2:57" s="3" customFormat="1" ht="14.4" customHeight="1">
      <c r="B31" s="42"/>
      <c r="C31" s="43"/>
      <c r="D31" s="45" t="s">
        <v>44</v>
      </c>
      <c r="E31" s="43"/>
      <c r="F31" s="31" t="s">
        <v>47</v>
      </c>
      <c r="G31" s="43"/>
      <c r="H31" s="43"/>
      <c r="I31" s="43"/>
      <c r="J31" s="43"/>
      <c r="K31" s="43"/>
      <c r="L31" s="351">
        <v>0.21</v>
      </c>
      <c r="M31" s="350"/>
      <c r="N31" s="350"/>
      <c r="O31" s="350"/>
      <c r="P31" s="350"/>
      <c r="Q31" s="43"/>
      <c r="R31" s="43"/>
      <c r="S31" s="43"/>
      <c r="T31" s="43"/>
      <c r="U31" s="43"/>
      <c r="V31" s="43"/>
      <c r="W31" s="349">
        <f>ROUND(BB54,2)</f>
        <v>0</v>
      </c>
      <c r="X31" s="350"/>
      <c r="Y31" s="350"/>
      <c r="Z31" s="350"/>
      <c r="AA31" s="350"/>
      <c r="AB31" s="350"/>
      <c r="AC31" s="350"/>
      <c r="AD31" s="350"/>
      <c r="AE31" s="350"/>
      <c r="AF31" s="43"/>
      <c r="AG31" s="43"/>
      <c r="AH31" s="43"/>
      <c r="AI31" s="43"/>
      <c r="AJ31" s="43"/>
      <c r="AK31" s="349">
        <v>0</v>
      </c>
      <c r="AL31" s="350"/>
      <c r="AM31" s="350"/>
      <c r="AN31" s="350"/>
      <c r="AO31" s="350"/>
      <c r="AP31" s="43"/>
      <c r="AQ31" s="43"/>
      <c r="AR31" s="44"/>
      <c r="BE31" s="339"/>
    </row>
    <row r="32" spans="2:57" s="3" customFormat="1" ht="14.4" customHeight="1">
      <c r="B32" s="42"/>
      <c r="C32" s="43"/>
      <c r="D32" s="43"/>
      <c r="E32" s="43"/>
      <c r="F32" s="31" t="s">
        <v>48</v>
      </c>
      <c r="G32" s="43"/>
      <c r="H32" s="43"/>
      <c r="I32" s="43"/>
      <c r="J32" s="43"/>
      <c r="K32" s="43"/>
      <c r="L32" s="351">
        <v>0.15</v>
      </c>
      <c r="M32" s="350"/>
      <c r="N32" s="350"/>
      <c r="O32" s="350"/>
      <c r="P32" s="350"/>
      <c r="Q32" s="43"/>
      <c r="R32" s="43"/>
      <c r="S32" s="43"/>
      <c r="T32" s="43"/>
      <c r="U32" s="43"/>
      <c r="V32" s="43"/>
      <c r="W32" s="349">
        <f>ROUND(BC54,2)</f>
        <v>0</v>
      </c>
      <c r="X32" s="350"/>
      <c r="Y32" s="350"/>
      <c r="Z32" s="350"/>
      <c r="AA32" s="350"/>
      <c r="AB32" s="350"/>
      <c r="AC32" s="350"/>
      <c r="AD32" s="350"/>
      <c r="AE32" s="350"/>
      <c r="AF32" s="43"/>
      <c r="AG32" s="43"/>
      <c r="AH32" s="43"/>
      <c r="AI32" s="43"/>
      <c r="AJ32" s="43"/>
      <c r="AK32" s="349">
        <v>0</v>
      </c>
      <c r="AL32" s="350"/>
      <c r="AM32" s="350"/>
      <c r="AN32" s="350"/>
      <c r="AO32" s="350"/>
      <c r="AP32" s="43"/>
      <c r="AQ32" s="43"/>
      <c r="AR32" s="44"/>
      <c r="BE32" s="339"/>
    </row>
    <row r="33" spans="2:44" s="3" customFormat="1" ht="14.4" customHeight="1" hidden="1">
      <c r="B33" s="42"/>
      <c r="C33" s="43"/>
      <c r="D33" s="43"/>
      <c r="E33" s="43"/>
      <c r="F33" s="31" t="s">
        <v>49</v>
      </c>
      <c r="G33" s="43"/>
      <c r="H33" s="43"/>
      <c r="I33" s="43"/>
      <c r="J33" s="43"/>
      <c r="K33" s="43"/>
      <c r="L33" s="351">
        <v>0</v>
      </c>
      <c r="M33" s="350"/>
      <c r="N33" s="350"/>
      <c r="O33" s="350"/>
      <c r="P33" s="350"/>
      <c r="Q33" s="43"/>
      <c r="R33" s="43"/>
      <c r="S33" s="43"/>
      <c r="T33" s="43"/>
      <c r="U33" s="43"/>
      <c r="V33" s="43"/>
      <c r="W33" s="349">
        <f>ROUND(BD54,2)</f>
        <v>0</v>
      </c>
      <c r="X33" s="350"/>
      <c r="Y33" s="350"/>
      <c r="Z33" s="350"/>
      <c r="AA33" s="350"/>
      <c r="AB33" s="350"/>
      <c r="AC33" s="350"/>
      <c r="AD33" s="350"/>
      <c r="AE33" s="350"/>
      <c r="AF33" s="43"/>
      <c r="AG33" s="43"/>
      <c r="AH33" s="43"/>
      <c r="AI33" s="43"/>
      <c r="AJ33" s="43"/>
      <c r="AK33" s="349">
        <v>0</v>
      </c>
      <c r="AL33" s="350"/>
      <c r="AM33" s="350"/>
      <c r="AN33" s="350"/>
      <c r="AO33" s="350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6"/>
      <c r="D35" s="47" t="s">
        <v>50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51</v>
      </c>
      <c r="U35" s="48"/>
      <c r="V35" s="48"/>
      <c r="W35" s="48"/>
      <c r="X35" s="352" t="s">
        <v>52</v>
      </c>
      <c r="Y35" s="353"/>
      <c r="Z35" s="353"/>
      <c r="AA35" s="353"/>
      <c r="AB35" s="353"/>
      <c r="AC35" s="48"/>
      <c r="AD35" s="48"/>
      <c r="AE35" s="48"/>
      <c r="AF35" s="48"/>
      <c r="AG35" s="48"/>
      <c r="AH35" s="48"/>
      <c r="AI35" s="48"/>
      <c r="AJ35" s="48"/>
      <c r="AK35" s="354">
        <f>SUM(AK26:AK33)</f>
        <v>0</v>
      </c>
      <c r="AL35" s="353"/>
      <c r="AM35" s="353"/>
      <c r="AN35" s="353"/>
      <c r="AO35" s="355"/>
      <c r="AP35" s="46"/>
      <c r="AQ35" s="46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1"/>
      <c r="BE37" s="36"/>
    </row>
    <row r="41" spans="1:57" s="2" customFormat="1" ht="6.9" customHeight="1">
      <c r="A41" s="36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1"/>
      <c r="BE41" s="36"/>
    </row>
    <row r="42" spans="1:57" s="2" customFormat="1" ht="24.9" customHeight="1">
      <c r="A42" s="36"/>
      <c r="B42" s="37"/>
      <c r="C42" s="25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3615vv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56" t="str">
        <f>K6</f>
        <v>Piletický potok, Hradec Králové, ř. km 0,000 - 0,490, oprava opevnění</v>
      </c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59"/>
      <c r="AQ45" s="59"/>
      <c r="AR45" s="60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1" t="str">
        <f>IF(K8="","",K8)</f>
        <v>Hradec Králové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58" t="str">
        <f>IF(AN8="","",AN8)</f>
        <v>22. 6. 2021</v>
      </c>
      <c r="AN47" s="358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65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5" t="str">
        <f>IF(E11="","",E11)</f>
        <v>Povodí Labe, státní podnik, závod Jablonec n/N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59" t="str">
        <f>IF(E17="","",E17)</f>
        <v>Povodí Labe, státní podnik, Hradec Králové</v>
      </c>
      <c r="AN49" s="360"/>
      <c r="AO49" s="360"/>
      <c r="AP49" s="360"/>
      <c r="AQ49" s="38"/>
      <c r="AR49" s="41"/>
      <c r="AS49" s="361" t="s">
        <v>54</v>
      </c>
      <c r="AT49" s="362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6"/>
    </row>
    <row r="50" spans="1:57" s="2" customFormat="1" ht="15.15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5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359" t="str">
        <f>IF(E20="","",E20)</f>
        <v>Ing. Eva Morkesová</v>
      </c>
      <c r="AN50" s="360"/>
      <c r="AO50" s="360"/>
      <c r="AP50" s="360"/>
      <c r="AQ50" s="38"/>
      <c r="AR50" s="41"/>
      <c r="AS50" s="363"/>
      <c r="AT50" s="364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5"/>
      <c r="AT51" s="366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6"/>
    </row>
    <row r="52" spans="1:57" s="2" customFormat="1" ht="29.25" customHeight="1">
      <c r="A52" s="36"/>
      <c r="B52" s="37"/>
      <c r="C52" s="367" t="s">
        <v>55</v>
      </c>
      <c r="D52" s="368"/>
      <c r="E52" s="368"/>
      <c r="F52" s="368"/>
      <c r="G52" s="368"/>
      <c r="H52" s="69"/>
      <c r="I52" s="369" t="s">
        <v>56</v>
      </c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70" t="s">
        <v>57</v>
      </c>
      <c r="AH52" s="368"/>
      <c r="AI52" s="368"/>
      <c r="AJ52" s="368"/>
      <c r="AK52" s="368"/>
      <c r="AL52" s="368"/>
      <c r="AM52" s="368"/>
      <c r="AN52" s="369" t="s">
        <v>58</v>
      </c>
      <c r="AO52" s="368"/>
      <c r="AP52" s="368"/>
      <c r="AQ52" s="70" t="s">
        <v>59</v>
      </c>
      <c r="AR52" s="41"/>
      <c r="AS52" s="71" t="s">
        <v>60</v>
      </c>
      <c r="AT52" s="72" t="s">
        <v>61</v>
      </c>
      <c r="AU52" s="72" t="s">
        <v>62</v>
      </c>
      <c r="AV52" s="72" t="s">
        <v>63</v>
      </c>
      <c r="AW52" s="72" t="s">
        <v>64</v>
      </c>
      <c r="AX52" s="72" t="s">
        <v>65</v>
      </c>
      <c r="AY52" s="72" t="s">
        <v>66</v>
      </c>
      <c r="AZ52" s="72" t="s">
        <v>67</v>
      </c>
      <c r="BA52" s="72" t="s">
        <v>68</v>
      </c>
      <c r="BB52" s="72" t="s">
        <v>69</v>
      </c>
      <c r="BC52" s="72" t="s">
        <v>70</v>
      </c>
      <c r="BD52" s="73" t="s">
        <v>71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6"/>
    </row>
    <row r="54" spans="2:90" s="6" customFormat="1" ht="32.4" customHeight="1">
      <c r="B54" s="77"/>
      <c r="C54" s="78" t="s">
        <v>72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74">
        <f>ROUND(SUM(AG55:AG56),2)</f>
        <v>0</v>
      </c>
      <c r="AH54" s="374"/>
      <c r="AI54" s="374"/>
      <c r="AJ54" s="374"/>
      <c r="AK54" s="374"/>
      <c r="AL54" s="374"/>
      <c r="AM54" s="374"/>
      <c r="AN54" s="375">
        <f>SUM(AG54,AT54)</f>
        <v>0</v>
      </c>
      <c r="AO54" s="375"/>
      <c r="AP54" s="375"/>
      <c r="AQ54" s="81" t="s">
        <v>28</v>
      </c>
      <c r="AR54" s="82"/>
      <c r="AS54" s="83">
        <f>ROUND(SUM(AS55:AS56),2)</f>
        <v>0</v>
      </c>
      <c r="AT54" s="84">
        <f>ROUND(SUM(AV54:AW54),2)</f>
        <v>0</v>
      </c>
      <c r="AU54" s="85">
        <f>ROUND(SUM(AU55:AU56),5)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ROUND(SUM(AZ55:AZ56),2)</f>
        <v>0</v>
      </c>
      <c r="BA54" s="84">
        <f>ROUND(SUM(BA55:BA56),2)</f>
        <v>0</v>
      </c>
      <c r="BB54" s="84">
        <f>ROUND(SUM(BB55:BB56),2)</f>
        <v>0</v>
      </c>
      <c r="BC54" s="84">
        <f>ROUND(SUM(BC55:BC56),2)</f>
        <v>0</v>
      </c>
      <c r="BD54" s="86">
        <f>ROUND(SUM(BD55:BD56),2)</f>
        <v>0</v>
      </c>
      <c r="BS54" s="87" t="s">
        <v>73</v>
      </c>
      <c r="BT54" s="87" t="s">
        <v>74</v>
      </c>
      <c r="BU54" s="88" t="s">
        <v>75</v>
      </c>
      <c r="BV54" s="87" t="s">
        <v>76</v>
      </c>
      <c r="BW54" s="87" t="s">
        <v>5</v>
      </c>
      <c r="BX54" s="87" t="s">
        <v>77</v>
      </c>
      <c r="CL54" s="87" t="s">
        <v>19</v>
      </c>
    </row>
    <row r="55" spans="1:91" s="7" customFormat="1" ht="16.5" customHeight="1">
      <c r="A55" s="89" t="s">
        <v>78</v>
      </c>
      <c r="B55" s="90"/>
      <c r="C55" s="91"/>
      <c r="D55" s="373" t="s">
        <v>79</v>
      </c>
      <c r="E55" s="373"/>
      <c r="F55" s="373"/>
      <c r="G55" s="373"/>
      <c r="H55" s="373"/>
      <c r="I55" s="92"/>
      <c r="J55" s="373" t="s">
        <v>80</v>
      </c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1">
        <f>'1. - SO 01 Oprava opevnění'!J30</f>
        <v>0</v>
      </c>
      <c r="AH55" s="372"/>
      <c r="AI55" s="372"/>
      <c r="AJ55" s="372"/>
      <c r="AK55" s="372"/>
      <c r="AL55" s="372"/>
      <c r="AM55" s="372"/>
      <c r="AN55" s="371">
        <f>SUM(AG55,AT55)</f>
        <v>0</v>
      </c>
      <c r="AO55" s="372"/>
      <c r="AP55" s="372"/>
      <c r="AQ55" s="93" t="s">
        <v>81</v>
      </c>
      <c r="AR55" s="94"/>
      <c r="AS55" s="95">
        <v>0</v>
      </c>
      <c r="AT55" s="96">
        <f>ROUND(SUM(AV55:AW55),2)</f>
        <v>0</v>
      </c>
      <c r="AU55" s="97">
        <f>'1. - SO 01 Oprava opevnění'!P84</f>
        <v>0</v>
      </c>
      <c r="AV55" s="96">
        <f>'1. - SO 01 Oprava opevnění'!J33</f>
        <v>0</v>
      </c>
      <c r="AW55" s="96">
        <f>'1. - SO 01 Oprava opevnění'!J34</f>
        <v>0</v>
      </c>
      <c r="AX55" s="96">
        <f>'1. - SO 01 Oprava opevnění'!J35</f>
        <v>0</v>
      </c>
      <c r="AY55" s="96">
        <f>'1. - SO 01 Oprava opevnění'!J36</f>
        <v>0</v>
      </c>
      <c r="AZ55" s="96">
        <f>'1. - SO 01 Oprava opevnění'!F33</f>
        <v>0</v>
      </c>
      <c r="BA55" s="96">
        <f>'1. - SO 01 Oprava opevnění'!F34</f>
        <v>0</v>
      </c>
      <c r="BB55" s="96">
        <f>'1. - SO 01 Oprava opevnění'!F35</f>
        <v>0</v>
      </c>
      <c r="BC55" s="96">
        <f>'1. - SO 01 Oprava opevnění'!F36</f>
        <v>0</v>
      </c>
      <c r="BD55" s="98">
        <f>'1. - SO 01 Oprava opevnění'!F37</f>
        <v>0</v>
      </c>
      <c r="BT55" s="99" t="s">
        <v>82</v>
      </c>
      <c r="BV55" s="99" t="s">
        <v>76</v>
      </c>
      <c r="BW55" s="99" t="s">
        <v>83</v>
      </c>
      <c r="BX55" s="99" t="s">
        <v>5</v>
      </c>
      <c r="CL55" s="99" t="s">
        <v>19</v>
      </c>
      <c r="CM55" s="99" t="s">
        <v>84</v>
      </c>
    </row>
    <row r="56" spans="1:91" s="7" customFormat="1" ht="16.5" customHeight="1">
      <c r="A56" s="89" t="s">
        <v>78</v>
      </c>
      <c r="B56" s="90"/>
      <c r="C56" s="91"/>
      <c r="D56" s="373" t="s">
        <v>85</v>
      </c>
      <c r="E56" s="373"/>
      <c r="F56" s="373"/>
      <c r="G56" s="373"/>
      <c r="H56" s="373"/>
      <c r="I56" s="92"/>
      <c r="J56" s="373" t="s">
        <v>86</v>
      </c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1">
        <f>'VON - Vedlejší a ostatní ...'!J30</f>
        <v>0</v>
      </c>
      <c r="AH56" s="372"/>
      <c r="AI56" s="372"/>
      <c r="AJ56" s="372"/>
      <c r="AK56" s="372"/>
      <c r="AL56" s="372"/>
      <c r="AM56" s="372"/>
      <c r="AN56" s="371">
        <f>SUM(AG56,AT56)</f>
        <v>0</v>
      </c>
      <c r="AO56" s="372"/>
      <c r="AP56" s="372"/>
      <c r="AQ56" s="93" t="s">
        <v>85</v>
      </c>
      <c r="AR56" s="94"/>
      <c r="AS56" s="100">
        <v>0</v>
      </c>
      <c r="AT56" s="101">
        <f>ROUND(SUM(AV56:AW56),2)</f>
        <v>0</v>
      </c>
      <c r="AU56" s="102">
        <f>'VON - Vedlejší a ostatní ...'!P84</f>
        <v>0</v>
      </c>
      <c r="AV56" s="101">
        <f>'VON - Vedlejší a ostatní ...'!J33</f>
        <v>0</v>
      </c>
      <c r="AW56" s="101">
        <f>'VON - Vedlejší a ostatní ...'!J34</f>
        <v>0</v>
      </c>
      <c r="AX56" s="101">
        <f>'VON - Vedlejší a ostatní ...'!J35</f>
        <v>0</v>
      </c>
      <c r="AY56" s="101">
        <f>'VON - Vedlejší a ostatní ...'!J36</f>
        <v>0</v>
      </c>
      <c r="AZ56" s="101">
        <f>'VON - Vedlejší a ostatní ...'!F33</f>
        <v>0</v>
      </c>
      <c r="BA56" s="101">
        <f>'VON - Vedlejší a ostatní ...'!F34</f>
        <v>0</v>
      </c>
      <c r="BB56" s="101">
        <f>'VON - Vedlejší a ostatní ...'!F35</f>
        <v>0</v>
      </c>
      <c r="BC56" s="101">
        <f>'VON - Vedlejší a ostatní ...'!F36</f>
        <v>0</v>
      </c>
      <c r="BD56" s="103">
        <f>'VON - Vedlejší a ostatní ...'!F37</f>
        <v>0</v>
      </c>
      <c r="BT56" s="99" t="s">
        <v>82</v>
      </c>
      <c r="BV56" s="99" t="s">
        <v>76</v>
      </c>
      <c r="BW56" s="99" t="s">
        <v>87</v>
      </c>
      <c r="BX56" s="99" t="s">
        <v>5</v>
      </c>
      <c r="CL56" s="99" t="s">
        <v>28</v>
      </c>
      <c r="CM56" s="99" t="s">
        <v>84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" customHeight="1">
      <c r="A58" s="36"/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W1p9dN4qCGCE7ZFUbq6opoAWn8XWuJenQCsi9dlvceJw2sx5RVUizSQ/R5T4WVuFQc0wa3GEnZXhqmhqiJ1d8g==" saltValue="GzU7O//PApar7QKZ18luNrzcaYsbv9eMvP6yP9HTCEiAIw4v1jkGLaNX3Dl3+75ifseh8ozW8TblO6jt11vJEg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. - SO 01 Oprava opevnění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5"/>
  <sheetViews>
    <sheetView showGridLines="0" workbookViewId="0" topLeftCell="A1">
      <selection activeCell="E21" sqref="E2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83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" customHeight="1">
      <c r="B4" s="22"/>
      <c r="D4" s="106" t="s">
        <v>88</v>
      </c>
      <c r="L4" s="22"/>
      <c r="M4" s="107" t="s">
        <v>10</v>
      </c>
      <c r="AT4" s="19" t="s">
        <v>35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7" t="str">
        <f>'Rekapitulace stavby'!K6</f>
        <v>Piletický potok, Hradec Králové, ř. km 0,000 - 0,490, oprava opevnění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8" t="s">
        <v>89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90</v>
      </c>
      <c r="F9" s="380"/>
      <c r="G9" s="380"/>
      <c r="H9" s="380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22. 6. 2021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9.25" customHeight="1">
      <c r="A27" s="112"/>
      <c r="B27" s="113"/>
      <c r="C27" s="112"/>
      <c r="D27" s="112"/>
      <c r="E27" s="383" t="s">
        <v>91</v>
      </c>
      <c r="F27" s="383"/>
      <c r="G27" s="383"/>
      <c r="H27" s="38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40</v>
      </c>
      <c r="E30" s="36"/>
      <c r="F30" s="36"/>
      <c r="G30" s="36"/>
      <c r="H30" s="36"/>
      <c r="I30" s="36"/>
      <c r="J30" s="117">
        <f>ROUND(J84,2)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42</v>
      </c>
      <c r="G32" s="36"/>
      <c r="H32" s="36"/>
      <c r="I32" s="118" t="s">
        <v>41</v>
      </c>
      <c r="J32" s="118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44</v>
      </c>
      <c r="E33" s="108" t="s">
        <v>45</v>
      </c>
      <c r="F33" s="120">
        <f>ROUND((SUM(BE84:BE364)),2)</f>
        <v>0</v>
      </c>
      <c r="G33" s="36"/>
      <c r="H33" s="36"/>
      <c r="I33" s="121">
        <v>0.21</v>
      </c>
      <c r="J33" s="120">
        <f>ROUND(((SUM(BE84:BE364))*I33),2)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46</v>
      </c>
      <c r="F34" s="120">
        <f>ROUND((SUM(BF84:BF364)),2)</f>
        <v>0</v>
      </c>
      <c r="G34" s="36"/>
      <c r="H34" s="36"/>
      <c r="I34" s="121">
        <v>0.15</v>
      </c>
      <c r="J34" s="120">
        <f>ROUND(((SUM(BF84:BF364))*I34),2)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44</v>
      </c>
      <c r="E35" s="108" t="s">
        <v>47</v>
      </c>
      <c r="F35" s="120">
        <f>ROUND((SUM(BG84:BG364)),2)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48</v>
      </c>
      <c r="F36" s="120">
        <f>ROUND((SUM(BH84:BH364)),2)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49</v>
      </c>
      <c r="F37" s="120">
        <f>ROUND((SUM(BI84:BI364)),2)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50</v>
      </c>
      <c r="E39" s="124"/>
      <c r="F39" s="124"/>
      <c r="G39" s="125" t="s">
        <v>51</v>
      </c>
      <c r="H39" s="126" t="s">
        <v>52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Piletický potok, Hradec Králové, ř. km 0,000 - 0,490, oprava opevnění</v>
      </c>
      <c r="F48" s="385"/>
      <c r="G48" s="385"/>
      <c r="H48" s="385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89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6" t="str">
        <f>E9</f>
        <v>1. - SO 01 Oprava opevnění</v>
      </c>
      <c r="F50" s="386"/>
      <c r="G50" s="386"/>
      <c r="H50" s="386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Hradec Králové</v>
      </c>
      <c r="G52" s="38"/>
      <c r="H52" s="38"/>
      <c r="I52" s="31" t="s">
        <v>24</v>
      </c>
      <c r="J52" s="62" t="str">
        <f>IF(J12="","",J12)</f>
        <v>22. 6. 2021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26</v>
      </c>
      <c r="D54" s="38"/>
      <c r="E54" s="38"/>
      <c r="F54" s="29" t="str">
        <f>E15</f>
        <v>Povodí Labe, státní podnik, závod Jablonec n/N</v>
      </c>
      <c r="G54" s="38"/>
      <c r="H54" s="38"/>
      <c r="I54" s="31" t="s">
        <v>33</v>
      </c>
      <c r="J54" s="34" t="str">
        <f>E21</f>
        <v>Povodí Labe, státní podnik,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93</v>
      </c>
      <c r="D57" s="134"/>
      <c r="E57" s="134"/>
      <c r="F57" s="134"/>
      <c r="G57" s="134"/>
      <c r="H57" s="134"/>
      <c r="I57" s="134"/>
      <c r="J57" s="135" t="s">
        <v>94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72</v>
      </c>
      <c r="D59" s="38"/>
      <c r="E59" s="38"/>
      <c r="F59" s="38"/>
      <c r="G59" s="38"/>
      <c r="H59" s="38"/>
      <c r="I59" s="38"/>
      <c r="J59" s="80">
        <f>J84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" customHeight="1">
      <c r="B60" s="137"/>
      <c r="C60" s="138"/>
      <c r="D60" s="139" t="s">
        <v>96</v>
      </c>
      <c r="E60" s="140"/>
      <c r="F60" s="140"/>
      <c r="G60" s="140"/>
      <c r="H60" s="140"/>
      <c r="I60" s="140"/>
      <c r="J60" s="141">
        <f>J85</f>
        <v>0</v>
      </c>
      <c r="K60" s="138"/>
      <c r="L60" s="142"/>
    </row>
    <row r="61" spans="2:12" s="10" customFormat="1" ht="19.95" customHeight="1">
      <c r="B61" s="143"/>
      <c r="C61" s="144"/>
      <c r="D61" s="145" t="s">
        <v>97</v>
      </c>
      <c r="E61" s="146"/>
      <c r="F61" s="146"/>
      <c r="G61" s="146"/>
      <c r="H61" s="146"/>
      <c r="I61" s="146"/>
      <c r="J61" s="147">
        <f>J86</f>
        <v>0</v>
      </c>
      <c r="K61" s="144"/>
      <c r="L61" s="148"/>
    </row>
    <row r="62" spans="2:12" s="10" customFormat="1" ht="19.95" customHeight="1">
      <c r="B62" s="143"/>
      <c r="C62" s="144"/>
      <c r="D62" s="145" t="s">
        <v>98</v>
      </c>
      <c r="E62" s="146"/>
      <c r="F62" s="146"/>
      <c r="G62" s="146"/>
      <c r="H62" s="146"/>
      <c r="I62" s="146"/>
      <c r="J62" s="147">
        <f>J307</f>
        <v>0</v>
      </c>
      <c r="K62" s="144"/>
      <c r="L62" s="148"/>
    </row>
    <row r="63" spans="2:12" s="10" customFormat="1" ht="19.95" customHeight="1">
      <c r="B63" s="143"/>
      <c r="C63" s="144"/>
      <c r="D63" s="145" t="s">
        <v>99</v>
      </c>
      <c r="E63" s="146"/>
      <c r="F63" s="146"/>
      <c r="G63" s="146"/>
      <c r="H63" s="146"/>
      <c r="I63" s="146"/>
      <c r="J63" s="147">
        <f>J342</f>
        <v>0</v>
      </c>
      <c r="K63" s="144"/>
      <c r="L63" s="148"/>
    </row>
    <row r="64" spans="2:12" s="10" customFormat="1" ht="19.95" customHeight="1">
      <c r="B64" s="143"/>
      <c r="C64" s="144"/>
      <c r="D64" s="145" t="s">
        <v>100</v>
      </c>
      <c r="E64" s="146"/>
      <c r="F64" s="146"/>
      <c r="G64" s="146"/>
      <c r="H64" s="146"/>
      <c r="I64" s="146"/>
      <c r="J64" s="147">
        <f>J361</f>
        <v>0</v>
      </c>
      <c r="K64" s="144"/>
      <c r="L64" s="148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9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9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5" t="s">
        <v>101</v>
      </c>
      <c r="D71" s="38"/>
      <c r="E71" s="38"/>
      <c r="F71" s="38"/>
      <c r="G71" s="38"/>
      <c r="H71" s="38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4" t="str">
        <f>E7</f>
        <v>Piletický potok, Hradec Králové, ř. km 0,000 - 0,490, oprava opevnění</v>
      </c>
      <c r="F74" s="385"/>
      <c r="G74" s="385"/>
      <c r="H74" s="385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89</v>
      </c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56" t="str">
        <f>E9</f>
        <v>1. - SO 01 Oprava opevnění</v>
      </c>
      <c r="F76" s="386"/>
      <c r="G76" s="386"/>
      <c r="H76" s="386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22</v>
      </c>
      <c r="D78" s="38"/>
      <c r="E78" s="38"/>
      <c r="F78" s="29" t="str">
        <f>F12</f>
        <v>Hradec Králové</v>
      </c>
      <c r="G78" s="38"/>
      <c r="H78" s="38"/>
      <c r="I78" s="31" t="s">
        <v>24</v>
      </c>
      <c r="J78" s="62" t="str">
        <f>IF(J12="","",J12)</f>
        <v>22. 6. 2021</v>
      </c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05" customHeight="1">
      <c r="A80" s="36"/>
      <c r="B80" s="37"/>
      <c r="C80" s="31" t="s">
        <v>26</v>
      </c>
      <c r="D80" s="38"/>
      <c r="E80" s="38"/>
      <c r="F80" s="29" t="str">
        <f>E15</f>
        <v>Povodí Labe, státní podnik, závod Jablonec n/N</v>
      </c>
      <c r="G80" s="38"/>
      <c r="H80" s="38"/>
      <c r="I80" s="31" t="s">
        <v>33</v>
      </c>
      <c r="J80" s="34" t="str">
        <f>E21</f>
        <v>Povodí Labe, státní podnik, Hradec Králové</v>
      </c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15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36</v>
      </c>
      <c r="J81" s="34" t="str">
        <f>E24</f>
        <v>Ing. Eva Morkesová</v>
      </c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9"/>
      <c r="B83" s="150"/>
      <c r="C83" s="151" t="s">
        <v>102</v>
      </c>
      <c r="D83" s="152" t="s">
        <v>59</v>
      </c>
      <c r="E83" s="152" t="s">
        <v>55</v>
      </c>
      <c r="F83" s="152" t="s">
        <v>56</v>
      </c>
      <c r="G83" s="152" t="s">
        <v>103</v>
      </c>
      <c r="H83" s="152" t="s">
        <v>104</v>
      </c>
      <c r="I83" s="152" t="s">
        <v>105</v>
      </c>
      <c r="J83" s="152" t="s">
        <v>94</v>
      </c>
      <c r="K83" s="153" t="s">
        <v>106</v>
      </c>
      <c r="L83" s="154"/>
      <c r="M83" s="71" t="s">
        <v>28</v>
      </c>
      <c r="N83" s="72" t="s">
        <v>44</v>
      </c>
      <c r="O83" s="72" t="s">
        <v>107</v>
      </c>
      <c r="P83" s="72" t="s">
        <v>108</v>
      </c>
      <c r="Q83" s="72" t="s">
        <v>109</v>
      </c>
      <c r="R83" s="72" t="s">
        <v>110</v>
      </c>
      <c r="S83" s="72" t="s">
        <v>111</v>
      </c>
      <c r="T83" s="73" t="s">
        <v>112</v>
      </c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63" s="2" customFormat="1" ht="22.8" customHeight="1">
      <c r="A84" s="36"/>
      <c r="B84" s="37"/>
      <c r="C84" s="78" t="s">
        <v>113</v>
      </c>
      <c r="D84" s="38"/>
      <c r="E84" s="38"/>
      <c r="F84" s="38"/>
      <c r="G84" s="38"/>
      <c r="H84" s="38"/>
      <c r="I84" s="38"/>
      <c r="J84" s="155">
        <f>BK84</f>
        <v>0</v>
      </c>
      <c r="K84" s="38"/>
      <c r="L84" s="41"/>
      <c r="M84" s="74"/>
      <c r="N84" s="156"/>
      <c r="O84" s="75"/>
      <c r="P84" s="157">
        <f>P85</f>
        <v>0</v>
      </c>
      <c r="Q84" s="75"/>
      <c r="R84" s="157">
        <f>R85</f>
        <v>2257.84417892</v>
      </c>
      <c r="S84" s="75"/>
      <c r="T84" s="158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73</v>
      </c>
      <c r="AU84" s="19" t="s">
        <v>95</v>
      </c>
      <c r="BK84" s="159">
        <f>BK85</f>
        <v>0</v>
      </c>
    </row>
    <row r="85" spans="2:63" s="12" customFormat="1" ht="25.95" customHeight="1">
      <c r="B85" s="160"/>
      <c r="C85" s="161"/>
      <c r="D85" s="162" t="s">
        <v>73</v>
      </c>
      <c r="E85" s="163" t="s">
        <v>114</v>
      </c>
      <c r="F85" s="163" t="s">
        <v>115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P86+P307+P342+P361</f>
        <v>0</v>
      </c>
      <c r="Q85" s="168"/>
      <c r="R85" s="169">
        <f>R86+R307+R342+R361</f>
        <v>2257.84417892</v>
      </c>
      <c r="S85" s="168"/>
      <c r="T85" s="170">
        <f>T86+T307+T342+T361</f>
        <v>0</v>
      </c>
      <c r="AR85" s="171" t="s">
        <v>82</v>
      </c>
      <c r="AT85" s="172" t="s">
        <v>73</v>
      </c>
      <c r="AU85" s="172" t="s">
        <v>74</v>
      </c>
      <c r="AY85" s="171" t="s">
        <v>116</v>
      </c>
      <c r="BK85" s="173">
        <f>BK86+BK307+BK342+BK361</f>
        <v>0</v>
      </c>
    </row>
    <row r="86" spans="2:63" s="12" customFormat="1" ht="22.8" customHeight="1">
      <c r="B86" s="160"/>
      <c r="C86" s="161"/>
      <c r="D86" s="162" t="s">
        <v>73</v>
      </c>
      <c r="E86" s="174" t="s">
        <v>82</v>
      </c>
      <c r="F86" s="174" t="s">
        <v>117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SUM(P87:P306)</f>
        <v>0</v>
      </c>
      <c r="Q86" s="168"/>
      <c r="R86" s="169">
        <f>SUM(R87:R306)</f>
        <v>44.503625</v>
      </c>
      <c r="S86" s="168"/>
      <c r="T86" s="170">
        <f>SUM(T87:T306)</f>
        <v>0</v>
      </c>
      <c r="AR86" s="171" t="s">
        <v>82</v>
      </c>
      <c r="AT86" s="172" t="s">
        <v>73</v>
      </c>
      <c r="AU86" s="172" t="s">
        <v>82</v>
      </c>
      <c r="AY86" s="171" t="s">
        <v>116</v>
      </c>
      <c r="BK86" s="173">
        <f>SUM(BK87:BK306)</f>
        <v>0</v>
      </c>
    </row>
    <row r="87" spans="1:65" s="2" customFormat="1" ht="16.5" customHeight="1">
      <c r="A87" s="36"/>
      <c r="B87" s="37"/>
      <c r="C87" s="176" t="s">
        <v>82</v>
      </c>
      <c r="D87" s="176" t="s">
        <v>118</v>
      </c>
      <c r="E87" s="177" t="s">
        <v>119</v>
      </c>
      <c r="F87" s="178" t="s">
        <v>120</v>
      </c>
      <c r="G87" s="179" t="s">
        <v>121</v>
      </c>
      <c r="H87" s="180">
        <v>111.006</v>
      </c>
      <c r="I87" s="181"/>
      <c r="J87" s="182">
        <f>ROUND(I87*H87,2)</f>
        <v>0</v>
      </c>
      <c r="K87" s="178" t="s">
        <v>122</v>
      </c>
      <c r="L87" s="41"/>
      <c r="M87" s="183" t="s">
        <v>28</v>
      </c>
      <c r="N87" s="184" t="s">
        <v>47</v>
      </c>
      <c r="O87" s="67"/>
      <c r="P87" s="185">
        <f>O87*H87</f>
        <v>0</v>
      </c>
      <c r="Q87" s="185">
        <v>0.4</v>
      </c>
      <c r="R87" s="185">
        <f>Q87*H87</f>
        <v>44.4024</v>
      </c>
      <c r="S87" s="185">
        <v>0</v>
      </c>
      <c r="T87" s="186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7" t="s">
        <v>123</v>
      </c>
      <c r="AT87" s="187" t="s">
        <v>118</v>
      </c>
      <c r="AU87" s="187" t="s">
        <v>84</v>
      </c>
      <c r="AY87" s="19" t="s">
        <v>116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9" t="s">
        <v>123</v>
      </c>
      <c r="BK87" s="188">
        <f>ROUND(I87*H87,2)</f>
        <v>0</v>
      </c>
      <c r="BL87" s="19" t="s">
        <v>123</v>
      </c>
      <c r="BM87" s="187" t="s">
        <v>124</v>
      </c>
    </row>
    <row r="88" spans="1:47" s="2" customFormat="1" ht="19.2">
      <c r="A88" s="36"/>
      <c r="B88" s="37"/>
      <c r="C88" s="38"/>
      <c r="D88" s="189" t="s">
        <v>125</v>
      </c>
      <c r="E88" s="38"/>
      <c r="F88" s="190" t="s">
        <v>126</v>
      </c>
      <c r="G88" s="38"/>
      <c r="H88" s="38"/>
      <c r="I88" s="191"/>
      <c r="J88" s="38"/>
      <c r="K88" s="38"/>
      <c r="L88" s="41"/>
      <c r="M88" s="192"/>
      <c r="N88" s="193"/>
      <c r="O88" s="67"/>
      <c r="P88" s="67"/>
      <c r="Q88" s="67"/>
      <c r="R88" s="67"/>
      <c r="S88" s="67"/>
      <c r="T88" s="68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125</v>
      </c>
      <c r="AU88" s="19" t="s">
        <v>84</v>
      </c>
    </row>
    <row r="89" spans="1:47" s="2" customFormat="1" ht="10.2">
      <c r="A89" s="36"/>
      <c r="B89" s="37"/>
      <c r="C89" s="38"/>
      <c r="D89" s="194" t="s">
        <v>127</v>
      </c>
      <c r="E89" s="38"/>
      <c r="F89" s="195" t="s">
        <v>128</v>
      </c>
      <c r="G89" s="38"/>
      <c r="H89" s="38"/>
      <c r="I89" s="191"/>
      <c r="J89" s="38"/>
      <c r="K89" s="38"/>
      <c r="L89" s="41"/>
      <c r="M89" s="192"/>
      <c r="N89" s="193"/>
      <c r="O89" s="67"/>
      <c r="P89" s="67"/>
      <c r="Q89" s="67"/>
      <c r="R89" s="67"/>
      <c r="S89" s="67"/>
      <c r="T89" s="68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127</v>
      </c>
      <c r="AU89" s="19" t="s">
        <v>84</v>
      </c>
    </row>
    <row r="90" spans="2:51" s="13" customFormat="1" ht="10.2">
      <c r="B90" s="196"/>
      <c r="C90" s="197"/>
      <c r="D90" s="189" t="s">
        <v>129</v>
      </c>
      <c r="E90" s="198" t="s">
        <v>28</v>
      </c>
      <c r="F90" s="199" t="s">
        <v>130</v>
      </c>
      <c r="G90" s="197"/>
      <c r="H90" s="198" t="s">
        <v>28</v>
      </c>
      <c r="I90" s="200"/>
      <c r="J90" s="197"/>
      <c r="K90" s="197"/>
      <c r="L90" s="201"/>
      <c r="M90" s="202"/>
      <c r="N90" s="203"/>
      <c r="O90" s="203"/>
      <c r="P90" s="203"/>
      <c r="Q90" s="203"/>
      <c r="R90" s="203"/>
      <c r="S90" s="203"/>
      <c r="T90" s="204"/>
      <c r="AT90" s="205" t="s">
        <v>129</v>
      </c>
      <c r="AU90" s="205" t="s">
        <v>84</v>
      </c>
      <c r="AV90" s="13" t="s">
        <v>82</v>
      </c>
      <c r="AW90" s="13" t="s">
        <v>35</v>
      </c>
      <c r="AX90" s="13" t="s">
        <v>74</v>
      </c>
      <c r="AY90" s="205" t="s">
        <v>116</v>
      </c>
    </row>
    <row r="91" spans="2:51" s="14" customFormat="1" ht="10.2">
      <c r="B91" s="206"/>
      <c r="C91" s="207"/>
      <c r="D91" s="189" t="s">
        <v>129</v>
      </c>
      <c r="E91" s="208" t="s">
        <v>28</v>
      </c>
      <c r="F91" s="209" t="s">
        <v>131</v>
      </c>
      <c r="G91" s="207"/>
      <c r="H91" s="210">
        <v>111.006</v>
      </c>
      <c r="I91" s="211"/>
      <c r="J91" s="207"/>
      <c r="K91" s="207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129</v>
      </c>
      <c r="AU91" s="216" t="s">
        <v>84</v>
      </c>
      <c r="AV91" s="14" t="s">
        <v>84</v>
      </c>
      <c r="AW91" s="14" t="s">
        <v>35</v>
      </c>
      <c r="AX91" s="14" t="s">
        <v>82</v>
      </c>
      <c r="AY91" s="216" t="s">
        <v>116</v>
      </c>
    </row>
    <row r="92" spans="1:65" s="2" customFormat="1" ht="16.5" customHeight="1">
      <c r="A92" s="36"/>
      <c r="B92" s="37"/>
      <c r="C92" s="176" t="s">
        <v>84</v>
      </c>
      <c r="D92" s="176" t="s">
        <v>118</v>
      </c>
      <c r="E92" s="177" t="s">
        <v>132</v>
      </c>
      <c r="F92" s="178" t="s">
        <v>133</v>
      </c>
      <c r="G92" s="179" t="s">
        <v>121</v>
      </c>
      <c r="H92" s="180">
        <v>111.006</v>
      </c>
      <c r="I92" s="181"/>
      <c r="J92" s="182">
        <f>ROUND(I92*H92,2)</f>
        <v>0</v>
      </c>
      <c r="K92" s="178" t="s">
        <v>122</v>
      </c>
      <c r="L92" s="41"/>
      <c r="M92" s="183" t="s">
        <v>28</v>
      </c>
      <c r="N92" s="184" t="s">
        <v>47</v>
      </c>
      <c r="O92" s="67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7" t="s">
        <v>123</v>
      </c>
      <c r="AT92" s="187" t="s">
        <v>118</v>
      </c>
      <c r="AU92" s="187" t="s">
        <v>84</v>
      </c>
      <c r="AY92" s="19" t="s">
        <v>116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9" t="s">
        <v>123</v>
      </c>
      <c r="BK92" s="188">
        <f>ROUND(I92*H92,2)</f>
        <v>0</v>
      </c>
      <c r="BL92" s="19" t="s">
        <v>123</v>
      </c>
      <c r="BM92" s="187" t="s">
        <v>134</v>
      </c>
    </row>
    <row r="93" spans="1:47" s="2" customFormat="1" ht="19.2">
      <c r="A93" s="36"/>
      <c r="B93" s="37"/>
      <c r="C93" s="38"/>
      <c r="D93" s="189" t="s">
        <v>125</v>
      </c>
      <c r="E93" s="38"/>
      <c r="F93" s="190" t="s">
        <v>135</v>
      </c>
      <c r="G93" s="38"/>
      <c r="H93" s="38"/>
      <c r="I93" s="191"/>
      <c r="J93" s="38"/>
      <c r="K93" s="38"/>
      <c r="L93" s="41"/>
      <c r="M93" s="192"/>
      <c r="N93" s="193"/>
      <c r="O93" s="67"/>
      <c r="P93" s="67"/>
      <c r="Q93" s="67"/>
      <c r="R93" s="67"/>
      <c r="S93" s="67"/>
      <c r="T93" s="68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125</v>
      </c>
      <c r="AU93" s="19" t="s">
        <v>84</v>
      </c>
    </row>
    <row r="94" spans="1:47" s="2" customFormat="1" ht="10.2">
      <c r="A94" s="36"/>
      <c r="B94" s="37"/>
      <c r="C94" s="38"/>
      <c r="D94" s="194" t="s">
        <v>127</v>
      </c>
      <c r="E94" s="38"/>
      <c r="F94" s="195" t="s">
        <v>136</v>
      </c>
      <c r="G94" s="38"/>
      <c r="H94" s="38"/>
      <c r="I94" s="191"/>
      <c r="J94" s="38"/>
      <c r="K94" s="38"/>
      <c r="L94" s="41"/>
      <c r="M94" s="192"/>
      <c r="N94" s="193"/>
      <c r="O94" s="67"/>
      <c r="P94" s="67"/>
      <c r="Q94" s="67"/>
      <c r="R94" s="67"/>
      <c r="S94" s="67"/>
      <c r="T94" s="68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127</v>
      </c>
      <c r="AU94" s="19" t="s">
        <v>84</v>
      </c>
    </row>
    <row r="95" spans="2:51" s="13" customFormat="1" ht="10.2">
      <c r="B95" s="196"/>
      <c r="C95" s="197"/>
      <c r="D95" s="189" t="s">
        <v>129</v>
      </c>
      <c r="E95" s="198" t="s">
        <v>28</v>
      </c>
      <c r="F95" s="199" t="s">
        <v>137</v>
      </c>
      <c r="G95" s="197"/>
      <c r="H95" s="198" t="s">
        <v>28</v>
      </c>
      <c r="I95" s="200"/>
      <c r="J95" s="197"/>
      <c r="K95" s="197"/>
      <c r="L95" s="201"/>
      <c r="M95" s="202"/>
      <c r="N95" s="203"/>
      <c r="O95" s="203"/>
      <c r="P95" s="203"/>
      <c r="Q95" s="203"/>
      <c r="R95" s="203"/>
      <c r="S95" s="203"/>
      <c r="T95" s="204"/>
      <c r="AT95" s="205" t="s">
        <v>129</v>
      </c>
      <c r="AU95" s="205" t="s">
        <v>84</v>
      </c>
      <c r="AV95" s="13" t="s">
        <v>82</v>
      </c>
      <c r="AW95" s="13" t="s">
        <v>35</v>
      </c>
      <c r="AX95" s="13" t="s">
        <v>74</v>
      </c>
      <c r="AY95" s="205" t="s">
        <v>116</v>
      </c>
    </row>
    <row r="96" spans="2:51" s="13" customFormat="1" ht="10.2">
      <c r="B96" s="196"/>
      <c r="C96" s="197"/>
      <c r="D96" s="189" t="s">
        <v>129</v>
      </c>
      <c r="E96" s="198" t="s">
        <v>28</v>
      </c>
      <c r="F96" s="199" t="s">
        <v>138</v>
      </c>
      <c r="G96" s="197"/>
      <c r="H96" s="198" t="s">
        <v>28</v>
      </c>
      <c r="I96" s="200"/>
      <c r="J96" s="197"/>
      <c r="K96" s="197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129</v>
      </c>
      <c r="AU96" s="205" t="s">
        <v>84</v>
      </c>
      <c r="AV96" s="13" t="s">
        <v>82</v>
      </c>
      <c r="AW96" s="13" t="s">
        <v>35</v>
      </c>
      <c r="AX96" s="13" t="s">
        <v>74</v>
      </c>
      <c r="AY96" s="205" t="s">
        <v>116</v>
      </c>
    </row>
    <row r="97" spans="2:51" s="14" customFormat="1" ht="10.2">
      <c r="B97" s="206"/>
      <c r="C97" s="207"/>
      <c r="D97" s="189" t="s">
        <v>129</v>
      </c>
      <c r="E97" s="208" t="s">
        <v>28</v>
      </c>
      <c r="F97" s="209" t="s">
        <v>139</v>
      </c>
      <c r="G97" s="207"/>
      <c r="H97" s="210">
        <v>44.675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129</v>
      </c>
      <c r="AU97" s="216" t="s">
        <v>84</v>
      </c>
      <c r="AV97" s="14" t="s">
        <v>84</v>
      </c>
      <c r="AW97" s="14" t="s">
        <v>35</v>
      </c>
      <c r="AX97" s="14" t="s">
        <v>74</v>
      </c>
      <c r="AY97" s="216" t="s">
        <v>116</v>
      </c>
    </row>
    <row r="98" spans="2:51" s="13" customFormat="1" ht="10.2">
      <c r="B98" s="196"/>
      <c r="C98" s="197"/>
      <c r="D98" s="189" t="s">
        <v>129</v>
      </c>
      <c r="E98" s="198" t="s">
        <v>28</v>
      </c>
      <c r="F98" s="199" t="s">
        <v>140</v>
      </c>
      <c r="G98" s="197"/>
      <c r="H98" s="198" t="s">
        <v>28</v>
      </c>
      <c r="I98" s="200"/>
      <c r="J98" s="197"/>
      <c r="K98" s="197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129</v>
      </c>
      <c r="AU98" s="205" t="s">
        <v>84</v>
      </c>
      <c r="AV98" s="13" t="s">
        <v>82</v>
      </c>
      <c r="AW98" s="13" t="s">
        <v>35</v>
      </c>
      <c r="AX98" s="13" t="s">
        <v>74</v>
      </c>
      <c r="AY98" s="205" t="s">
        <v>116</v>
      </c>
    </row>
    <row r="99" spans="2:51" s="14" customFormat="1" ht="10.2">
      <c r="B99" s="206"/>
      <c r="C99" s="207"/>
      <c r="D99" s="189" t="s">
        <v>129</v>
      </c>
      <c r="E99" s="208" t="s">
        <v>28</v>
      </c>
      <c r="F99" s="209" t="s">
        <v>141</v>
      </c>
      <c r="G99" s="207"/>
      <c r="H99" s="210">
        <v>66.331</v>
      </c>
      <c r="I99" s="211"/>
      <c r="J99" s="207"/>
      <c r="K99" s="207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129</v>
      </c>
      <c r="AU99" s="216" t="s">
        <v>84</v>
      </c>
      <c r="AV99" s="14" t="s">
        <v>84</v>
      </c>
      <c r="AW99" s="14" t="s">
        <v>35</v>
      </c>
      <c r="AX99" s="14" t="s">
        <v>74</v>
      </c>
      <c r="AY99" s="216" t="s">
        <v>116</v>
      </c>
    </row>
    <row r="100" spans="2:51" s="15" customFormat="1" ht="10.2">
      <c r="B100" s="217"/>
      <c r="C100" s="218"/>
      <c r="D100" s="189" t="s">
        <v>129</v>
      </c>
      <c r="E100" s="219" t="s">
        <v>28</v>
      </c>
      <c r="F100" s="220" t="s">
        <v>142</v>
      </c>
      <c r="G100" s="218"/>
      <c r="H100" s="221">
        <v>111.006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129</v>
      </c>
      <c r="AU100" s="227" t="s">
        <v>84</v>
      </c>
      <c r="AV100" s="15" t="s">
        <v>123</v>
      </c>
      <c r="AW100" s="15" t="s">
        <v>35</v>
      </c>
      <c r="AX100" s="15" t="s">
        <v>82</v>
      </c>
      <c r="AY100" s="227" t="s">
        <v>116</v>
      </c>
    </row>
    <row r="101" spans="1:65" s="2" customFormat="1" ht="16.5" customHeight="1">
      <c r="A101" s="36"/>
      <c r="B101" s="37"/>
      <c r="C101" s="176" t="s">
        <v>143</v>
      </c>
      <c r="D101" s="176" t="s">
        <v>118</v>
      </c>
      <c r="E101" s="177" t="s">
        <v>144</v>
      </c>
      <c r="F101" s="178" t="s">
        <v>145</v>
      </c>
      <c r="G101" s="179" t="s">
        <v>121</v>
      </c>
      <c r="H101" s="180">
        <v>402.075</v>
      </c>
      <c r="I101" s="181"/>
      <c r="J101" s="182">
        <f>ROUND(I101*H101,2)</f>
        <v>0</v>
      </c>
      <c r="K101" s="178" t="s">
        <v>122</v>
      </c>
      <c r="L101" s="41"/>
      <c r="M101" s="183" t="s">
        <v>28</v>
      </c>
      <c r="N101" s="184" t="s">
        <v>47</v>
      </c>
      <c r="O101" s="67"/>
      <c r="P101" s="185">
        <f>O101*H101</f>
        <v>0</v>
      </c>
      <c r="Q101" s="185">
        <v>0</v>
      </c>
      <c r="R101" s="185">
        <f>Q101*H101</f>
        <v>0</v>
      </c>
      <c r="S101" s="185">
        <v>0</v>
      </c>
      <c r="T101" s="186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7" t="s">
        <v>123</v>
      </c>
      <c r="AT101" s="187" t="s">
        <v>118</v>
      </c>
      <c r="AU101" s="187" t="s">
        <v>84</v>
      </c>
      <c r="AY101" s="19" t="s">
        <v>116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9" t="s">
        <v>123</v>
      </c>
      <c r="BK101" s="188">
        <f>ROUND(I101*H101,2)</f>
        <v>0</v>
      </c>
      <c r="BL101" s="19" t="s">
        <v>123</v>
      </c>
      <c r="BM101" s="187" t="s">
        <v>146</v>
      </c>
    </row>
    <row r="102" spans="1:47" s="2" customFormat="1" ht="10.2">
      <c r="A102" s="36"/>
      <c r="B102" s="37"/>
      <c r="C102" s="38"/>
      <c r="D102" s="189" t="s">
        <v>125</v>
      </c>
      <c r="E102" s="38"/>
      <c r="F102" s="190" t="s">
        <v>147</v>
      </c>
      <c r="G102" s="38"/>
      <c r="H102" s="38"/>
      <c r="I102" s="191"/>
      <c r="J102" s="38"/>
      <c r="K102" s="38"/>
      <c r="L102" s="41"/>
      <c r="M102" s="192"/>
      <c r="N102" s="193"/>
      <c r="O102" s="67"/>
      <c r="P102" s="67"/>
      <c r="Q102" s="67"/>
      <c r="R102" s="67"/>
      <c r="S102" s="67"/>
      <c r="T102" s="68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125</v>
      </c>
      <c r="AU102" s="19" t="s">
        <v>84</v>
      </c>
    </row>
    <row r="103" spans="1:47" s="2" customFormat="1" ht="10.2">
      <c r="A103" s="36"/>
      <c r="B103" s="37"/>
      <c r="C103" s="38"/>
      <c r="D103" s="194" t="s">
        <v>127</v>
      </c>
      <c r="E103" s="38"/>
      <c r="F103" s="195" t="s">
        <v>148</v>
      </c>
      <c r="G103" s="38"/>
      <c r="H103" s="38"/>
      <c r="I103" s="191"/>
      <c r="J103" s="38"/>
      <c r="K103" s="38"/>
      <c r="L103" s="41"/>
      <c r="M103" s="192"/>
      <c r="N103" s="193"/>
      <c r="O103" s="67"/>
      <c r="P103" s="67"/>
      <c r="Q103" s="67"/>
      <c r="R103" s="67"/>
      <c r="S103" s="67"/>
      <c r="T103" s="68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127</v>
      </c>
      <c r="AU103" s="19" t="s">
        <v>84</v>
      </c>
    </row>
    <row r="104" spans="2:51" s="13" customFormat="1" ht="10.2">
      <c r="B104" s="196"/>
      <c r="C104" s="197"/>
      <c r="D104" s="189" t="s">
        <v>129</v>
      </c>
      <c r="E104" s="198" t="s">
        <v>28</v>
      </c>
      <c r="F104" s="199" t="s">
        <v>149</v>
      </c>
      <c r="G104" s="197"/>
      <c r="H104" s="198" t="s">
        <v>28</v>
      </c>
      <c r="I104" s="200"/>
      <c r="J104" s="197"/>
      <c r="K104" s="197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129</v>
      </c>
      <c r="AU104" s="205" t="s">
        <v>84</v>
      </c>
      <c r="AV104" s="13" t="s">
        <v>82</v>
      </c>
      <c r="AW104" s="13" t="s">
        <v>35</v>
      </c>
      <c r="AX104" s="13" t="s">
        <v>74</v>
      </c>
      <c r="AY104" s="205" t="s">
        <v>116</v>
      </c>
    </row>
    <row r="105" spans="2:51" s="13" customFormat="1" ht="10.2">
      <c r="B105" s="196"/>
      <c r="C105" s="197"/>
      <c r="D105" s="189" t="s">
        <v>129</v>
      </c>
      <c r="E105" s="198" t="s">
        <v>28</v>
      </c>
      <c r="F105" s="199" t="s">
        <v>150</v>
      </c>
      <c r="G105" s="197"/>
      <c r="H105" s="198" t="s">
        <v>28</v>
      </c>
      <c r="I105" s="200"/>
      <c r="J105" s="197"/>
      <c r="K105" s="197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129</v>
      </c>
      <c r="AU105" s="205" t="s">
        <v>84</v>
      </c>
      <c r="AV105" s="13" t="s">
        <v>82</v>
      </c>
      <c r="AW105" s="13" t="s">
        <v>35</v>
      </c>
      <c r="AX105" s="13" t="s">
        <v>74</v>
      </c>
      <c r="AY105" s="205" t="s">
        <v>116</v>
      </c>
    </row>
    <row r="106" spans="2:51" s="14" customFormat="1" ht="10.2">
      <c r="B106" s="206"/>
      <c r="C106" s="207"/>
      <c r="D106" s="189" t="s">
        <v>129</v>
      </c>
      <c r="E106" s="208" t="s">
        <v>28</v>
      </c>
      <c r="F106" s="209" t="s">
        <v>151</v>
      </c>
      <c r="G106" s="207"/>
      <c r="H106" s="210">
        <v>167.454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129</v>
      </c>
      <c r="AU106" s="216" t="s">
        <v>84</v>
      </c>
      <c r="AV106" s="14" t="s">
        <v>84</v>
      </c>
      <c r="AW106" s="14" t="s">
        <v>35</v>
      </c>
      <c r="AX106" s="14" t="s">
        <v>74</v>
      </c>
      <c r="AY106" s="216" t="s">
        <v>116</v>
      </c>
    </row>
    <row r="107" spans="2:51" s="13" customFormat="1" ht="10.2">
      <c r="B107" s="196"/>
      <c r="C107" s="197"/>
      <c r="D107" s="189" t="s">
        <v>129</v>
      </c>
      <c r="E107" s="198" t="s">
        <v>28</v>
      </c>
      <c r="F107" s="199" t="s">
        <v>152</v>
      </c>
      <c r="G107" s="197"/>
      <c r="H107" s="198" t="s">
        <v>28</v>
      </c>
      <c r="I107" s="200"/>
      <c r="J107" s="197"/>
      <c r="K107" s="197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129</v>
      </c>
      <c r="AU107" s="205" t="s">
        <v>84</v>
      </c>
      <c r="AV107" s="13" t="s">
        <v>82</v>
      </c>
      <c r="AW107" s="13" t="s">
        <v>35</v>
      </c>
      <c r="AX107" s="13" t="s">
        <v>74</v>
      </c>
      <c r="AY107" s="205" t="s">
        <v>116</v>
      </c>
    </row>
    <row r="108" spans="2:51" s="14" customFormat="1" ht="10.2">
      <c r="B108" s="206"/>
      <c r="C108" s="207"/>
      <c r="D108" s="189" t="s">
        <v>129</v>
      </c>
      <c r="E108" s="208" t="s">
        <v>28</v>
      </c>
      <c r="F108" s="209" t="s">
        <v>153</v>
      </c>
      <c r="G108" s="207"/>
      <c r="H108" s="210">
        <v>234.621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129</v>
      </c>
      <c r="AU108" s="216" t="s">
        <v>84</v>
      </c>
      <c r="AV108" s="14" t="s">
        <v>84</v>
      </c>
      <c r="AW108" s="14" t="s">
        <v>35</v>
      </c>
      <c r="AX108" s="14" t="s">
        <v>74</v>
      </c>
      <c r="AY108" s="216" t="s">
        <v>116</v>
      </c>
    </row>
    <row r="109" spans="2:51" s="15" customFormat="1" ht="10.2">
      <c r="B109" s="217"/>
      <c r="C109" s="218"/>
      <c r="D109" s="189" t="s">
        <v>129</v>
      </c>
      <c r="E109" s="219" t="s">
        <v>28</v>
      </c>
      <c r="F109" s="220" t="s">
        <v>142</v>
      </c>
      <c r="G109" s="218"/>
      <c r="H109" s="221">
        <v>402.075</v>
      </c>
      <c r="I109" s="222"/>
      <c r="J109" s="218"/>
      <c r="K109" s="218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129</v>
      </c>
      <c r="AU109" s="227" t="s">
        <v>84</v>
      </c>
      <c r="AV109" s="15" t="s">
        <v>123</v>
      </c>
      <c r="AW109" s="15" t="s">
        <v>35</v>
      </c>
      <c r="AX109" s="15" t="s">
        <v>82</v>
      </c>
      <c r="AY109" s="227" t="s">
        <v>116</v>
      </c>
    </row>
    <row r="110" spans="1:65" s="2" customFormat="1" ht="21.75" customHeight="1">
      <c r="A110" s="36"/>
      <c r="B110" s="37"/>
      <c r="C110" s="176" t="s">
        <v>123</v>
      </c>
      <c r="D110" s="176" t="s">
        <v>118</v>
      </c>
      <c r="E110" s="177" t="s">
        <v>154</v>
      </c>
      <c r="F110" s="178" t="s">
        <v>155</v>
      </c>
      <c r="G110" s="179" t="s">
        <v>121</v>
      </c>
      <c r="H110" s="180">
        <v>44.675</v>
      </c>
      <c r="I110" s="181"/>
      <c r="J110" s="182">
        <f>ROUND(I110*H110,2)</f>
        <v>0</v>
      </c>
      <c r="K110" s="178" t="s">
        <v>122</v>
      </c>
      <c r="L110" s="41"/>
      <c r="M110" s="183" t="s">
        <v>28</v>
      </c>
      <c r="N110" s="184" t="s">
        <v>47</v>
      </c>
      <c r="O110" s="67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7" t="s">
        <v>123</v>
      </c>
      <c r="AT110" s="187" t="s">
        <v>118</v>
      </c>
      <c r="AU110" s="187" t="s">
        <v>84</v>
      </c>
      <c r="AY110" s="19" t="s">
        <v>116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9" t="s">
        <v>123</v>
      </c>
      <c r="BK110" s="188">
        <f>ROUND(I110*H110,2)</f>
        <v>0</v>
      </c>
      <c r="BL110" s="19" t="s">
        <v>123</v>
      </c>
      <c r="BM110" s="187" t="s">
        <v>156</v>
      </c>
    </row>
    <row r="111" spans="1:47" s="2" customFormat="1" ht="10.2">
      <c r="A111" s="36"/>
      <c r="B111" s="37"/>
      <c r="C111" s="38"/>
      <c r="D111" s="189" t="s">
        <v>125</v>
      </c>
      <c r="E111" s="38"/>
      <c r="F111" s="190" t="s">
        <v>157</v>
      </c>
      <c r="G111" s="38"/>
      <c r="H111" s="38"/>
      <c r="I111" s="191"/>
      <c r="J111" s="38"/>
      <c r="K111" s="38"/>
      <c r="L111" s="41"/>
      <c r="M111" s="192"/>
      <c r="N111" s="193"/>
      <c r="O111" s="67"/>
      <c r="P111" s="67"/>
      <c r="Q111" s="67"/>
      <c r="R111" s="67"/>
      <c r="S111" s="67"/>
      <c r="T111" s="68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125</v>
      </c>
      <c r="AU111" s="19" t="s">
        <v>84</v>
      </c>
    </row>
    <row r="112" spans="1:47" s="2" customFormat="1" ht="10.2">
      <c r="A112" s="36"/>
      <c r="B112" s="37"/>
      <c r="C112" s="38"/>
      <c r="D112" s="194" t="s">
        <v>127</v>
      </c>
      <c r="E112" s="38"/>
      <c r="F112" s="195" t="s">
        <v>158</v>
      </c>
      <c r="G112" s="38"/>
      <c r="H112" s="38"/>
      <c r="I112" s="191"/>
      <c r="J112" s="38"/>
      <c r="K112" s="38"/>
      <c r="L112" s="41"/>
      <c r="M112" s="192"/>
      <c r="N112" s="193"/>
      <c r="O112" s="67"/>
      <c r="P112" s="67"/>
      <c r="Q112" s="67"/>
      <c r="R112" s="67"/>
      <c r="S112" s="67"/>
      <c r="T112" s="68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127</v>
      </c>
      <c r="AU112" s="19" t="s">
        <v>84</v>
      </c>
    </row>
    <row r="113" spans="2:51" s="13" customFormat="1" ht="10.2">
      <c r="B113" s="196"/>
      <c r="C113" s="197"/>
      <c r="D113" s="189" t="s">
        <v>129</v>
      </c>
      <c r="E113" s="198" t="s">
        <v>28</v>
      </c>
      <c r="F113" s="199" t="s">
        <v>159</v>
      </c>
      <c r="G113" s="197"/>
      <c r="H113" s="198" t="s">
        <v>28</v>
      </c>
      <c r="I113" s="200"/>
      <c r="J113" s="197"/>
      <c r="K113" s="197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129</v>
      </c>
      <c r="AU113" s="205" t="s">
        <v>84</v>
      </c>
      <c r="AV113" s="13" t="s">
        <v>82</v>
      </c>
      <c r="AW113" s="13" t="s">
        <v>35</v>
      </c>
      <c r="AX113" s="13" t="s">
        <v>74</v>
      </c>
      <c r="AY113" s="205" t="s">
        <v>116</v>
      </c>
    </row>
    <row r="114" spans="2:51" s="13" customFormat="1" ht="10.2">
      <c r="B114" s="196"/>
      <c r="C114" s="197"/>
      <c r="D114" s="189" t="s">
        <v>129</v>
      </c>
      <c r="E114" s="198" t="s">
        <v>28</v>
      </c>
      <c r="F114" s="199" t="s">
        <v>150</v>
      </c>
      <c r="G114" s="197"/>
      <c r="H114" s="198" t="s">
        <v>28</v>
      </c>
      <c r="I114" s="200"/>
      <c r="J114" s="197"/>
      <c r="K114" s="197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129</v>
      </c>
      <c r="AU114" s="205" t="s">
        <v>84</v>
      </c>
      <c r="AV114" s="13" t="s">
        <v>82</v>
      </c>
      <c r="AW114" s="13" t="s">
        <v>35</v>
      </c>
      <c r="AX114" s="13" t="s">
        <v>74</v>
      </c>
      <c r="AY114" s="205" t="s">
        <v>116</v>
      </c>
    </row>
    <row r="115" spans="2:51" s="14" customFormat="1" ht="10.2">
      <c r="B115" s="206"/>
      <c r="C115" s="207"/>
      <c r="D115" s="189" t="s">
        <v>129</v>
      </c>
      <c r="E115" s="208" t="s">
        <v>28</v>
      </c>
      <c r="F115" s="209" t="s">
        <v>160</v>
      </c>
      <c r="G115" s="207"/>
      <c r="H115" s="210">
        <v>18.606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129</v>
      </c>
      <c r="AU115" s="216" t="s">
        <v>84</v>
      </c>
      <c r="AV115" s="14" t="s">
        <v>84</v>
      </c>
      <c r="AW115" s="14" t="s">
        <v>35</v>
      </c>
      <c r="AX115" s="14" t="s">
        <v>74</v>
      </c>
      <c r="AY115" s="216" t="s">
        <v>116</v>
      </c>
    </row>
    <row r="116" spans="2:51" s="13" customFormat="1" ht="10.2">
      <c r="B116" s="196"/>
      <c r="C116" s="197"/>
      <c r="D116" s="189" t="s">
        <v>129</v>
      </c>
      <c r="E116" s="198" t="s">
        <v>28</v>
      </c>
      <c r="F116" s="199" t="s">
        <v>152</v>
      </c>
      <c r="G116" s="197"/>
      <c r="H116" s="198" t="s">
        <v>28</v>
      </c>
      <c r="I116" s="200"/>
      <c r="J116" s="197"/>
      <c r="K116" s="197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129</v>
      </c>
      <c r="AU116" s="205" t="s">
        <v>84</v>
      </c>
      <c r="AV116" s="13" t="s">
        <v>82</v>
      </c>
      <c r="AW116" s="13" t="s">
        <v>35</v>
      </c>
      <c r="AX116" s="13" t="s">
        <v>74</v>
      </c>
      <c r="AY116" s="205" t="s">
        <v>116</v>
      </c>
    </row>
    <row r="117" spans="2:51" s="14" customFormat="1" ht="10.2">
      <c r="B117" s="206"/>
      <c r="C117" s="207"/>
      <c r="D117" s="189" t="s">
        <v>129</v>
      </c>
      <c r="E117" s="208" t="s">
        <v>28</v>
      </c>
      <c r="F117" s="209" t="s">
        <v>161</v>
      </c>
      <c r="G117" s="207"/>
      <c r="H117" s="210">
        <v>26.069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129</v>
      </c>
      <c r="AU117" s="216" t="s">
        <v>84</v>
      </c>
      <c r="AV117" s="14" t="s">
        <v>84</v>
      </c>
      <c r="AW117" s="14" t="s">
        <v>35</v>
      </c>
      <c r="AX117" s="14" t="s">
        <v>74</v>
      </c>
      <c r="AY117" s="216" t="s">
        <v>116</v>
      </c>
    </row>
    <row r="118" spans="2:51" s="15" customFormat="1" ht="10.2">
      <c r="B118" s="217"/>
      <c r="C118" s="218"/>
      <c r="D118" s="189" t="s">
        <v>129</v>
      </c>
      <c r="E118" s="219" t="s">
        <v>28</v>
      </c>
      <c r="F118" s="220" t="s">
        <v>142</v>
      </c>
      <c r="G118" s="218"/>
      <c r="H118" s="221">
        <v>44.675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129</v>
      </c>
      <c r="AU118" s="227" t="s">
        <v>84</v>
      </c>
      <c r="AV118" s="15" t="s">
        <v>123</v>
      </c>
      <c r="AW118" s="15" t="s">
        <v>35</v>
      </c>
      <c r="AX118" s="15" t="s">
        <v>82</v>
      </c>
      <c r="AY118" s="227" t="s">
        <v>116</v>
      </c>
    </row>
    <row r="119" spans="1:65" s="2" customFormat="1" ht="24.15" customHeight="1">
      <c r="A119" s="36"/>
      <c r="B119" s="37"/>
      <c r="C119" s="176" t="s">
        <v>162</v>
      </c>
      <c r="D119" s="176" t="s">
        <v>118</v>
      </c>
      <c r="E119" s="177" t="s">
        <v>163</v>
      </c>
      <c r="F119" s="178" t="s">
        <v>164</v>
      </c>
      <c r="G119" s="179" t="s">
        <v>121</v>
      </c>
      <c r="H119" s="180">
        <v>596.979</v>
      </c>
      <c r="I119" s="181"/>
      <c r="J119" s="182">
        <f>ROUND(I119*H119,2)</f>
        <v>0</v>
      </c>
      <c r="K119" s="178" t="s">
        <v>28</v>
      </c>
      <c r="L119" s="41"/>
      <c r="M119" s="183" t="s">
        <v>28</v>
      </c>
      <c r="N119" s="184" t="s">
        <v>47</v>
      </c>
      <c r="O119" s="67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7" t="s">
        <v>123</v>
      </c>
      <c r="AT119" s="187" t="s">
        <v>118</v>
      </c>
      <c r="AU119" s="187" t="s">
        <v>84</v>
      </c>
      <c r="AY119" s="19" t="s">
        <v>116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9" t="s">
        <v>123</v>
      </c>
      <c r="BK119" s="188">
        <f>ROUND(I119*H119,2)</f>
        <v>0</v>
      </c>
      <c r="BL119" s="19" t="s">
        <v>123</v>
      </c>
      <c r="BM119" s="187" t="s">
        <v>165</v>
      </c>
    </row>
    <row r="120" spans="1:47" s="2" customFormat="1" ht="19.2">
      <c r="A120" s="36"/>
      <c r="B120" s="37"/>
      <c r="C120" s="38"/>
      <c r="D120" s="189" t="s">
        <v>125</v>
      </c>
      <c r="E120" s="38"/>
      <c r="F120" s="190" t="s">
        <v>166</v>
      </c>
      <c r="G120" s="38"/>
      <c r="H120" s="38"/>
      <c r="I120" s="191"/>
      <c r="J120" s="38"/>
      <c r="K120" s="38"/>
      <c r="L120" s="41"/>
      <c r="M120" s="192"/>
      <c r="N120" s="193"/>
      <c r="O120" s="67"/>
      <c r="P120" s="67"/>
      <c r="Q120" s="67"/>
      <c r="R120" s="67"/>
      <c r="S120" s="67"/>
      <c r="T120" s="68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125</v>
      </c>
      <c r="AU120" s="19" t="s">
        <v>84</v>
      </c>
    </row>
    <row r="121" spans="2:51" s="13" customFormat="1" ht="10.2">
      <c r="B121" s="196"/>
      <c r="C121" s="197"/>
      <c r="D121" s="189" t="s">
        <v>129</v>
      </c>
      <c r="E121" s="198" t="s">
        <v>28</v>
      </c>
      <c r="F121" s="199" t="s">
        <v>167</v>
      </c>
      <c r="G121" s="197"/>
      <c r="H121" s="198" t="s">
        <v>28</v>
      </c>
      <c r="I121" s="200"/>
      <c r="J121" s="197"/>
      <c r="K121" s="197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129</v>
      </c>
      <c r="AU121" s="205" t="s">
        <v>84</v>
      </c>
      <c r="AV121" s="13" t="s">
        <v>82</v>
      </c>
      <c r="AW121" s="13" t="s">
        <v>35</v>
      </c>
      <c r="AX121" s="13" t="s">
        <v>74</v>
      </c>
      <c r="AY121" s="205" t="s">
        <v>116</v>
      </c>
    </row>
    <row r="122" spans="2:51" s="13" customFormat="1" ht="10.2">
      <c r="B122" s="196"/>
      <c r="C122" s="197"/>
      <c r="D122" s="189" t="s">
        <v>129</v>
      </c>
      <c r="E122" s="198" t="s">
        <v>28</v>
      </c>
      <c r="F122" s="199" t="s">
        <v>150</v>
      </c>
      <c r="G122" s="197"/>
      <c r="H122" s="198" t="s">
        <v>28</v>
      </c>
      <c r="I122" s="200"/>
      <c r="J122" s="197"/>
      <c r="K122" s="197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129</v>
      </c>
      <c r="AU122" s="205" t="s">
        <v>84</v>
      </c>
      <c r="AV122" s="13" t="s">
        <v>82</v>
      </c>
      <c r="AW122" s="13" t="s">
        <v>35</v>
      </c>
      <c r="AX122" s="13" t="s">
        <v>74</v>
      </c>
      <c r="AY122" s="205" t="s">
        <v>116</v>
      </c>
    </row>
    <row r="123" spans="2:51" s="14" customFormat="1" ht="10.2">
      <c r="B123" s="206"/>
      <c r="C123" s="207"/>
      <c r="D123" s="189" t="s">
        <v>129</v>
      </c>
      <c r="E123" s="208" t="s">
        <v>28</v>
      </c>
      <c r="F123" s="209" t="s">
        <v>168</v>
      </c>
      <c r="G123" s="207"/>
      <c r="H123" s="210">
        <v>297.45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129</v>
      </c>
      <c r="AU123" s="216" t="s">
        <v>84</v>
      </c>
      <c r="AV123" s="14" t="s">
        <v>84</v>
      </c>
      <c r="AW123" s="14" t="s">
        <v>35</v>
      </c>
      <c r="AX123" s="14" t="s">
        <v>74</v>
      </c>
      <c r="AY123" s="216" t="s">
        <v>116</v>
      </c>
    </row>
    <row r="124" spans="2:51" s="13" customFormat="1" ht="10.2">
      <c r="B124" s="196"/>
      <c r="C124" s="197"/>
      <c r="D124" s="189" t="s">
        <v>129</v>
      </c>
      <c r="E124" s="198" t="s">
        <v>28</v>
      </c>
      <c r="F124" s="199" t="s">
        <v>152</v>
      </c>
      <c r="G124" s="197"/>
      <c r="H124" s="198" t="s">
        <v>28</v>
      </c>
      <c r="I124" s="200"/>
      <c r="J124" s="197"/>
      <c r="K124" s="197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129</v>
      </c>
      <c r="AU124" s="205" t="s">
        <v>84</v>
      </c>
      <c r="AV124" s="13" t="s">
        <v>82</v>
      </c>
      <c r="AW124" s="13" t="s">
        <v>35</v>
      </c>
      <c r="AX124" s="13" t="s">
        <v>74</v>
      </c>
      <c r="AY124" s="205" t="s">
        <v>116</v>
      </c>
    </row>
    <row r="125" spans="2:51" s="14" customFormat="1" ht="10.2">
      <c r="B125" s="206"/>
      <c r="C125" s="207"/>
      <c r="D125" s="189" t="s">
        <v>129</v>
      </c>
      <c r="E125" s="208" t="s">
        <v>28</v>
      </c>
      <c r="F125" s="209" t="s">
        <v>169</v>
      </c>
      <c r="G125" s="207"/>
      <c r="H125" s="210">
        <v>299.529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129</v>
      </c>
      <c r="AU125" s="216" t="s">
        <v>84</v>
      </c>
      <c r="AV125" s="14" t="s">
        <v>84</v>
      </c>
      <c r="AW125" s="14" t="s">
        <v>35</v>
      </c>
      <c r="AX125" s="14" t="s">
        <v>74</v>
      </c>
      <c r="AY125" s="216" t="s">
        <v>116</v>
      </c>
    </row>
    <row r="126" spans="2:51" s="15" customFormat="1" ht="10.2">
      <c r="B126" s="217"/>
      <c r="C126" s="218"/>
      <c r="D126" s="189" t="s">
        <v>129</v>
      </c>
      <c r="E126" s="219" t="s">
        <v>28</v>
      </c>
      <c r="F126" s="220" t="s">
        <v>142</v>
      </c>
      <c r="G126" s="218"/>
      <c r="H126" s="221">
        <v>596.979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129</v>
      </c>
      <c r="AU126" s="227" t="s">
        <v>84</v>
      </c>
      <c r="AV126" s="15" t="s">
        <v>123</v>
      </c>
      <c r="AW126" s="15" t="s">
        <v>35</v>
      </c>
      <c r="AX126" s="15" t="s">
        <v>82</v>
      </c>
      <c r="AY126" s="227" t="s">
        <v>116</v>
      </c>
    </row>
    <row r="127" spans="1:65" s="2" customFormat="1" ht="21.75" customHeight="1">
      <c r="A127" s="36"/>
      <c r="B127" s="37"/>
      <c r="C127" s="176" t="s">
        <v>170</v>
      </c>
      <c r="D127" s="176" t="s">
        <v>118</v>
      </c>
      <c r="E127" s="177" t="s">
        <v>171</v>
      </c>
      <c r="F127" s="178" t="s">
        <v>172</v>
      </c>
      <c r="G127" s="179" t="s">
        <v>121</v>
      </c>
      <c r="H127" s="180">
        <v>66.331</v>
      </c>
      <c r="I127" s="181"/>
      <c r="J127" s="182">
        <f>ROUND(I127*H127,2)</f>
        <v>0</v>
      </c>
      <c r="K127" s="178" t="s">
        <v>122</v>
      </c>
      <c r="L127" s="41"/>
      <c r="M127" s="183" t="s">
        <v>28</v>
      </c>
      <c r="N127" s="184" t="s">
        <v>47</v>
      </c>
      <c r="O127" s="67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7" t="s">
        <v>123</v>
      </c>
      <c r="AT127" s="187" t="s">
        <v>118</v>
      </c>
      <c r="AU127" s="187" t="s">
        <v>84</v>
      </c>
      <c r="AY127" s="19" t="s">
        <v>116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9" t="s">
        <v>123</v>
      </c>
      <c r="BK127" s="188">
        <f>ROUND(I127*H127,2)</f>
        <v>0</v>
      </c>
      <c r="BL127" s="19" t="s">
        <v>123</v>
      </c>
      <c r="BM127" s="187" t="s">
        <v>173</v>
      </c>
    </row>
    <row r="128" spans="1:47" s="2" customFormat="1" ht="19.2">
      <c r="A128" s="36"/>
      <c r="B128" s="37"/>
      <c r="C128" s="38"/>
      <c r="D128" s="189" t="s">
        <v>125</v>
      </c>
      <c r="E128" s="38"/>
      <c r="F128" s="190" t="s">
        <v>174</v>
      </c>
      <c r="G128" s="38"/>
      <c r="H128" s="38"/>
      <c r="I128" s="191"/>
      <c r="J128" s="38"/>
      <c r="K128" s="38"/>
      <c r="L128" s="41"/>
      <c r="M128" s="192"/>
      <c r="N128" s="193"/>
      <c r="O128" s="67"/>
      <c r="P128" s="67"/>
      <c r="Q128" s="67"/>
      <c r="R128" s="67"/>
      <c r="S128" s="67"/>
      <c r="T128" s="68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125</v>
      </c>
      <c r="AU128" s="19" t="s">
        <v>84</v>
      </c>
    </row>
    <row r="129" spans="1:47" s="2" customFormat="1" ht="10.2">
      <c r="A129" s="36"/>
      <c r="B129" s="37"/>
      <c r="C129" s="38"/>
      <c r="D129" s="194" t="s">
        <v>127</v>
      </c>
      <c r="E129" s="38"/>
      <c r="F129" s="195" t="s">
        <v>175</v>
      </c>
      <c r="G129" s="38"/>
      <c r="H129" s="38"/>
      <c r="I129" s="191"/>
      <c r="J129" s="38"/>
      <c r="K129" s="38"/>
      <c r="L129" s="41"/>
      <c r="M129" s="192"/>
      <c r="N129" s="193"/>
      <c r="O129" s="67"/>
      <c r="P129" s="67"/>
      <c r="Q129" s="67"/>
      <c r="R129" s="67"/>
      <c r="S129" s="67"/>
      <c r="T129" s="68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127</v>
      </c>
      <c r="AU129" s="19" t="s">
        <v>84</v>
      </c>
    </row>
    <row r="130" spans="2:51" s="13" customFormat="1" ht="10.2">
      <c r="B130" s="196"/>
      <c r="C130" s="197"/>
      <c r="D130" s="189" t="s">
        <v>129</v>
      </c>
      <c r="E130" s="198" t="s">
        <v>28</v>
      </c>
      <c r="F130" s="199" t="s">
        <v>176</v>
      </c>
      <c r="G130" s="197"/>
      <c r="H130" s="198" t="s">
        <v>28</v>
      </c>
      <c r="I130" s="200"/>
      <c r="J130" s="197"/>
      <c r="K130" s="197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129</v>
      </c>
      <c r="AU130" s="205" t="s">
        <v>84</v>
      </c>
      <c r="AV130" s="13" t="s">
        <v>82</v>
      </c>
      <c r="AW130" s="13" t="s">
        <v>35</v>
      </c>
      <c r="AX130" s="13" t="s">
        <v>74</v>
      </c>
      <c r="AY130" s="205" t="s">
        <v>116</v>
      </c>
    </row>
    <row r="131" spans="2:51" s="13" customFormat="1" ht="10.2">
      <c r="B131" s="196"/>
      <c r="C131" s="197"/>
      <c r="D131" s="189" t="s">
        <v>129</v>
      </c>
      <c r="E131" s="198" t="s">
        <v>28</v>
      </c>
      <c r="F131" s="199" t="s">
        <v>150</v>
      </c>
      <c r="G131" s="197"/>
      <c r="H131" s="198" t="s">
        <v>28</v>
      </c>
      <c r="I131" s="200"/>
      <c r="J131" s="197"/>
      <c r="K131" s="197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129</v>
      </c>
      <c r="AU131" s="205" t="s">
        <v>84</v>
      </c>
      <c r="AV131" s="13" t="s">
        <v>82</v>
      </c>
      <c r="AW131" s="13" t="s">
        <v>35</v>
      </c>
      <c r="AX131" s="13" t="s">
        <v>74</v>
      </c>
      <c r="AY131" s="205" t="s">
        <v>116</v>
      </c>
    </row>
    <row r="132" spans="2:51" s="14" customFormat="1" ht="10.2">
      <c r="B132" s="206"/>
      <c r="C132" s="207"/>
      <c r="D132" s="189" t="s">
        <v>129</v>
      </c>
      <c r="E132" s="208" t="s">
        <v>28</v>
      </c>
      <c r="F132" s="209" t="s">
        <v>177</v>
      </c>
      <c r="G132" s="207"/>
      <c r="H132" s="210">
        <v>33.05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129</v>
      </c>
      <c r="AU132" s="216" t="s">
        <v>84</v>
      </c>
      <c r="AV132" s="14" t="s">
        <v>84</v>
      </c>
      <c r="AW132" s="14" t="s">
        <v>35</v>
      </c>
      <c r="AX132" s="14" t="s">
        <v>74</v>
      </c>
      <c r="AY132" s="216" t="s">
        <v>116</v>
      </c>
    </row>
    <row r="133" spans="2:51" s="13" customFormat="1" ht="10.2">
      <c r="B133" s="196"/>
      <c r="C133" s="197"/>
      <c r="D133" s="189" t="s">
        <v>129</v>
      </c>
      <c r="E133" s="198" t="s">
        <v>28</v>
      </c>
      <c r="F133" s="199" t="s">
        <v>152</v>
      </c>
      <c r="G133" s="197"/>
      <c r="H133" s="198" t="s">
        <v>28</v>
      </c>
      <c r="I133" s="200"/>
      <c r="J133" s="197"/>
      <c r="K133" s="197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129</v>
      </c>
      <c r="AU133" s="205" t="s">
        <v>84</v>
      </c>
      <c r="AV133" s="13" t="s">
        <v>82</v>
      </c>
      <c r="AW133" s="13" t="s">
        <v>35</v>
      </c>
      <c r="AX133" s="13" t="s">
        <v>74</v>
      </c>
      <c r="AY133" s="205" t="s">
        <v>116</v>
      </c>
    </row>
    <row r="134" spans="2:51" s="14" customFormat="1" ht="10.2">
      <c r="B134" s="206"/>
      <c r="C134" s="207"/>
      <c r="D134" s="189" t="s">
        <v>129</v>
      </c>
      <c r="E134" s="208" t="s">
        <v>28</v>
      </c>
      <c r="F134" s="209" t="s">
        <v>178</v>
      </c>
      <c r="G134" s="207"/>
      <c r="H134" s="210">
        <v>33.281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129</v>
      </c>
      <c r="AU134" s="216" t="s">
        <v>84</v>
      </c>
      <c r="AV134" s="14" t="s">
        <v>84</v>
      </c>
      <c r="AW134" s="14" t="s">
        <v>35</v>
      </c>
      <c r="AX134" s="14" t="s">
        <v>74</v>
      </c>
      <c r="AY134" s="216" t="s">
        <v>116</v>
      </c>
    </row>
    <row r="135" spans="2:51" s="15" customFormat="1" ht="10.2">
      <c r="B135" s="217"/>
      <c r="C135" s="218"/>
      <c r="D135" s="189" t="s">
        <v>129</v>
      </c>
      <c r="E135" s="219" t="s">
        <v>28</v>
      </c>
      <c r="F135" s="220" t="s">
        <v>142</v>
      </c>
      <c r="G135" s="218"/>
      <c r="H135" s="221">
        <v>66.331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129</v>
      </c>
      <c r="AU135" s="227" t="s">
        <v>84</v>
      </c>
      <c r="AV135" s="15" t="s">
        <v>123</v>
      </c>
      <c r="AW135" s="15" t="s">
        <v>35</v>
      </c>
      <c r="AX135" s="15" t="s">
        <v>82</v>
      </c>
      <c r="AY135" s="227" t="s">
        <v>116</v>
      </c>
    </row>
    <row r="136" spans="1:65" s="2" customFormat="1" ht="16.5" customHeight="1">
      <c r="A136" s="36"/>
      <c r="B136" s="37"/>
      <c r="C136" s="176" t="s">
        <v>179</v>
      </c>
      <c r="D136" s="176" t="s">
        <v>118</v>
      </c>
      <c r="E136" s="177" t="s">
        <v>180</v>
      </c>
      <c r="F136" s="178" t="s">
        <v>181</v>
      </c>
      <c r="G136" s="179" t="s">
        <v>121</v>
      </c>
      <c r="H136" s="180">
        <v>9.86</v>
      </c>
      <c r="I136" s="181"/>
      <c r="J136" s="182">
        <f>ROUND(I136*H136,2)</f>
        <v>0</v>
      </c>
      <c r="K136" s="178" t="s">
        <v>122</v>
      </c>
      <c r="L136" s="41"/>
      <c r="M136" s="183" t="s">
        <v>28</v>
      </c>
      <c r="N136" s="184" t="s">
        <v>47</v>
      </c>
      <c r="O136" s="67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7" t="s">
        <v>123</v>
      </c>
      <c r="AT136" s="187" t="s">
        <v>118</v>
      </c>
      <c r="AU136" s="187" t="s">
        <v>84</v>
      </c>
      <c r="AY136" s="19" t="s">
        <v>116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9" t="s">
        <v>123</v>
      </c>
      <c r="BK136" s="188">
        <f>ROUND(I136*H136,2)</f>
        <v>0</v>
      </c>
      <c r="BL136" s="19" t="s">
        <v>123</v>
      </c>
      <c r="BM136" s="187" t="s">
        <v>182</v>
      </c>
    </row>
    <row r="137" spans="1:47" s="2" customFormat="1" ht="10.2">
      <c r="A137" s="36"/>
      <c r="B137" s="37"/>
      <c r="C137" s="38"/>
      <c r="D137" s="189" t="s">
        <v>125</v>
      </c>
      <c r="E137" s="38"/>
      <c r="F137" s="190" t="s">
        <v>183</v>
      </c>
      <c r="G137" s="38"/>
      <c r="H137" s="38"/>
      <c r="I137" s="191"/>
      <c r="J137" s="38"/>
      <c r="K137" s="38"/>
      <c r="L137" s="41"/>
      <c r="M137" s="192"/>
      <c r="N137" s="193"/>
      <c r="O137" s="67"/>
      <c r="P137" s="67"/>
      <c r="Q137" s="67"/>
      <c r="R137" s="67"/>
      <c r="S137" s="67"/>
      <c r="T137" s="68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125</v>
      </c>
      <c r="AU137" s="19" t="s">
        <v>84</v>
      </c>
    </row>
    <row r="138" spans="1:47" s="2" customFormat="1" ht="10.2">
      <c r="A138" s="36"/>
      <c r="B138" s="37"/>
      <c r="C138" s="38"/>
      <c r="D138" s="194" t="s">
        <v>127</v>
      </c>
      <c r="E138" s="38"/>
      <c r="F138" s="195" t="s">
        <v>184</v>
      </c>
      <c r="G138" s="38"/>
      <c r="H138" s="38"/>
      <c r="I138" s="191"/>
      <c r="J138" s="38"/>
      <c r="K138" s="38"/>
      <c r="L138" s="41"/>
      <c r="M138" s="192"/>
      <c r="N138" s="193"/>
      <c r="O138" s="67"/>
      <c r="P138" s="67"/>
      <c r="Q138" s="67"/>
      <c r="R138" s="67"/>
      <c r="S138" s="67"/>
      <c r="T138" s="68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127</v>
      </c>
      <c r="AU138" s="19" t="s">
        <v>84</v>
      </c>
    </row>
    <row r="139" spans="2:51" s="13" customFormat="1" ht="20.4">
      <c r="B139" s="196"/>
      <c r="C139" s="197"/>
      <c r="D139" s="189" t="s">
        <v>129</v>
      </c>
      <c r="E139" s="198" t="s">
        <v>28</v>
      </c>
      <c r="F139" s="199" t="s">
        <v>185</v>
      </c>
      <c r="G139" s="197"/>
      <c r="H139" s="198" t="s">
        <v>28</v>
      </c>
      <c r="I139" s="200"/>
      <c r="J139" s="197"/>
      <c r="K139" s="197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129</v>
      </c>
      <c r="AU139" s="205" t="s">
        <v>84</v>
      </c>
      <c r="AV139" s="13" t="s">
        <v>82</v>
      </c>
      <c r="AW139" s="13" t="s">
        <v>35</v>
      </c>
      <c r="AX139" s="13" t="s">
        <v>74</v>
      </c>
      <c r="AY139" s="205" t="s">
        <v>116</v>
      </c>
    </row>
    <row r="140" spans="2:51" s="13" customFormat="1" ht="10.2">
      <c r="B140" s="196"/>
      <c r="C140" s="197"/>
      <c r="D140" s="189" t="s">
        <v>129</v>
      </c>
      <c r="E140" s="198" t="s">
        <v>28</v>
      </c>
      <c r="F140" s="199" t="s">
        <v>186</v>
      </c>
      <c r="G140" s="197"/>
      <c r="H140" s="198" t="s">
        <v>28</v>
      </c>
      <c r="I140" s="200"/>
      <c r="J140" s="197"/>
      <c r="K140" s="197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129</v>
      </c>
      <c r="AU140" s="205" t="s">
        <v>84</v>
      </c>
      <c r="AV140" s="13" t="s">
        <v>82</v>
      </c>
      <c r="AW140" s="13" t="s">
        <v>35</v>
      </c>
      <c r="AX140" s="13" t="s">
        <v>74</v>
      </c>
      <c r="AY140" s="205" t="s">
        <v>116</v>
      </c>
    </row>
    <row r="141" spans="2:51" s="14" customFormat="1" ht="10.2">
      <c r="B141" s="206"/>
      <c r="C141" s="207"/>
      <c r="D141" s="189" t="s">
        <v>129</v>
      </c>
      <c r="E141" s="208" t="s">
        <v>28</v>
      </c>
      <c r="F141" s="209" t="s">
        <v>187</v>
      </c>
      <c r="G141" s="207"/>
      <c r="H141" s="210">
        <v>2.1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129</v>
      </c>
      <c r="AU141" s="216" t="s">
        <v>84</v>
      </c>
      <c r="AV141" s="14" t="s">
        <v>84</v>
      </c>
      <c r="AW141" s="14" t="s">
        <v>35</v>
      </c>
      <c r="AX141" s="14" t="s">
        <v>74</v>
      </c>
      <c r="AY141" s="216" t="s">
        <v>116</v>
      </c>
    </row>
    <row r="142" spans="2:51" s="13" customFormat="1" ht="10.2">
      <c r="B142" s="196"/>
      <c r="C142" s="197"/>
      <c r="D142" s="189" t="s">
        <v>129</v>
      </c>
      <c r="E142" s="198" t="s">
        <v>28</v>
      </c>
      <c r="F142" s="199" t="s">
        <v>188</v>
      </c>
      <c r="G142" s="197"/>
      <c r="H142" s="198" t="s">
        <v>28</v>
      </c>
      <c r="I142" s="200"/>
      <c r="J142" s="197"/>
      <c r="K142" s="197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129</v>
      </c>
      <c r="AU142" s="205" t="s">
        <v>84</v>
      </c>
      <c r="AV142" s="13" t="s">
        <v>82</v>
      </c>
      <c r="AW142" s="13" t="s">
        <v>35</v>
      </c>
      <c r="AX142" s="13" t="s">
        <v>74</v>
      </c>
      <c r="AY142" s="205" t="s">
        <v>116</v>
      </c>
    </row>
    <row r="143" spans="2:51" s="14" customFormat="1" ht="10.2">
      <c r="B143" s="206"/>
      <c r="C143" s="207"/>
      <c r="D143" s="189" t="s">
        <v>129</v>
      </c>
      <c r="E143" s="208" t="s">
        <v>28</v>
      </c>
      <c r="F143" s="209" t="s">
        <v>189</v>
      </c>
      <c r="G143" s="207"/>
      <c r="H143" s="210">
        <v>5.76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129</v>
      </c>
      <c r="AU143" s="216" t="s">
        <v>84</v>
      </c>
      <c r="AV143" s="14" t="s">
        <v>84</v>
      </c>
      <c r="AW143" s="14" t="s">
        <v>35</v>
      </c>
      <c r="AX143" s="14" t="s">
        <v>74</v>
      </c>
      <c r="AY143" s="216" t="s">
        <v>116</v>
      </c>
    </row>
    <row r="144" spans="2:51" s="13" customFormat="1" ht="10.2">
      <c r="B144" s="196"/>
      <c r="C144" s="197"/>
      <c r="D144" s="189" t="s">
        <v>129</v>
      </c>
      <c r="E144" s="198" t="s">
        <v>28</v>
      </c>
      <c r="F144" s="199" t="s">
        <v>190</v>
      </c>
      <c r="G144" s="197"/>
      <c r="H144" s="198" t="s">
        <v>28</v>
      </c>
      <c r="I144" s="200"/>
      <c r="J144" s="197"/>
      <c r="K144" s="197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129</v>
      </c>
      <c r="AU144" s="205" t="s">
        <v>84</v>
      </c>
      <c r="AV144" s="13" t="s">
        <v>82</v>
      </c>
      <c r="AW144" s="13" t="s">
        <v>35</v>
      </c>
      <c r="AX144" s="13" t="s">
        <v>74</v>
      </c>
      <c r="AY144" s="205" t="s">
        <v>116</v>
      </c>
    </row>
    <row r="145" spans="2:51" s="13" customFormat="1" ht="10.2">
      <c r="B145" s="196"/>
      <c r="C145" s="197"/>
      <c r="D145" s="189" t="s">
        <v>129</v>
      </c>
      <c r="E145" s="198" t="s">
        <v>28</v>
      </c>
      <c r="F145" s="199" t="s">
        <v>188</v>
      </c>
      <c r="G145" s="197"/>
      <c r="H145" s="198" t="s">
        <v>28</v>
      </c>
      <c r="I145" s="200"/>
      <c r="J145" s="197"/>
      <c r="K145" s="197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129</v>
      </c>
      <c r="AU145" s="205" t="s">
        <v>84</v>
      </c>
      <c r="AV145" s="13" t="s">
        <v>82</v>
      </c>
      <c r="AW145" s="13" t="s">
        <v>35</v>
      </c>
      <c r="AX145" s="13" t="s">
        <v>74</v>
      </c>
      <c r="AY145" s="205" t="s">
        <v>116</v>
      </c>
    </row>
    <row r="146" spans="2:51" s="14" customFormat="1" ht="10.2">
      <c r="B146" s="206"/>
      <c r="C146" s="207"/>
      <c r="D146" s="189" t="s">
        <v>129</v>
      </c>
      <c r="E146" s="208" t="s">
        <v>28</v>
      </c>
      <c r="F146" s="209" t="s">
        <v>191</v>
      </c>
      <c r="G146" s="207"/>
      <c r="H146" s="210">
        <v>2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129</v>
      </c>
      <c r="AU146" s="216" t="s">
        <v>84</v>
      </c>
      <c r="AV146" s="14" t="s">
        <v>84</v>
      </c>
      <c r="AW146" s="14" t="s">
        <v>35</v>
      </c>
      <c r="AX146" s="14" t="s">
        <v>74</v>
      </c>
      <c r="AY146" s="216" t="s">
        <v>116</v>
      </c>
    </row>
    <row r="147" spans="2:51" s="15" customFormat="1" ht="10.2">
      <c r="B147" s="217"/>
      <c r="C147" s="218"/>
      <c r="D147" s="189" t="s">
        <v>129</v>
      </c>
      <c r="E147" s="219" t="s">
        <v>28</v>
      </c>
      <c r="F147" s="220" t="s">
        <v>142</v>
      </c>
      <c r="G147" s="218"/>
      <c r="H147" s="221">
        <v>9.86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129</v>
      </c>
      <c r="AU147" s="227" t="s">
        <v>84</v>
      </c>
      <c r="AV147" s="15" t="s">
        <v>123</v>
      </c>
      <c r="AW147" s="15" t="s">
        <v>35</v>
      </c>
      <c r="AX147" s="15" t="s">
        <v>82</v>
      </c>
      <c r="AY147" s="227" t="s">
        <v>116</v>
      </c>
    </row>
    <row r="148" spans="1:65" s="2" customFormat="1" ht="16.5" customHeight="1">
      <c r="A148" s="36"/>
      <c r="B148" s="37"/>
      <c r="C148" s="176" t="s">
        <v>192</v>
      </c>
      <c r="D148" s="176" t="s">
        <v>118</v>
      </c>
      <c r="E148" s="177" t="s">
        <v>193</v>
      </c>
      <c r="F148" s="178" t="s">
        <v>194</v>
      </c>
      <c r="G148" s="179" t="s">
        <v>121</v>
      </c>
      <c r="H148" s="180">
        <v>570.354</v>
      </c>
      <c r="I148" s="181"/>
      <c r="J148" s="182">
        <f>ROUND(I148*H148,2)</f>
        <v>0</v>
      </c>
      <c r="K148" s="178" t="s">
        <v>122</v>
      </c>
      <c r="L148" s="41"/>
      <c r="M148" s="183" t="s">
        <v>28</v>
      </c>
      <c r="N148" s="184" t="s">
        <v>47</v>
      </c>
      <c r="O148" s="67"/>
      <c r="P148" s="185">
        <f>O148*H148</f>
        <v>0</v>
      </c>
      <c r="Q148" s="185">
        <v>0</v>
      </c>
      <c r="R148" s="185">
        <f>Q148*H148</f>
        <v>0</v>
      </c>
      <c r="S148" s="185">
        <v>0</v>
      </c>
      <c r="T148" s="18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7" t="s">
        <v>123</v>
      </c>
      <c r="AT148" s="187" t="s">
        <v>118</v>
      </c>
      <c r="AU148" s="187" t="s">
        <v>84</v>
      </c>
      <c r="AY148" s="19" t="s">
        <v>116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9" t="s">
        <v>123</v>
      </c>
      <c r="BK148" s="188">
        <f>ROUND(I148*H148,2)</f>
        <v>0</v>
      </c>
      <c r="BL148" s="19" t="s">
        <v>123</v>
      </c>
      <c r="BM148" s="187" t="s">
        <v>195</v>
      </c>
    </row>
    <row r="149" spans="1:47" s="2" customFormat="1" ht="19.2">
      <c r="A149" s="36"/>
      <c r="B149" s="37"/>
      <c r="C149" s="38"/>
      <c r="D149" s="189" t="s">
        <v>125</v>
      </c>
      <c r="E149" s="38"/>
      <c r="F149" s="190" t="s">
        <v>196</v>
      </c>
      <c r="G149" s="38"/>
      <c r="H149" s="38"/>
      <c r="I149" s="191"/>
      <c r="J149" s="38"/>
      <c r="K149" s="38"/>
      <c r="L149" s="41"/>
      <c r="M149" s="192"/>
      <c r="N149" s="193"/>
      <c r="O149" s="67"/>
      <c r="P149" s="67"/>
      <c r="Q149" s="67"/>
      <c r="R149" s="67"/>
      <c r="S149" s="67"/>
      <c r="T149" s="68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125</v>
      </c>
      <c r="AU149" s="19" t="s">
        <v>84</v>
      </c>
    </row>
    <row r="150" spans="1:47" s="2" customFormat="1" ht="10.2">
      <c r="A150" s="36"/>
      <c r="B150" s="37"/>
      <c r="C150" s="38"/>
      <c r="D150" s="194" t="s">
        <v>127</v>
      </c>
      <c r="E150" s="38"/>
      <c r="F150" s="195" t="s">
        <v>197</v>
      </c>
      <c r="G150" s="38"/>
      <c r="H150" s="38"/>
      <c r="I150" s="191"/>
      <c r="J150" s="38"/>
      <c r="K150" s="38"/>
      <c r="L150" s="41"/>
      <c r="M150" s="192"/>
      <c r="N150" s="193"/>
      <c r="O150" s="67"/>
      <c r="P150" s="67"/>
      <c r="Q150" s="67"/>
      <c r="R150" s="67"/>
      <c r="S150" s="67"/>
      <c r="T150" s="68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127</v>
      </c>
      <c r="AU150" s="19" t="s">
        <v>84</v>
      </c>
    </row>
    <row r="151" spans="2:51" s="13" customFormat="1" ht="10.2">
      <c r="B151" s="196"/>
      <c r="C151" s="197"/>
      <c r="D151" s="189" t="s">
        <v>129</v>
      </c>
      <c r="E151" s="198" t="s">
        <v>28</v>
      </c>
      <c r="F151" s="199" t="s">
        <v>198</v>
      </c>
      <c r="G151" s="197"/>
      <c r="H151" s="198" t="s">
        <v>28</v>
      </c>
      <c r="I151" s="200"/>
      <c r="J151" s="197"/>
      <c r="K151" s="197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129</v>
      </c>
      <c r="AU151" s="205" t="s">
        <v>84</v>
      </c>
      <c r="AV151" s="13" t="s">
        <v>82</v>
      </c>
      <c r="AW151" s="13" t="s">
        <v>35</v>
      </c>
      <c r="AX151" s="13" t="s">
        <v>74</v>
      </c>
      <c r="AY151" s="205" t="s">
        <v>116</v>
      </c>
    </row>
    <row r="152" spans="2:51" s="13" customFormat="1" ht="10.2">
      <c r="B152" s="196"/>
      <c r="C152" s="197"/>
      <c r="D152" s="189" t="s">
        <v>129</v>
      </c>
      <c r="E152" s="198" t="s">
        <v>28</v>
      </c>
      <c r="F152" s="199" t="s">
        <v>199</v>
      </c>
      <c r="G152" s="197"/>
      <c r="H152" s="198" t="s">
        <v>28</v>
      </c>
      <c r="I152" s="200"/>
      <c r="J152" s="197"/>
      <c r="K152" s="197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129</v>
      </c>
      <c r="AU152" s="205" t="s">
        <v>84</v>
      </c>
      <c r="AV152" s="13" t="s">
        <v>82</v>
      </c>
      <c r="AW152" s="13" t="s">
        <v>35</v>
      </c>
      <c r="AX152" s="13" t="s">
        <v>74</v>
      </c>
      <c r="AY152" s="205" t="s">
        <v>116</v>
      </c>
    </row>
    <row r="153" spans="2:51" s="14" customFormat="1" ht="10.2">
      <c r="B153" s="206"/>
      <c r="C153" s="207"/>
      <c r="D153" s="189" t="s">
        <v>129</v>
      </c>
      <c r="E153" s="208" t="s">
        <v>28</v>
      </c>
      <c r="F153" s="209" t="s">
        <v>200</v>
      </c>
      <c r="G153" s="207"/>
      <c r="H153" s="210">
        <v>214.378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129</v>
      </c>
      <c r="AU153" s="216" t="s">
        <v>84</v>
      </c>
      <c r="AV153" s="14" t="s">
        <v>84</v>
      </c>
      <c r="AW153" s="14" t="s">
        <v>35</v>
      </c>
      <c r="AX153" s="14" t="s">
        <v>74</v>
      </c>
      <c r="AY153" s="216" t="s">
        <v>116</v>
      </c>
    </row>
    <row r="154" spans="2:51" s="13" customFormat="1" ht="10.2">
      <c r="B154" s="196"/>
      <c r="C154" s="197"/>
      <c r="D154" s="189" t="s">
        <v>129</v>
      </c>
      <c r="E154" s="198" t="s">
        <v>28</v>
      </c>
      <c r="F154" s="199" t="s">
        <v>201</v>
      </c>
      <c r="G154" s="197"/>
      <c r="H154" s="198" t="s">
        <v>28</v>
      </c>
      <c r="I154" s="200"/>
      <c r="J154" s="197"/>
      <c r="K154" s="197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129</v>
      </c>
      <c r="AU154" s="205" t="s">
        <v>84</v>
      </c>
      <c r="AV154" s="13" t="s">
        <v>82</v>
      </c>
      <c r="AW154" s="13" t="s">
        <v>35</v>
      </c>
      <c r="AX154" s="13" t="s">
        <v>74</v>
      </c>
      <c r="AY154" s="205" t="s">
        <v>116</v>
      </c>
    </row>
    <row r="155" spans="2:51" s="14" customFormat="1" ht="10.2">
      <c r="B155" s="206"/>
      <c r="C155" s="207"/>
      <c r="D155" s="189" t="s">
        <v>129</v>
      </c>
      <c r="E155" s="208" t="s">
        <v>28</v>
      </c>
      <c r="F155" s="209" t="s">
        <v>202</v>
      </c>
      <c r="G155" s="207"/>
      <c r="H155" s="210">
        <v>191.033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129</v>
      </c>
      <c r="AU155" s="216" t="s">
        <v>84</v>
      </c>
      <c r="AV155" s="14" t="s">
        <v>84</v>
      </c>
      <c r="AW155" s="14" t="s">
        <v>35</v>
      </c>
      <c r="AX155" s="14" t="s">
        <v>74</v>
      </c>
      <c r="AY155" s="216" t="s">
        <v>116</v>
      </c>
    </row>
    <row r="156" spans="2:51" s="13" customFormat="1" ht="10.2">
      <c r="B156" s="196"/>
      <c r="C156" s="197"/>
      <c r="D156" s="189" t="s">
        <v>129</v>
      </c>
      <c r="E156" s="198" t="s">
        <v>28</v>
      </c>
      <c r="F156" s="199" t="s">
        <v>203</v>
      </c>
      <c r="G156" s="197"/>
      <c r="H156" s="198" t="s">
        <v>28</v>
      </c>
      <c r="I156" s="200"/>
      <c r="J156" s="197"/>
      <c r="K156" s="197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129</v>
      </c>
      <c r="AU156" s="205" t="s">
        <v>84</v>
      </c>
      <c r="AV156" s="13" t="s">
        <v>82</v>
      </c>
      <c r="AW156" s="13" t="s">
        <v>35</v>
      </c>
      <c r="AX156" s="13" t="s">
        <v>74</v>
      </c>
      <c r="AY156" s="205" t="s">
        <v>116</v>
      </c>
    </row>
    <row r="157" spans="2:51" s="14" customFormat="1" ht="10.2">
      <c r="B157" s="206"/>
      <c r="C157" s="207"/>
      <c r="D157" s="189" t="s">
        <v>129</v>
      </c>
      <c r="E157" s="208" t="s">
        <v>28</v>
      </c>
      <c r="F157" s="209" t="s">
        <v>204</v>
      </c>
      <c r="G157" s="207"/>
      <c r="H157" s="210">
        <v>-41.236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129</v>
      </c>
      <c r="AU157" s="216" t="s">
        <v>84</v>
      </c>
      <c r="AV157" s="14" t="s">
        <v>84</v>
      </c>
      <c r="AW157" s="14" t="s">
        <v>35</v>
      </c>
      <c r="AX157" s="14" t="s">
        <v>74</v>
      </c>
      <c r="AY157" s="216" t="s">
        <v>116</v>
      </c>
    </row>
    <row r="158" spans="2:51" s="16" customFormat="1" ht="10.2">
      <c r="B158" s="228"/>
      <c r="C158" s="229"/>
      <c r="D158" s="189" t="s">
        <v>129</v>
      </c>
      <c r="E158" s="230" t="s">
        <v>28</v>
      </c>
      <c r="F158" s="231" t="s">
        <v>205</v>
      </c>
      <c r="G158" s="229"/>
      <c r="H158" s="232">
        <v>364.175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129</v>
      </c>
      <c r="AU158" s="238" t="s">
        <v>84</v>
      </c>
      <c r="AV158" s="16" t="s">
        <v>143</v>
      </c>
      <c r="AW158" s="16" t="s">
        <v>35</v>
      </c>
      <c r="AX158" s="16" t="s">
        <v>74</v>
      </c>
      <c r="AY158" s="238" t="s">
        <v>116</v>
      </c>
    </row>
    <row r="159" spans="2:51" s="13" customFormat="1" ht="10.2">
      <c r="B159" s="196"/>
      <c r="C159" s="197"/>
      <c r="D159" s="189" t="s">
        <v>129</v>
      </c>
      <c r="E159" s="198" t="s">
        <v>28</v>
      </c>
      <c r="F159" s="199" t="s">
        <v>206</v>
      </c>
      <c r="G159" s="197"/>
      <c r="H159" s="198" t="s">
        <v>28</v>
      </c>
      <c r="I159" s="200"/>
      <c r="J159" s="197"/>
      <c r="K159" s="197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129</v>
      </c>
      <c r="AU159" s="205" t="s">
        <v>84</v>
      </c>
      <c r="AV159" s="13" t="s">
        <v>82</v>
      </c>
      <c r="AW159" s="13" t="s">
        <v>35</v>
      </c>
      <c r="AX159" s="13" t="s">
        <v>74</v>
      </c>
      <c r="AY159" s="205" t="s">
        <v>116</v>
      </c>
    </row>
    <row r="160" spans="2:51" s="13" customFormat="1" ht="10.2">
      <c r="B160" s="196"/>
      <c r="C160" s="197"/>
      <c r="D160" s="189" t="s">
        <v>129</v>
      </c>
      <c r="E160" s="198" t="s">
        <v>28</v>
      </c>
      <c r="F160" s="199" t="s">
        <v>207</v>
      </c>
      <c r="G160" s="197"/>
      <c r="H160" s="198" t="s">
        <v>28</v>
      </c>
      <c r="I160" s="200"/>
      <c r="J160" s="197"/>
      <c r="K160" s="197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129</v>
      </c>
      <c r="AU160" s="205" t="s">
        <v>84</v>
      </c>
      <c r="AV160" s="13" t="s">
        <v>82</v>
      </c>
      <c r="AW160" s="13" t="s">
        <v>35</v>
      </c>
      <c r="AX160" s="13" t="s">
        <v>74</v>
      </c>
      <c r="AY160" s="205" t="s">
        <v>116</v>
      </c>
    </row>
    <row r="161" spans="2:51" s="14" customFormat="1" ht="10.2">
      <c r="B161" s="206"/>
      <c r="C161" s="207"/>
      <c r="D161" s="189" t="s">
        <v>129</v>
      </c>
      <c r="E161" s="208" t="s">
        <v>28</v>
      </c>
      <c r="F161" s="209" t="s">
        <v>208</v>
      </c>
      <c r="G161" s="207"/>
      <c r="H161" s="210">
        <v>92.519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129</v>
      </c>
      <c r="AU161" s="216" t="s">
        <v>84</v>
      </c>
      <c r="AV161" s="14" t="s">
        <v>84</v>
      </c>
      <c r="AW161" s="14" t="s">
        <v>35</v>
      </c>
      <c r="AX161" s="14" t="s">
        <v>74</v>
      </c>
      <c r="AY161" s="216" t="s">
        <v>116</v>
      </c>
    </row>
    <row r="162" spans="2:51" s="13" customFormat="1" ht="10.2">
      <c r="B162" s="196"/>
      <c r="C162" s="197"/>
      <c r="D162" s="189" t="s">
        <v>129</v>
      </c>
      <c r="E162" s="198" t="s">
        <v>28</v>
      </c>
      <c r="F162" s="199" t="s">
        <v>209</v>
      </c>
      <c r="G162" s="197"/>
      <c r="H162" s="198" t="s">
        <v>28</v>
      </c>
      <c r="I162" s="200"/>
      <c r="J162" s="197"/>
      <c r="K162" s="197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129</v>
      </c>
      <c r="AU162" s="205" t="s">
        <v>84</v>
      </c>
      <c r="AV162" s="13" t="s">
        <v>82</v>
      </c>
      <c r="AW162" s="13" t="s">
        <v>35</v>
      </c>
      <c r="AX162" s="13" t="s">
        <v>74</v>
      </c>
      <c r="AY162" s="205" t="s">
        <v>116</v>
      </c>
    </row>
    <row r="163" spans="2:51" s="14" customFormat="1" ht="10.2">
      <c r="B163" s="206"/>
      <c r="C163" s="207"/>
      <c r="D163" s="189" t="s">
        <v>129</v>
      </c>
      <c r="E163" s="208" t="s">
        <v>28</v>
      </c>
      <c r="F163" s="209" t="s">
        <v>210</v>
      </c>
      <c r="G163" s="207"/>
      <c r="H163" s="210">
        <v>113.66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129</v>
      </c>
      <c r="AU163" s="216" t="s">
        <v>84</v>
      </c>
      <c r="AV163" s="14" t="s">
        <v>84</v>
      </c>
      <c r="AW163" s="14" t="s">
        <v>35</v>
      </c>
      <c r="AX163" s="14" t="s">
        <v>74</v>
      </c>
      <c r="AY163" s="216" t="s">
        <v>116</v>
      </c>
    </row>
    <row r="164" spans="2:51" s="15" customFormat="1" ht="10.2">
      <c r="B164" s="217"/>
      <c r="C164" s="218"/>
      <c r="D164" s="189" t="s">
        <v>129</v>
      </c>
      <c r="E164" s="219" t="s">
        <v>28</v>
      </c>
      <c r="F164" s="220" t="s">
        <v>142</v>
      </c>
      <c r="G164" s="218"/>
      <c r="H164" s="221">
        <v>570.354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129</v>
      </c>
      <c r="AU164" s="227" t="s">
        <v>84</v>
      </c>
      <c r="AV164" s="15" t="s">
        <v>123</v>
      </c>
      <c r="AW164" s="15" t="s">
        <v>35</v>
      </c>
      <c r="AX164" s="15" t="s">
        <v>82</v>
      </c>
      <c r="AY164" s="227" t="s">
        <v>116</v>
      </c>
    </row>
    <row r="165" spans="1:65" s="2" customFormat="1" ht="16.5" customHeight="1">
      <c r="A165" s="36"/>
      <c r="B165" s="37"/>
      <c r="C165" s="176" t="s">
        <v>211</v>
      </c>
      <c r="D165" s="176" t="s">
        <v>118</v>
      </c>
      <c r="E165" s="177" t="s">
        <v>212</v>
      </c>
      <c r="F165" s="178" t="s">
        <v>213</v>
      </c>
      <c r="G165" s="179" t="s">
        <v>121</v>
      </c>
      <c r="H165" s="180">
        <v>364.175</v>
      </c>
      <c r="I165" s="181"/>
      <c r="J165" s="182">
        <f>ROUND(I165*H165,2)</f>
        <v>0</v>
      </c>
      <c r="K165" s="178" t="s">
        <v>122</v>
      </c>
      <c r="L165" s="41"/>
      <c r="M165" s="183" t="s">
        <v>28</v>
      </c>
      <c r="N165" s="184" t="s">
        <v>47</v>
      </c>
      <c r="O165" s="67"/>
      <c r="P165" s="185">
        <f>O165*H165</f>
        <v>0</v>
      </c>
      <c r="Q165" s="185">
        <v>0</v>
      </c>
      <c r="R165" s="185">
        <f>Q165*H165</f>
        <v>0</v>
      </c>
      <c r="S165" s="185">
        <v>0</v>
      </c>
      <c r="T165" s="18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7" t="s">
        <v>123</v>
      </c>
      <c r="AT165" s="187" t="s">
        <v>118</v>
      </c>
      <c r="AU165" s="187" t="s">
        <v>84</v>
      </c>
      <c r="AY165" s="19" t="s">
        <v>116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9" t="s">
        <v>123</v>
      </c>
      <c r="BK165" s="188">
        <f>ROUND(I165*H165,2)</f>
        <v>0</v>
      </c>
      <c r="BL165" s="19" t="s">
        <v>123</v>
      </c>
      <c r="BM165" s="187" t="s">
        <v>214</v>
      </c>
    </row>
    <row r="166" spans="1:47" s="2" customFormat="1" ht="19.2">
      <c r="A166" s="36"/>
      <c r="B166" s="37"/>
      <c r="C166" s="38"/>
      <c r="D166" s="189" t="s">
        <v>125</v>
      </c>
      <c r="E166" s="38"/>
      <c r="F166" s="190" t="s">
        <v>215</v>
      </c>
      <c r="G166" s="38"/>
      <c r="H166" s="38"/>
      <c r="I166" s="191"/>
      <c r="J166" s="38"/>
      <c r="K166" s="38"/>
      <c r="L166" s="41"/>
      <c r="M166" s="192"/>
      <c r="N166" s="193"/>
      <c r="O166" s="67"/>
      <c r="P166" s="67"/>
      <c r="Q166" s="67"/>
      <c r="R166" s="67"/>
      <c r="S166" s="67"/>
      <c r="T166" s="68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125</v>
      </c>
      <c r="AU166" s="19" t="s">
        <v>84</v>
      </c>
    </row>
    <row r="167" spans="1:47" s="2" customFormat="1" ht="10.2">
      <c r="A167" s="36"/>
      <c r="B167" s="37"/>
      <c r="C167" s="38"/>
      <c r="D167" s="194" t="s">
        <v>127</v>
      </c>
      <c r="E167" s="38"/>
      <c r="F167" s="195" t="s">
        <v>216</v>
      </c>
      <c r="G167" s="38"/>
      <c r="H167" s="38"/>
      <c r="I167" s="191"/>
      <c r="J167" s="38"/>
      <c r="K167" s="38"/>
      <c r="L167" s="41"/>
      <c r="M167" s="192"/>
      <c r="N167" s="193"/>
      <c r="O167" s="67"/>
      <c r="P167" s="67"/>
      <c r="Q167" s="67"/>
      <c r="R167" s="67"/>
      <c r="S167" s="67"/>
      <c r="T167" s="68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127</v>
      </c>
      <c r="AU167" s="19" t="s">
        <v>84</v>
      </c>
    </row>
    <row r="168" spans="2:51" s="13" customFormat="1" ht="10.2">
      <c r="B168" s="196"/>
      <c r="C168" s="197"/>
      <c r="D168" s="189" t="s">
        <v>129</v>
      </c>
      <c r="E168" s="198" t="s">
        <v>28</v>
      </c>
      <c r="F168" s="199" t="s">
        <v>198</v>
      </c>
      <c r="G168" s="197"/>
      <c r="H168" s="198" t="s">
        <v>28</v>
      </c>
      <c r="I168" s="200"/>
      <c r="J168" s="197"/>
      <c r="K168" s="197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129</v>
      </c>
      <c r="AU168" s="205" t="s">
        <v>84</v>
      </c>
      <c r="AV168" s="13" t="s">
        <v>82</v>
      </c>
      <c r="AW168" s="13" t="s">
        <v>35</v>
      </c>
      <c r="AX168" s="13" t="s">
        <v>74</v>
      </c>
      <c r="AY168" s="205" t="s">
        <v>116</v>
      </c>
    </row>
    <row r="169" spans="2:51" s="13" customFormat="1" ht="10.2">
      <c r="B169" s="196"/>
      <c r="C169" s="197"/>
      <c r="D169" s="189" t="s">
        <v>129</v>
      </c>
      <c r="E169" s="198" t="s">
        <v>28</v>
      </c>
      <c r="F169" s="199" t="s">
        <v>199</v>
      </c>
      <c r="G169" s="197"/>
      <c r="H169" s="198" t="s">
        <v>28</v>
      </c>
      <c r="I169" s="200"/>
      <c r="J169" s="197"/>
      <c r="K169" s="197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129</v>
      </c>
      <c r="AU169" s="205" t="s">
        <v>84</v>
      </c>
      <c r="AV169" s="13" t="s">
        <v>82</v>
      </c>
      <c r="AW169" s="13" t="s">
        <v>35</v>
      </c>
      <c r="AX169" s="13" t="s">
        <v>74</v>
      </c>
      <c r="AY169" s="205" t="s">
        <v>116</v>
      </c>
    </row>
    <row r="170" spans="2:51" s="14" customFormat="1" ht="10.2">
      <c r="B170" s="206"/>
      <c r="C170" s="207"/>
      <c r="D170" s="189" t="s">
        <v>129</v>
      </c>
      <c r="E170" s="208" t="s">
        <v>28</v>
      </c>
      <c r="F170" s="209" t="s">
        <v>200</v>
      </c>
      <c r="G170" s="207"/>
      <c r="H170" s="210">
        <v>214.378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129</v>
      </c>
      <c r="AU170" s="216" t="s">
        <v>84</v>
      </c>
      <c r="AV170" s="14" t="s">
        <v>84</v>
      </c>
      <c r="AW170" s="14" t="s">
        <v>35</v>
      </c>
      <c r="AX170" s="14" t="s">
        <v>74</v>
      </c>
      <c r="AY170" s="216" t="s">
        <v>116</v>
      </c>
    </row>
    <row r="171" spans="2:51" s="13" customFormat="1" ht="10.2">
      <c r="B171" s="196"/>
      <c r="C171" s="197"/>
      <c r="D171" s="189" t="s">
        <v>129</v>
      </c>
      <c r="E171" s="198" t="s">
        <v>28</v>
      </c>
      <c r="F171" s="199" t="s">
        <v>201</v>
      </c>
      <c r="G171" s="197"/>
      <c r="H171" s="198" t="s">
        <v>28</v>
      </c>
      <c r="I171" s="200"/>
      <c r="J171" s="197"/>
      <c r="K171" s="197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129</v>
      </c>
      <c r="AU171" s="205" t="s">
        <v>84</v>
      </c>
      <c r="AV171" s="13" t="s">
        <v>82</v>
      </c>
      <c r="AW171" s="13" t="s">
        <v>35</v>
      </c>
      <c r="AX171" s="13" t="s">
        <v>74</v>
      </c>
      <c r="AY171" s="205" t="s">
        <v>116</v>
      </c>
    </row>
    <row r="172" spans="2:51" s="14" customFormat="1" ht="10.2">
      <c r="B172" s="206"/>
      <c r="C172" s="207"/>
      <c r="D172" s="189" t="s">
        <v>129</v>
      </c>
      <c r="E172" s="208" t="s">
        <v>28</v>
      </c>
      <c r="F172" s="209" t="s">
        <v>202</v>
      </c>
      <c r="G172" s="207"/>
      <c r="H172" s="210">
        <v>191.033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129</v>
      </c>
      <c r="AU172" s="216" t="s">
        <v>84</v>
      </c>
      <c r="AV172" s="14" t="s">
        <v>84</v>
      </c>
      <c r="AW172" s="14" t="s">
        <v>35</v>
      </c>
      <c r="AX172" s="14" t="s">
        <v>74</v>
      </c>
      <c r="AY172" s="216" t="s">
        <v>116</v>
      </c>
    </row>
    <row r="173" spans="2:51" s="13" customFormat="1" ht="10.2">
      <c r="B173" s="196"/>
      <c r="C173" s="197"/>
      <c r="D173" s="189" t="s">
        <v>129</v>
      </c>
      <c r="E173" s="198" t="s">
        <v>28</v>
      </c>
      <c r="F173" s="199" t="s">
        <v>203</v>
      </c>
      <c r="G173" s="197"/>
      <c r="H173" s="198" t="s">
        <v>28</v>
      </c>
      <c r="I173" s="200"/>
      <c r="J173" s="197"/>
      <c r="K173" s="197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129</v>
      </c>
      <c r="AU173" s="205" t="s">
        <v>84</v>
      </c>
      <c r="AV173" s="13" t="s">
        <v>82</v>
      </c>
      <c r="AW173" s="13" t="s">
        <v>35</v>
      </c>
      <c r="AX173" s="13" t="s">
        <v>74</v>
      </c>
      <c r="AY173" s="205" t="s">
        <v>116</v>
      </c>
    </row>
    <row r="174" spans="2:51" s="14" customFormat="1" ht="10.2">
      <c r="B174" s="206"/>
      <c r="C174" s="207"/>
      <c r="D174" s="189" t="s">
        <v>129</v>
      </c>
      <c r="E174" s="208" t="s">
        <v>28</v>
      </c>
      <c r="F174" s="209" t="s">
        <v>204</v>
      </c>
      <c r="G174" s="207"/>
      <c r="H174" s="210">
        <v>-41.236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129</v>
      </c>
      <c r="AU174" s="216" t="s">
        <v>84</v>
      </c>
      <c r="AV174" s="14" t="s">
        <v>84</v>
      </c>
      <c r="AW174" s="14" t="s">
        <v>35</v>
      </c>
      <c r="AX174" s="14" t="s">
        <v>74</v>
      </c>
      <c r="AY174" s="216" t="s">
        <v>116</v>
      </c>
    </row>
    <row r="175" spans="2:51" s="15" customFormat="1" ht="10.2">
      <c r="B175" s="217"/>
      <c r="C175" s="218"/>
      <c r="D175" s="189" t="s">
        <v>129</v>
      </c>
      <c r="E175" s="219" t="s">
        <v>28</v>
      </c>
      <c r="F175" s="220" t="s">
        <v>142</v>
      </c>
      <c r="G175" s="218"/>
      <c r="H175" s="221">
        <v>364.175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129</v>
      </c>
      <c r="AU175" s="227" t="s">
        <v>84</v>
      </c>
      <c r="AV175" s="15" t="s">
        <v>123</v>
      </c>
      <c r="AW175" s="15" t="s">
        <v>35</v>
      </c>
      <c r="AX175" s="15" t="s">
        <v>82</v>
      </c>
      <c r="AY175" s="227" t="s">
        <v>116</v>
      </c>
    </row>
    <row r="176" spans="1:65" s="2" customFormat="1" ht="16.5" customHeight="1">
      <c r="A176" s="36"/>
      <c r="B176" s="37"/>
      <c r="C176" s="176" t="s">
        <v>217</v>
      </c>
      <c r="D176" s="176" t="s">
        <v>118</v>
      </c>
      <c r="E176" s="177" t="s">
        <v>218</v>
      </c>
      <c r="F176" s="178" t="s">
        <v>219</v>
      </c>
      <c r="G176" s="179" t="s">
        <v>121</v>
      </c>
      <c r="H176" s="180">
        <v>757.62</v>
      </c>
      <c r="I176" s="181"/>
      <c r="J176" s="182">
        <f>ROUND(I176*H176,2)</f>
        <v>0</v>
      </c>
      <c r="K176" s="178" t="s">
        <v>122</v>
      </c>
      <c r="L176" s="41"/>
      <c r="M176" s="183" t="s">
        <v>28</v>
      </c>
      <c r="N176" s="184" t="s">
        <v>47</v>
      </c>
      <c r="O176" s="67"/>
      <c r="P176" s="185">
        <f>O176*H176</f>
        <v>0</v>
      </c>
      <c r="Q176" s="185">
        <v>0</v>
      </c>
      <c r="R176" s="185">
        <f>Q176*H176</f>
        <v>0</v>
      </c>
      <c r="S176" s="185">
        <v>0</v>
      </c>
      <c r="T176" s="18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7" t="s">
        <v>123</v>
      </c>
      <c r="AT176" s="187" t="s">
        <v>118</v>
      </c>
      <c r="AU176" s="187" t="s">
        <v>84</v>
      </c>
      <c r="AY176" s="19" t="s">
        <v>116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9" t="s">
        <v>123</v>
      </c>
      <c r="BK176" s="188">
        <f>ROUND(I176*H176,2)</f>
        <v>0</v>
      </c>
      <c r="BL176" s="19" t="s">
        <v>123</v>
      </c>
      <c r="BM176" s="187" t="s">
        <v>220</v>
      </c>
    </row>
    <row r="177" spans="1:47" s="2" customFormat="1" ht="19.2">
      <c r="A177" s="36"/>
      <c r="B177" s="37"/>
      <c r="C177" s="38"/>
      <c r="D177" s="189" t="s">
        <v>125</v>
      </c>
      <c r="E177" s="38"/>
      <c r="F177" s="190" t="s">
        <v>221</v>
      </c>
      <c r="G177" s="38"/>
      <c r="H177" s="38"/>
      <c r="I177" s="191"/>
      <c r="J177" s="38"/>
      <c r="K177" s="38"/>
      <c r="L177" s="41"/>
      <c r="M177" s="192"/>
      <c r="N177" s="193"/>
      <c r="O177" s="67"/>
      <c r="P177" s="67"/>
      <c r="Q177" s="67"/>
      <c r="R177" s="67"/>
      <c r="S177" s="67"/>
      <c r="T177" s="68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125</v>
      </c>
      <c r="AU177" s="19" t="s">
        <v>84</v>
      </c>
    </row>
    <row r="178" spans="1:47" s="2" customFormat="1" ht="10.2">
      <c r="A178" s="36"/>
      <c r="B178" s="37"/>
      <c r="C178" s="38"/>
      <c r="D178" s="194" t="s">
        <v>127</v>
      </c>
      <c r="E178" s="38"/>
      <c r="F178" s="195" t="s">
        <v>222</v>
      </c>
      <c r="G178" s="38"/>
      <c r="H178" s="38"/>
      <c r="I178" s="191"/>
      <c r="J178" s="38"/>
      <c r="K178" s="38"/>
      <c r="L178" s="41"/>
      <c r="M178" s="192"/>
      <c r="N178" s="193"/>
      <c r="O178" s="67"/>
      <c r="P178" s="67"/>
      <c r="Q178" s="67"/>
      <c r="R178" s="67"/>
      <c r="S178" s="67"/>
      <c r="T178" s="68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127</v>
      </c>
      <c r="AU178" s="19" t="s">
        <v>84</v>
      </c>
    </row>
    <row r="179" spans="2:51" s="13" customFormat="1" ht="10.2">
      <c r="B179" s="196"/>
      <c r="C179" s="197"/>
      <c r="D179" s="189" t="s">
        <v>129</v>
      </c>
      <c r="E179" s="198" t="s">
        <v>28</v>
      </c>
      <c r="F179" s="199" t="s">
        <v>223</v>
      </c>
      <c r="G179" s="197"/>
      <c r="H179" s="198" t="s">
        <v>28</v>
      </c>
      <c r="I179" s="200"/>
      <c r="J179" s="197"/>
      <c r="K179" s="197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129</v>
      </c>
      <c r="AU179" s="205" t="s">
        <v>84</v>
      </c>
      <c r="AV179" s="13" t="s">
        <v>82</v>
      </c>
      <c r="AW179" s="13" t="s">
        <v>35</v>
      </c>
      <c r="AX179" s="13" t="s">
        <v>74</v>
      </c>
      <c r="AY179" s="205" t="s">
        <v>116</v>
      </c>
    </row>
    <row r="180" spans="2:51" s="13" customFormat="1" ht="10.2">
      <c r="B180" s="196"/>
      <c r="C180" s="197"/>
      <c r="D180" s="189" t="s">
        <v>129</v>
      </c>
      <c r="E180" s="198" t="s">
        <v>28</v>
      </c>
      <c r="F180" s="199" t="s">
        <v>199</v>
      </c>
      <c r="G180" s="197"/>
      <c r="H180" s="198" t="s">
        <v>28</v>
      </c>
      <c r="I180" s="200"/>
      <c r="J180" s="197"/>
      <c r="K180" s="197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129</v>
      </c>
      <c r="AU180" s="205" t="s">
        <v>84</v>
      </c>
      <c r="AV180" s="13" t="s">
        <v>82</v>
      </c>
      <c r="AW180" s="13" t="s">
        <v>35</v>
      </c>
      <c r="AX180" s="13" t="s">
        <v>74</v>
      </c>
      <c r="AY180" s="205" t="s">
        <v>116</v>
      </c>
    </row>
    <row r="181" spans="2:51" s="14" customFormat="1" ht="10.2">
      <c r="B181" s="206"/>
      <c r="C181" s="207"/>
      <c r="D181" s="189" t="s">
        <v>129</v>
      </c>
      <c r="E181" s="208" t="s">
        <v>28</v>
      </c>
      <c r="F181" s="209" t="s">
        <v>224</v>
      </c>
      <c r="G181" s="207"/>
      <c r="H181" s="210">
        <v>308.227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129</v>
      </c>
      <c r="AU181" s="216" t="s">
        <v>84</v>
      </c>
      <c r="AV181" s="14" t="s">
        <v>84</v>
      </c>
      <c r="AW181" s="14" t="s">
        <v>35</v>
      </c>
      <c r="AX181" s="14" t="s">
        <v>74</v>
      </c>
      <c r="AY181" s="216" t="s">
        <v>116</v>
      </c>
    </row>
    <row r="182" spans="2:51" s="13" customFormat="1" ht="10.2">
      <c r="B182" s="196"/>
      <c r="C182" s="197"/>
      <c r="D182" s="189" t="s">
        <v>129</v>
      </c>
      <c r="E182" s="198" t="s">
        <v>28</v>
      </c>
      <c r="F182" s="199" t="s">
        <v>201</v>
      </c>
      <c r="G182" s="197"/>
      <c r="H182" s="198" t="s">
        <v>28</v>
      </c>
      <c r="I182" s="200"/>
      <c r="J182" s="197"/>
      <c r="K182" s="197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129</v>
      </c>
      <c r="AU182" s="205" t="s">
        <v>84</v>
      </c>
      <c r="AV182" s="13" t="s">
        <v>82</v>
      </c>
      <c r="AW182" s="13" t="s">
        <v>35</v>
      </c>
      <c r="AX182" s="13" t="s">
        <v>74</v>
      </c>
      <c r="AY182" s="205" t="s">
        <v>116</v>
      </c>
    </row>
    <row r="183" spans="2:51" s="14" customFormat="1" ht="10.2">
      <c r="B183" s="206"/>
      <c r="C183" s="207"/>
      <c r="D183" s="189" t="s">
        <v>129</v>
      </c>
      <c r="E183" s="208" t="s">
        <v>28</v>
      </c>
      <c r="F183" s="209" t="s">
        <v>225</v>
      </c>
      <c r="G183" s="207"/>
      <c r="H183" s="210">
        <v>573.1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129</v>
      </c>
      <c r="AU183" s="216" t="s">
        <v>84</v>
      </c>
      <c r="AV183" s="14" t="s">
        <v>84</v>
      </c>
      <c r="AW183" s="14" t="s">
        <v>35</v>
      </c>
      <c r="AX183" s="14" t="s">
        <v>74</v>
      </c>
      <c r="AY183" s="216" t="s">
        <v>116</v>
      </c>
    </row>
    <row r="184" spans="2:51" s="13" customFormat="1" ht="10.2">
      <c r="B184" s="196"/>
      <c r="C184" s="197"/>
      <c r="D184" s="189" t="s">
        <v>129</v>
      </c>
      <c r="E184" s="198" t="s">
        <v>28</v>
      </c>
      <c r="F184" s="199" t="s">
        <v>203</v>
      </c>
      <c r="G184" s="197"/>
      <c r="H184" s="198" t="s">
        <v>28</v>
      </c>
      <c r="I184" s="200"/>
      <c r="J184" s="197"/>
      <c r="K184" s="197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129</v>
      </c>
      <c r="AU184" s="205" t="s">
        <v>84</v>
      </c>
      <c r="AV184" s="13" t="s">
        <v>82</v>
      </c>
      <c r="AW184" s="13" t="s">
        <v>35</v>
      </c>
      <c r="AX184" s="13" t="s">
        <v>74</v>
      </c>
      <c r="AY184" s="205" t="s">
        <v>116</v>
      </c>
    </row>
    <row r="185" spans="2:51" s="14" customFormat="1" ht="10.2">
      <c r="B185" s="206"/>
      <c r="C185" s="207"/>
      <c r="D185" s="189" t="s">
        <v>129</v>
      </c>
      <c r="E185" s="208" t="s">
        <v>28</v>
      </c>
      <c r="F185" s="209" t="s">
        <v>226</v>
      </c>
      <c r="G185" s="207"/>
      <c r="H185" s="210">
        <v>-123.707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129</v>
      </c>
      <c r="AU185" s="216" t="s">
        <v>84</v>
      </c>
      <c r="AV185" s="14" t="s">
        <v>84</v>
      </c>
      <c r="AW185" s="14" t="s">
        <v>35</v>
      </c>
      <c r="AX185" s="14" t="s">
        <v>74</v>
      </c>
      <c r="AY185" s="216" t="s">
        <v>116</v>
      </c>
    </row>
    <row r="186" spans="2:51" s="15" customFormat="1" ht="10.2">
      <c r="B186" s="217"/>
      <c r="C186" s="218"/>
      <c r="D186" s="189" t="s">
        <v>129</v>
      </c>
      <c r="E186" s="219" t="s">
        <v>28</v>
      </c>
      <c r="F186" s="220" t="s">
        <v>142</v>
      </c>
      <c r="G186" s="218"/>
      <c r="H186" s="221">
        <v>757.62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129</v>
      </c>
      <c r="AU186" s="227" t="s">
        <v>84</v>
      </c>
      <c r="AV186" s="15" t="s">
        <v>123</v>
      </c>
      <c r="AW186" s="15" t="s">
        <v>35</v>
      </c>
      <c r="AX186" s="15" t="s">
        <v>82</v>
      </c>
      <c r="AY186" s="227" t="s">
        <v>116</v>
      </c>
    </row>
    <row r="187" spans="1:65" s="2" customFormat="1" ht="16.5" customHeight="1">
      <c r="A187" s="36"/>
      <c r="B187" s="37"/>
      <c r="C187" s="176" t="s">
        <v>227</v>
      </c>
      <c r="D187" s="176" t="s">
        <v>118</v>
      </c>
      <c r="E187" s="177" t="s">
        <v>228</v>
      </c>
      <c r="F187" s="178" t="s">
        <v>229</v>
      </c>
      <c r="G187" s="179" t="s">
        <v>121</v>
      </c>
      <c r="H187" s="180">
        <v>92.519</v>
      </c>
      <c r="I187" s="181"/>
      <c r="J187" s="182">
        <f>ROUND(I187*H187,2)</f>
        <v>0</v>
      </c>
      <c r="K187" s="178" t="s">
        <v>122</v>
      </c>
      <c r="L187" s="41"/>
      <c r="M187" s="183" t="s">
        <v>28</v>
      </c>
      <c r="N187" s="184" t="s">
        <v>47</v>
      </c>
      <c r="O187" s="67"/>
      <c r="P187" s="185">
        <f>O187*H187</f>
        <v>0</v>
      </c>
      <c r="Q187" s="185">
        <v>0</v>
      </c>
      <c r="R187" s="185">
        <f>Q187*H187</f>
        <v>0</v>
      </c>
      <c r="S187" s="185">
        <v>0</v>
      </c>
      <c r="T187" s="18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7" t="s">
        <v>123</v>
      </c>
      <c r="AT187" s="187" t="s">
        <v>118</v>
      </c>
      <c r="AU187" s="187" t="s">
        <v>84</v>
      </c>
      <c r="AY187" s="19" t="s">
        <v>116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9" t="s">
        <v>123</v>
      </c>
      <c r="BK187" s="188">
        <f>ROUND(I187*H187,2)</f>
        <v>0</v>
      </c>
      <c r="BL187" s="19" t="s">
        <v>123</v>
      </c>
      <c r="BM187" s="187" t="s">
        <v>230</v>
      </c>
    </row>
    <row r="188" spans="1:47" s="2" customFormat="1" ht="19.2">
      <c r="A188" s="36"/>
      <c r="B188" s="37"/>
      <c r="C188" s="38"/>
      <c r="D188" s="189" t="s">
        <v>125</v>
      </c>
      <c r="E188" s="38"/>
      <c r="F188" s="190" t="s">
        <v>231</v>
      </c>
      <c r="G188" s="38"/>
      <c r="H188" s="38"/>
      <c r="I188" s="191"/>
      <c r="J188" s="38"/>
      <c r="K188" s="38"/>
      <c r="L188" s="41"/>
      <c r="M188" s="192"/>
      <c r="N188" s="193"/>
      <c r="O188" s="67"/>
      <c r="P188" s="67"/>
      <c r="Q188" s="67"/>
      <c r="R188" s="67"/>
      <c r="S188" s="67"/>
      <c r="T188" s="68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125</v>
      </c>
      <c r="AU188" s="19" t="s">
        <v>84</v>
      </c>
    </row>
    <row r="189" spans="1:47" s="2" customFormat="1" ht="10.2">
      <c r="A189" s="36"/>
      <c r="B189" s="37"/>
      <c r="C189" s="38"/>
      <c r="D189" s="194" t="s">
        <v>127</v>
      </c>
      <c r="E189" s="38"/>
      <c r="F189" s="195" t="s">
        <v>232</v>
      </c>
      <c r="G189" s="38"/>
      <c r="H189" s="38"/>
      <c r="I189" s="191"/>
      <c r="J189" s="38"/>
      <c r="K189" s="38"/>
      <c r="L189" s="41"/>
      <c r="M189" s="192"/>
      <c r="N189" s="193"/>
      <c r="O189" s="67"/>
      <c r="P189" s="67"/>
      <c r="Q189" s="67"/>
      <c r="R189" s="67"/>
      <c r="S189" s="67"/>
      <c r="T189" s="68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127</v>
      </c>
      <c r="AU189" s="19" t="s">
        <v>84</v>
      </c>
    </row>
    <row r="190" spans="2:51" s="13" customFormat="1" ht="10.2">
      <c r="B190" s="196"/>
      <c r="C190" s="197"/>
      <c r="D190" s="189" t="s">
        <v>129</v>
      </c>
      <c r="E190" s="198" t="s">
        <v>28</v>
      </c>
      <c r="F190" s="199" t="s">
        <v>233</v>
      </c>
      <c r="G190" s="197"/>
      <c r="H190" s="198" t="s">
        <v>28</v>
      </c>
      <c r="I190" s="200"/>
      <c r="J190" s="197"/>
      <c r="K190" s="197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129</v>
      </c>
      <c r="AU190" s="205" t="s">
        <v>84</v>
      </c>
      <c r="AV190" s="13" t="s">
        <v>82</v>
      </c>
      <c r="AW190" s="13" t="s">
        <v>35</v>
      </c>
      <c r="AX190" s="13" t="s">
        <v>74</v>
      </c>
      <c r="AY190" s="205" t="s">
        <v>116</v>
      </c>
    </row>
    <row r="191" spans="2:51" s="13" customFormat="1" ht="10.2">
      <c r="B191" s="196"/>
      <c r="C191" s="197"/>
      <c r="D191" s="189" t="s">
        <v>129</v>
      </c>
      <c r="E191" s="198" t="s">
        <v>28</v>
      </c>
      <c r="F191" s="199" t="s">
        <v>150</v>
      </c>
      <c r="G191" s="197"/>
      <c r="H191" s="198" t="s">
        <v>28</v>
      </c>
      <c r="I191" s="200"/>
      <c r="J191" s="197"/>
      <c r="K191" s="197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129</v>
      </c>
      <c r="AU191" s="205" t="s">
        <v>84</v>
      </c>
      <c r="AV191" s="13" t="s">
        <v>82</v>
      </c>
      <c r="AW191" s="13" t="s">
        <v>35</v>
      </c>
      <c r="AX191" s="13" t="s">
        <v>74</v>
      </c>
      <c r="AY191" s="205" t="s">
        <v>116</v>
      </c>
    </row>
    <row r="192" spans="2:51" s="14" customFormat="1" ht="10.2">
      <c r="B192" s="206"/>
      <c r="C192" s="207"/>
      <c r="D192" s="189" t="s">
        <v>129</v>
      </c>
      <c r="E192" s="208" t="s">
        <v>28</v>
      </c>
      <c r="F192" s="209" t="s">
        <v>234</v>
      </c>
      <c r="G192" s="207"/>
      <c r="H192" s="210">
        <v>23.61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129</v>
      </c>
      <c r="AU192" s="216" t="s">
        <v>84</v>
      </c>
      <c r="AV192" s="14" t="s">
        <v>84</v>
      </c>
      <c r="AW192" s="14" t="s">
        <v>35</v>
      </c>
      <c r="AX192" s="14" t="s">
        <v>74</v>
      </c>
      <c r="AY192" s="216" t="s">
        <v>116</v>
      </c>
    </row>
    <row r="193" spans="2:51" s="13" customFormat="1" ht="10.2">
      <c r="B193" s="196"/>
      <c r="C193" s="197"/>
      <c r="D193" s="189" t="s">
        <v>129</v>
      </c>
      <c r="E193" s="198" t="s">
        <v>28</v>
      </c>
      <c r="F193" s="199" t="s">
        <v>152</v>
      </c>
      <c r="G193" s="197"/>
      <c r="H193" s="198" t="s">
        <v>28</v>
      </c>
      <c r="I193" s="200"/>
      <c r="J193" s="197"/>
      <c r="K193" s="197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129</v>
      </c>
      <c r="AU193" s="205" t="s">
        <v>84</v>
      </c>
      <c r="AV193" s="13" t="s">
        <v>82</v>
      </c>
      <c r="AW193" s="13" t="s">
        <v>35</v>
      </c>
      <c r="AX193" s="13" t="s">
        <v>74</v>
      </c>
      <c r="AY193" s="205" t="s">
        <v>116</v>
      </c>
    </row>
    <row r="194" spans="2:51" s="14" customFormat="1" ht="10.2">
      <c r="B194" s="206"/>
      <c r="C194" s="207"/>
      <c r="D194" s="189" t="s">
        <v>129</v>
      </c>
      <c r="E194" s="208" t="s">
        <v>28</v>
      </c>
      <c r="F194" s="209" t="s">
        <v>235</v>
      </c>
      <c r="G194" s="207"/>
      <c r="H194" s="210">
        <v>19.73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129</v>
      </c>
      <c r="AU194" s="216" t="s">
        <v>84</v>
      </c>
      <c r="AV194" s="14" t="s">
        <v>84</v>
      </c>
      <c r="AW194" s="14" t="s">
        <v>35</v>
      </c>
      <c r="AX194" s="14" t="s">
        <v>74</v>
      </c>
      <c r="AY194" s="216" t="s">
        <v>116</v>
      </c>
    </row>
    <row r="195" spans="2:51" s="16" customFormat="1" ht="10.2">
      <c r="B195" s="228"/>
      <c r="C195" s="229"/>
      <c r="D195" s="189" t="s">
        <v>129</v>
      </c>
      <c r="E195" s="230" t="s">
        <v>28</v>
      </c>
      <c r="F195" s="231" t="s">
        <v>205</v>
      </c>
      <c r="G195" s="229"/>
      <c r="H195" s="232">
        <v>43.34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129</v>
      </c>
      <c r="AU195" s="238" t="s">
        <v>84</v>
      </c>
      <c r="AV195" s="16" t="s">
        <v>143</v>
      </c>
      <c r="AW195" s="16" t="s">
        <v>35</v>
      </c>
      <c r="AX195" s="16" t="s">
        <v>74</v>
      </c>
      <c r="AY195" s="238" t="s">
        <v>116</v>
      </c>
    </row>
    <row r="196" spans="2:51" s="13" customFormat="1" ht="10.2">
      <c r="B196" s="196"/>
      <c r="C196" s="197"/>
      <c r="D196" s="189" t="s">
        <v>129</v>
      </c>
      <c r="E196" s="198" t="s">
        <v>28</v>
      </c>
      <c r="F196" s="199" t="s">
        <v>236</v>
      </c>
      <c r="G196" s="197"/>
      <c r="H196" s="198" t="s">
        <v>28</v>
      </c>
      <c r="I196" s="200"/>
      <c r="J196" s="197"/>
      <c r="K196" s="197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129</v>
      </c>
      <c r="AU196" s="205" t="s">
        <v>84</v>
      </c>
      <c r="AV196" s="13" t="s">
        <v>82</v>
      </c>
      <c r="AW196" s="13" t="s">
        <v>35</v>
      </c>
      <c r="AX196" s="13" t="s">
        <v>74</v>
      </c>
      <c r="AY196" s="205" t="s">
        <v>116</v>
      </c>
    </row>
    <row r="197" spans="2:51" s="13" customFormat="1" ht="10.2">
      <c r="B197" s="196"/>
      <c r="C197" s="197"/>
      <c r="D197" s="189" t="s">
        <v>129</v>
      </c>
      <c r="E197" s="198" t="s">
        <v>28</v>
      </c>
      <c r="F197" s="199" t="s">
        <v>150</v>
      </c>
      <c r="G197" s="197"/>
      <c r="H197" s="198" t="s">
        <v>28</v>
      </c>
      <c r="I197" s="200"/>
      <c r="J197" s="197"/>
      <c r="K197" s="197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129</v>
      </c>
      <c r="AU197" s="205" t="s">
        <v>84</v>
      </c>
      <c r="AV197" s="13" t="s">
        <v>82</v>
      </c>
      <c r="AW197" s="13" t="s">
        <v>35</v>
      </c>
      <c r="AX197" s="13" t="s">
        <v>74</v>
      </c>
      <c r="AY197" s="205" t="s">
        <v>116</v>
      </c>
    </row>
    <row r="198" spans="2:51" s="14" customFormat="1" ht="10.2">
      <c r="B198" s="206"/>
      <c r="C198" s="207"/>
      <c r="D198" s="189" t="s">
        <v>129</v>
      </c>
      <c r="E198" s="208" t="s">
        <v>28</v>
      </c>
      <c r="F198" s="209" t="s">
        <v>237</v>
      </c>
      <c r="G198" s="207"/>
      <c r="H198" s="210">
        <v>40.03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129</v>
      </c>
      <c r="AU198" s="216" t="s">
        <v>84</v>
      </c>
      <c r="AV198" s="14" t="s">
        <v>84</v>
      </c>
      <c r="AW198" s="14" t="s">
        <v>35</v>
      </c>
      <c r="AX198" s="14" t="s">
        <v>74</v>
      </c>
      <c r="AY198" s="216" t="s">
        <v>116</v>
      </c>
    </row>
    <row r="199" spans="2:51" s="13" customFormat="1" ht="10.2">
      <c r="B199" s="196"/>
      <c r="C199" s="197"/>
      <c r="D199" s="189" t="s">
        <v>129</v>
      </c>
      <c r="E199" s="198" t="s">
        <v>28</v>
      </c>
      <c r="F199" s="199" t="s">
        <v>152</v>
      </c>
      <c r="G199" s="197"/>
      <c r="H199" s="198" t="s">
        <v>28</v>
      </c>
      <c r="I199" s="200"/>
      <c r="J199" s="197"/>
      <c r="K199" s="197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129</v>
      </c>
      <c r="AU199" s="205" t="s">
        <v>84</v>
      </c>
      <c r="AV199" s="13" t="s">
        <v>82</v>
      </c>
      <c r="AW199" s="13" t="s">
        <v>35</v>
      </c>
      <c r="AX199" s="13" t="s">
        <v>74</v>
      </c>
      <c r="AY199" s="205" t="s">
        <v>116</v>
      </c>
    </row>
    <row r="200" spans="2:51" s="14" customFormat="1" ht="10.2">
      <c r="B200" s="206"/>
      <c r="C200" s="207"/>
      <c r="D200" s="189" t="s">
        <v>129</v>
      </c>
      <c r="E200" s="208" t="s">
        <v>28</v>
      </c>
      <c r="F200" s="209" t="s">
        <v>238</v>
      </c>
      <c r="G200" s="207"/>
      <c r="H200" s="210">
        <v>9.149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129</v>
      </c>
      <c r="AU200" s="216" t="s">
        <v>84</v>
      </c>
      <c r="AV200" s="14" t="s">
        <v>84</v>
      </c>
      <c r="AW200" s="14" t="s">
        <v>35</v>
      </c>
      <c r="AX200" s="14" t="s">
        <v>74</v>
      </c>
      <c r="AY200" s="216" t="s">
        <v>116</v>
      </c>
    </row>
    <row r="201" spans="2:51" s="16" customFormat="1" ht="10.2">
      <c r="B201" s="228"/>
      <c r="C201" s="229"/>
      <c r="D201" s="189" t="s">
        <v>129</v>
      </c>
      <c r="E201" s="230" t="s">
        <v>28</v>
      </c>
      <c r="F201" s="231" t="s">
        <v>205</v>
      </c>
      <c r="G201" s="229"/>
      <c r="H201" s="232">
        <v>49.179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129</v>
      </c>
      <c r="AU201" s="238" t="s">
        <v>84</v>
      </c>
      <c r="AV201" s="16" t="s">
        <v>143</v>
      </c>
      <c r="AW201" s="16" t="s">
        <v>35</v>
      </c>
      <c r="AX201" s="16" t="s">
        <v>74</v>
      </c>
      <c r="AY201" s="238" t="s">
        <v>116</v>
      </c>
    </row>
    <row r="202" spans="2:51" s="15" customFormat="1" ht="10.2">
      <c r="B202" s="217"/>
      <c r="C202" s="218"/>
      <c r="D202" s="189" t="s">
        <v>129</v>
      </c>
      <c r="E202" s="219" t="s">
        <v>28</v>
      </c>
      <c r="F202" s="220" t="s">
        <v>142</v>
      </c>
      <c r="G202" s="218"/>
      <c r="H202" s="221">
        <v>92.519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129</v>
      </c>
      <c r="AU202" s="227" t="s">
        <v>84</v>
      </c>
      <c r="AV202" s="15" t="s">
        <v>123</v>
      </c>
      <c r="AW202" s="15" t="s">
        <v>35</v>
      </c>
      <c r="AX202" s="15" t="s">
        <v>82</v>
      </c>
      <c r="AY202" s="227" t="s">
        <v>116</v>
      </c>
    </row>
    <row r="203" spans="1:65" s="2" customFormat="1" ht="16.5" customHeight="1">
      <c r="A203" s="36"/>
      <c r="B203" s="37"/>
      <c r="C203" s="176" t="s">
        <v>239</v>
      </c>
      <c r="D203" s="176" t="s">
        <v>118</v>
      </c>
      <c r="E203" s="177" t="s">
        <v>240</v>
      </c>
      <c r="F203" s="178" t="s">
        <v>241</v>
      </c>
      <c r="G203" s="179" t="s">
        <v>121</v>
      </c>
      <c r="H203" s="180">
        <v>113.66</v>
      </c>
      <c r="I203" s="181"/>
      <c r="J203" s="182">
        <f>ROUND(I203*H203,2)</f>
        <v>0</v>
      </c>
      <c r="K203" s="178" t="s">
        <v>122</v>
      </c>
      <c r="L203" s="41"/>
      <c r="M203" s="183" t="s">
        <v>28</v>
      </c>
      <c r="N203" s="184" t="s">
        <v>47</v>
      </c>
      <c r="O203" s="67"/>
      <c r="P203" s="185">
        <f>O203*H203</f>
        <v>0</v>
      </c>
      <c r="Q203" s="185">
        <v>0</v>
      </c>
      <c r="R203" s="185">
        <f>Q203*H203</f>
        <v>0</v>
      </c>
      <c r="S203" s="185">
        <v>0</v>
      </c>
      <c r="T203" s="18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7" t="s">
        <v>123</v>
      </c>
      <c r="AT203" s="187" t="s">
        <v>118</v>
      </c>
      <c r="AU203" s="187" t="s">
        <v>84</v>
      </c>
      <c r="AY203" s="19" t="s">
        <v>116</v>
      </c>
      <c r="BE203" s="188">
        <f>IF(N203="základní",J203,0)</f>
        <v>0</v>
      </c>
      <c r="BF203" s="188">
        <f>IF(N203="snížená",J203,0)</f>
        <v>0</v>
      </c>
      <c r="BG203" s="188">
        <f>IF(N203="zákl. přenesená",J203,0)</f>
        <v>0</v>
      </c>
      <c r="BH203" s="188">
        <f>IF(N203="sníž. přenesená",J203,0)</f>
        <v>0</v>
      </c>
      <c r="BI203" s="188">
        <f>IF(N203="nulová",J203,0)</f>
        <v>0</v>
      </c>
      <c r="BJ203" s="19" t="s">
        <v>123</v>
      </c>
      <c r="BK203" s="188">
        <f>ROUND(I203*H203,2)</f>
        <v>0</v>
      </c>
      <c r="BL203" s="19" t="s">
        <v>123</v>
      </c>
      <c r="BM203" s="187" t="s">
        <v>242</v>
      </c>
    </row>
    <row r="204" spans="1:47" s="2" customFormat="1" ht="19.2">
      <c r="A204" s="36"/>
      <c r="B204" s="37"/>
      <c r="C204" s="38"/>
      <c r="D204" s="189" t="s">
        <v>125</v>
      </c>
      <c r="E204" s="38"/>
      <c r="F204" s="190" t="s">
        <v>243</v>
      </c>
      <c r="G204" s="38"/>
      <c r="H204" s="38"/>
      <c r="I204" s="191"/>
      <c r="J204" s="38"/>
      <c r="K204" s="38"/>
      <c r="L204" s="41"/>
      <c r="M204" s="192"/>
      <c r="N204" s="193"/>
      <c r="O204" s="67"/>
      <c r="P204" s="67"/>
      <c r="Q204" s="67"/>
      <c r="R204" s="67"/>
      <c r="S204" s="67"/>
      <c r="T204" s="68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125</v>
      </c>
      <c r="AU204" s="19" t="s">
        <v>84</v>
      </c>
    </row>
    <row r="205" spans="1:47" s="2" customFormat="1" ht="10.2">
      <c r="A205" s="36"/>
      <c r="B205" s="37"/>
      <c r="C205" s="38"/>
      <c r="D205" s="194" t="s">
        <v>127</v>
      </c>
      <c r="E205" s="38"/>
      <c r="F205" s="195" t="s">
        <v>244</v>
      </c>
      <c r="G205" s="38"/>
      <c r="H205" s="38"/>
      <c r="I205" s="191"/>
      <c r="J205" s="38"/>
      <c r="K205" s="38"/>
      <c r="L205" s="41"/>
      <c r="M205" s="192"/>
      <c r="N205" s="193"/>
      <c r="O205" s="67"/>
      <c r="P205" s="67"/>
      <c r="Q205" s="67"/>
      <c r="R205" s="67"/>
      <c r="S205" s="67"/>
      <c r="T205" s="68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127</v>
      </c>
      <c r="AU205" s="19" t="s">
        <v>84</v>
      </c>
    </row>
    <row r="206" spans="2:51" s="13" customFormat="1" ht="10.2">
      <c r="B206" s="196"/>
      <c r="C206" s="197"/>
      <c r="D206" s="189" t="s">
        <v>129</v>
      </c>
      <c r="E206" s="198" t="s">
        <v>28</v>
      </c>
      <c r="F206" s="199" t="s">
        <v>245</v>
      </c>
      <c r="G206" s="197"/>
      <c r="H206" s="198" t="s">
        <v>28</v>
      </c>
      <c r="I206" s="200"/>
      <c r="J206" s="197"/>
      <c r="K206" s="197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129</v>
      </c>
      <c r="AU206" s="205" t="s">
        <v>84</v>
      </c>
      <c r="AV206" s="13" t="s">
        <v>82</v>
      </c>
      <c r="AW206" s="13" t="s">
        <v>35</v>
      </c>
      <c r="AX206" s="13" t="s">
        <v>74</v>
      </c>
      <c r="AY206" s="205" t="s">
        <v>116</v>
      </c>
    </row>
    <row r="207" spans="2:51" s="13" customFormat="1" ht="10.2">
      <c r="B207" s="196"/>
      <c r="C207" s="197"/>
      <c r="D207" s="189" t="s">
        <v>129</v>
      </c>
      <c r="E207" s="198" t="s">
        <v>28</v>
      </c>
      <c r="F207" s="199" t="s">
        <v>150</v>
      </c>
      <c r="G207" s="197"/>
      <c r="H207" s="198" t="s">
        <v>28</v>
      </c>
      <c r="I207" s="200"/>
      <c r="J207" s="197"/>
      <c r="K207" s="197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129</v>
      </c>
      <c r="AU207" s="205" t="s">
        <v>84</v>
      </c>
      <c r="AV207" s="13" t="s">
        <v>82</v>
      </c>
      <c r="AW207" s="13" t="s">
        <v>35</v>
      </c>
      <c r="AX207" s="13" t="s">
        <v>74</v>
      </c>
      <c r="AY207" s="205" t="s">
        <v>116</v>
      </c>
    </row>
    <row r="208" spans="2:51" s="14" customFormat="1" ht="10.2">
      <c r="B208" s="206"/>
      <c r="C208" s="207"/>
      <c r="D208" s="189" t="s">
        <v>129</v>
      </c>
      <c r="E208" s="208" t="s">
        <v>28</v>
      </c>
      <c r="F208" s="209" t="s">
        <v>246</v>
      </c>
      <c r="G208" s="207"/>
      <c r="H208" s="210">
        <v>85.23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129</v>
      </c>
      <c r="AU208" s="216" t="s">
        <v>84</v>
      </c>
      <c r="AV208" s="14" t="s">
        <v>84</v>
      </c>
      <c r="AW208" s="14" t="s">
        <v>35</v>
      </c>
      <c r="AX208" s="14" t="s">
        <v>74</v>
      </c>
      <c r="AY208" s="216" t="s">
        <v>116</v>
      </c>
    </row>
    <row r="209" spans="2:51" s="13" customFormat="1" ht="10.2">
      <c r="B209" s="196"/>
      <c r="C209" s="197"/>
      <c r="D209" s="189" t="s">
        <v>129</v>
      </c>
      <c r="E209" s="198" t="s">
        <v>28</v>
      </c>
      <c r="F209" s="199" t="s">
        <v>152</v>
      </c>
      <c r="G209" s="197"/>
      <c r="H209" s="198" t="s">
        <v>28</v>
      </c>
      <c r="I209" s="200"/>
      <c r="J209" s="197"/>
      <c r="K209" s="197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129</v>
      </c>
      <c r="AU209" s="205" t="s">
        <v>84</v>
      </c>
      <c r="AV209" s="13" t="s">
        <v>82</v>
      </c>
      <c r="AW209" s="13" t="s">
        <v>35</v>
      </c>
      <c r="AX209" s="13" t="s">
        <v>74</v>
      </c>
      <c r="AY209" s="205" t="s">
        <v>116</v>
      </c>
    </row>
    <row r="210" spans="2:51" s="14" customFormat="1" ht="10.2">
      <c r="B210" s="206"/>
      <c r="C210" s="207"/>
      <c r="D210" s="189" t="s">
        <v>129</v>
      </c>
      <c r="E210" s="208" t="s">
        <v>28</v>
      </c>
      <c r="F210" s="209" t="s">
        <v>247</v>
      </c>
      <c r="G210" s="207"/>
      <c r="H210" s="210">
        <v>28.43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129</v>
      </c>
      <c r="AU210" s="216" t="s">
        <v>84</v>
      </c>
      <c r="AV210" s="14" t="s">
        <v>84</v>
      </c>
      <c r="AW210" s="14" t="s">
        <v>35</v>
      </c>
      <c r="AX210" s="14" t="s">
        <v>74</v>
      </c>
      <c r="AY210" s="216" t="s">
        <v>116</v>
      </c>
    </row>
    <row r="211" spans="2:51" s="15" customFormat="1" ht="10.2">
      <c r="B211" s="217"/>
      <c r="C211" s="218"/>
      <c r="D211" s="189" t="s">
        <v>129</v>
      </c>
      <c r="E211" s="219" t="s">
        <v>28</v>
      </c>
      <c r="F211" s="220" t="s">
        <v>142</v>
      </c>
      <c r="G211" s="218"/>
      <c r="H211" s="221">
        <v>113.66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129</v>
      </c>
      <c r="AU211" s="227" t="s">
        <v>84</v>
      </c>
      <c r="AV211" s="15" t="s">
        <v>123</v>
      </c>
      <c r="AW211" s="15" t="s">
        <v>35</v>
      </c>
      <c r="AX211" s="15" t="s">
        <v>82</v>
      </c>
      <c r="AY211" s="227" t="s">
        <v>116</v>
      </c>
    </row>
    <row r="212" spans="1:65" s="2" customFormat="1" ht="16.5" customHeight="1">
      <c r="A212" s="36"/>
      <c r="B212" s="37"/>
      <c r="C212" s="176" t="s">
        <v>248</v>
      </c>
      <c r="D212" s="176" t="s">
        <v>118</v>
      </c>
      <c r="E212" s="177" t="s">
        <v>249</v>
      </c>
      <c r="F212" s="178" t="s">
        <v>250</v>
      </c>
      <c r="G212" s="179" t="s">
        <v>121</v>
      </c>
      <c r="H212" s="180">
        <v>1110.06</v>
      </c>
      <c r="I212" s="181"/>
      <c r="J212" s="182">
        <f>ROUND(I212*H212,2)</f>
        <v>0</v>
      </c>
      <c r="K212" s="178" t="s">
        <v>122</v>
      </c>
      <c r="L212" s="41"/>
      <c r="M212" s="183" t="s">
        <v>28</v>
      </c>
      <c r="N212" s="184" t="s">
        <v>47</v>
      </c>
      <c r="O212" s="67"/>
      <c r="P212" s="185">
        <f>O212*H212</f>
        <v>0</v>
      </c>
      <c r="Q212" s="185">
        <v>0</v>
      </c>
      <c r="R212" s="185">
        <f>Q212*H212</f>
        <v>0</v>
      </c>
      <c r="S212" s="185">
        <v>0</v>
      </c>
      <c r="T212" s="18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7" t="s">
        <v>123</v>
      </c>
      <c r="AT212" s="187" t="s">
        <v>118</v>
      </c>
      <c r="AU212" s="187" t="s">
        <v>84</v>
      </c>
      <c r="AY212" s="19" t="s">
        <v>116</v>
      </c>
      <c r="BE212" s="188">
        <f>IF(N212="základní",J212,0)</f>
        <v>0</v>
      </c>
      <c r="BF212" s="188">
        <f>IF(N212="snížená",J212,0)</f>
        <v>0</v>
      </c>
      <c r="BG212" s="188">
        <f>IF(N212="zákl. přenesená",J212,0)</f>
        <v>0</v>
      </c>
      <c r="BH212" s="188">
        <f>IF(N212="sníž. přenesená",J212,0)</f>
        <v>0</v>
      </c>
      <c r="BI212" s="188">
        <f>IF(N212="nulová",J212,0)</f>
        <v>0</v>
      </c>
      <c r="BJ212" s="19" t="s">
        <v>123</v>
      </c>
      <c r="BK212" s="188">
        <f>ROUND(I212*H212,2)</f>
        <v>0</v>
      </c>
      <c r="BL212" s="19" t="s">
        <v>123</v>
      </c>
      <c r="BM212" s="187" t="s">
        <v>251</v>
      </c>
    </row>
    <row r="213" spans="1:47" s="2" customFormat="1" ht="10.2">
      <c r="A213" s="36"/>
      <c r="B213" s="37"/>
      <c r="C213" s="38"/>
      <c r="D213" s="189" t="s">
        <v>125</v>
      </c>
      <c r="E213" s="38"/>
      <c r="F213" s="190" t="s">
        <v>252</v>
      </c>
      <c r="G213" s="38"/>
      <c r="H213" s="38"/>
      <c r="I213" s="191"/>
      <c r="J213" s="38"/>
      <c r="K213" s="38"/>
      <c r="L213" s="41"/>
      <c r="M213" s="192"/>
      <c r="N213" s="193"/>
      <c r="O213" s="67"/>
      <c r="P213" s="67"/>
      <c r="Q213" s="67"/>
      <c r="R213" s="67"/>
      <c r="S213" s="67"/>
      <c r="T213" s="68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125</v>
      </c>
      <c r="AU213" s="19" t="s">
        <v>84</v>
      </c>
    </row>
    <row r="214" spans="1:47" s="2" customFormat="1" ht="10.2">
      <c r="A214" s="36"/>
      <c r="B214" s="37"/>
      <c r="C214" s="38"/>
      <c r="D214" s="194" t="s">
        <v>127</v>
      </c>
      <c r="E214" s="38"/>
      <c r="F214" s="195" t="s">
        <v>253</v>
      </c>
      <c r="G214" s="38"/>
      <c r="H214" s="38"/>
      <c r="I214" s="191"/>
      <c r="J214" s="38"/>
      <c r="K214" s="38"/>
      <c r="L214" s="41"/>
      <c r="M214" s="192"/>
      <c r="N214" s="193"/>
      <c r="O214" s="67"/>
      <c r="P214" s="67"/>
      <c r="Q214" s="67"/>
      <c r="R214" s="67"/>
      <c r="S214" s="67"/>
      <c r="T214" s="68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127</v>
      </c>
      <c r="AU214" s="19" t="s">
        <v>84</v>
      </c>
    </row>
    <row r="215" spans="2:51" s="13" customFormat="1" ht="20.4">
      <c r="B215" s="196"/>
      <c r="C215" s="197"/>
      <c r="D215" s="189" t="s">
        <v>129</v>
      </c>
      <c r="E215" s="198" t="s">
        <v>28</v>
      </c>
      <c r="F215" s="199" t="s">
        <v>254</v>
      </c>
      <c r="G215" s="197"/>
      <c r="H215" s="198" t="s">
        <v>28</v>
      </c>
      <c r="I215" s="200"/>
      <c r="J215" s="197"/>
      <c r="K215" s="197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129</v>
      </c>
      <c r="AU215" s="205" t="s">
        <v>84</v>
      </c>
      <c r="AV215" s="13" t="s">
        <v>82</v>
      </c>
      <c r="AW215" s="13" t="s">
        <v>35</v>
      </c>
      <c r="AX215" s="13" t="s">
        <v>74</v>
      </c>
      <c r="AY215" s="205" t="s">
        <v>116</v>
      </c>
    </row>
    <row r="216" spans="2:51" s="13" customFormat="1" ht="10.2">
      <c r="B216" s="196"/>
      <c r="C216" s="197"/>
      <c r="D216" s="189" t="s">
        <v>129</v>
      </c>
      <c r="E216" s="198" t="s">
        <v>28</v>
      </c>
      <c r="F216" s="199" t="s">
        <v>207</v>
      </c>
      <c r="G216" s="197"/>
      <c r="H216" s="198" t="s">
        <v>28</v>
      </c>
      <c r="I216" s="200"/>
      <c r="J216" s="197"/>
      <c r="K216" s="197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129</v>
      </c>
      <c r="AU216" s="205" t="s">
        <v>84</v>
      </c>
      <c r="AV216" s="13" t="s">
        <v>82</v>
      </c>
      <c r="AW216" s="13" t="s">
        <v>35</v>
      </c>
      <c r="AX216" s="13" t="s">
        <v>74</v>
      </c>
      <c r="AY216" s="205" t="s">
        <v>116</v>
      </c>
    </row>
    <row r="217" spans="2:51" s="14" customFormat="1" ht="10.2">
      <c r="B217" s="206"/>
      <c r="C217" s="207"/>
      <c r="D217" s="189" t="s">
        <v>129</v>
      </c>
      <c r="E217" s="208" t="s">
        <v>28</v>
      </c>
      <c r="F217" s="209" t="s">
        <v>208</v>
      </c>
      <c r="G217" s="207"/>
      <c r="H217" s="210">
        <v>92.519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129</v>
      </c>
      <c r="AU217" s="216" t="s">
        <v>84</v>
      </c>
      <c r="AV217" s="14" t="s">
        <v>84</v>
      </c>
      <c r="AW217" s="14" t="s">
        <v>35</v>
      </c>
      <c r="AX217" s="14" t="s">
        <v>74</v>
      </c>
      <c r="AY217" s="216" t="s">
        <v>116</v>
      </c>
    </row>
    <row r="218" spans="2:51" s="13" customFormat="1" ht="10.2">
      <c r="B218" s="196"/>
      <c r="C218" s="197"/>
      <c r="D218" s="189" t="s">
        <v>129</v>
      </c>
      <c r="E218" s="198" t="s">
        <v>28</v>
      </c>
      <c r="F218" s="199" t="s">
        <v>209</v>
      </c>
      <c r="G218" s="197"/>
      <c r="H218" s="198" t="s">
        <v>28</v>
      </c>
      <c r="I218" s="200"/>
      <c r="J218" s="197"/>
      <c r="K218" s="197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129</v>
      </c>
      <c r="AU218" s="205" t="s">
        <v>84</v>
      </c>
      <c r="AV218" s="13" t="s">
        <v>82</v>
      </c>
      <c r="AW218" s="13" t="s">
        <v>35</v>
      </c>
      <c r="AX218" s="13" t="s">
        <v>74</v>
      </c>
      <c r="AY218" s="205" t="s">
        <v>116</v>
      </c>
    </row>
    <row r="219" spans="2:51" s="14" customFormat="1" ht="10.2">
      <c r="B219" s="206"/>
      <c r="C219" s="207"/>
      <c r="D219" s="189" t="s">
        <v>129</v>
      </c>
      <c r="E219" s="208" t="s">
        <v>28</v>
      </c>
      <c r="F219" s="209" t="s">
        <v>210</v>
      </c>
      <c r="G219" s="207"/>
      <c r="H219" s="210">
        <v>113.66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129</v>
      </c>
      <c r="AU219" s="216" t="s">
        <v>84</v>
      </c>
      <c r="AV219" s="14" t="s">
        <v>84</v>
      </c>
      <c r="AW219" s="14" t="s">
        <v>35</v>
      </c>
      <c r="AX219" s="14" t="s">
        <v>74</v>
      </c>
      <c r="AY219" s="216" t="s">
        <v>116</v>
      </c>
    </row>
    <row r="220" spans="2:51" s="16" customFormat="1" ht="10.2">
      <c r="B220" s="228"/>
      <c r="C220" s="229"/>
      <c r="D220" s="189" t="s">
        <v>129</v>
      </c>
      <c r="E220" s="230" t="s">
        <v>28</v>
      </c>
      <c r="F220" s="231" t="s">
        <v>205</v>
      </c>
      <c r="G220" s="229"/>
      <c r="H220" s="232">
        <v>206.179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129</v>
      </c>
      <c r="AU220" s="238" t="s">
        <v>84</v>
      </c>
      <c r="AV220" s="16" t="s">
        <v>143</v>
      </c>
      <c r="AW220" s="16" t="s">
        <v>35</v>
      </c>
      <c r="AX220" s="16" t="s">
        <v>74</v>
      </c>
      <c r="AY220" s="238" t="s">
        <v>116</v>
      </c>
    </row>
    <row r="221" spans="2:51" s="13" customFormat="1" ht="20.4">
      <c r="B221" s="196"/>
      <c r="C221" s="197"/>
      <c r="D221" s="189" t="s">
        <v>129</v>
      </c>
      <c r="E221" s="198" t="s">
        <v>28</v>
      </c>
      <c r="F221" s="199" t="s">
        <v>255</v>
      </c>
      <c r="G221" s="197"/>
      <c r="H221" s="198" t="s">
        <v>28</v>
      </c>
      <c r="I221" s="200"/>
      <c r="J221" s="197"/>
      <c r="K221" s="197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129</v>
      </c>
      <c r="AU221" s="205" t="s">
        <v>84</v>
      </c>
      <c r="AV221" s="13" t="s">
        <v>82</v>
      </c>
      <c r="AW221" s="13" t="s">
        <v>35</v>
      </c>
      <c r="AX221" s="13" t="s">
        <v>74</v>
      </c>
      <c r="AY221" s="205" t="s">
        <v>116</v>
      </c>
    </row>
    <row r="222" spans="2:51" s="14" customFormat="1" ht="10.2">
      <c r="B222" s="206"/>
      <c r="C222" s="207"/>
      <c r="D222" s="189" t="s">
        <v>129</v>
      </c>
      <c r="E222" s="208" t="s">
        <v>28</v>
      </c>
      <c r="F222" s="209" t="s">
        <v>256</v>
      </c>
      <c r="G222" s="207"/>
      <c r="H222" s="210">
        <v>792.875</v>
      </c>
      <c r="I222" s="211"/>
      <c r="J222" s="207"/>
      <c r="K222" s="207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129</v>
      </c>
      <c r="AU222" s="216" t="s">
        <v>84</v>
      </c>
      <c r="AV222" s="14" t="s">
        <v>84</v>
      </c>
      <c r="AW222" s="14" t="s">
        <v>35</v>
      </c>
      <c r="AX222" s="14" t="s">
        <v>74</v>
      </c>
      <c r="AY222" s="216" t="s">
        <v>116</v>
      </c>
    </row>
    <row r="223" spans="2:51" s="13" customFormat="1" ht="10.2">
      <c r="B223" s="196"/>
      <c r="C223" s="197"/>
      <c r="D223" s="189" t="s">
        <v>129</v>
      </c>
      <c r="E223" s="198" t="s">
        <v>28</v>
      </c>
      <c r="F223" s="199" t="s">
        <v>257</v>
      </c>
      <c r="G223" s="197"/>
      <c r="H223" s="198" t="s">
        <v>28</v>
      </c>
      <c r="I223" s="200"/>
      <c r="J223" s="197"/>
      <c r="K223" s="197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129</v>
      </c>
      <c r="AU223" s="205" t="s">
        <v>84</v>
      </c>
      <c r="AV223" s="13" t="s">
        <v>82</v>
      </c>
      <c r="AW223" s="13" t="s">
        <v>35</v>
      </c>
      <c r="AX223" s="13" t="s">
        <v>74</v>
      </c>
      <c r="AY223" s="205" t="s">
        <v>116</v>
      </c>
    </row>
    <row r="224" spans="2:51" s="14" customFormat="1" ht="10.2">
      <c r="B224" s="206"/>
      <c r="C224" s="207"/>
      <c r="D224" s="189" t="s">
        <v>129</v>
      </c>
      <c r="E224" s="208" t="s">
        <v>28</v>
      </c>
      <c r="F224" s="209" t="s">
        <v>131</v>
      </c>
      <c r="G224" s="207"/>
      <c r="H224" s="210">
        <v>111.006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129</v>
      </c>
      <c r="AU224" s="216" t="s">
        <v>84</v>
      </c>
      <c r="AV224" s="14" t="s">
        <v>84</v>
      </c>
      <c r="AW224" s="14" t="s">
        <v>35</v>
      </c>
      <c r="AX224" s="14" t="s">
        <v>74</v>
      </c>
      <c r="AY224" s="216" t="s">
        <v>116</v>
      </c>
    </row>
    <row r="225" spans="2:51" s="15" customFormat="1" ht="10.2">
      <c r="B225" s="217"/>
      <c r="C225" s="218"/>
      <c r="D225" s="189" t="s">
        <v>129</v>
      </c>
      <c r="E225" s="219" t="s">
        <v>28</v>
      </c>
      <c r="F225" s="220" t="s">
        <v>142</v>
      </c>
      <c r="G225" s="218"/>
      <c r="H225" s="221">
        <v>1110.06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129</v>
      </c>
      <c r="AU225" s="227" t="s">
        <v>84</v>
      </c>
      <c r="AV225" s="15" t="s">
        <v>123</v>
      </c>
      <c r="AW225" s="15" t="s">
        <v>35</v>
      </c>
      <c r="AX225" s="15" t="s">
        <v>82</v>
      </c>
      <c r="AY225" s="227" t="s">
        <v>116</v>
      </c>
    </row>
    <row r="226" spans="1:65" s="2" customFormat="1" ht="16.5" customHeight="1">
      <c r="A226" s="36"/>
      <c r="B226" s="37"/>
      <c r="C226" s="176" t="s">
        <v>258</v>
      </c>
      <c r="D226" s="176" t="s">
        <v>118</v>
      </c>
      <c r="E226" s="177" t="s">
        <v>259</v>
      </c>
      <c r="F226" s="178" t="s">
        <v>260</v>
      </c>
      <c r="G226" s="179" t="s">
        <v>261</v>
      </c>
      <c r="H226" s="180">
        <v>989.42</v>
      </c>
      <c r="I226" s="181"/>
      <c r="J226" s="182">
        <f>ROUND(I226*H226,2)</f>
        <v>0</v>
      </c>
      <c r="K226" s="178" t="s">
        <v>122</v>
      </c>
      <c r="L226" s="41"/>
      <c r="M226" s="183" t="s">
        <v>28</v>
      </c>
      <c r="N226" s="184" t="s">
        <v>47</v>
      </c>
      <c r="O226" s="67"/>
      <c r="P226" s="185">
        <f>O226*H226</f>
        <v>0</v>
      </c>
      <c r="Q226" s="185">
        <v>0</v>
      </c>
      <c r="R226" s="185">
        <f>Q226*H226</f>
        <v>0</v>
      </c>
      <c r="S226" s="185">
        <v>0</v>
      </c>
      <c r="T226" s="18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7" t="s">
        <v>123</v>
      </c>
      <c r="AT226" s="187" t="s">
        <v>118</v>
      </c>
      <c r="AU226" s="187" t="s">
        <v>84</v>
      </c>
      <c r="AY226" s="19" t="s">
        <v>116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9" t="s">
        <v>123</v>
      </c>
      <c r="BK226" s="188">
        <f>ROUND(I226*H226,2)</f>
        <v>0</v>
      </c>
      <c r="BL226" s="19" t="s">
        <v>123</v>
      </c>
      <c r="BM226" s="187" t="s">
        <v>262</v>
      </c>
    </row>
    <row r="227" spans="1:47" s="2" customFormat="1" ht="19.2">
      <c r="A227" s="36"/>
      <c r="B227" s="37"/>
      <c r="C227" s="38"/>
      <c r="D227" s="189" t="s">
        <v>125</v>
      </c>
      <c r="E227" s="38"/>
      <c r="F227" s="190" t="s">
        <v>263</v>
      </c>
      <c r="G227" s="38"/>
      <c r="H227" s="38"/>
      <c r="I227" s="191"/>
      <c r="J227" s="38"/>
      <c r="K227" s="38"/>
      <c r="L227" s="41"/>
      <c r="M227" s="192"/>
      <c r="N227" s="193"/>
      <c r="O227" s="67"/>
      <c r="P227" s="67"/>
      <c r="Q227" s="67"/>
      <c r="R227" s="67"/>
      <c r="S227" s="67"/>
      <c r="T227" s="68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125</v>
      </c>
      <c r="AU227" s="19" t="s">
        <v>84</v>
      </c>
    </row>
    <row r="228" spans="1:47" s="2" customFormat="1" ht="10.2">
      <c r="A228" s="36"/>
      <c r="B228" s="37"/>
      <c r="C228" s="38"/>
      <c r="D228" s="194" t="s">
        <v>127</v>
      </c>
      <c r="E228" s="38"/>
      <c r="F228" s="195" t="s">
        <v>264</v>
      </c>
      <c r="G228" s="38"/>
      <c r="H228" s="38"/>
      <c r="I228" s="191"/>
      <c r="J228" s="38"/>
      <c r="K228" s="38"/>
      <c r="L228" s="41"/>
      <c r="M228" s="192"/>
      <c r="N228" s="193"/>
      <c r="O228" s="67"/>
      <c r="P228" s="67"/>
      <c r="Q228" s="67"/>
      <c r="R228" s="67"/>
      <c r="S228" s="67"/>
      <c r="T228" s="68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127</v>
      </c>
      <c r="AU228" s="19" t="s">
        <v>84</v>
      </c>
    </row>
    <row r="229" spans="2:51" s="13" customFormat="1" ht="10.2">
      <c r="B229" s="196"/>
      <c r="C229" s="197"/>
      <c r="D229" s="189" t="s">
        <v>129</v>
      </c>
      <c r="E229" s="198" t="s">
        <v>28</v>
      </c>
      <c r="F229" s="199" t="s">
        <v>265</v>
      </c>
      <c r="G229" s="197"/>
      <c r="H229" s="198" t="s">
        <v>28</v>
      </c>
      <c r="I229" s="200"/>
      <c r="J229" s="197"/>
      <c r="K229" s="197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129</v>
      </c>
      <c r="AU229" s="205" t="s">
        <v>84</v>
      </c>
      <c r="AV229" s="13" t="s">
        <v>82</v>
      </c>
      <c r="AW229" s="13" t="s">
        <v>35</v>
      </c>
      <c r="AX229" s="13" t="s">
        <v>74</v>
      </c>
      <c r="AY229" s="205" t="s">
        <v>116</v>
      </c>
    </row>
    <row r="230" spans="2:51" s="13" customFormat="1" ht="10.2">
      <c r="B230" s="196"/>
      <c r="C230" s="197"/>
      <c r="D230" s="189" t="s">
        <v>129</v>
      </c>
      <c r="E230" s="198" t="s">
        <v>28</v>
      </c>
      <c r="F230" s="199" t="s">
        <v>150</v>
      </c>
      <c r="G230" s="197"/>
      <c r="H230" s="198" t="s">
        <v>28</v>
      </c>
      <c r="I230" s="200"/>
      <c r="J230" s="197"/>
      <c r="K230" s="197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129</v>
      </c>
      <c r="AU230" s="205" t="s">
        <v>84</v>
      </c>
      <c r="AV230" s="13" t="s">
        <v>82</v>
      </c>
      <c r="AW230" s="13" t="s">
        <v>35</v>
      </c>
      <c r="AX230" s="13" t="s">
        <v>74</v>
      </c>
      <c r="AY230" s="205" t="s">
        <v>116</v>
      </c>
    </row>
    <row r="231" spans="2:51" s="14" customFormat="1" ht="10.2">
      <c r="B231" s="206"/>
      <c r="C231" s="207"/>
      <c r="D231" s="189" t="s">
        <v>129</v>
      </c>
      <c r="E231" s="208" t="s">
        <v>28</v>
      </c>
      <c r="F231" s="209" t="s">
        <v>266</v>
      </c>
      <c r="G231" s="207"/>
      <c r="H231" s="210">
        <v>834.95</v>
      </c>
      <c r="I231" s="211"/>
      <c r="J231" s="207"/>
      <c r="K231" s="207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129</v>
      </c>
      <c r="AU231" s="216" t="s">
        <v>84</v>
      </c>
      <c r="AV231" s="14" t="s">
        <v>84</v>
      </c>
      <c r="AW231" s="14" t="s">
        <v>35</v>
      </c>
      <c r="AX231" s="14" t="s">
        <v>74</v>
      </c>
      <c r="AY231" s="216" t="s">
        <v>116</v>
      </c>
    </row>
    <row r="232" spans="2:51" s="13" customFormat="1" ht="10.2">
      <c r="B232" s="196"/>
      <c r="C232" s="197"/>
      <c r="D232" s="189" t="s">
        <v>129</v>
      </c>
      <c r="E232" s="198" t="s">
        <v>28</v>
      </c>
      <c r="F232" s="199" t="s">
        <v>152</v>
      </c>
      <c r="G232" s="197"/>
      <c r="H232" s="198" t="s">
        <v>28</v>
      </c>
      <c r="I232" s="200"/>
      <c r="J232" s="197"/>
      <c r="K232" s="197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129</v>
      </c>
      <c r="AU232" s="205" t="s">
        <v>84</v>
      </c>
      <c r="AV232" s="13" t="s">
        <v>82</v>
      </c>
      <c r="AW232" s="13" t="s">
        <v>35</v>
      </c>
      <c r="AX232" s="13" t="s">
        <v>74</v>
      </c>
      <c r="AY232" s="205" t="s">
        <v>116</v>
      </c>
    </row>
    <row r="233" spans="2:51" s="14" customFormat="1" ht="10.2">
      <c r="B233" s="206"/>
      <c r="C233" s="207"/>
      <c r="D233" s="189" t="s">
        <v>129</v>
      </c>
      <c r="E233" s="208" t="s">
        <v>28</v>
      </c>
      <c r="F233" s="209" t="s">
        <v>267</v>
      </c>
      <c r="G233" s="207"/>
      <c r="H233" s="210">
        <v>154.47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129</v>
      </c>
      <c r="AU233" s="216" t="s">
        <v>84</v>
      </c>
      <c r="AV233" s="14" t="s">
        <v>84</v>
      </c>
      <c r="AW233" s="14" t="s">
        <v>35</v>
      </c>
      <c r="AX233" s="14" t="s">
        <v>74</v>
      </c>
      <c r="AY233" s="216" t="s">
        <v>116</v>
      </c>
    </row>
    <row r="234" spans="2:51" s="15" customFormat="1" ht="10.2">
      <c r="B234" s="217"/>
      <c r="C234" s="218"/>
      <c r="D234" s="189" t="s">
        <v>129</v>
      </c>
      <c r="E234" s="219" t="s">
        <v>28</v>
      </c>
      <c r="F234" s="220" t="s">
        <v>142</v>
      </c>
      <c r="G234" s="218"/>
      <c r="H234" s="221">
        <v>989.42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129</v>
      </c>
      <c r="AU234" s="227" t="s">
        <v>84</v>
      </c>
      <c r="AV234" s="15" t="s">
        <v>123</v>
      </c>
      <c r="AW234" s="15" t="s">
        <v>35</v>
      </c>
      <c r="AX234" s="15" t="s">
        <v>82</v>
      </c>
      <c r="AY234" s="227" t="s">
        <v>116</v>
      </c>
    </row>
    <row r="235" spans="1:65" s="2" customFormat="1" ht="16.5" customHeight="1">
      <c r="A235" s="36"/>
      <c r="B235" s="37"/>
      <c r="C235" s="239" t="s">
        <v>8</v>
      </c>
      <c r="D235" s="239" t="s">
        <v>268</v>
      </c>
      <c r="E235" s="240" t="s">
        <v>269</v>
      </c>
      <c r="F235" s="241" t="s">
        <v>270</v>
      </c>
      <c r="G235" s="242" t="s">
        <v>271</v>
      </c>
      <c r="H235" s="243">
        <v>29.683</v>
      </c>
      <c r="I235" s="244"/>
      <c r="J235" s="245">
        <f>ROUND(I235*H235,2)</f>
        <v>0</v>
      </c>
      <c r="K235" s="241" t="s">
        <v>122</v>
      </c>
      <c r="L235" s="246"/>
      <c r="M235" s="247" t="s">
        <v>28</v>
      </c>
      <c r="N235" s="248" t="s">
        <v>47</v>
      </c>
      <c r="O235" s="67"/>
      <c r="P235" s="185">
        <f>O235*H235</f>
        <v>0</v>
      </c>
      <c r="Q235" s="185">
        <v>0.001</v>
      </c>
      <c r="R235" s="185">
        <f>Q235*H235</f>
        <v>0.029683</v>
      </c>
      <c r="S235" s="185">
        <v>0</v>
      </c>
      <c r="T235" s="18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7" t="s">
        <v>192</v>
      </c>
      <c r="AT235" s="187" t="s">
        <v>268</v>
      </c>
      <c r="AU235" s="187" t="s">
        <v>84</v>
      </c>
      <c r="AY235" s="19" t="s">
        <v>116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19" t="s">
        <v>123</v>
      </c>
      <c r="BK235" s="188">
        <f>ROUND(I235*H235,2)</f>
        <v>0</v>
      </c>
      <c r="BL235" s="19" t="s">
        <v>123</v>
      </c>
      <c r="BM235" s="187" t="s">
        <v>272</v>
      </c>
    </row>
    <row r="236" spans="1:47" s="2" customFormat="1" ht="10.2">
      <c r="A236" s="36"/>
      <c r="B236" s="37"/>
      <c r="C236" s="38"/>
      <c r="D236" s="189" t="s">
        <v>125</v>
      </c>
      <c r="E236" s="38"/>
      <c r="F236" s="190" t="s">
        <v>270</v>
      </c>
      <c r="G236" s="38"/>
      <c r="H236" s="38"/>
      <c r="I236" s="191"/>
      <c r="J236" s="38"/>
      <c r="K236" s="38"/>
      <c r="L236" s="41"/>
      <c r="M236" s="192"/>
      <c r="N236" s="193"/>
      <c r="O236" s="67"/>
      <c r="P236" s="67"/>
      <c r="Q236" s="67"/>
      <c r="R236" s="67"/>
      <c r="S236" s="67"/>
      <c r="T236" s="68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125</v>
      </c>
      <c r="AU236" s="19" t="s">
        <v>84</v>
      </c>
    </row>
    <row r="237" spans="1:47" s="2" customFormat="1" ht="10.2">
      <c r="A237" s="36"/>
      <c r="B237" s="37"/>
      <c r="C237" s="38"/>
      <c r="D237" s="194" t="s">
        <v>127</v>
      </c>
      <c r="E237" s="38"/>
      <c r="F237" s="195" t="s">
        <v>273</v>
      </c>
      <c r="G237" s="38"/>
      <c r="H237" s="38"/>
      <c r="I237" s="191"/>
      <c r="J237" s="38"/>
      <c r="K237" s="38"/>
      <c r="L237" s="41"/>
      <c r="M237" s="192"/>
      <c r="N237" s="193"/>
      <c r="O237" s="67"/>
      <c r="P237" s="67"/>
      <c r="Q237" s="67"/>
      <c r="R237" s="67"/>
      <c r="S237" s="67"/>
      <c r="T237" s="68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127</v>
      </c>
      <c r="AU237" s="19" t="s">
        <v>84</v>
      </c>
    </row>
    <row r="238" spans="2:51" s="13" customFormat="1" ht="10.2">
      <c r="B238" s="196"/>
      <c r="C238" s="197"/>
      <c r="D238" s="189" t="s">
        <v>129</v>
      </c>
      <c r="E238" s="198" t="s">
        <v>28</v>
      </c>
      <c r="F238" s="199" t="s">
        <v>274</v>
      </c>
      <c r="G238" s="197"/>
      <c r="H238" s="198" t="s">
        <v>28</v>
      </c>
      <c r="I238" s="200"/>
      <c r="J238" s="197"/>
      <c r="K238" s="197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129</v>
      </c>
      <c r="AU238" s="205" t="s">
        <v>84</v>
      </c>
      <c r="AV238" s="13" t="s">
        <v>82</v>
      </c>
      <c r="AW238" s="13" t="s">
        <v>35</v>
      </c>
      <c r="AX238" s="13" t="s">
        <v>74</v>
      </c>
      <c r="AY238" s="205" t="s">
        <v>116</v>
      </c>
    </row>
    <row r="239" spans="2:51" s="14" customFormat="1" ht="10.2">
      <c r="B239" s="206"/>
      <c r="C239" s="207"/>
      <c r="D239" s="189" t="s">
        <v>129</v>
      </c>
      <c r="E239" s="208" t="s">
        <v>28</v>
      </c>
      <c r="F239" s="209" t="s">
        <v>275</v>
      </c>
      <c r="G239" s="207"/>
      <c r="H239" s="210">
        <v>989.42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129</v>
      </c>
      <c r="AU239" s="216" t="s">
        <v>84</v>
      </c>
      <c r="AV239" s="14" t="s">
        <v>84</v>
      </c>
      <c r="AW239" s="14" t="s">
        <v>35</v>
      </c>
      <c r="AX239" s="14" t="s">
        <v>82</v>
      </c>
      <c r="AY239" s="216" t="s">
        <v>116</v>
      </c>
    </row>
    <row r="240" spans="2:51" s="14" customFormat="1" ht="10.2">
      <c r="B240" s="206"/>
      <c r="C240" s="207"/>
      <c r="D240" s="189" t="s">
        <v>129</v>
      </c>
      <c r="E240" s="207"/>
      <c r="F240" s="209" t="s">
        <v>276</v>
      </c>
      <c r="G240" s="207"/>
      <c r="H240" s="210">
        <v>29.683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129</v>
      </c>
      <c r="AU240" s="216" t="s">
        <v>84</v>
      </c>
      <c r="AV240" s="14" t="s">
        <v>84</v>
      </c>
      <c r="AW240" s="14" t="s">
        <v>4</v>
      </c>
      <c r="AX240" s="14" t="s">
        <v>82</v>
      </c>
      <c r="AY240" s="216" t="s">
        <v>116</v>
      </c>
    </row>
    <row r="241" spans="1:65" s="2" customFormat="1" ht="16.5" customHeight="1">
      <c r="A241" s="36"/>
      <c r="B241" s="37"/>
      <c r="C241" s="176" t="s">
        <v>277</v>
      </c>
      <c r="D241" s="176" t="s">
        <v>118</v>
      </c>
      <c r="E241" s="177" t="s">
        <v>278</v>
      </c>
      <c r="F241" s="178" t="s">
        <v>279</v>
      </c>
      <c r="G241" s="179" t="s">
        <v>261</v>
      </c>
      <c r="H241" s="180">
        <v>2384.72</v>
      </c>
      <c r="I241" s="181"/>
      <c r="J241" s="182">
        <f>ROUND(I241*H241,2)</f>
        <v>0</v>
      </c>
      <c r="K241" s="178" t="s">
        <v>122</v>
      </c>
      <c r="L241" s="41"/>
      <c r="M241" s="183" t="s">
        <v>28</v>
      </c>
      <c r="N241" s="184" t="s">
        <v>47</v>
      </c>
      <c r="O241" s="67"/>
      <c r="P241" s="185">
        <f>O241*H241</f>
        <v>0</v>
      </c>
      <c r="Q241" s="185">
        <v>0</v>
      </c>
      <c r="R241" s="185">
        <f>Q241*H241</f>
        <v>0</v>
      </c>
      <c r="S241" s="185">
        <v>0</v>
      </c>
      <c r="T241" s="18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7" t="s">
        <v>123</v>
      </c>
      <c r="AT241" s="187" t="s">
        <v>118</v>
      </c>
      <c r="AU241" s="187" t="s">
        <v>84</v>
      </c>
      <c r="AY241" s="19" t="s">
        <v>116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19" t="s">
        <v>123</v>
      </c>
      <c r="BK241" s="188">
        <f>ROUND(I241*H241,2)</f>
        <v>0</v>
      </c>
      <c r="BL241" s="19" t="s">
        <v>123</v>
      </c>
      <c r="BM241" s="187" t="s">
        <v>280</v>
      </c>
    </row>
    <row r="242" spans="1:47" s="2" customFormat="1" ht="10.2">
      <c r="A242" s="36"/>
      <c r="B242" s="37"/>
      <c r="C242" s="38"/>
      <c r="D242" s="189" t="s">
        <v>125</v>
      </c>
      <c r="E242" s="38"/>
      <c r="F242" s="190" t="s">
        <v>281</v>
      </c>
      <c r="G242" s="38"/>
      <c r="H242" s="38"/>
      <c r="I242" s="191"/>
      <c r="J242" s="38"/>
      <c r="K242" s="38"/>
      <c r="L242" s="41"/>
      <c r="M242" s="192"/>
      <c r="N242" s="193"/>
      <c r="O242" s="67"/>
      <c r="P242" s="67"/>
      <c r="Q242" s="67"/>
      <c r="R242" s="67"/>
      <c r="S242" s="67"/>
      <c r="T242" s="68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125</v>
      </c>
      <c r="AU242" s="19" t="s">
        <v>84</v>
      </c>
    </row>
    <row r="243" spans="1:47" s="2" customFormat="1" ht="10.2">
      <c r="A243" s="36"/>
      <c r="B243" s="37"/>
      <c r="C243" s="38"/>
      <c r="D243" s="194" t="s">
        <v>127</v>
      </c>
      <c r="E243" s="38"/>
      <c r="F243" s="195" t="s">
        <v>282</v>
      </c>
      <c r="G243" s="38"/>
      <c r="H243" s="38"/>
      <c r="I243" s="191"/>
      <c r="J243" s="38"/>
      <c r="K243" s="38"/>
      <c r="L243" s="41"/>
      <c r="M243" s="192"/>
      <c r="N243" s="193"/>
      <c r="O243" s="67"/>
      <c r="P243" s="67"/>
      <c r="Q243" s="67"/>
      <c r="R243" s="67"/>
      <c r="S243" s="67"/>
      <c r="T243" s="68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127</v>
      </c>
      <c r="AU243" s="19" t="s">
        <v>84</v>
      </c>
    </row>
    <row r="244" spans="2:51" s="13" customFormat="1" ht="10.2">
      <c r="B244" s="196"/>
      <c r="C244" s="197"/>
      <c r="D244" s="189" t="s">
        <v>129</v>
      </c>
      <c r="E244" s="198" t="s">
        <v>28</v>
      </c>
      <c r="F244" s="199" t="s">
        <v>283</v>
      </c>
      <c r="G244" s="197"/>
      <c r="H244" s="198" t="s">
        <v>28</v>
      </c>
      <c r="I244" s="200"/>
      <c r="J244" s="197"/>
      <c r="K244" s="197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129</v>
      </c>
      <c r="AU244" s="205" t="s">
        <v>84</v>
      </c>
      <c r="AV244" s="13" t="s">
        <v>82</v>
      </c>
      <c r="AW244" s="13" t="s">
        <v>35</v>
      </c>
      <c r="AX244" s="13" t="s">
        <v>74</v>
      </c>
      <c r="AY244" s="205" t="s">
        <v>116</v>
      </c>
    </row>
    <row r="245" spans="2:51" s="13" customFormat="1" ht="10.2">
      <c r="B245" s="196"/>
      <c r="C245" s="197"/>
      <c r="D245" s="189" t="s">
        <v>129</v>
      </c>
      <c r="E245" s="198" t="s">
        <v>28</v>
      </c>
      <c r="F245" s="199" t="s">
        <v>150</v>
      </c>
      <c r="G245" s="197"/>
      <c r="H245" s="198" t="s">
        <v>28</v>
      </c>
      <c r="I245" s="200"/>
      <c r="J245" s="197"/>
      <c r="K245" s="197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129</v>
      </c>
      <c r="AU245" s="205" t="s">
        <v>84</v>
      </c>
      <c r="AV245" s="13" t="s">
        <v>82</v>
      </c>
      <c r="AW245" s="13" t="s">
        <v>35</v>
      </c>
      <c r="AX245" s="13" t="s">
        <v>74</v>
      </c>
      <c r="AY245" s="205" t="s">
        <v>116</v>
      </c>
    </row>
    <row r="246" spans="2:51" s="14" customFormat="1" ht="10.2">
      <c r="B246" s="206"/>
      <c r="C246" s="207"/>
      <c r="D246" s="189" t="s">
        <v>129</v>
      </c>
      <c r="E246" s="208" t="s">
        <v>28</v>
      </c>
      <c r="F246" s="209" t="s">
        <v>284</v>
      </c>
      <c r="G246" s="207"/>
      <c r="H246" s="210">
        <v>177.9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129</v>
      </c>
      <c r="AU246" s="216" t="s">
        <v>84</v>
      </c>
      <c r="AV246" s="14" t="s">
        <v>84</v>
      </c>
      <c r="AW246" s="14" t="s">
        <v>35</v>
      </c>
      <c r="AX246" s="14" t="s">
        <v>74</v>
      </c>
      <c r="AY246" s="216" t="s">
        <v>116</v>
      </c>
    </row>
    <row r="247" spans="2:51" s="13" customFormat="1" ht="10.2">
      <c r="B247" s="196"/>
      <c r="C247" s="197"/>
      <c r="D247" s="189" t="s">
        <v>129</v>
      </c>
      <c r="E247" s="198" t="s">
        <v>28</v>
      </c>
      <c r="F247" s="199" t="s">
        <v>152</v>
      </c>
      <c r="G247" s="197"/>
      <c r="H247" s="198" t="s">
        <v>28</v>
      </c>
      <c r="I247" s="200"/>
      <c r="J247" s="197"/>
      <c r="K247" s="197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129</v>
      </c>
      <c r="AU247" s="205" t="s">
        <v>84</v>
      </c>
      <c r="AV247" s="13" t="s">
        <v>82</v>
      </c>
      <c r="AW247" s="13" t="s">
        <v>35</v>
      </c>
      <c r="AX247" s="13" t="s">
        <v>74</v>
      </c>
      <c r="AY247" s="205" t="s">
        <v>116</v>
      </c>
    </row>
    <row r="248" spans="2:51" s="14" customFormat="1" ht="10.2">
      <c r="B248" s="206"/>
      <c r="C248" s="207"/>
      <c r="D248" s="189" t="s">
        <v>129</v>
      </c>
      <c r="E248" s="208" t="s">
        <v>28</v>
      </c>
      <c r="F248" s="209" t="s">
        <v>285</v>
      </c>
      <c r="G248" s="207"/>
      <c r="H248" s="210">
        <v>87.44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129</v>
      </c>
      <c r="AU248" s="216" t="s">
        <v>84</v>
      </c>
      <c r="AV248" s="14" t="s">
        <v>84</v>
      </c>
      <c r="AW248" s="14" t="s">
        <v>35</v>
      </c>
      <c r="AX248" s="14" t="s">
        <v>74</v>
      </c>
      <c r="AY248" s="216" t="s">
        <v>116</v>
      </c>
    </row>
    <row r="249" spans="2:51" s="16" customFormat="1" ht="10.2">
      <c r="B249" s="228"/>
      <c r="C249" s="229"/>
      <c r="D249" s="189" t="s">
        <v>129</v>
      </c>
      <c r="E249" s="230" t="s">
        <v>28</v>
      </c>
      <c r="F249" s="231" t="s">
        <v>205</v>
      </c>
      <c r="G249" s="229"/>
      <c r="H249" s="232">
        <v>265.34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129</v>
      </c>
      <c r="AU249" s="238" t="s">
        <v>84</v>
      </c>
      <c r="AV249" s="16" t="s">
        <v>143</v>
      </c>
      <c r="AW249" s="16" t="s">
        <v>35</v>
      </c>
      <c r="AX249" s="16" t="s">
        <v>74</v>
      </c>
      <c r="AY249" s="238" t="s">
        <v>116</v>
      </c>
    </row>
    <row r="250" spans="2:51" s="13" customFormat="1" ht="10.2">
      <c r="B250" s="196"/>
      <c r="C250" s="197"/>
      <c r="D250" s="189" t="s">
        <v>129</v>
      </c>
      <c r="E250" s="198" t="s">
        <v>28</v>
      </c>
      <c r="F250" s="199" t="s">
        <v>286</v>
      </c>
      <c r="G250" s="197"/>
      <c r="H250" s="198" t="s">
        <v>28</v>
      </c>
      <c r="I250" s="200"/>
      <c r="J250" s="197"/>
      <c r="K250" s="197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129</v>
      </c>
      <c r="AU250" s="205" t="s">
        <v>84</v>
      </c>
      <c r="AV250" s="13" t="s">
        <v>82</v>
      </c>
      <c r="AW250" s="13" t="s">
        <v>35</v>
      </c>
      <c r="AX250" s="13" t="s">
        <v>74</v>
      </c>
      <c r="AY250" s="205" t="s">
        <v>116</v>
      </c>
    </row>
    <row r="251" spans="2:51" s="13" customFormat="1" ht="10.2">
      <c r="B251" s="196"/>
      <c r="C251" s="197"/>
      <c r="D251" s="189" t="s">
        <v>129</v>
      </c>
      <c r="E251" s="198" t="s">
        <v>28</v>
      </c>
      <c r="F251" s="199" t="s">
        <v>150</v>
      </c>
      <c r="G251" s="197"/>
      <c r="H251" s="198" t="s">
        <v>28</v>
      </c>
      <c r="I251" s="200"/>
      <c r="J251" s="197"/>
      <c r="K251" s="197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129</v>
      </c>
      <c r="AU251" s="205" t="s">
        <v>84</v>
      </c>
      <c r="AV251" s="13" t="s">
        <v>82</v>
      </c>
      <c r="AW251" s="13" t="s">
        <v>35</v>
      </c>
      <c r="AX251" s="13" t="s">
        <v>74</v>
      </c>
      <c r="AY251" s="205" t="s">
        <v>116</v>
      </c>
    </row>
    <row r="252" spans="2:51" s="14" customFormat="1" ht="10.2">
      <c r="B252" s="206"/>
      <c r="C252" s="207"/>
      <c r="D252" s="189" t="s">
        <v>129</v>
      </c>
      <c r="E252" s="208" t="s">
        <v>28</v>
      </c>
      <c r="F252" s="209" t="s">
        <v>287</v>
      </c>
      <c r="G252" s="207"/>
      <c r="H252" s="210">
        <v>367.28</v>
      </c>
      <c r="I252" s="211"/>
      <c r="J252" s="207"/>
      <c r="K252" s="207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129</v>
      </c>
      <c r="AU252" s="216" t="s">
        <v>84</v>
      </c>
      <c r="AV252" s="14" t="s">
        <v>84</v>
      </c>
      <c r="AW252" s="14" t="s">
        <v>35</v>
      </c>
      <c r="AX252" s="14" t="s">
        <v>74</v>
      </c>
      <c r="AY252" s="216" t="s">
        <v>116</v>
      </c>
    </row>
    <row r="253" spans="2:51" s="13" customFormat="1" ht="10.2">
      <c r="B253" s="196"/>
      <c r="C253" s="197"/>
      <c r="D253" s="189" t="s">
        <v>129</v>
      </c>
      <c r="E253" s="198" t="s">
        <v>28</v>
      </c>
      <c r="F253" s="199" t="s">
        <v>152</v>
      </c>
      <c r="G253" s="197"/>
      <c r="H253" s="198" t="s">
        <v>28</v>
      </c>
      <c r="I253" s="200"/>
      <c r="J253" s="197"/>
      <c r="K253" s="197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129</v>
      </c>
      <c r="AU253" s="205" t="s">
        <v>84</v>
      </c>
      <c r="AV253" s="13" t="s">
        <v>82</v>
      </c>
      <c r="AW253" s="13" t="s">
        <v>35</v>
      </c>
      <c r="AX253" s="13" t="s">
        <v>74</v>
      </c>
      <c r="AY253" s="205" t="s">
        <v>116</v>
      </c>
    </row>
    <row r="254" spans="2:51" s="14" customFormat="1" ht="10.2">
      <c r="B254" s="206"/>
      <c r="C254" s="207"/>
      <c r="D254" s="189" t="s">
        <v>129</v>
      </c>
      <c r="E254" s="208" t="s">
        <v>28</v>
      </c>
      <c r="F254" s="209" t="s">
        <v>288</v>
      </c>
      <c r="G254" s="207"/>
      <c r="H254" s="210">
        <v>522.64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129</v>
      </c>
      <c r="AU254" s="216" t="s">
        <v>84</v>
      </c>
      <c r="AV254" s="14" t="s">
        <v>84</v>
      </c>
      <c r="AW254" s="14" t="s">
        <v>35</v>
      </c>
      <c r="AX254" s="14" t="s">
        <v>74</v>
      </c>
      <c r="AY254" s="216" t="s">
        <v>116</v>
      </c>
    </row>
    <row r="255" spans="2:51" s="16" customFormat="1" ht="10.2">
      <c r="B255" s="228"/>
      <c r="C255" s="229"/>
      <c r="D255" s="189" t="s">
        <v>129</v>
      </c>
      <c r="E255" s="230" t="s">
        <v>28</v>
      </c>
      <c r="F255" s="231" t="s">
        <v>205</v>
      </c>
      <c r="G255" s="229"/>
      <c r="H255" s="232">
        <v>889.92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129</v>
      </c>
      <c r="AU255" s="238" t="s">
        <v>84</v>
      </c>
      <c r="AV255" s="16" t="s">
        <v>143</v>
      </c>
      <c r="AW255" s="16" t="s">
        <v>35</v>
      </c>
      <c r="AX255" s="16" t="s">
        <v>74</v>
      </c>
      <c r="AY255" s="238" t="s">
        <v>116</v>
      </c>
    </row>
    <row r="256" spans="2:51" s="13" customFormat="1" ht="10.2">
      <c r="B256" s="196"/>
      <c r="C256" s="197"/>
      <c r="D256" s="189" t="s">
        <v>129</v>
      </c>
      <c r="E256" s="198" t="s">
        <v>28</v>
      </c>
      <c r="F256" s="199" t="s">
        <v>289</v>
      </c>
      <c r="G256" s="197"/>
      <c r="H256" s="198" t="s">
        <v>28</v>
      </c>
      <c r="I256" s="200"/>
      <c r="J256" s="197"/>
      <c r="K256" s="197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129</v>
      </c>
      <c r="AU256" s="205" t="s">
        <v>84</v>
      </c>
      <c r="AV256" s="13" t="s">
        <v>82</v>
      </c>
      <c r="AW256" s="13" t="s">
        <v>35</v>
      </c>
      <c r="AX256" s="13" t="s">
        <v>74</v>
      </c>
      <c r="AY256" s="205" t="s">
        <v>116</v>
      </c>
    </row>
    <row r="257" spans="2:51" s="13" customFormat="1" ht="10.2">
      <c r="B257" s="196"/>
      <c r="C257" s="197"/>
      <c r="D257" s="189" t="s">
        <v>129</v>
      </c>
      <c r="E257" s="198" t="s">
        <v>28</v>
      </c>
      <c r="F257" s="199" t="s">
        <v>150</v>
      </c>
      <c r="G257" s="197"/>
      <c r="H257" s="198" t="s">
        <v>28</v>
      </c>
      <c r="I257" s="200"/>
      <c r="J257" s="197"/>
      <c r="K257" s="197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129</v>
      </c>
      <c r="AU257" s="205" t="s">
        <v>84</v>
      </c>
      <c r="AV257" s="13" t="s">
        <v>82</v>
      </c>
      <c r="AW257" s="13" t="s">
        <v>35</v>
      </c>
      <c r="AX257" s="13" t="s">
        <v>74</v>
      </c>
      <c r="AY257" s="205" t="s">
        <v>116</v>
      </c>
    </row>
    <row r="258" spans="2:51" s="14" customFormat="1" ht="10.2">
      <c r="B258" s="206"/>
      <c r="C258" s="207"/>
      <c r="D258" s="189" t="s">
        <v>129</v>
      </c>
      <c r="E258" s="208" t="s">
        <v>28</v>
      </c>
      <c r="F258" s="209" t="s">
        <v>290</v>
      </c>
      <c r="G258" s="207"/>
      <c r="H258" s="210">
        <v>1000.745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129</v>
      </c>
      <c r="AU258" s="216" t="s">
        <v>84</v>
      </c>
      <c r="AV258" s="14" t="s">
        <v>84</v>
      </c>
      <c r="AW258" s="14" t="s">
        <v>35</v>
      </c>
      <c r="AX258" s="14" t="s">
        <v>74</v>
      </c>
      <c r="AY258" s="216" t="s">
        <v>116</v>
      </c>
    </row>
    <row r="259" spans="2:51" s="13" customFormat="1" ht="10.2">
      <c r="B259" s="196"/>
      <c r="C259" s="197"/>
      <c r="D259" s="189" t="s">
        <v>129</v>
      </c>
      <c r="E259" s="198" t="s">
        <v>28</v>
      </c>
      <c r="F259" s="199" t="s">
        <v>152</v>
      </c>
      <c r="G259" s="197"/>
      <c r="H259" s="198" t="s">
        <v>28</v>
      </c>
      <c r="I259" s="200"/>
      <c r="J259" s="197"/>
      <c r="K259" s="197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129</v>
      </c>
      <c r="AU259" s="205" t="s">
        <v>84</v>
      </c>
      <c r="AV259" s="13" t="s">
        <v>82</v>
      </c>
      <c r="AW259" s="13" t="s">
        <v>35</v>
      </c>
      <c r="AX259" s="13" t="s">
        <v>74</v>
      </c>
      <c r="AY259" s="205" t="s">
        <v>116</v>
      </c>
    </row>
    <row r="260" spans="2:51" s="14" customFormat="1" ht="10.2">
      <c r="B260" s="206"/>
      <c r="C260" s="207"/>
      <c r="D260" s="189" t="s">
        <v>129</v>
      </c>
      <c r="E260" s="208" t="s">
        <v>28</v>
      </c>
      <c r="F260" s="209" t="s">
        <v>291</v>
      </c>
      <c r="G260" s="207"/>
      <c r="H260" s="210">
        <v>228.715</v>
      </c>
      <c r="I260" s="211"/>
      <c r="J260" s="207"/>
      <c r="K260" s="207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129</v>
      </c>
      <c r="AU260" s="216" t="s">
        <v>84</v>
      </c>
      <c r="AV260" s="14" t="s">
        <v>84</v>
      </c>
      <c r="AW260" s="14" t="s">
        <v>35</v>
      </c>
      <c r="AX260" s="14" t="s">
        <v>74</v>
      </c>
      <c r="AY260" s="216" t="s">
        <v>116</v>
      </c>
    </row>
    <row r="261" spans="2:51" s="15" customFormat="1" ht="10.2">
      <c r="B261" s="217"/>
      <c r="C261" s="218"/>
      <c r="D261" s="189" t="s">
        <v>129</v>
      </c>
      <c r="E261" s="219" t="s">
        <v>28</v>
      </c>
      <c r="F261" s="220" t="s">
        <v>142</v>
      </c>
      <c r="G261" s="218"/>
      <c r="H261" s="221">
        <v>2384.72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129</v>
      </c>
      <c r="AU261" s="227" t="s">
        <v>84</v>
      </c>
      <c r="AV261" s="15" t="s">
        <v>123</v>
      </c>
      <c r="AW261" s="15" t="s">
        <v>35</v>
      </c>
      <c r="AX261" s="15" t="s">
        <v>82</v>
      </c>
      <c r="AY261" s="227" t="s">
        <v>116</v>
      </c>
    </row>
    <row r="262" spans="1:65" s="2" customFormat="1" ht="16.5" customHeight="1">
      <c r="A262" s="36"/>
      <c r="B262" s="37"/>
      <c r="C262" s="239" t="s">
        <v>292</v>
      </c>
      <c r="D262" s="239" t="s">
        <v>268</v>
      </c>
      <c r="E262" s="240" t="s">
        <v>293</v>
      </c>
      <c r="F262" s="241" t="s">
        <v>294</v>
      </c>
      <c r="G262" s="242" t="s">
        <v>271</v>
      </c>
      <c r="H262" s="243">
        <v>71.542</v>
      </c>
      <c r="I262" s="244"/>
      <c r="J262" s="245">
        <f>ROUND(I262*H262,2)</f>
        <v>0</v>
      </c>
      <c r="K262" s="241" t="s">
        <v>122</v>
      </c>
      <c r="L262" s="246"/>
      <c r="M262" s="247" t="s">
        <v>28</v>
      </c>
      <c r="N262" s="248" t="s">
        <v>47</v>
      </c>
      <c r="O262" s="67"/>
      <c r="P262" s="185">
        <f>O262*H262</f>
        <v>0</v>
      </c>
      <c r="Q262" s="185">
        <v>0.001</v>
      </c>
      <c r="R262" s="185">
        <f>Q262*H262</f>
        <v>0.07154200000000001</v>
      </c>
      <c r="S262" s="185">
        <v>0</v>
      </c>
      <c r="T262" s="18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7" t="s">
        <v>192</v>
      </c>
      <c r="AT262" s="187" t="s">
        <v>268</v>
      </c>
      <c r="AU262" s="187" t="s">
        <v>84</v>
      </c>
      <c r="AY262" s="19" t="s">
        <v>116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9" t="s">
        <v>123</v>
      </c>
      <c r="BK262" s="188">
        <f>ROUND(I262*H262,2)</f>
        <v>0</v>
      </c>
      <c r="BL262" s="19" t="s">
        <v>123</v>
      </c>
      <c r="BM262" s="187" t="s">
        <v>295</v>
      </c>
    </row>
    <row r="263" spans="1:47" s="2" customFormat="1" ht="10.2">
      <c r="A263" s="36"/>
      <c r="B263" s="37"/>
      <c r="C263" s="38"/>
      <c r="D263" s="189" t="s">
        <v>125</v>
      </c>
      <c r="E263" s="38"/>
      <c r="F263" s="190" t="s">
        <v>294</v>
      </c>
      <c r="G263" s="38"/>
      <c r="H263" s="38"/>
      <c r="I263" s="191"/>
      <c r="J263" s="38"/>
      <c r="K263" s="38"/>
      <c r="L263" s="41"/>
      <c r="M263" s="192"/>
      <c r="N263" s="193"/>
      <c r="O263" s="67"/>
      <c r="P263" s="67"/>
      <c r="Q263" s="67"/>
      <c r="R263" s="67"/>
      <c r="S263" s="67"/>
      <c r="T263" s="68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125</v>
      </c>
      <c r="AU263" s="19" t="s">
        <v>84</v>
      </c>
    </row>
    <row r="264" spans="1:47" s="2" customFormat="1" ht="10.2">
      <c r="A264" s="36"/>
      <c r="B264" s="37"/>
      <c r="C264" s="38"/>
      <c r="D264" s="194" t="s">
        <v>127</v>
      </c>
      <c r="E264" s="38"/>
      <c r="F264" s="195" t="s">
        <v>296</v>
      </c>
      <c r="G264" s="38"/>
      <c r="H264" s="38"/>
      <c r="I264" s="191"/>
      <c r="J264" s="38"/>
      <c r="K264" s="38"/>
      <c r="L264" s="41"/>
      <c r="M264" s="192"/>
      <c r="N264" s="193"/>
      <c r="O264" s="67"/>
      <c r="P264" s="67"/>
      <c r="Q264" s="67"/>
      <c r="R264" s="67"/>
      <c r="S264" s="67"/>
      <c r="T264" s="68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127</v>
      </c>
      <c r="AU264" s="19" t="s">
        <v>84</v>
      </c>
    </row>
    <row r="265" spans="2:51" s="13" customFormat="1" ht="10.2">
      <c r="B265" s="196"/>
      <c r="C265" s="197"/>
      <c r="D265" s="189" t="s">
        <v>129</v>
      </c>
      <c r="E265" s="198" t="s">
        <v>28</v>
      </c>
      <c r="F265" s="199" t="s">
        <v>297</v>
      </c>
      <c r="G265" s="197"/>
      <c r="H265" s="198" t="s">
        <v>28</v>
      </c>
      <c r="I265" s="200"/>
      <c r="J265" s="197"/>
      <c r="K265" s="197"/>
      <c r="L265" s="201"/>
      <c r="M265" s="202"/>
      <c r="N265" s="203"/>
      <c r="O265" s="203"/>
      <c r="P265" s="203"/>
      <c r="Q265" s="203"/>
      <c r="R265" s="203"/>
      <c r="S265" s="203"/>
      <c r="T265" s="204"/>
      <c r="AT265" s="205" t="s">
        <v>129</v>
      </c>
      <c r="AU265" s="205" t="s">
        <v>84</v>
      </c>
      <c r="AV265" s="13" t="s">
        <v>82</v>
      </c>
      <c r="AW265" s="13" t="s">
        <v>35</v>
      </c>
      <c r="AX265" s="13" t="s">
        <v>74</v>
      </c>
      <c r="AY265" s="205" t="s">
        <v>116</v>
      </c>
    </row>
    <row r="266" spans="2:51" s="14" customFormat="1" ht="10.2">
      <c r="B266" s="206"/>
      <c r="C266" s="207"/>
      <c r="D266" s="189" t="s">
        <v>129</v>
      </c>
      <c r="E266" s="208" t="s">
        <v>28</v>
      </c>
      <c r="F266" s="209" t="s">
        <v>298</v>
      </c>
      <c r="G266" s="207"/>
      <c r="H266" s="210">
        <v>2384.72</v>
      </c>
      <c r="I266" s="211"/>
      <c r="J266" s="207"/>
      <c r="K266" s="207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129</v>
      </c>
      <c r="AU266" s="216" t="s">
        <v>84</v>
      </c>
      <c r="AV266" s="14" t="s">
        <v>84</v>
      </c>
      <c r="AW266" s="14" t="s">
        <v>35</v>
      </c>
      <c r="AX266" s="14" t="s">
        <v>82</v>
      </c>
      <c r="AY266" s="216" t="s">
        <v>116</v>
      </c>
    </row>
    <row r="267" spans="2:51" s="14" customFormat="1" ht="10.2">
      <c r="B267" s="206"/>
      <c r="C267" s="207"/>
      <c r="D267" s="189" t="s">
        <v>129</v>
      </c>
      <c r="E267" s="207"/>
      <c r="F267" s="209" t="s">
        <v>299</v>
      </c>
      <c r="G267" s="207"/>
      <c r="H267" s="210">
        <v>71.542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129</v>
      </c>
      <c r="AU267" s="216" t="s">
        <v>84</v>
      </c>
      <c r="AV267" s="14" t="s">
        <v>84</v>
      </c>
      <c r="AW267" s="14" t="s">
        <v>4</v>
      </c>
      <c r="AX267" s="14" t="s">
        <v>82</v>
      </c>
      <c r="AY267" s="216" t="s">
        <v>116</v>
      </c>
    </row>
    <row r="268" spans="1:65" s="2" customFormat="1" ht="16.5" customHeight="1">
      <c r="A268" s="36"/>
      <c r="B268" s="37"/>
      <c r="C268" s="176" t="s">
        <v>300</v>
      </c>
      <c r="D268" s="176" t="s">
        <v>118</v>
      </c>
      <c r="E268" s="177" t="s">
        <v>301</v>
      </c>
      <c r="F268" s="178" t="s">
        <v>302</v>
      </c>
      <c r="G268" s="179" t="s">
        <v>261</v>
      </c>
      <c r="H268" s="180">
        <v>989.42</v>
      </c>
      <c r="I268" s="181"/>
      <c r="J268" s="182">
        <f>ROUND(I268*H268,2)</f>
        <v>0</v>
      </c>
      <c r="K268" s="178" t="s">
        <v>122</v>
      </c>
      <c r="L268" s="41"/>
      <c r="M268" s="183" t="s">
        <v>28</v>
      </c>
      <c r="N268" s="184" t="s">
        <v>47</v>
      </c>
      <c r="O268" s="67"/>
      <c r="P268" s="185">
        <f>O268*H268</f>
        <v>0</v>
      </c>
      <c r="Q268" s="185">
        <v>0</v>
      </c>
      <c r="R268" s="185">
        <f>Q268*H268</f>
        <v>0</v>
      </c>
      <c r="S268" s="185">
        <v>0</v>
      </c>
      <c r="T268" s="186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7" t="s">
        <v>123</v>
      </c>
      <c r="AT268" s="187" t="s">
        <v>118</v>
      </c>
      <c r="AU268" s="187" t="s">
        <v>84</v>
      </c>
      <c r="AY268" s="19" t="s">
        <v>116</v>
      </c>
      <c r="BE268" s="188">
        <f>IF(N268="základní",J268,0)</f>
        <v>0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19" t="s">
        <v>123</v>
      </c>
      <c r="BK268" s="188">
        <f>ROUND(I268*H268,2)</f>
        <v>0</v>
      </c>
      <c r="BL268" s="19" t="s">
        <v>123</v>
      </c>
      <c r="BM268" s="187" t="s">
        <v>303</v>
      </c>
    </row>
    <row r="269" spans="1:47" s="2" customFormat="1" ht="10.2">
      <c r="A269" s="36"/>
      <c r="B269" s="37"/>
      <c r="C269" s="38"/>
      <c r="D269" s="189" t="s">
        <v>125</v>
      </c>
      <c r="E269" s="38"/>
      <c r="F269" s="190" t="s">
        <v>304</v>
      </c>
      <c r="G269" s="38"/>
      <c r="H269" s="38"/>
      <c r="I269" s="191"/>
      <c r="J269" s="38"/>
      <c r="K269" s="38"/>
      <c r="L269" s="41"/>
      <c r="M269" s="192"/>
      <c r="N269" s="193"/>
      <c r="O269" s="67"/>
      <c r="P269" s="67"/>
      <c r="Q269" s="67"/>
      <c r="R269" s="67"/>
      <c r="S269" s="67"/>
      <c r="T269" s="68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125</v>
      </c>
      <c r="AU269" s="19" t="s">
        <v>84</v>
      </c>
    </row>
    <row r="270" spans="1:47" s="2" customFormat="1" ht="10.2">
      <c r="A270" s="36"/>
      <c r="B270" s="37"/>
      <c r="C270" s="38"/>
      <c r="D270" s="194" t="s">
        <v>127</v>
      </c>
      <c r="E270" s="38"/>
      <c r="F270" s="195" t="s">
        <v>305</v>
      </c>
      <c r="G270" s="38"/>
      <c r="H270" s="38"/>
      <c r="I270" s="191"/>
      <c r="J270" s="38"/>
      <c r="K270" s="38"/>
      <c r="L270" s="41"/>
      <c r="M270" s="192"/>
      <c r="N270" s="193"/>
      <c r="O270" s="67"/>
      <c r="P270" s="67"/>
      <c r="Q270" s="67"/>
      <c r="R270" s="67"/>
      <c r="S270" s="67"/>
      <c r="T270" s="68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127</v>
      </c>
      <c r="AU270" s="19" t="s">
        <v>84</v>
      </c>
    </row>
    <row r="271" spans="2:51" s="13" customFormat="1" ht="10.2">
      <c r="B271" s="196"/>
      <c r="C271" s="197"/>
      <c r="D271" s="189" t="s">
        <v>129</v>
      </c>
      <c r="E271" s="198" t="s">
        <v>28</v>
      </c>
      <c r="F271" s="199" t="s">
        <v>306</v>
      </c>
      <c r="G271" s="197"/>
      <c r="H271" s="198" t="s">
        <v>28</v>
      </c>
      <c r="I271" s="200"/>
      <c r="J271" s="197"/>
      <c r="K271" s="197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129</v>
      </c>
      <c r="AU271" s="205" t="s">
        <v>84</v>
      </c>
      <c r="AV271" s="13" t="s">
        <v>82</v>
      </c>
      <c r="AW271" s="13" t="s">
        <v>35</v>
      </c>
      <c r="AX271" s="13" t="s">
        <v>74</v>
      </c>
      <c r="AY271" s="205" t="s">
        <v>116</v>
      </c>
    </row>
    <row r="272" spans="2:51" s="13" customFormat="1" ht="10.2">
      <c r="B272" s="196"/>
      <c r="C272" s="197"/>
      <c r="D272" s="189" t="s">
        <v>129</v>
      </c>
      <c r="E272" s="198" t="s">
        <v>28</v>
      </c>
      <c r="F272" s="199" t="s">
        <v>150</v>
      </c>
      <c r="G272" s="197"/>
      <c r="H272" s="198" t="s">
        <v>28</v>
      </c>
      <c r="I272" s="200"/>
      <c r="J272" s="197"/>
      <c r="K272" s="197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129</v>
      </c>
      <c r="AU272" s="205" t="s">
        <v>84</v>
      </c>
      <c r="AV272" s="13" t="s">
        <v>82</v>
      </c>
      <c r="AW272" s="13" t="s">
        <v>35</v>
      </c>
      <c r="AX272" s="13" t="s">
        <v>74</v>
      </c>
      <c r="AY272" s="205" t="s">
        <v>116</v>
      </c>
    </row>
    <row r="273" spans="2:51" s="14" customFormat="1" ht="10.2">
      <c r="B273" s="206"/>
      <c r="C273" s="207"/>
      <c r="D273" s="189" t="s">
        <v>129</v>
      </c>
      <c r="E273" s="208" t="s">
        <v>28</v>
      </c>
      <c r="F273" s="209" t="s">
        <v>266</v>
      </c>
      <c r="G273" s="207"/>
      <c r="H273" s="210">
        <v>834.95</v>
      </c>
      <c r="I273" s="211"/>
      <c r="J273" s="207"/>
      <c r="K273" s="207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129</v>
      </c>
      <c r="AU273" s="216" t="s">
        <v>84</v>
      </c>
      <c r="AV273" s="14" t="s">
        <v>84</v>
      </c>
      <c r="AW273" s="14" t="s">
        <v>35</v>
      </c>
      <c r="AX273" s="14" t="s">
        <v>74</v>
      </c>
      <c r="AY273" s="216" t="s">
        <v>116</v>
      </c>
    </row>
    <row r="274" spans="2:51" s="13" customFormat="1" ht="10.2">
      <c r="B274" s="196"/>
      <c r="C274" s="197"/>
      <c r="D274" s="189" t="s">
        <v>129</v>
      </c>
      <c r="E274" s="198" t="s">
        <v>28</v>
      </c>
      <c r="F274" s="199" t="s">
        <v>152</v>
      </c>
      <c r="G274" s="197"/>
      <c r="H274" s="198" t="s">
        <v>28</v>
      </c>
      <c r="I274" s="200"/>
      <c r="J274" s="197"/>
      <c r="K274" s="197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129</v>
      </c>
      <c r="AU274" s="205" t="s">
        <v>84</v>
      </c>
      <c r="AV274" s="13" t="s">
        <v>82</v>
      </c>
      <c r="AW274" s="13" t="s">
        <v>35</v>
      </c>
      <c r="AX274" s="13" t="s">
        <v>74</v>
      </c>
      <c r="AY274" s="205" t="s">
        <v>116</v>
      </c>
    </row>
    <row r="275" spans="2:51" s="14" customFormat="1" ht="10.2">
      <c r="B275" s="206"/>
      <c r="C275" s="207"/>
      <c r="D275" s="189" t="s">
        <v>129</v>
      </c>
      <c r="E275" s="208" t="s">
        <v>28</v>
      </c>
      <c r="F275" s="209" t="s">
        <v>267</v>
      </c>
      <c r="G275" s="207"/>
      <c r="H275" s="210">
        <v>154.47</v>
      </c>
      <c r="I275" s="211"/>
      <c r="J275" s="207"/>
      <c r="K275" s="207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129</v>
      </c>
      <c r="AU275" s="216" t="s">
        <v>84</v>
      </c>
      <c r="AV275" s="14" t="s">
        <v>84</v>
      </c>
      <c r="AW275" s="14" t="s">
        <v>35</v>
      </c>
      <c r="AX275" s="14" t="s">
        <v>74</v>
      </c>
      <c r="AY275" s="216" t="s">
        <v>116</v>
      </c>
    </row>
    <row r="276" spans="2:51" s="15" customFormat="1" ht="10.2">
      <c r="B276" s="217"/>
      <c r="C276" s="218"/>
      <c r="D276" s="189" t="s">
        <v>129</v>
      </c>
      <c r="E276" s="219" t="s">
        <v>28</v>
      </c>
      <c r="F276" s="220" t="s">
        <v>142</v>
      </c>
      <c r="G276" s="218"/>
      <c r="H276" s="221">
        <v>989.42</v>
      </c>
      <c r="I276" s="222"/>
      <c r="J276" s="218"/>
      <c r="K276" s="218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129</v>
      </c>
      <c r="AU276" s="227" t="s">
        <v>84</v>
      </c>
      <c r="AV276" s="15" t="s">
        <v>123</v>
      </c>
      <c r="AW276" s="15" t="s">
        <v>35</v>
      </c>
      <c r="AX276" s="15" t="s">
        <v>82</v>
      </c>
      <c r="AY276" s="227" t="s">
        <v>116</v>
      </c>
    </row>
    <row r="277" spans="1:65" s="2" customFormat="1" ht="16.5" customHeight="1">
      <c r="A277" s="36"/>
      <c r="B277" s="37"/>
      <c r="C277" s="176" t="s">
        <v>307</v>
      </c>
      <c r="D277" s="176" t="s">
        <v>118</v>
      </c>
      <c r="E277" s="177" t="s">
        <v>308</v>
      </c>
      <c r="F277" s="178" t="s">
        <v>309</v>
      </c>
      <c r="G277" s="179" t="s">
        <v>261</v>
      </c>
      <c r="H277" s="180">
        <v>2384.72</v>
      </c>
      <c r="I277" s="181"/>
      <c r="J277" s="182">
        <f>ROUND(I277*H277,2)</f>
        <v>0</v>
      </c>
      <c r="K277" s="178" t="s">
        <v>122</v>
      </c>
      <c r="L277" s="41"/>
      <c r="M277" s="183" t="s">
        <v>28</v>
      </c>
      <c r="N277" s="184" t="s">
        <v>47</v>
      </c>
      <c r="O277" s="67"/>
      <c r="P277" s="185">
        <f>O277*H277</f>
        <v>0</v>
      </c>
      <c r="Q277" s="185">
        <v>0</v>
      </c>
      <c r="R277" s="185">
        <f>Q277*H277</f>
        <v>0</v>
      </c>
      <c r="S277" s="185">
        <v>0</v>
      </c>
      <c r="T277" s="186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7" t="s">
        <v>123</v>
      </c>
      <c r="AT277" s="187" t="s">
        <v>118</v>
      </c>
      <c r="AU277" s="187" t="s">
        <v>84</v>
      </c>
      <c r="AY277" s="19" t="s">
        <v>116</v>
      </c>
      <c r="BE277" s="188">
        <f>IF(N277="základní",J277,0)</f>
        <v>0</v>
      </c>
      <c r="BF277" s="188">
        <f>IF(N277="snížená",J277,0)</f>
        <v>0</v>
      </c>
      <c r="BG277" s="188">
        <f>IF(N277="zákl. přenesená",J277,0)</f>
        <v>0</v>
      </c>
      <c r="BH277" s="188">
        <f>IF(N277="sníž. přenesená",J277,0)</f>
        <v>0</v>
      </c>
      <c r="BI277" s="188">
        <f>IF(N277="nulová",J277,0)</f>
        <v>0</v>
      </c>
      <c r="BJ277" s="19" t="s">
        <v>123</v>
      </c>
      <c r="BK277" s="188">
        <f>ROUND(I277*H277,2)</f>
        <v>0</v>
      </c>
      <c r="BL277" s="19" t="s">
        <v>123</v>
      </c>
      <c r="BM277" s="187" t="s">
        <v>310</v>
      </c>
    </row>
    <row r="278" spans="1:47" s="2" customFormat="1" ht="19.2">
      <c r="A278" s="36"/>
      <c r="B278" s="37"/>
      <c r="C278" s="38"/>
      <c r="D278" s="189" t="s">
        <v>125</v>
      </c>
      <c r="E278" s="38"/>
      <c r="F278" s="190" t="s">
        <v>311</v>
      </c>
      <c r="G278" s="38"/>
      <c r="H278" s="38"/>
      <c r="I278" s="191"/>
      <c r="J278" s="38"/>
      <c r="K278" s="38"/>
      <c r="L278" s="41"/>
      <c r="M278" s="192"/>
      <c r="N278" s="193"/>
      <c r="O278" s="67"/>
      <c r="P278" s="67"/>
      <c r="Q278" s="67"/>
      <c r="R278" s="67"/>
      <c r="S278" s="67"/>
      <c r="T278" s="68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125</v>
      </c>
      <c r="AU278" s="19" t="s">
        <v>84</v>
      </c>
    </row>
    <row r="279" spans="1:47" s="2" customFormat="1" ht="10.2">
      <c r="A279" s="36"/>
      <c r="B279" s="37"/>
      <c r="C279" s="38"/>
      <c r="D279" s="194" t="s">
        <v>127</v>
      </c>
      <c r="E279" s="38"/>
      <c r="F279" s="195" t="s">
        <v>312</v>
      </c>
      <c r="G279" s="38"/>
      <c r="H279" s="38"/>
      <c r="I279" s="191"/>
      <c r="J279" s="38"/>
      <c r="K279" s="38"/>
      <c r="L279" s="41"/>
      <c r="M279" s="192"/>
      <c r="N279" s="193"/>
      <c r="O279" s="67"/>
      <c r="P279" s="67"/>
      <c r="Q279" s="67"/>
      <c r="R279" s="67"/>
      <c r="S279" s="67"/>
      <c r="T279" s="68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127</v>
      </c>
      <c r="AU279" s="19" t="s">
        <v>84</v>
      </c>
    </row>
    <row r="280" spans="2:51" s="13" customFormat="1" ht="10.2">
      <c r="B280" s="196"/>
      <c r="C280" s="197"/>
      <c r="D280" s="189" t="s">
        <v>129</v>
      </c>
      <c r="E280" s="198" t="s">
        <v>28</v>
      </c>
      <c r="F280" s="199" t="s">
        <v>313</v>
      </c>
      <c r="G280" s="197"/>
      <c r="H280" s="198" t="s">
        <v>28</v>
      </c>
      <c r="I280" s="200"/>
      <c r="J280" s="197"/>
      <c r="K280" s="197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129</v>
      </c>
      <c r="AU280" s="205" t="s">
        <v>84</v>
      </c>
      <c r="AV280" s="13" t="s">
        <v>82</v>
      </c>
      <c r="AW280" s="13" t="s">
        <v>35</v>
      </c>
      <c r="AX280" s="13" t="s">
        <v>74</v>
      </c>
      <c r="AY280" s="205" t="s">
        <v>116</v>
      </c>
    </row>
    <row r="281" spans="2:51" s="13" customFormat="1" ht="10.2">
      <c r="B281" s="196"/>
      <c r="C281" s="197"/>
      <c r="D281" s="189" t="s">
        <v>129</v>
      </c>
      <c r="E281" s="198" t="s">
        <v>28</v>
      </c>
      <c r="F281" s="199" t="s">
        <v>150</v>
      </c>
      <c r="G281" s="197"/>
      <c r="H281" s="198" t="s">
        <v>28</v>
      </c>
      <c r="I281" s="200"/>
      <c r="J281" s="197"/>
      <c r="K281" s="197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129</v>
      </c>
      <c r="AU281" s="205" t="s">
        <v>84</v>
      </c>
      <c r="AV281" s="13" t="s">
        <v>82</v>
      </c>
      <c r="AW281" s="13" t="s">
        <v>35</v>
      </c>
      <c r="AX281" s="13" t="s">
        <v>74</v>
      </c>
      <c r="AY281" s="205" t="s">
        <v>116</v>
      </c>
    </row>
    <row r="282" spans="2:51" s="14" customFormat="1" ht="10.2">
      <c r="B282" s="206"/>
      <c r="C282" s="207"/>
      <c r="D282" s="189" t="s">
        <v>129</v>
      </c>
      <c r="E282" s="208" t="s">
        <v>28</v>
      </c>
      <c r="F282" s="209" t="s">
        <v>284</v>
      </c>
      <c r="G282" s="207"/>
      <c r="H282" s="210">
        <v>177.9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129</v>
      </c>
      <c r="AU282" s="216" t="s">
        <v>84</v>
      </c>
      <c r="AV282" s="14" t="s">
        <v>84</v>
      </c>
      <c r="AW282" s="14" t="s">
        <v>35</v>
      </c>
      <c r="AX282" s="14" t="s">
        <v>74</v>
      </c>
      <c r="AY282" s="216" t="s">
        <v>116</v>
      </c>
    </row>
    <row r="283" spans="2:51" s="13" customFormat="1" ht="10.2">
      <c r="B283" s="196"/>
      <c r="C283" s="197"/>
      <c r="D283" s="189" t="s">
        <v>129</v>
      </c>
      <c r="E283" s="198" t="s">
        <v>28</v>
      </c>
      <c r="F283" s="199" t="s">
        <v>152</v>
      </c>
      <c r="G283" s="197"/>
      <c r="H283" s="198" t="s">
        <v>28</v>
      </c>
      <c r="I283" s="200"/>
      <c r="J283" s="197"/>
      <c r="K283" s="197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129</v>
      </c>
      <c r="AU283" s="205" t="s">
        <v>84</v>
      </c>
      <c r="AV283" s="13" t="s">
        <v>82</v>
      </c>
      <c r="AW283" s="13" t="s">
        <v>35</v>
      </c>
      <c r="AX283" s="13" t="s">
        <v>74</v>
      </c>
      <c r="AY283" s="205" t="s">
        <v>116</v>
      </c>
    </row>
    <row r="284" spans="2:51" s="14" customFormat="1" ht="10.2">
      <c r="B284" s="206"/>
      <c r="C284" s="207"/>
      <c r="D284" s="189" t="s">
        <v>129</v>
      </c>
      <c r="E284" s="208" t="s">
        <v>28</v>
      </c>
      <c r="F284" s="209" t="s">
        <v>285</v>
      </c>
      <c r="G284" s="207"/>
      <c r="H284" s="210">
        <v>87.44</v>
      </c>
      <c r="I284" s="211"/>
      <c r="J284" s="207"/>
      <c r="K284" s="207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129</v>
      </c>
      <c r="AU284" s="216" t="s">
        <v>84</v>
      </c>
      <c r="AV284" s="14" t="s">
        <v>84</v>
      </c>
      <c r="AW284" s="14" t="s">
        <v>35</v>
      </c>
      <c r="AX284" s="14" t="s">
        <v>74</v>
      </c>
      <c r="AY284" s="216" t="s">
        <v>116</v>
      </c>
    </row>
    <row r="285" spans="2:51" s="16" customFormat="1" ht="10.2">
      <c r="B285" s="228"/>
      <c r="C285" s="229"/>
      <c r="D285" s="189" t="s">
        <v>129</v>
      </c>
      <c r="E285" s="230" t="s">
        <v>28</v>
      </c>
      <c r="F285" s="231" t="s">
        <v>205</v>
      </c>
      <c r="G285" s="229"/>
      <c r="H285" s="232">
        <v>265.34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129</v>
      </c>
      <c r="AU285" s="238" t="s">
        <v>84</v>
      </c>
      <c r="AV285" s="16" t="s">
        <v>143</v>
      </c>
      <c r="AW285" s="16" t="s">
        <v>35</v>
      </c>
      <c r="AX285" s="16" t="s">
        <v>74</v>
      </c>
      <c r="AY285" s="238" t="s">
        <v>116</v>
      </c>
    </row>
    <row r="286" spans="2:51" s="13" customFormat="1" ht="10.2">
      <c r="B286" s="196"/>
      <c r="C286" s="197"/>
      <c r="D286" s="189" t="s">
        <v>129</v>
      </c>
      <c r="E286" s="198" t="s">
        <v>28</v>
      </c>
      <c r="F286" s="199" t="s">
        <v>314</v>
      </c>
      <c r="G286" s="197"/>
      <c r="H286" s="198" t="s">
        <v>28</v>
      </c>
      <c r="I286" s="200"/>
      <c r="J286" s="197"/>
      <c r="K286" s="197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129</v>
      </c>
      <c r="AU286" s="205" t="s">
        <v>84</v>
      </c>
      <c r="AV286" s="13" t="s">
        <v>82</v>
      </c>
      <c r="AW286" s="13" t="s">
        <v>35</v>
      </c>
      <c r="AX286" s="13" t="s">
        <v>74</v>
      </c>
      <c r="AY286" s="205" t="s">
        <v>116</v>
      </c>
    </row>
    <row r="287" spans="2:51" s="13" customFormat="1" ht="10.2">
      <c r="B287" s="196"/>
      <c r="C287" s="197"/>
      <c r="D287" s="189" t="s">
        <v>129</v>
      </c>
      <c r="E287" s="198" t="s">
        <v>28</v>
      </c>
      <c r="F287" s="199" t="s">
        <v>150</v>
      </c>
      <c r="G287" s="197"/>
      <c r="H287" s="198" t="s">
        <v>28</v>
      </c>
      <c r="I287" s="200"/>
      <c r="J287" s="197"/>
      <c r="K287" s="197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129</v>
      </c>
      <c r="AU287" s="205" t="s">
        <v>84</v>
      </c>
      <c r="AV287" s="13" t="s">
        <v>82</v>
      </c>
      <c r="AW287" s="13" t="s">
        <v>35</v>
      </c>
      <c r="AX287" s="13" t="s">
        <v>74</v>
      </c>
      <c r="AY287" s="205" t="s">
        <v>116</v>
      </c>
    </row>
    <row r="288" spans="2:51" s="14" customFormat="1" ht="10.2">
      <c r="B288" s="206"/>
      <c r="C288" s="207"/>
      <c r="D288" s="189" t="s">
        <v>129</v>
      </c>
      <c r="E288" s="208" t="s">
        <v>28</v>
      </c>
      <c r="F288" s="209" t="s">
        <v>287</v>
      </c>
      <c r="G288" s="207"/>
      <c r="H288" s="210">
        <v>367.28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129</v>
      </c>
      <c r="AU288" s="216" t="s">
        <v>84</v>
      </c>
      <c r="AV288" s="14" t="s">
        <v>84</v>
      </c>
      <c r="AW288" s="14" t="s">
        <v>35</v>
      </c>
      <c r="AX288" s="14" t="s">
        <v>74</v>
      </c>
      <c r="AY288" s="216" t="s">
        <v>116</v>
      </c>
    </row>
    <row r="289" spans="2:51" s="13" customFormat="1" ht="10.2">
      <c r="B289" s="196"/>
      <c r="C289" s="197"/>
      <c r="D289" s="189" t="s">
        <v>129</v>
      </c>
      <c r="E289" s="198" t="s">
        <v>28</v>
      </c>
      <c r="F289" s="199" t="s">
        <v>152</v>
      </c>
      <c r="G289" s="197"/>
      <c r="H289" s="198" t="s">
        <v>28</v>
      </c>
      <c r="I289" s="200"/>
      <c r="J289" s="197"/>
      <c r="K289" s="197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129</v>
      </c>
      <c r="AU289" s="205" t="s">
        <v>84</v>
      </c>
      <c r="AV289" s="13" t="s">
        <v>82</v>
      </c>
      <c r="AW289" s="13" t="s">
        <v>35</v>
      </c>
      <c r="AX289" s="13" t="s">
        <v>74</v>
      </c>
      <c r="AY289" s="205" t="s">
        <v>116</v>
      </c>
    </row>
    <row r="290" spans="2:51" s="14" customFormat="1" ht="10.2">
      <c r="B290" s="206"/>
      <c r="C290" s="207"/>
      <c r="D290" s="189" t="s">
        <v>129</v>
      </c>
      <c r="E290" s="208" t="s">
        <v>28</v>
      </c>
      <c r="F290" s="209" t="s">
        <v>288</v>
      </c>
      <c r="G290" s="207"/>
      <c r="H290" s="210">
        <v>522.64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129</v>
      </c>
      <c r="AU290" s="216" t="s">
        <v>84</v>
      </c>
      <c r="AV290" s="14" t="s">
        <v>84</v>
      </c>
      <c r="AW290" s="14" t="s">
        <v>35</v>
      </c>
      <c r="AX290" s="14" t="s">
        <v>74</v>
      </c>
      <c r="AY290" s="216" t="s">
        <v>116</v>
      </c>
    </row>
    <row r="291" spans="2:51" s="16" customFormat="1" ht="10.2">
      <c r="B291" s="228"/>
      <c r="C291" s="229"/>
      <c r="D291" s="189" t="s">
        <v>129</v>
      </c>
      <c r="E291" s="230" t="s">
        <v>28</v>
      </c>
      <c r="F291" s="231" t="s">
        <v>205</v>
      </c>
      <c r="G291" s="229"/>
      <c r="H291" s="232">
        <v>889.92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129</v>
      </c>
      <c r="AU291" s="238" t="s">
        <v>84</v>
      </c>
      <c r="AV291" s="16" t="s">
        <v>143</v>
      </c>
      <c r="AW291" s="16" t="s">
        <v>35</v>
      </c>
      <c r="AX291" s="16" t="s">
        <v>74</v>
      </c>
      <c r="AY291" s="238" t="s">
        <v>116</v>
      </c>
    </row>
    <row r="292" spans="2:51" s="13" customFormat="1" ht="10.2">
      <c r="B292" s="196"/>
      <c r="C292" s="197"/>
      <c r="D292" s="189" t="s">
        <v>129</v>
      </c>
      <c r="E292" s="198" t="s">
        <v>28</v>
      </c>
      <c r="F292" s="199" t="s">
        <v>315</v>
      </c>
      <c r="G292" s="197"/>
      <c r="H292" s="198" t="s">
        <v>28</v>
      </c>
      <c r="I292" s="200"/>
      <c r="J292" s="197"/>
      <c r="K292" s="197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129</v>
      </c>
      <c r="AU292" s="205" t="s">
        <v>84</v>
      </c>
      <c r="AV292" s="13" t="s">
        <v>82</v>
      </c>
      <c r="AW292" s="13" t="s">
        <v>35</v>
      </c>
      <c r="AX292" s="13" t="s">
        <v>74</v>
      </c>
      <c r="AY292" s="205" t="s">
        <v>116</v>
      </c>
    </row>
    <row r="293" spans="2:51" s="13" customFormat="1" ht="10.2">
      <c r="B293" s="196"/>
      <c r="C293" s="197"/>
      <c r="D293" s="189" t="s">
        <v>129</v>
      </c>
      <c r="E293" s="198" t="s">
        <v>28</v>
      </c>
      <c r="F293" s="199" t="s">
        <v>150</v>
      </c>
      <c r="G293" s="197"/>
      <c r="H293" s="198" t="s">
        <v>28</v>
      </c>
      <c r="I293" s="200"/>
      <c r="J293" s="197"/>
      <c r="K293" s="197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129</v>
      </c>
      <c r="AU293" s="205" t="s">
        <v>84</v>
      </c>
      <c r="AV293" s="13" t="s">
        <v>82</v>
      </c>
      <c r="AW293" s="13" t="s">
        <v>35</v>
      </c>
      <c r="AX293" s="13" t="s">
        <v>74</v>
      </c>
      <c r="AY293" s="205" t="s">
        <v>116</v>
      </c>
    </row>
    <row r="294" spans="2:51" s="14" customFormat="1" ht="10.2">
      <c r="B294" s="206"/>
      <c r="C294" s="207"/>
      <c r="D294" s="189" t="s">
        <v>129</v>
      </c>
      <c r="E294" s="208" t="s">
        <v>28</v>
      </c>
      <c r="F294" s="209" t="s">
        <v>290</v>
      </c>
      <c r="G294" s="207"/>
      <c r="H294" s="210">
        <v>1000.745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129</v>
      </c>
      <c r="AU294" s="216" t="s">
        <v>84</v>
      </c>
      <c r="AV294" s="14" t="s">
        <v>84</v>
      </c>
      <c r="AW294" s="14" t="s">
        <v>35</v>
      </c>
      <c r="AX294" s="14" t="s">
        <v>74</v>
      </c>
      <c r="AY294" s="216" t="s">
        <v>116</v>
      </c>
    </row>
    <row r="295" spans="2:51" s="13" customFormat="1" ht="10.2">
      <c r="B295" s="196"/>
      <c r="C295" s="197"/>
      <c r="D295" s="189" t="s">
        <v>129</v>
      </c>
      <c r="E295" s="198" t="s">
        <v>28</v>
      </c>
      <c r="F295" s="199" t="s">
        <v>152</v>
      </c>
      <c r="G295" s="197"/>
      <c r="H295" s="198" t="s">
        <v>28</v>
      </c>
      <c r="I295" s="200"/>
      <c r="J295" s="197"/>
      <c r="K295" s="197"/>
      <c r="L295" s="201"/>
      <c r="M295" s="202"/>
      <c r="N295" s="203"/>
      <c r="O295" s="203"/>
      <c r="P295" s="203"/>
      <c r="Q295" s="203"/>
      <c r="R295" s="203"/>
      <c r="S295" s="203"/>
      <c r="T295" s="204"/>
      <c r="AT295" s="205" t="s">
        <v>129</v>
      </c>
      <c r="AU295" s="205" t="s">
        <v>84</v>
      </c>
      <c r="AV295" s="13" t="s">
        <v>82</v>
      </c>
      <c r="AW295" s="13" t="s">
        <v>35</v>
      </c>
      <c r="AX295" s="13" t="s">
        <v>74</v>
      </c>
      <c r="AY295" s="205" t="s">
        <v>116</v>
      </c>
    </row>
    <row r="296" spans="2:51" s="14" customFormat="1" ht="10.2">
      <c r="B296" s="206"/>
      <c r="C296" s="207"/>
      <c r="D296" s="189" t="s">
        <v>129</v>
      </c>
      <c r="E296" s="208" t="s">
        <v>28</v>
      </c>
      <c r="F296" s="209" t="s">
        <v>291</v>
      </c>
      <c r="G296" s="207"/>
      <c r="H296" s="210">
        <v>228.715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129</v>
      </c>
      <c r="AU296" s="216" t="s">
        <v>84</v>
      </c>
      <c r="AV296" s="14" t="s">
        <v>84</v>
      </c>
      <c r="AW296" s="14" t="s">
        <v>35</v>
      </c>
      <c r="AX296" s="14" t="s">
        <v>74</v>
      </c>
      <c r="AY296" s="216" t="s">
        <v>116</v>
      </c>
    </row>
    <row r="297" spans="2:51" s="15" customFormat="1" ht="10.2">
      <c r="B297" s="217"/>
      <c r="C297" s="218"/>
      <c r="D297" s="189" t="s">
        <v>129</v>
      </c>
      <c r="E297" s="219" t="s">
        <v>28</v>
      </c>
      <c r="F297" s="220" t="s">
        <v>142</v>
      </c>
      <c r="G297" s="218"/>
      <c r="H297" s="221">
        <v>2384.72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129</v>
      </c>
      <c r="AU297" s="227" t="s">
        <v>84</v>
      </c>
      <c r="AV297" s="15" t="s">
        <v>123</v>
      </c>
      <c r="AW297" s="15" t="s">
        <v>35</v>
      </c>
      <c r="AX297" s="15" t="s">
        <v>82</v>
      </c>
      <c r="AY297" s="227" t="s">
        <v>116</v>
      </c>
    </row>
    <row r="298" spans="1:65" s="2" customFormat="1" ht="16.5" customHeight="1">
      <c r="A298" s="36"/>
      <c r="B298" s="37"/>
      <c r="C298" s="176" t="s">
        <v>316</v>
      </c>
      <c r="D298" s="176" t="s">
        <v>118</v>
      </c>
      <c r="E298" s="177" t="s">
        <v>317</v>
      </c>
      <c r="F298" s="178" t="s">
        <v>318</v>
      </c>
      <c r="G298" s="179" t="s">
        <v>319</v>
      </c>
      <c r="H298" s="180">
        <v>0.122</v>
      </c>
      <c r="I298" s="181"/>
      <c r="J298" s="182">
        <f>ROUND(I298*H298,2)</f>
        <v>0</v>
      </c>
      <c r="K298" s="178" t="s">
        <v>122</v>
      </c>
      <c r="L298" s="41"/>
      <c r="M298" s="183" t="s">
        <v>28</v>
      </c>
      <c r="N298" s="184" t="s">
        <v>47</v>
      </c>
      <c r="O298" s="67"/>
      <c r="P298" s="185">
        <f>O298*H298</f>
        <v>0</v>
      </c>
      <c r="Q298" s="185">
        <v>0</v>
      </c>
      <c r="R298" s="185">
        <f>Q298*H298</f>
        <v>0</v>
      </c>
      <c r="S298" s="185">
        <v>0</v>
      </c>
      <c r="T298" s="186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7" t="s">
        <v>123</v>
      </c>
      <c r="AT298" s="187" t="s">
        <v>118</v>
      </c>
      <c r="AU298" s="187" t="s">
        <v>84</v>
      </c>
      <c r="AY298" s="19" t="s">
        <v>116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19" t="s">
        <v>123</v>
      </c>
      <c r="BK298" s="188">
        <f>ROUND(I298*H298,2)</f>
        <v>0</v>
      </c>
      <c r="BL298" s="19" t="s">
        <v>123</v>
      </c>
      <c r="BM298" s="187" t="s">
        <v>320</v>
      </c>
    </row>
    <row r="299" spans="1:47" s="2" customFormat="1" ht="10.2">
      <c r="A299" s="36"/>
      <c r="B299" s="37"/>
      <c r="C299" s="38"/>
      <c r="D299" s="189" t="s">
        <v>125</v>
      </c>
      <c r="E299" s="38"/>
      <c r="F299" s="190" t="s">
        <v>321</v>
      </c>
      <c r="G299" s="38"/>
      <c r="H299" s="38"/>
      <c r="I299" s="191"/>
      <c r="J299" s="38"/>
      <c r="K299" s="38"/>
      <c r="L299" s="41"/>
      <c r="M299" s="192"/>
      <c r="N299" s="193"/>
      <c r="O299" s="67"/>
      <c r="P299" s="67"/>
      <c r="Q299" s="67"/>
      <c r="R299" s="67"/>
      <c r="S299" s="67"/>
      <c r="T299" s="68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125</v>
      </c>
      <c r="AU299" s="19" t="s">
        <v>84</v>
      </c>
    </row>
    <row r="300" spans="1:47" s="2" customFormat="1" ht="10.2">
      <c r="A300" s="36"/>
      <c r="B300" s="37"/>
      <c r="C300" s="38"/>
      <c r="D300" s="194" t="s">
        <v>127</v>
      </c>
      <c r="E300" s="38"/>
      <c r="F300" s="195" t="s">
        <v>322</v>
      </c>
      <c r="G300" s="38"/>
      <c r="H300" s="38"/>
      <c r="I300" s="191"/>
      <c r="J300" s="38"/>
      <c r="K300" s="38"/>
      <c r="L300" s="41"/>
      <c r="M300" s="192"/>
      <c r="N300" s="193"/>
      <c r="O300" s="67"/>
      <c r="P300" s="67"/>
      <c r="Q300" s="67"/>
      <c r="R300" s="67"/>
      <c r="S300" s="67"/>
      <c r="T300" s="68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127</v>
      </c>
      <c r="AU300" s="19" t="s">
        <v>84</v>
      </c>
    </row>
    <row r="301" spans="2:51" s="13" customFormat="1" ht="10.2">
      <c r="B301" s="196"/>
      <c r="C301" s="197"/>
      <c r="D301" s="189" t="s">
        <v>129</v>
      </c>
      <c r="E301" s="198" t="s">
        <v>28</v>
      </c>
      <c r="F301" s="199" t="s">
        <v>323</v>
      </c>
      <c r="G301" s="197"/>
      <c r="H301" s="198" t="s">
        <v>28</v>
      </c>
      <c r="I301" s="200"/>
      <c r="J301" s="197"/>
      <c r="K301" s="197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129</v>
      </c>
      <c r="AU301" s="205" t="s">
        <v>84</v>
      </c>
      <c r="AV301" s="13" t="s">
        <v>82</v>
      </c>
      <c r="AW301" s="13" t="s">
        <v>35</v>
      </c>
      <c r="AX301" s="13" t="s">
        <v>74</v>
      </c>
      <c r="AY301" s="205" t="s">
        <v>116</v>
      </c>
    </row>
    <row r="302" spans="2:51" s="13" customFormat="1" ht="10.2">
      <c r="B302" s="196"/>
      <c r="C302" s="197"/>
      <c r="D302" s="189" t="s">
        <v>129</v>
      </c>
      <c r="E302" s="198" t="s">
        <v>28</v>
      </c>
      <c r="F302" s="199" t="s">
        <v>150</v>
      </c>
      <c r="G302" s="197"/>
      <c r="H302" s="198" t="s">
        <v>28</v>
      </c>
      <c r="I302" s="200"/>
      <c r="J302" s="197"/>
      <c r="K302" s="197"/>
      <c r="L302" s="201"/>
      <c r="M302" s="202"/>
      <c r="N302" s="203"/>
      <c r="O302" s="203"/>
      <c r="P302" s="203"/>
      <c r="Q302" s="203"/>
      <c r="R302" s="203"/>
      <c r="S302" s="203"/>
      <c r="T302" s="204"/>
      <c r="AT302" s="205" t="s">
        <v>129</v>
      </c>
      <c r="AU302" s="205" t="s">
        <v>84</v>
      </c>
      <c r="AV302" s="13" t="s">
        <v>82</v>
      </c>
      <c r="AW302" s="13" t="s">
        <v>35</v>
      </c>
      <c r="AX302" s="13" t="s">
        <v>74</v>
      </c>
      <c r="AY302" s="205" t="s">
        <v>116</v>
      </c>
    </row>
    <row r="303" spans="2:51" s="14" customFormat="1" ht="10.2">
      <c r="B303" s="206"/>
      <c r="C303" s="207"/>
      <c r="D303" s="189" t="s">
        <v>129</v>
      </c>
      <c r="E303" s="208" t="s">
        <v>28</v>
      </c>
      <c r="F303" s="209" t="s">
        <v>324</v>
      </c>
      <c r="G303" s="207"/>
      <c r="H303" s="210">
        <v>0.099</v>
      </c>
      <c r="I303" s="211"/>
      <c r="J303" s="207"/>
      <c r="K303" s="207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129</v>
      </c>
      <c r="AU303" s="216" t="s">
        <v>84</v>
      </c>
      <c r="AV303" s="14" t="s">
        <v>84</v>
      </c>
      <c r="AW303" s="14" t="s">
        <v>35</v>
      </c>
      <c r="AX303" s="14" t="s">
        <v>74</v>
      </c>
      <c r="AY303" s="216" t="s">
        <v>116</v>
      </c>
    </row>
    <row r="304" spans="2:51" s="13" customFormat="1" ht="10.2">
      <c r="B304" s="196"/>
      <c r="C304" s="197"/>
      <c r="D304" s="189" t="s">
        <v>129</v>
      </c>
      <c r="E304" s="198" t="s">
        <v>28</v>
      </c>
      <c r="F304" s="199" t="s">
        <v>152</v>
      </c>
      <c r="G304" s="197"/>
      <c r="H304" s="198" t="s">
        <v>28</v>
      </c>
      <c r="I304" s="200"/>
      <c r="J304" s="197"/>
      <c r="K304" s="197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129</v>
      </c>
      <c r="AU304" s="205" t="s">
        <v>84</v>
      </c>
      <c r="AV304" s="13" t="s">
        <v>82</v>
      </c>
      <c r="AW304" s="13" t="s">
        <v>35</v>
      </c>
      <c r="AX304" s="13" t="s">
        <v>74</v>
      </c>
      <c r="AY304" s="205" t="s">
        <v>116</v>
      </c>
    </row>
    <row r="305" spans="2:51" s="14" customFormat="1" ht="10.2">
      <c r="B305" s="206"/>
      <c r="C305" s="207"/>
      <c r="D305" s="189" t="s">
        <v>129</v>
      </c>
      <c r="E305" s="208" t="s">
        <v>28</v>
      </c>
      <c r="F305" s="209" t="s">
        <v>325</v>
      </c>
      <c r="G305" s="207"/>
      <c r="H305" s="210">
        <v>0.023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129</v>
      </c>
      <c r="AU305" s="216" t="s">
        <v>84</v>
      </c>
      <c r="AV305" s="14" t="s">
        <v>84</v>
      </c>
      <c r="AW305" s="14" t="s">
        <v>35</v>
      </c>
      <c r="AX305" s="14" t="s">
        <v>74</v>
      </c>
      <c r="AY305" s="216" t="s">
        <v>116</v>
      </c>
    </row>
    <row r="306" spans="2:51" s="15" customFormat="1" ht="10.2">
      <c r="B306" s="217"/>
      <c r="C306" s="218"/>
      <c r="D306" s="189" t="s">
        <v>129</v>
      </c>
      <c r="E306" s="219" t="s">
        <v>28</v>
      </c>
      <c r="F306" s="220" t="s">
        <v>142</v>
      </c>
      <c r="G306" s="218"/>
      <c r="H306" s="221">
        <v>0.122</v>
      </c>
      <c r="I306" s="222"/>
      <c r="J306" s="218"/>
      <c r="K306" s="218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129</v>
      </c>
      <c r="AU306" s="227" t="s">
        <v>84</v>
      </c>
      <c r="AV306" s="15" t="s">
        <v>123</v>
      </c>
      <c r="AW306" s="15" t="s">
        <v>35</v>
      </c>
      <c r="AX306" s="15" t="s">
        <v>82</v>
      </c>
      <c r="AY306" s="227" t="s">
        <v>116</v>
      </c>
    </row>
    <row r="307" spans="2:63" s="12" customFormat="1" ht="22.8" customHeight="1">
      <c r="B307" s="160"/>
      <c r="C307" s="161"/>
      <c r="D307" s="162" t="s">
        <v>73</v>
      </c>
      <c r="E307" s="174" t="s">
        <v>123</v>
      </c>
      <c r="F307" s="174" t="s">
        <v>326</v>
      </c>
      <c r="G307" s="161"/>
      <c r="H307" s="161"/>
      <c r="I307" s="164"/>
      <c r="J307" s="175">
        <f>BK307</f>
        <v>0</v>
      </c>
      <c r="K307" s="161"/>
      <c r="L307" s="166"/>
      <c r="M307" s="167"/>
      <c r="N307" s="168"/>
      <c r="O307" s="168"/>
      <c r="P307" s="169">
        <f>SUM(P308:P341)</f>
        <v>0</v>
      </c>
      <c r="Q307" s="168"/>
      <c r="R307" s="169">
        <f>SUM(R308:R341)</f>
        <v>2213.3405539200003</v>
      </c>
      <c r="S307" s="168"/>
      <c r="T307" s="170">
        <f>SUM(T308:T341)</f>
        <v>0</v>
      </c>
      <c r="AR307" s="171" t="s">
        <v>82</v>
      </c>
      <c r="AT307" s="172" t="s">
        <v>73</v>
      </c>
      <c r="AU307" s="172" t="s">
        <v>82</v>
      </c>
      <c r="AY307" s="171" t="s">
        <v>116</v>
      </c>
      <c r="BK307" s="173">
        <f>SUM(BK308:BK341)</f>
        <v>0</v>
      </c>
    </row>
    <row r="308" spans="1:65" s="2" customFormat="1" ht="16.5" customHeight="1">
      <c r="A308" s="36"/>
      <c r="B308" s="37"/>
      <c r="C308" s="176" t="s">
        <v>7</v>
      </c>
      <c r="D308" s="176" t="s">
        <v>118</v>
      </c>
      <c r="E308" s="177" t="s">
        <v>327</v>
      </c>
      <c r="F308" s="178" t="s">
        <v>328</v>
      </c>
      <c r="G308" s="179" t="s">
        <v>121</v>
      </c>
      <c r="H308" s="180">
        <v>678.29</v>
      </c>
      <c r="I308" s="181"/>
      <c r="J308" s="182">
        <f>ROUND(I308*H308,2)</f>
        <v>0</v>
      </c>
      <c r="K308" s="178" t="s">
        <v>122</v>
      </c>
      <c r="L308" s="41"/>
      <c r="M308" s="183" t="s">
        <v>28</v>
      </c>
      <c r="N308" s="184" t="s">
        <v>47</v>
      </c>
      <c r="O308" s="67"/>
      <c r="P308" s="185">
        <f>O308*H308</f>
        <v>0</v>
      </c>
      <c r="Q308" s="185">
        <v>2.13408</v>
      </c>
      <c r="R308" s="185">
        <f>Q308*H308</f>
        <v>1447.5251231999998</v>
      </c>
      <c r="S308" s="185">
        <v>0</v>
      </c>
      <c r="T308" s="186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7" t="s">
        <v>123</v>
      </c>
      <c r="AT308" s="187" t="s">
        <v>118</v>
      </c>
      <c r="AU308" s="187" t="s">
        <v>84</v>
      </c>
      <c r="AY308" s="19" t="s">
        <v>116</v>
      </c>
      <c r="BE308" s="188">
        <f>IF(N308="základní",J308,0)</f>
        <v>0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19" t="s">
        <v>123</v>
      </c>
      <c r="BK308" s="188">
        <f>ROUND(I308*H308,2)</f>
        <v>0</v>
      </c>
      <c r="BL308" s="19" t="s">
        <v>123</v>
      </c>
      <c r="BM308" s="187" t="s">
        <v>329</v>
      </c>
    </row>
    <row r="309" spans="1:47" s="2" customFormat="1" ht="10.2">
      <c r="A309" s="36"/>
      <c r="B309" s="37"/>
      <c r="C309" s="38"/>
      <c r="D309" s="189" t="s">
        <v>125</v>
      </c>
      <c r="E309" s="38"/>
      <c r="F309" s="190" t="s">
        <v>330</v>
      </c>
      <c r="G309" s="38"/>
      <c r="H309" s="38"/>
      <c r="I309" s="191"/>
      <c r="J309" s="38"/>
      <c r="K309" s="38"/>
      <c r="L309" s="41"/>
      <c r="M309" s="192"/>
      <c r="N309" s="193"/>
      <c r="O309" s="67"/>
      <c r="P309" s="67"/>
      <c r="Q309" s="67"/>
      <c r="R309" s="67"/>
      <c r="S309" s="67"/>
      <c r="T309" s="68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125</v>
      </c>
      <c r="AU309" s="19" t="s">
        <v>84</v>
      </c>
    </row>
    <row r="310" spans="1:47" s="2" customFormat="1" ht="10.2">
      <c r="A310" s="36"/>
      <c r="B310" s="37"/>
      <c r="C310" s="38"/>
      <c r="D310" s="194" t="s">
        <v>127</v>
      </c>
      <c r="E310" s="38"/>
      <c r="F310" s="195" t="s">
        <v>331</v>
      </c>
      <c r="G310" s="38"/>
      <c r="H310" s="38"/>
      <c r="I310" s="191"/>
      <c r="J310" s="38"/>
      <c r="K310" s="38"/>
      <c r="L310" s="41"/>
      <c r="M310" s="192"/>
      <c r="N310" s="193"/>
      <c r="O310" s="67"/>
      <c r="P310" s="67"/>
      <c r="Q310" s="67"/>
      <c r="R310" s="67"/>
      <c r="S310" s="67"/>
      <c r="T310" s="68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127</v>
      </c>
      <c r="AU310" s="19" t="s">
        <v>84</v>
      </c>
    </row>
    <row r="311" spans="2:51" s="13" customFormat="1" ht="10.2">
      <c r="B311" s="196"/>
      <c r="C311" s="197"/>
      <c r="D311" s="189" t="s">
        <v>129</v>
      </c>
      <c r="E311" s="198" t="s">
        <v>28</v>
      </c>
      <c r="F311" s="199" t="s">
        <v>332</v>
      </c>
      <c r="G311" s="197"/>
      <c r="H311" s="198" t="s">
        <v>28</v>
      </c>
      <c r="I311" s="200"/>
      <c r="J311" s="197"/>
      <c r="K311" s="197"/>
      <c r="L311" s="201"/>
      <c r="M311" s="202"/>
      <c r="N311" s="203"/>
      <c r="O311" s="203"/>
      <c r="P311" s="203"/>
      <c r="Q311" s="203"/>
      <c r="R311" s="203"/>
      <c r="S311" s="203"/>
      <c r="T311" s="204"/>
      <c r="AT311" s="205" t="s">
        <v>129</v>
      </c>
      <c r="AU311" s="205" t="s">
        <v>84</v>
      </c>
      <c r="AV311" s="13" t="s">
        <v>82</v>
      </c>
      <c r="AW311" s="13" t="s">
        <v>35</v>
      </c>
      <c r="AX311" s="13" t="s">
        <v>74</v>
      </c>
      <c r="AY311" s="205" t="s">
        <v>116</v>
      </c>
    </row>
    <row r="312" spans="2:51" s="13" customFormat="1" ht="10.2">
      <c r="B312" s="196"/>
      <c r="C312" s="197"/>
      <c r="D312" s="189" t="s">
        <v>129</v>
      </c>
      <c r="E312" s="198" t="s">
        <v>28</v>
      </c>
      <c r="F312" s="199" t="s">
        <v>150</v>
      </c>
      <c r="G312" s="197"/>
      <c r="H312" s="198" t="s">
        <v>28</v>
      </c>
      <c r="I312" s="200"/>
      <c r="J312" s="197"/>
      <c r="K312" s="197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129</v>
      </c>
      <c r="AU312" s="205" t="s">
        <v>84</v>
      </c>
      <c r="AV312" s="13" t="s">
        <v>82</v>
      </c>
      <c r="AW312" s="13" t="s">
        <v>35</v>
      </c>
      <c r="AX312" s="13" t="s">
        <v>74</v>
      </c>
      <c r="AY312" s="205" t="s">
        <v>116</v>
      </c>
    </row>
    <row r="313" spans="2:51" s="14" customFormat="1" ht="10.2">
      <c r="B313" s="206"/>
      <c r="C313" s="207"/>
      <c r="D313" s="189" t="s">
        <v>129</v>
      </c>
      <c r="E313" s="208" t="s">
        <v>28</v>
      </c>
      <c r="F313" s="209" t="s">
        <v>333</v>
      </c>
      <c r="G313" s="207"/>
      <c r="H313" s="210">
        <v>350.19</v>
      </c>
      <c r="I313" s="211"/>
      <c r="J313" s="207"/>
      <c r="K313" s="207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129</v>
      </c>
      <c r="AU313" s="216" t="s">
        <v>84</v>
      </c>
      <c r="AV313" s="14" t="s">
        <v>84</v>
      </c>
      <c r="AW313" s="14" t="s">
        <v>35</v>
      </c>
      <c r="AX313" s="14" t="s">
        <v>74</v>
      </c>
      <c r="AY313" s="216" t="s">
        <v>116</v>
      </c>
    </row>
    <row r="314" spans="2:51" s="13" customFormat="1" ht="10.2">
      <c r="B314" s="196"/>
      <c r="C314" s="197"/>
      <c r="D314" s="189" t="s">
        <v>129</v>
      </c>
      <c r="E314" s="198" t="s">
        <v>28</v>
      </c>
      <c r="F314" s="199" t="s">
        <v>152</v>
      </c>
      <c r="G314" s="197"/>
      <c r="H314" s="198" t="s">
        <v>28</v>
      </c>
      <c r="I314" s="200"/>
      <c r="J314" s="197"/>
      <c r="K314" s="197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129</v>
      </c>
      <c r="AU314" s="205" t="s">
        <v>84</v>
      </c>
      <c r="AV314" s="13" t="s">
        <v>82</v>
      </c>
      <c r="AW314" s="13" t="s">
        <v>35</v>
      </c>
      <c r="AX314" s="13" t="s">
        <v>74</v>
      </c>
      <c r="AY314" s="205" t="s">
        <v>116</v>
      </c>
    </row>
    <row r="315" spans="2:51" s="14" customFormat="1" ht="10.2">
      <c r="B315" s="206"/>
      <c r="C315" s="207"/>
      <c r="D315" s="189" t="s">
        <v>129</v>
      </c>
      <c r="E315" s="208" t="s">
        <v>28</v>
      </c>
      <c r="F315" s="209" t="s">
        <v>334</v>
      </c>
      <c r="G315" s="207"/>
      <c r="H315" s="210">
        <v>328.1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129</v>
      </c>
      <c r="AU315" s="216" t="s">
        <v>84</v>
      </c>
      <c r="AV315" s="14" t="s">
        <v>84</v>
      </c>
      <c r="AW315" s="14" t="s">
        <v>35</v>
      </c>
      <c r="AX315" s="14" t="s">
        <v>74</v>
      </c>
      <c r="AY315" s="216" t="s">
        <v>116</v>
      </c>
    </row>
    <row r="316" spans="2:51" s="15" customFormat="1" ht="10.2">
      <c r="B316" s="217"/>
      <c r="C316" s="218"/>
      <c r="D316" s="189" t="s">
        <v>129</v>
      </c>
      <c r="E316" s="219" t="s">
        <v>28</v>
      </c>
      <c r="F316" s="220" t="s">
        <v>142</v>
      </c>
      <c r="G316" s="218"/>
      <c r="H316" s="221">
        <v>678.29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129</v>
      </c>
      <c r="AU316" s="227" t="s">
        <v>84</v>
      </c>
      <c r="AV316" s="15" t="s">
        <v>123</v>
      </c>
      <c r="AW316" s="15" t="s">
        <v>35</v>
      </c>
      <c r="AX316" s="15" t="s">
        <v>82</v>
      </c>
      <c r="AY316" s="227" t="s">
        <v>116</v>
      </c>
    </row>
    <row r="317" spans="1:65" s="2" customFormat="1" ht="16.5" customHeight="1">
      <c r="A317" s="36"/>
      <c r="B317" s="37"/>
      <c r="C317" s="176" t="s">
        <v>335</v>
      </c>
      <c r="D317" s="176" t="s">
        <v>118</v>
      </c>
      <c r="E317" s="177" t="s">
        <v>336</v>
      </c>
      <c r="F317" s="178" t="s">
        <v>337</v>
      </c>
      <c r="G317" s="179" t="s">
        <v>121</v>
      </c>
      <c r="H317" s="180">
        <v>300.934</v>
      </c>
      <c r="I317" s="181"/>
      <c r="J317" s="182">
        <f>ROUND(I317*H317,2)</f>
        <v>0</v>
      </c>
      <c r="K317" s="178" t="s">
        <v>122</v>
      </c>
      <c r="L317" s="41"/>
      <c r="M317" s="183" t="s">
        <v>28</v>
      </c>
      <c r="N317" s="184" t="s">
        <v>47</v>
      </c>
      <c r="O317" s="67"/>
      <c r="P317" s="185">
        <f>O317*H317</f>
        <v>0</v>
      </c>
      <c r="Q317" s="185">
        <v>2.43408</v>
      </c>
      <c r="R317" s="185">
        <f>Q317*H317</f>
        <v>732.49743072</v>
      </c>
      <c r="S317" s="185">
        <v>0</v>
      </c>
      <c r="T317" s="186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7" t="s">
        <v>123</v>
      </c>
      <c r="AT317" s="187" t="s">
        <v>118</v>
      </c>
      <c r="AU317" s="187" t="s">
        <v>84</v>
      </c>
      <c r="AY317" s="19" t="s">
        <v>116</v>
      </c>
      <c r="BE317" s="188">
        <f>IF(N317="základní",J317,0)</f>
        <v>0</v>
      </c>
      <c r="BF317" s="188">
        <f>IF(N317="snížená",J317,0)</f>
        <v>0</v>
      </c>
      <c r="BG317" s="188">
        <f>IF(N317="zákl. přenesená",J317,0)</f>
        <v>0</v>
      </c>
      <c r="BH317" s="188">
        <f>IF(N317="sníž. přenesená",J317,0)</f>
        <v>0</v>
      </c>
      <c r="BI317" s="188">
        <f>IF(N317="nulová",J317,0)</f>
        <v>0</v>
      </c>
      <c r="BJ317" s="19" t="s">
        <v>123</v>
      </c>
      <c r="BK317" s="188">
        <f>ROUND(I317*H317,2)</f>
        <v>0</v>
      </c>
      <c r="BL317" s="19" t="s">
        <v>123</v>
      </c>
      <c r="BM317" s="187" t="s">
        <v>338</v>
      </c>
    </row>
    <row r="318" spans="1:47" s="2" customFormat="1" ht="10.2">
      <c r="A318" s="36"/>
      <c r="B318" s="37"/>
      <c r="C318" s="38"/>
      <c r="D318" s="189" t="s">
        <v>125</v>
      </c>
      <c r="E318" s="38"/>
      <c r="F318" s="190" t="s">
        <v>339</v>
      </c>
      <c r="G318" s="38"/>
      <c r="H318" s="38"/>
      <c r="I318" s="191"/>
      <c r="J318" s="38"/>
      <c r="K318" s="38"/>
      <c r="L318" s="41"/>
      <c r="M318" s="192"/>
      <c r="N318" s="193"/>
      <c r="O318" s="67"/>
      <c r="P318" s="67"/>
      <c r="Q318" s="67"/>
      <c r="R318" s="67"/>
      <c r="S318" s="67"/>
      <c r="T318" s="68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125</v>
      </c>
      <c r="AU318" s="19" t="s">
        <v>84</v>
      </c>
    </row>
    <row r="319" spans="1:47" s="2" customFormat="1" ht="10.2">
      <c r="A319" s="36"/>
      <c r="B319" s="37"/>
      <c r="C319" s="38"/>
      <c r="D319" s="194" t="s">
        <v>127</v>
      </c>
      <c r="E319" s="38"/>
      <c r="F319" s="195" t="s">
        <v>340</v>
      </c>
      <c r="G319" s="38"/>
      <c r="H319" s="38"/>
      <c r="I319" s="191"/>
      <c r="J319" s="38"/>
      <c r="K319" s="38"/>
      <c r="L319" s="41"/>
      <c r="M319" s="192"/>
      <c r="N319" s="193"/>
      <c r="O319" s="67"/>
      <c r="P319" s="67"/>
      <c r="Q319" s="67"/>
      <c r="R319" s="67"/>
      <c r="S319" s="67"/>
      <c r="T319" s="68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127</v>
      </c>
      <c r="AU319" s="19" t="s">
        <v>84</v>
      </c>
    </row>
    <row r="320" spans="2:51" s="13" customFormat="1" ht="10.2">
      <c r="B320" s="196"/>
      <c r="C320" s="197"/>
      <c r="D320" s="189" t="s">
        <v>129</v>
      </c>
      <c r="E320" s="198" t="s">
        <v>28</v>
      </c>
      <c r="F320" s="199" t="s">
        <v>341</v>
      </c>
      <c r="G320" s="197"/>
      <c r="H320" s="198" t="s">
        <v>28</v>
      </c>
      <c r="I320" s="200"/>
      <c r="J320" s="197"/>
      <c r="K320" s="197"/>
      <c r="L320" s="201"/>
      <c r="M320" s="202"/>
      <c r="N320" s="203"/>
      <c r="O320" s="203"/>
      <c r="P320" s="203"/>
      <c r="Q320" s="203"/>
      <c r="R320" s="203"/>
      <c r="S320" s="203"/>
      <c r="T320" s="204"/>
      <c r="AT320" s="205" t="s">
        <v>129</v>
      </c>
      <c r="AU320" s="205" t="s">
        <v>84</v>
      </c>
      <c r="AV320" s="13" t="s">
        <v>82</v>
      </c>
      <c r="AW320" s="13" t="s">
        <v>35</v>
      </c>
      <c r="AX320" s="13" t="s">
        <v>74</v>
      </c>
      <c r="AY320" s="205" t="s">
        <v>116</v>
      </c>
    </row>
    <row r="321" spans="2:51" s="13" customFormat="1" ht="10.2">
      <c r="B321" s="196"/>
      <c r="C321" s="197"/>
      <c r="D321" s="189" t="s">
        <v>129</v>
      </c>
      <c r="E321" s="198" t="s">
        <v>28</v>
      </c>
      <c r="F321" s="199" t="s">
        <v>150</v>
      </c>
      <c r="G321" s="197"/>
      <c r="H321" s="198" t="s">
        <v>28</v>
      </c>
      <c r="I321" s="200"/>
      <c r="J321" s="197"/>
      <c r="K321" s="197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129</v>
      </c>
      <c r="AU321" s="205" t="s">
        <v>84</v>
      </c>
      <c r="AV321" s="13" t="s">
        <v>82</v>
      </c>
      <c r="AW321" s="13" t="s">
        <v>35</v>
      </c>
      <c r="AX321" s="13" t="s">
        <v>74</v>
      </c>
      <c r="AY321" s="205" t="s">
        <v>116</v>
      </c>
    </row>
    <row r="322" spans="2:51" s="14" customFormat="1" ht="10.2">
      <c r="B322" s="206"/>
      <c r="C322" s="207"/>
      <c r="D322" s="189" t="s">
        <v>129</v>
      </c>
      <c r="E322" s="208" t="s">
        <v>28</v>
      </c>
      <c r="F322" s="209" t="s">
        <v>342</v>
      </c>
      <c r="G322" s="207"/>
      <c r="H322" s="210">
        <v>206.98</v>
      </c>
      <c r="I322" s="211"/>
      <c r="J322" s="207"/>
      <c r="K322" s="207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129</v>
      </c>
      <c r="AU322" s="216" t="s">
        <v>84</v>
      </c>
      <c r="AV322" s="14" t="s">
        <v>84</v>
      </c>
      <c r="AW322" s="14" t="s">
        <v>35</v>
      </c>
      <c r="AX322" s="14" t="s">
        <v>74</v>
      </c>
      <c r="AY322" s="216" t="s">
        <v>116</v>
      </c>
    </row>
    <row r="323" spans="2:51" s="13" customFormat="1" ht="10.2">
      <c r="B323" s="196"/>
      <c r="C323" s="197"/>
      <c r="D323" s="189" t="s">
        <v>129</v>
      </c>
      <c r="E323" s="198" t="s">
        <v>28</v>
      </c>
      <c r="F323" s="199" t="s">
        <v>152</v>
      </c>
      <c r="G323" s="197"/>
      <c r="H323" s="198" t="s">
        <v>28</v>
      </c>
      <c r="I323" s="200"/>
      <c r="J323" s="197"/>
      <c r="K323" s="197"/>
      <c r="L323" s="201"/>
      <c r="M323" s="202"/>
      <c r="N323" s="203"/>
      <c r="O323" s="203"/>
      <c r="P323" s="203"/>
      <c r="Q323" s="203"/>
      <c r="R323" s="203"/>
      <c r="S323" s="203"/>
      <c r="T323" s="204"/>
      <c r="AT323" s="205" t="s">
        <v>129</v>
      </c>
      <c r="AU323" s="205" t="s">
        <v>84</v>
      </c>
      <c r="AV323" s="13" t="s">
        <v>82</v>
      </c>
      <c r="AW323" s="13" t="s">
        <v>35</v>
      </c>
      <c r="AX323" s="13" t="s">
        <v>74</v>
      </c>
      <c r="AY323" s="205" t="s">
        <v>116</v>
      </c>
    </row>
    <row r="324" spans="2:51" s="14" customFormat="1" ht="10.2">
      <c r="B324" s="206"/>
      <c r="C324" s="207"/>
      <c r="D324" s="189" t="s">
        <v>129</v>
      </c>
      <c r="E324" s="208" t="s">
        <v>28</v>
      </c>
      <c r="F324" s="209" t="s">
        <v>343</v>
      </c>
      <c r="G324" s="207"/>
      <c r="H324" s="210">
        <v>204.96</v>
      </c>
      <c r="I324" s="211"/>
      <c r="J324" s="207"/>
      <c r="K324" s="207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129</v>
      </c>
      <c r="AU324" s="216" t="s">
        <v>84</v>
      </c>
      <c r="AV324" s="14" t="s">
        <v>84</v>
      </c>
      <c r="AW324" s="14" t="s">
        <v>35</v>
      </c>
      <c r="AX324" s="14" t="s">
        <v>74</v>
      </c>
      <c r="AY324" s="216" t="s">
        <v>116</v>
      </c>
    </row>
    <row r="325" spans="2:51" s="16" customFormat="1" ht="10.2">
      <c r="B325" s="228"/>
      <c r="C325" s="229"/>
      <c r="D325" s="189" t="s">
        <v>129</v>
      </c>
      <c r="E325" s="230" t="s">
        <v>28</v>
      </c>
      <c r="F325" s="231" t="s">
        <v>205</v>
      </c>
      <c r="G325" s="229"/>
      <c r="H325" s="232">
        <v>411.94</v>
      </c>
      <c r="I325" s="233"/>
      <c r="J325" s="229"/>
      <c r="K325" s="229"/>
      <c r="L325" s="234"/>
      <c r="M325" s="235"/>
      <c r="N325" s="236"/>
      <c r="O325" s="236"/>
      <c r="P325" s="236"/>
      <c r="Q325" s="236"/>
      <c r="R325" s="236"/>
      <c r="S325" s="236"/>
      <c r="T325" s="237"/>
      <c r="AT325" s="238" t="s">
        <v>129</v>
      </c>
      <c r="AU325" s="238" t="s">
        <v>84</v>
      </c>
      <c r="AV325" s="16" t="s">
        <v>143</v>
      </c>
      <c r="AW325" s="16" t="s">
        <v>35</v>
      </c>
      <c r="AX325" s="16" t="s">
        <v>74</v>
      </c>
      <c r="AY325" s="238" t="s">
        <v>116</v>
      </c>
    </row>
    <row r="326" spans="2:51" s="13" customFormat="1" ht="10.2">
      <c r="B326" s="196"/>
      <c r="C326" s="197"/>
      <c r="D326" s="189" t="s">
        <v>129</v>
      </c>
      <c r="E326" s="198" t="s">
        <v>28</v>
      </c>
      <c r="F326" s="199" t="s">
        <v>344</v>
      </c>
      <c r="G326" s="197"/>
      <c r="H326" s="198" t="s">
        <v>28</v>
      </c>
      <c r="I326" s="200"/>
      <c r="J326" s="197"/>
      <c r="K326" s="197"/>
      <c r="L326" s="201"/>
      <c r="M326" s="202"/>
      <c r="N326" s="203"/>
      <c r="O326" s="203"/>
      <c r="P326" s="203"/>
      <c r="Q326" s="203"/>
      <c r="R326" s="203"/>
      <c r="S326" s="203"/>
      <c r="T326" s="204"/>
      <c r="AT326" s="205" t="s">
        <v>129</v>
      </c>
      <c r="AU326" s="205" t="s">
        <v>84</v>
      </c>
      <c r="AV326" s="13" t="s">
        <v>82</v>
      </c>
      <c r="AW326" s="13" t="s">
        <v>35</v>
      </c>
      <c r="AX326" s="13" t="s">
        <v>74</v>
      </c>
      <c r="AY326" s="205" t="s">
        <v>116</v>
      </c>
    </row>
    <row r="327" spans="2:51" s="14" customFormat="1" ht="10.2">
      <c r="B327" s="206"/>
      <c r="C327" s="207"/>
      <c r="D327" s="189" t="s">
        <v>129</v>
      </c>
      <c r="E327" s="208" t="s">
        <v>28</v>
      </c>
      <c r="F327" s="209" t="s">
        <v>345</v>
      </c>
      <c r="G327" s="207"/>
      <c r="H327" s="210">
        <v>-111.006</v>
      </c>
      <c r="I327" s="211"/>
      <c r="J327" s="207"/>
      <c r="K327" s="207"/>
      <c r="L327" s="212"/>
      <c r="M327" s="213"/>
      <c r="N327" s="214"/>
      <c r="O327" s="214"/>
      <c r="P327" s="214"/>
      <c r="Q327" s="214"/>
      <c r="R327" s="214"/>
      <c r="S327" s="214"/>
      <c r="T327" s="215"/>
      <c r="AT327" s="216" t="s">
        <v>129</v>
      </c>
      <c r="AU327" s="216" t="s">
        <v>84</v>
      </c>
      <c r="AV327" s="14" t="s">
        <v>84</v>
      </c>
      <c r="AW327" s="14" t="s">
        <v>35</v>
      </c>
      <c r="AX327" s="14" t="s">
        <v>74</v>
      </c>
      <c r="AY327" s="216" t="s">
        <v>116</v>
      </c>
    </row>
    <row r="328" spans="2:51" s="15" customFormat="1" ht="10.2">
      <c r="B328" s="217"/>
      <c r="C328" s="218"/>
      <c r="D328" s="189" t="s">
        <v>129</v>
      </c>
      <c r="E328" s="219" t="s">
        <v>28</v>
      </c>
      <c r="F328" s="220" t="s">
        <v>142</v>
      </c>
      <c r="G328" s="218"/>
      <c r="H328" s="221">
        <v>300.934</v>
      </c>
      <c r="I328" s="222"/>
      <c r="J328" s="218"/>
      <c r="K328" s="218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129</v>
      </c>
      <c r="AU328" s="227" t="s">
        <v>84</v>
      </c>
      <c r="AV328" s="15" t="s">
        <v>123</v>
      </c>
      <c r="AW328" s="15" t="s">
        <v>35</v>
      </c>
      <c r="AX328" s="15" t="s">
        <v>82</v>
      </c>
      <c r="AY328" s="227" t="s">
        <v>116</v>
      </c>
    </row>
    <row r="329" spans="1:65" s="2" customFormat="1" ht="16.5" customHeight="1">
      <c r="A329" s="36"/>
      <c r="B329" s="37"/>
      <c r="C329" s="176" t="s">
        <v>346</v>
      </c>
      <c r="D329" s="176" t="s">
        <v>118</v>
      </c>
      <c r="E329" s="177" t="s">
        <v>347</v>
      </c>
      <c r="F329" s="178" t="s">
        <v>337</v>
      </c>
      <c r="G329" s="179" t="s">
        <v>121</v>
      </c>
      <c r="H329" s="180">
        <v>111.06</v>
      </c>
      <c r="I329" s="181"/>
      <c r="J329" s="182">
        <f>ROUND(I329*H329,2)</f>
        <v>0</v>
      </c>
      <c r="K329" s="178" t="s">
        <v>28</v>
      </c>
      <c r="L329" s="41"/>
      <c r="M329" s="183" t="s">
        <v>28</v>
      </c>
      <c r="N329" s="184" t="s">
        <v>47</v>
      </c>
      <c r="O329" s="67"/>
      <c r="P329" s="185">
        <f>O329*H329</f>
        <v>0</v>
      </c>
      <c r="Q329" s="185">
        <v>0.3</v>
      </c>
      <c r="R329" s="185">
        <f>Q329*H329</f>
        <v>33.318</v>
      </c>
      <c r="S329" s="185">
        <v>0</v>
      </c>
      <c r="T329" s="186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7" t="s">
        <v>123</v>
      </c>
      <c r="AT329" s="187" t="s">
        <v>118</v>
      </c>
      <c r="AU329" s="187" t="s">
        <v>84</v>
      </c>
      <c r="AY329" s="19" t="s">
        <v>116</v>
      </c>
      <c r="BE329" s="188">
        <f>IF(N329="základní",J329,0)</f>
        <v>0</v>
      </c>
      <c r="BF329" s="188">
        <f>IF(N329="snížená",J329,0)</f>
        <v>0</v>
      </c>
      <c r="BG329" s="188">
        <f>IF(N329="zákl. přenesená",J329,0)</f>
        <v>0</v>
      </c>
      <c r="BH329" s="188">
        <f>IF(N329="sníž. přenesená",J329,0)</f>
        <v>0</v>
      </c>
      <c r="BI329" s="188">
        <f>IF(N329="nulová",J329,0)</f>
        <v>0</v>
      </c>
      <c r="BJ329" s="19" t="s">
        <v>123</v>
      </c>
      <c r="BK329" s="188">
        <f>ROUND(I329*H329,2)</f>
        <v>0</v>
      </c>
      <c r="BL329" s="19" t="s">
        <v>123</v>
      </c>
      <c r="BM329" s="187" t="s">
        <v>348</v>
      </c>
    </row>
    <row r="330" spans="1:47" s="2" customFormat="1" ht="10.2">
      <c r="A330" s="36"/>
      <c r="B330" s="37"/>
      <c r="C330" s="38"/>
      <c r="D330" s="189" t="s">
        <v>125</v>
      </c>
      <c r="E330" s="38"/>
      <c r="F330" s="190" t="s">
        <v>339</v>
      </c>
      <c r="G330" s="38"/>
      <c r="H330" s="38"/>
      <c r="I330" s="191"/>
      <c r="J330" s="38"/>
      <c r="K330" s="38"/>
      <c r="L330" s="41"/>
      <c r="M330" s="192"/>
      <c r="N330" s="193"/>
      <c r="O330" s="67"/>
      <c r="P330" s="67"/>
      <c r="Q330" s="67"/>
      <c r="R330" s="67"/>
      <c r="S330" s="67"/>
      <c r="T330" s="68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125</v>
      </c>
      <c r="AU330" s="19" t="s">
        <v>84</v>
      </c>
    </row>
    <row r="331" spans="2:51" s="13" customFormat="1" ht="10.2">
      <c r="B331" s="196"/>
      <c r="C331" s="197"/>
      <c r="D331" s="189" t="s">
        <v>129</v>
      </c>
      <c r="E331" s="198" t="s">
        <v>28</v>
      </c>
      <c r="F331" s="199" t="s">
        <v>349</v>
      </c>
      <c r="G331" s="197"/>
      <c r="H331" s="198" t="s">
        <v>28</v>
      </c>
      <c r="I331" s="200"/>
      <c r="J331" s="197"/>
      <c r="K331" s="197"/>
      <c r="L331" s="201"/>
      <c r="M331" s="202"/>
      <c r="N331" s="203"/>
      <c r="O331" s="203"/>
      <c r="P331" s="203"/>
      <c r="Q331" s="203"/>
      <c r="R331" s="203"/>
      <c r="S331" s="203"/>
      <c r="T331" s="204"/>
      <c r="AT331" s="205" t="s">
        <v>129</v>
      </c>
      <c r="AU331" s="205" t="s">
        <v>84</v>
      </c>
      <c r="AV331" s="13" t="s">
        <v>82</v>
      </c>
      <c r="AW331" s="13" t="s">
        <v>35</v>
      </c>
      <c r="AX331" s="13" t="s">
        <v>74</v>
      </c>
      <c r="AY331" s="205" t="s">
        <v>116</v>
      </c>
    </row>
    <row r="332" spans="2:51" s="14" customFormat="1" ht="10.2">
      <c r="B332" s="206"/>
      <c r="C332" s="207"/>
      <c r="D332" s="189" t="s">
        <v>129</v>
      </c>
      <c r="E332" s="208" t="s">
        <v>28</v>
      </c>
      <c r="F332" s="209" t="s">
        <v>350</v>
      </c>
      <c r="G332" s="207"/>
      <c r="H332" s="210">
        <v>111.06</v>
      </c>
      <c r="I332" s="211"/>
      <c r="J332" s="207"/>
      <c r="K332" s="207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129</v>
      </c>
      <c r="AU332" s="216" t="s">
        <v>84</v>
      </c>
      <c r="AV332" s="14" t="s">
        <v>84</v>
      </c>
      <c r="AW332" s="14" t="s">
        <v>35</v>
      </c>
      <c r="AX332" s="14" t="s">
        <v>82</v>
      </c>
      <c r="AY332" s="216" t="s">
        <v>116</v>
      </c>
    </row>
    <row r="333" spans="1:65" s="2" customFormat="1" ht="16.5" customHeight="1">
      <c r="A333" s="36"/>
      <c r="B333" s="37"/>
      <c r="C333" s="176" t="s">
        <v>351</v>
      </c>
      <c r="D333" s="176" t="s">
        <v>118</v>
      </c>
      <c r="E333" s="177" t="s">
        <v>352</v>
      </c>
      <c r="F333" s="178" t="s">
        <v>353</v>
      </c>
      <c r="G333" s="179" t="s">
        <v>261</v>
      </c>
      <c r="H333" s="180">
        <v>1324.7</v>
      </c>
      <c r="I333" s="181"/>
      <c r="J333" s="182">
        <f>ROUND(I333*H333,2)</f>
        <v>0</v>
      </c>
      <c r="K333" s="178" t="s">
        <v>122</v>
      </c>
      <c r="L333" s="41"/>
      <c r="M333" s="183" t="s">
        <v>28</v>
      </c>
      <c r="N333" s="184" t="s">
        <v>47</v>
      </c>
      <c r="O333" s="67"/>
      <c r="P333" s="185">
        <f>O333*H333</f>
        <v>0</v>
      </c>
      <c r="Q333" s="185">
        <v>0</v>
      </c>
      <c r="R333" s="185">
        <f>Q333*H333</f>
        <v>0</v>
      </c>
      <c r="S333" s="185">
        <v>0</v>
      </c>
      <c r="T333" s="186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7" t="s">
        <v>123</v>
      </c>
      <c r="AT333" s="187" t="s">
        <v>118</v>
      </c>
      <c r="AU333" s="187" t="s">
        <v>84</v>
      </c>
      <c r="AY333" s="19" t="s">
        <v>116</v>
      </c>
      <c r="BE333" s="188">
        <f>IF(N333="základní",J333,0)</f>
        <v>0</v>
      </c>
      <c r="BF333" s="188">
        <f>IF(N333="snížená",J333,0)</f>
        <v>0</v>
      </c>
      <c r="BG333" s="188">
        <f>IF(N333="zákl. přenesená",J333,0)</f>
        <v>0</v>
      </c>
      <c r="BH333" s="188">
        <f>IF(N333="sníž. přenesená",J333,0)</f>
        <v>0</v>
      </c>
      <c r="BI333" s="188">
        <f>IF(N333="nulová",J333,0)</f>
        <v>0</v>
      </c>
      <c r="BJ333" s="19" t="s">
        <v>123</v>
      </c>
      <c r="BK333" s="188">
        <f>ROUND(I333*H333,2)</f>
        <v>0</v>
      </c>
      <c r="BL333" s="19" t="s">
        <v>123</v>
      </c>
      <c r="BM333" s="187" t="s">
        <v>354</v>
      </c>
    </row>
    <row r="334" spans="1:47" s="2" customFormat="1" ht="19.2">
      <c r="A334" s="36"/>
      <c r="B334" s="37"/>
      <c r="C334" s="38"/>
      <c r="D334" s="189" t="s">
        <v>125</v>
      </c>
      <c r="E334" s="38"/>
      <c r="F334" s="190" t="s">
        <v>355</v>
      </c>
      <c r="G334" s="38"/>
      <c r="H334" s="38"/>
      <c r="I334" s="191"/>
      <c r="J334" s="38"/>
      <c r="K334" s="38"/>
      <c r="L334" s="41"/>
      <c r="M334" s="192"/>
      <c r="N334" s="193"/>
      <c r="O334" s="67"/>
      <c r="P334" s="67"/>
      <c r="Q334" s="67"/>
      <c r="R334" s="67"/>
      <c r="S334" s="67"/>
      <c r="T334" s="68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125</v>
      </c>
      <c r="AU334" s="19" t="s">
        <v>84</v>
      </c>
    </row>
    <row r="335" spans="1:47" s="2" customFormat="1" ht="10.2">
      <c r="A335" s="36"/>
      <c r="B335" s="37"/>
      <c r="C335" s="38"/>
      <c r="D335" s="194" t="s">
        <v>127</v>
      </c>
      <c r="E335" s="38"/>
      <c r="F335" s="195" t="s">
        <v>356</v>
      </c>
      <c r="G335" s="38"/>
      <c r="H335" s="38"/>
      <c r="I335" s="191"/>
      <c r="J335" s="38"/>
      <c r="K335" s="38"/>
      <c r="L335" s="41"/>
      <c r="M335" s="192"/>
      <c r="N335" s="193"/>
      <c r="O335" s="67"/>
      <c r="P335" s="67"/>
      <c r="Q335" s="67"/>
      <c r="R335" s="67"/>
      <c r="S335" s="67"/>
      <c r="T335" s="68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127</v>
      </c>
      <c r="AU335" s="19" t="s">
        <v>84</v>
      </c>
    </row>
    <row r="336" spans="2:51" s="13" customFormat="1" ht="10.2">
      <c r="B336" s="196"/>
      <c r="C336" s="197"/>
      <c r="D336" s="189" t="s">
        <v>129</v>
      </c>
      <c r="E336" s="198" t="s">
        <v>28</v>
      </c>
      <c r="F336" s="199" t="s">
        <v>357</v>
      </c>
      <c r="G336" s="197"/>
      <c r="H336" s="198" t="s">
        <v>28</v>
      </c>
      <c r="I336" s="200"/>
      <c r="J336" s="197"/>
      <c r="K336" s="197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129</v>
      </c>
      <c r="AU336" s="205" t="s">
        <v>84</v>
      </c>
      <c r="AV336" s="13" t="s">
        <v>82</v>
      </c>
      <c r="AW336" s="13" t="s">
        <v>35</v>
      </c>
      <c r="AX336" s="13" t="s">
        <v>74</v>
      </c>
      <c r="AY336" s="205" t="s">
        <v>116</v>
      </c>
    </row>
    <row r="337" spans="2:51" s="13" customFormat="1" ht="10.2">
      <c r="B337" s="196"/>
      <c r="C337" s="197"/>
      <c r="D337" s="189" t="s">
        <v>129</v>
      </c>
      <c r="E337" s="198" t="s">
        <v>28</v>
      </c>
      <c r="F337" s="199" t="s">
        <v>150</v>
      </c>
      <c r="G337" s="197"/>
      <c r="H337" s="198" t="s">
        <v>28</v>
      </c>
      <c r="I337" s="200"/>
      <c r="J337" s="197"/>
      <c r="K337" s="197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129</v>
      </c>
      <c r="AU337" s="205" t="s">
        <v>84</v>
      </c>
      <c r="AV337" s="13" t="s">
        <v>82</v>
      </c>
      <c r="AW337" s="13" t="s">
        <v>35</v>
      </c>
      <c r="AX337" s="13" t="s">
        <v>74</v>
      </c>
      <c r="AY337" s="205" t="s">
        <v>116</v>
      </c>
    </row>
    <row r="338" spans="2:51" s="14" customFormat="1" ht="10.2">
      <c r="B338" s="206"/>
      <c r="C338" s="207"/>
      <c r="D338" s="189" t="s">
        <v>129</v>
      </c>
      <c r="E338" s="208" t="s">
        <v>28</v>
      </c>
      <c r="F338" s="209" t="s">
        <v>358</v>
      </c>
      <c r="G338" s="207"/>
      <c r="H338" s="210">
        <v>666.83</v>
      </c>
      <c r="I338" s="211"/>
      <c r="J338" s="207"/>
      <c r="K338" s="207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129</v>
      </c>
      <c r="AU338" s="216" t="s">
        <v>84</v>
      </c>
      <c r="AV338" s="14" t="s">
        <v>84</v>
      </c>
      <c r="AW338" s="14" t="s">
        <v>35</v>
      </c>
      <c r="AX338" s="14" t="s">
        <v>74</v>
      </c>
      <c r="AY338" s="216" t="s">
        <v>116</v>
      </c>
    </row>
    <row r="339" spans="2:51" s="13" customFormat="1" ht="10.2">
      <c r="B339" s="196"/>
      <c r="C339" s="197"/>
      <c r="D339" s="189" t="s">
        <v>129</v>
      </c>
      <c r="E339" s="198" t="s">
        <v>28</v>
      </c>
      <c r="F339" s="199" t="s">
        <v>152</v>
      </c>
      <c r="G339" s="197"/>
      <c r="H339" s="198" t="s">
        <v>28</v>
      </c>
      <c r="I339" s="200"/>
      <c r="J339" s="197"/>
      <c r="K339" s="197"/>
      <c r="L339" s="201"/>
      <c r="M339" s="202"/>
      <c r="N339" s="203"/>
      <c r="O339" s="203"/>
      <c r="P339" s="203"/>
      <c r="Q339" s="203"/>
      <c r="R339" s="203"/>
      <c r="S339" s="203"/>
      <c r="T339" s="204"/>
      <c r="AT339" s="205" t="s">
        <v>129</v>
      </c>
      <c r="AU339" s="205" t="s">
        <v>84</v>
      </c>
      <c r="AV339" s="13" t="s">
        <v>82</v>
      </c>
      <c r="AW339" s="13" t="s">
        <v>35</v>
      </c>
      <c r="AX339" s="13" t="s">
        <v>74</v>
      </c>
      <c r="AY339" s="205" t="s">
        <v>116</v>
      </c>
    </row>
    <row r="340" spans="2:51" s="14" customFormat="1" ht="10.2">
      <c r="B340" s="206"/>
      <c r="C340" s="207"/>
      <c r="D340" s="189" t="s">
        <v>129</v>
      </c>
      <c r="E340" s="208" t="s">
        <v>28</v>
      </c>
      <c r="F340" s="209" t="s">
        <v>359</v>
      </c>
      <c r="G340" s="207"/>
      <c r="H340" s="210">
        <v>657.87</v>
      </c>
      <c r="I340" s="211"/>
      <c r="J340" s="207"/>
      <c r="K340" s="207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129</v>
      </c>
      <c r="AU340" s="216" t="s">
        <v>84</v>
      </c>
      <c r="AV340" s="14" t="s">
        <v>84</v>
      </c>
      <c r="AW340" s="14" t="s">
        <v>35</v>
      </c>
      <c r="AX340" s="14" t="s">
        <v>74</v>
      </c>
      <c r="AY340" s="216" t="s">
        <v>116</v>
      </c>
    </row>
    <row r="341" spans="2:51" s="15" customFormat="1" ht="10.2">
      <c r="B341" s="217"/>
      <c r="C341" s="218"/>
      <c r="D341" s="189" t="s">
        <v>129</v>
      </c>
      <c r="E341" s="219" t="s">
        <v>28</v>
      </c>
      <c r="F341" s="220" t="s">
        <v>142</v>
      </c>
      <c r="G341" s="218"/>
      <c r="H341" s="221">
        <v>1324.7</v>
      </c>
      <c r="I341" s="222"/>
      <c r="J341" s="218"/>
      <c r="K341" s="218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129</v>
      </c>
      <c r="AU341" s="227" t="s">
        <v>84</v>
      </c>
      <c r="AV341" s="15" t="s">
        <v>123</v>
      </c>
      <c r="AW341" s="15" t="s">
        <v>35</v>
      </c>
      <c r="AX341" s="15" t="s">
        <v>82</v>
      </c>
      <c r="AY341" s="227" t="s">
        <v>116</v>
      </c>
    </row>
    <row r="342" spans="2:63" s="12" customFormat="1" ht="22.8" customHeight="1">
      <c r="B342" s="160"/>
      <c r="C342" s="161"/>
      <c r="D342" s="162" t="s">
        <v>73</v>
      </c>
      <c r="E342" s="174" t="s">
        <v>360</v>
      </c>
      <c r="F342" s="174" t="s">
        <v>361</v>
      </c>
      <c r="G342" s="161"/>
      <c r="H342" s="161"/>
      <c r="I342" s="164"/>
      <c r="J342" s="175">
        <f>BK342</f>
        <v>0</v>
      </c>
      <c r="K342" s="161"/>
      <c r="L342" s="166"/>
      <c r="M342" s="167"/>
      <c r="N342" s="168"/>
      <c r="O342" s="168"/>
      <c r="P342" s="169">
        <f>SUM(P343:P360)</f>
        <v>0</v>
      </c>
      <c r="Q342" s="168"/>
      <c r="R342" s="169">
        <f>SUM(R343:R360)</f>
        <v>0</v>
      </c>
      <c r="S342" s="168"/>
      <c r="T342" s="170">
        <f>SUM(T343:T360)</f>
        <v>0</v>
      </c>
      <c r="AR342" s="171" t="s">
        <v>82</v>
      </c>
      <c r="AT342" s="172" t="s">
        <v>73</v>
      </c>
      <c r="AU342" s="172" t="s">
        <v>82</v>
      </c>
      <c r="AY342" s="171" t="s">
        <v>116</v>
      </c>
      <c r="BK342" s="173">
        <f>SUM(BK343:BK360)</f>
        <v>0</v>
      </c>
    </row>
    <row r="343" spans="1:65" s="2" customFormat="1" ht="16.5" customHeight="1">
      <c r="A343" s="36"/>
      <c r="B343" s="37"/>
      <c r="C343" s="176" t="s">
        <v>362</v>
      </c>
      <c r="D343" s="176" t="s">
        <v>118</v>
      </c>
      <c r="E343" s="177" t="s">
        <v>363</v>
      </c>
      <c r="F343" s="178" t="s">
        <v>364</v>
      </c>
      <c r="G343" s="179" t="s">
        <v>365</v>
      </c>
      <c r="H343" s="180">
        <v>1427.175</v>
      </c>
      <c r="I343" s="181"/>
      <c r="J343" s="182">
        <f>ROUND(I343*H343,2)</f>
        <v>0</v>
      </c>
      <c r="K343" s="178" t="s">
        <v>28</v>
      </c>
      <c r="L343" s="41"/>
      <c r="M343" s="183" t="s">
        <v>28</v>
      </c>
      <c r="N343" s="184" t="s">
        <v>47</v>
      </c>
      <c r="O343" s="67"/>
      <c r="P343" s="185">
        <f>O343*H343</f>
        <v>0</v>
      </c>
      <c r="Q343" s="185">
        <v>0</v>
      </c>
      <c r="R343" s="185">
        <f>Q343*H343</f>
        <v>0</v>
      </c>
      <c r="S343" s="185">
        <v>0</v>
      </c>
      <c r="T343" s="186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7" t="s">
        <v>123</v>
      </c>
      <c r="AT343" s="187" t="s">
        <v>118</v>
      </c>
      <c r="AU343" s="187" t="s">
        <v>84</v>
      </c>
      <c r="AY343" s="19" t="s">
        <v>116</v>
      </c>
      <c r="BE343" s="188">
        <f>IF(N343="základní",J343,0)</f>
        <v>0</v>
      </c>
      <c r="BF343" s="188">
        <f>IF(N343="snížená",J343,0)</f>
        <v>0</v>
      </c>
      <c r="BG343" s="188">
        <f>IF(N343="zákl. přenesená",J343,0)</f>
        <v>0</v>
      </c>
      <c r="BH343" s="188">
        <f>IF(N343="sníž. přenesená",J343,0)</f>
        <v>0</v>
      </c>
      <c r="BI343" s="188">
        <f>IF(N343="nulová",J343,0)</f>
        <v>0</v>
      </c>
      <c r="BJ343" s="19" t="s">
        <v>123</v>
      </c>
      <c r="BK343" s="188">
        <f>ROUND(I343*H343,2)</f>
        <v>0</v>
      </c>
      <c r="BL343" s="19" t="s">
        <v>123</v>
      </c>
      <c r="BM343" s="187" t="s">
        <v>366</v>
      </c>
    </row>
    <row r="344" spans="1:47" s="2" customFormat="1" ht="10.2">
      <c r="A344" s="36"/>
      <c r="B344" s="37"/>
      <c r="C344" s="38"/>
      <c r="D344" s="189" t="s">
        <v>125</v>
      </c>
      <c r="E344" s="38"/>
      <c r="F344" s="190" t="s">
        <v>367</v>
      </c>
      <c r="G344" s="38"/>
      <c r="H344" s="38"/>
      <c r="I344" s="191"/>
      <c r="J344" s="38"/>
      <c r="K344" s="38"/>
      <c r="L344" s="41"/>
      <c r="M344" s="192"/>
      <c r="N344" s="193"/>
      <c r="O344" s="67"/>
      <c r="P344" s="67"/>
      <c r="Q344" s="67"/>
      <c r="R344" s="67"/>
      <c r="S344" s="67"/>
      <c r="T344" s="68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125</v>
      </c>
      <c r="AU344" s="19" t="s">
        <v>84</v>
      </c>
    </row>
    <row r="345" spans="2:51" s="13" customFormat="1" ht="10.2">
      <c r="B345" s="196"/>
      <c r="C345" s="197"/>
      <c r="D345" s="189" t="s">
        <v>129</v>
      </c>
      <c r="E345" s="198" t="s">
        <v>28</v>
      </c>
      <c r="F345" s="199" t="s">
        <v>368</v>
      </c>
      <c r="G345" s="197"/>
      <c r="H345" s="198" t="s">
        <v>28</v>
      </c>
      <c r="I345" s="200"/>
      <c r="J345" s="197"/>
      <c r="K345" s="197"/>
      <c r="L345" s="201"/>
      <c r="M345" s="202"/>
      <c r="N345" s="203"/>
      <c r="O345" s="203"/>
      <c r="P345" s="203"/>
      <c r="Q345" s="203"/>
      <c r="R345" s="203"/>
      <c r="S345" s="203"/>
      <c r="T345" s="204"/>
      <c r="AT345" s="205" t="s">
        <v>129</v>
      </c>
      <c r="AU345" s="205" t="s">
        <v>84</v>
      </c>
      <c r="AV345" s="13" t="s">
        <v>82</v>
      </c>
      <c r="AW345" s="13" t="s">
        <v>35</v>
      </c>
      <c r="AX345" s="13" t="s">
        <v>74</v>
      </c>
      <c r="AY345" s="205" t="s">
        <v>116</v>
      </c>
    </row>
    <row r="346" spans="2:51" s="13" customFormat="1" ht="10.2">
      <c r="B346" s="196"/>
      <c r="C346" s="197"/>
      <c r="D346" s="189" t="s">
        <v>129</v>
      </c>
      <c r="E346" s="198" t="s">
        <v>28</v>
      </c>
      <c r="F346" s="199" t="s">
        <v>199</v>
      </c>
      <c r="G346" s="197"/>
      <c r="H346" s="198" t="s">
        <v>28</v>
      </c>
      <c r="I346" s="200"/>
      <c r="J346" s="197"/>
      <c r="K346" s="197"/>
      <c r="L346" s="201"/>
      <c r="M346" s="202"/>
      <c r="N346" s="203"/>
      <c r="O346" s="203"/>
      <c r="P346" s="203"/>
      <c r="Q346" s="203"/>
      <c r="R346" s="203"/>
      <c r="S346" s="203"/>
      <c r="T346" s="204"/>
      <c r="AT346" s="205" t="s">
        <v>129</v>
      </c>
      <c r="AU346" s="205" t="s">
        <v>84</v>
      </c>
      <c r="AV346" s="13" t="s">
        <v>82</v>
      </c>
      <c r="AW346" s="13" t="s">
        <v>35</v>
      </c>
      <c r="AX346" s="13" t="s">
        <v>74</v>
      </c>
      <c r="AY346" s="205" t="s">
        <v>116</v>
      </c>
    </row>
    <row r="347" spans="2:51" s="14" customFormat="1" ht="10.2">
      <c r="B347" s="206"/>
      <c r="C347" s="207"/>
      <c r="D347" s="189" t="s">
        <v>129</v>
      </c>
      <c r="E347" s="208" t="s">
        <v>28</v>
      </c>
      <c r="F347" s="209" t="s">
        <v>369</v>
      </c>
      <c r="G347" s="207"/>
      <c r="H347" s="210">
        <v>723.735</v>
      </c>
      <c r="I347" s="211"/>
      <c r="J347" s="207"/>
      <c r="K347" s="207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129</v>
      </c>
      <c r="AU347" s="216" t="s">
        <v>84</v>
      </c>
      <c r="AV347" s="14" t="s">
        <v>84</v>
      </c>
      <c r="AW347" s="14" t="s">
        <v>35</v>
      </c>
      <c r="AX347" s="14" t="s">
        <v>74</v>
      </c>
      <c r="AY347" s="216" t="s">
        <v>116</v>
      </c>
    </row>
    <row r="348" spans="2:51" s="13" customFormat="1" ht="10.2">
      <c r="B348" s="196"/>
      <c r="C348" s="197"/>
      <c r="D348" s="189" t="s">
        <v>129</v>
      </c>
      <c r="E348" s="198" t="s">
        <v>28</v>
      </c>
      <c r="F348" s="199" t="s">
        <v>140</v>
      </c>
      <c r="G348" s="197"/>
      <c r="H348" s="198" t="s">
        <v>28</v>
      </c>
      <c r="I348" s="200"/>
      <c r="J348" s="197"/>
      <c r="K348" s="197"/>
      <c r="L348" s="201"/>
      <c r="M348" s="202"/>
      <c r="N348" s="203"/>
      <c r="O348" s="203"/>
      <c r="P348" s="203"/>
      <c r="Q348" s="203"/>
      <c r="R348" s="203"/>
      <c r="S348" s="203"/>
      <c r="T348" s="204"/>
      <c r="AT348" s="205" t="s">
        <v>129</v>
      </c>
      <c r="AU348" s="205" t="s">
        <v>84</v>
      </c>
      <c r="AV348" s="13" t="s">
        <v>82</v>
      </c>
      <c r="AW348" s="13" t="s">
        <v>35</v>
      </c>
      <c r="AX348" s="13" t="s">
        <v>74</v>
      </c>
      <c r="AY348" s="205" t="s">
        <v>116</v>
      </c>
    </row>
    <row r="349" spans="2:51" s="14" customFormat="1" ht="10.2">
      <c r="B349" s="206"/>
      <c r="C349" s="207"/>
      <c r="D349" s="189" t="s">
        <v>129</v>
      </c>
      <c r="E349" s="208" t="s">
        <v>28</v>
      </c>
      <c r="F349" s="209" t="s">
        <v>370</v>
      </c>
      <c r="G349" s="207"/>
      <c r="H349" s="210">
        <v>1074.562</v>
      </c>
      <c r="I349" s="211"/>
      <c r="J349" s="207"/>
      <c r="K349" s="207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129</v>
      </c>
      <c r="AU349" s="216" t="s">
        <v>84</v>
      </c>
      <c r="AV349" s="14" t="s">
        <v>84</v>
      </c>
      <c r="AW349" s="14" t="s">
        <v>35</v>
      </c>
      <c r="AX349" s="14" t="s">
        <v>74</v>
      </c>
      <c r="AY349" s="216" t="s">
        <v>116</v>
      </c>
    </row>
    <row r="350" spans="2:51" s="13" customFormat="1" ht="10.2">
      <c r="B350" s="196"/>
      <c r="C350" s="197"/>
      <c r="D350" s="189" t="s">
        <v>129</v>
      </c>
      <c r="E350" s="198" t="s">
        <v>28</v>
      </c>
      <c r="F350" s="199" t="s">
        <v>203</v>
      </c>
      <c r="G350" s="197"/>
      <c r="H350" s="198" t="s">
        <v>28</v>
      </c>
      <c r="I350" s="200"/>
      <c r="J350" s="197"/>
      <c r="K350" s="197"/>
      <c r="L350" s="201"/>
      <c r="M350" s="202"/>
      <c r="N350" s="203"/>
      <c r="O350" s="203"/>
      <c r="P350" s="203"/>
      <c r="Q350" s="203"/>
      <c r="R350" s="203"/>
      <c r="S350" s="203"/>
      <c r="T350" s="204"/>
      <c r="AT350" s="205" t="s">
        <v>129</v>
      </c>
      <c r="AU350" s="205" t="s">
        <v>84</v>
      </c>
      <c r="AV350" s="13" t="s">
        <v>82</v>
      </c>
      <c r="AW350" s="13" t="s">
        <v>35</v>
      </c>
      <c r="AX350" s="13" t="s">
        <v>74</v>
      </c>
      <c r="AY350" s="205" t="s">
        <v>116</v>
      </c>
    </row>
    <row r="351" spans="2:51" s="14" customFormat="1" ht="10.2">
      <c r="B351" s="206"/>
      <c r="C351" s="207"/>
      <c r="D351" s="189" t="s">
        <v>129</v>
      </c>
      <c r="E351" s="208" t="s">
        <v>28</v>
      </c>
      <c r="F351" s="209" t="s">
        <v>371</v>
      </c>
      <c r="G351" s="207"/>
      <c r="H351" s="210">
        <v>-371.122</v>
      </c>
      <c r="I351" s="211"/>
      <c r="J351" s="207"/>
      <c r="K351" s="207"/>
      <c r="L351" s="212"/>
      <c r="M351" s="213"/>
      <c r="N351" s="214"/>
      <c r="O351" s="214"/>
      <c r="P351" s="214"/>
      <c r="Q351" s="214"/>
      <c r="R351" s="214"/>
      <c r="S351" s="214"/>
      <c r="T351" s="215"/>
      <c r="AT351" s="216" t="s">
        <v>129</v>
      </c>
      <c r="AU351" s="216" t="s">
        <v>84</v>
      </c>
      <c r="AV351" s="14" t="s">
        <v>84</v>
      </c>
      <c r="AW351" s="14" t="s">
        <v>35</v>
      </c>
      <c r="AX351" s="14" t="s">
        <v>74</v>
      </c>
      <c r="AY351" s="216" t="s">
        <v>116</v>
      </c>
    </row>
    <row r="352" spans="2:51" s="15" customFormat="1" ht="10.2">
      <c r="B352" s="217"/>
      <c r="C352" s="218"/>
      <c r="D352" s="189" t="s">
        <v>129</v>
      </c>
      <c r="E352" s="219" t="s">
        <v>28</v>
      </c>
      <c r="F352" s="220" t="s">
        <v>142</v>
      </c>
      <c r="G352" s="218"/>
      <c r="H352" s="221">
        <v>1427.175</v>
      </c>
      <c r="I352" s="222"/>
      <c r="J352" s="218"/>
      <c r="K352" s="218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129</v>
      </c>
      <c r="AU352" s="227" t="s">
        <v>84</v>
      </c>
      <c r="AV352" s="15" t="s">
        <v>123</v>
      </c>
      <c r="AW352" s="15" t="s">
        <v>35</v>
      </c>
      <c r="AX352" s="15" t="s">
        <v>82</v>
      </c>
      <c r="AY352" s="227" t="s">
        <v>116</v>
      </c>
    </row>
    <row r="353" spans="1:65" s="2" customFormat="1" ht="16.5" customHeight="1">
      <c r="A353" s="36"/>
      <c r="B353" s="37"/>
      <c r="C353" s="176" t="s">
        <v>372</v>
      </c>
      <c r="D353" s="176" t="s">
        <v>118</v>
      </c>
      <c r="E353" s="177" t="s">
        <v>373</v>
      </c>
      <c r="F353" s="178" t="s">
        <v>374</v>
      </c>
      <c r="G353" s="179" t="s">
        <v>365</v>
      </c>
      <c r="H353" s="180">
        <v>0.495</v>
      </c>
      <c r="I353" s="181"/>
      <c r="J353" s="182">
        <f>ROUND(I353*H353,2)</f>
        <v>0</v>
      </c>
      <c r="K353" s="178" t="s">
        <v>28</v>
      </c>
      <c r="L353" s="41"/>
      <c r="M353" s="183" t="s">
        <v>28</v>
      </c>
      <c r="N353" s="184" t="s">
        <v>47</v>
      </c>
      <c r="O353" s="67"/>
      <c r="P353" s="185">
        <f>O353*H353</f>
        <v>0</v>
      </c>
      <c r="Q353" s="185">
        <v>0</v>
      </c>
      <c r="R353" s="185">
        <f>Q353*H353</f>
        <v>0</v>
      </c>
      <c r="S353" s="185">
        <v>0</v>
      </c>
      <c r="T353" s="186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7" t="s">
        <v>123</v>
      </c>
      <c r="AT353" s="187" t="s">
        <v>118</v>
      </c>
      <c r="AU353" s="187" t="s">
        <v>84</v>
      </c>
      <c r="AY353" s="19" t="s">
        <v>116</v>
      </c>
      <c r="BE353" s="188">
        <f>IF(N353="základní",J353,0)</f>
        <v>0</v>
      </c>
      <c r="BF353" s="188">
        <f>IF(N353="snížená",J353,0)</f>
        <v>0</v>
      </c>
      <c r="BG353" s="188">
        <f>IF(N353="zákl. přenesená",J353,0)</f>
        <v>0</v>
      </c>
      <c r="BH353" s="188">
        <f>IF(N353="sníž. přenesená",J353,0)</f>
        <v>0</v>
      </c>
      <c r="BI353" s="188">
        <f>IF(N353="nulová",J353,0)</f>
        <v>0</v>
      </c>
      <c r="BJ353" s="19" t="s">
        <v>123</v>
      </c>
      <c r="BK353" s="188">
        <f>ROUND(I353*H353,2)</f>
        <v>0</v>
      </c>
      <c r="BL353" s="19" t="s">
        <v>123</v>
      </c>
      <c r="BM353" s="187" t="s">
        <v>375</v>
      </c>
    </row>
    <row r="354" spans="1:47" s="2" customFormat="1" ht="10.2">
      <c r="A354" s="36"/>
      <c r="B354" s="37"/>
      <c r="C354" s="38"/>
      <c r="D354" s="189" t="s">
        <v>125</v>
      </c>
      <c r="E354" s="38"/>
      <c r="F354" s="190" t="s">
        <v>376</v>
      </c>
      <c r="G354" s="38"/>
      <c r="H354" s="38"/>
      <c r="I354" s="191"/>
      <c r="J354" s="38"/>
      <c r="K354" s="38"/>
      <c r="L354" s="41"/>
      <c r="M354" s="192"/>
      <c r="N354" s="193"/>
      <c r="O354" s="67"/>
      <c r="P354" s="67"/>
      <c r="Q354" s="67"/>
      <c r="R354" s="67"/>
      <c r="S354" s="67"/>
      <c r="T354" s="68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9" t="s">
        <v>125</v>
      </c>
      <c r="AU354" s="19" t="s">
        <v>84</v>
      </c>
    </row>
    <row r="355" spans="2:51" s="13" customFormat="1" ht="10.2">
      <c r="B355" s="196"/>
      <c r="C355" s="197"/>
      <c r="D355" s="189" t="s">
        <v>129</v>
      </c>
      <c r="E355" s="198" t="s">
        <v>28</v>
      </c>
      <c r="F355" s="199" t="s">
        <v>377</v>
      </c>
      <c r="G355" s="197"/>
      <c r="H355" s="198" t="s">
        <v>28</v>
      </c>
      <c r="I355" s="200"/>
      <c r="J355" s="197"/>
      <c r="K355" s="197"/>
      <c r="L355" s="201"/>
      <c r="M355" s="202"/>
      <c r="N355" s="203"/>
      <c r="O355" s="203"/>
      <c r="P355" s="203"/>
      <c r="Q355" s="203"/>
      <c r="R355" s="203"/>
      <c r="S355" s="203"/>
      <c r="T355" s="204"/>
      <c r="AT355" s="205" t="s">
        <v>129</v>
      </c>
      <c r="AU355" s="205" t="s">
        <v>84</v>
      </c>
      <c r="AV355" s="13" t="s">
        <v>82</v>
      </c>
      <c r="AW355" s="13" t="s">
        <v>35</v>
      </c>
      <c r="AX355" s="13" t="s">
        <v>74</v>
      </c>
      <c r="AY355" s="205" t="s">
        <v>116</v>
      </c>
    </row>
    <row r="356" spans="2:51" s="13" customFormat="1" ht="10.2">
      <c r="B356" s="196"/>
      <c r="C356" s="197"/>
      <c r="D356" s="189" t="s">
        <v>129</v>
      </c>
      <c r="E356" s="198" t="s">
        <v>28</v>
      </c>
      <c r="F356" s="199" t="s">
        <v>378</v>
      </c>
      <c r="G356" s="197"/>
      <c r="H356" s="198" t="s">
        <v>28</v>
      </c>
      <c r="I356" s="200"/>
      <c r="J356" s="197"/>
      <c r="K356" s="197"/>
      <c r="L356" s="201"/>
      <c r="M356" s="202"/>
      <c r="N356" s="203"/>
      <c r="O356" s="203"/>
      <c r="P356" s="203"/>
      <c r="Q356" s="203"/>
      <c r="R356" s="203"/>
      <c r="S356" s="203"/>
      <c r="T356" s="204"/>
      <c r="AT356" s="205" t="s">
        <v>129</v>
      </c>
      <c r="AU356" s="205" t="s">
        <v>84</v>
      </c>
      <c r="AV356" s="13" t="s">
        <v>82</v>
      </c>
      <c r="AW356" s="13" t="s">
        <v>35</v>
      </c>
      <c r="AX356" s="13" t="s">
        <v>74</v>
      </c>
      <c r="AY356" s="205" t="s">
        <v>116</v>
      </c>
    </row>
    <row r="357" spans="2:51" s="14" customFormat="1" ht="10.2">
      <c r="B357" s="206"/>
      <c r="C357" s="207"/>
      <c r="D357" s="189" t="s">
        <v>129</v>
      </c>
      <c r="E357" s="208" t="s">
        <v>28</v>
      </c>
      <c r="F357" s="209" t="s">
        <v>379</v>
      </c>
      <c r="G357" s="207"/>
      <c r="H357" s="210">
        <v>0.045</v>
      </c>
      <c r="I357" s="211"/>
      <c r="J357" s="207"/>
      <c r="K357" s="207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129</v>
      </c>
      <c r="AU357" s="216" t="s">
        <v>84</v>
      </c>
      <c r="AV357" s="14" t="s">
        <v>84</v>
      </c>
      <c r="AW357" s="14" t="s">
        <v>35</v>
      </c>
      <c r="AX357" s="14" t="s">
        <v>74</v>
      </c>
      <c r="AY357" s="216" t="s">
        <v>116</v>
      </c>
    </row>
    <row r="358" spans="2:51" s="13" customFormat="1" ht="10.2">
      <c r="B358" s="196"/>
      <c r="C358" s="197"/>
      <c r="D358" s="189" t="s">
        <v>129</v>
      </c>
      <c r="E358" s="198" t="s">
        <v>28</v>
      </c>
      <c r="F358" s="199" t="s">
        <v>380</v>
      </c>
      <c r="G358" s="197"/>
      <c r="H358" s="198" t="s">
        <v>28</v>
      </c>
      <c r="I358" s="200"/>
      <c r="J358" s="197"/>
      <c r="K358" s="197"/>
      <c r="L358" s="201"/>
      <c r="M358" s="202"/>
      <c r="N358" s="203"/>
      <c r="O358" s="203"/>
      <c r="P358" s="203"/>
      <c r="Q358" s="203"/>
      <c r="R358" s="203"/>
      <c r="S358" s="203"/>
      <c r="T358" s="204"/>
      <c r="AT358" s="205" t="s">
        <v>129</v>
      </c>
      <c r="AU358" s="205" t="s">
        <v>84</v>
      </c>
      <c r="AV358" s="13" t="s">
        <v>82</v>
      </c>
      <c r="AW358" s="13" t="s">
        <v>35</v>
      </c>
      <c r="AX358" s="13" t="s">
        <v>74</v>
      </c>
      <c r="AY358" s="205" t="s">
        <v>116</v>
      </c>
    </row>
    <row r="359" spans="2:51" s="14" customFormat="1" ht="10.2">
      <c r="B359" s="206"/>
      <c r="C359" s="207"/>
      <c r="D359" s="189" t="s">
        <v>129</v>
      </c>
      <c r="E359" s="208" t="s">
        <v>28</v>
      </c>
      <c r="F359" s="209" t="s">
        <v>381</v>
      </c>
      <c r="G359" s="207"/>
      <c r="H359" s="210">
        <v>0.45</v>
      </c>
      <c r="I359" s="211"/>
      <c r="J359" s="207"/>
      <c r="K359" s="207"/>
      <c r="L359" s="212"/>
      <c r="M359" s="213"/>
      <c r="N359" s="214"/>
      <c r="O359" s="214"/>
      <c r="P359" s="214"/>
      <c r="Q359" s="214"/>
      <c r="R359" s="214"/>
      <c r="S359" s="214"/>
      <c r="T359" s="215"/>
      <c r="AT359" s="216" t="s">
        <v>129</v>
      </c>
      <c r="AU359" s="216" t="s">
        <v>84</v>
      </c>
      <c r="AV359" s="14" t="s">
        <v>84</v>
      </c>
      <c r="AW359" s="14" t="s">
        <v>35</v>
      </c>
      <c r="AX359" s="14" t="s">
        <v>74</v>
      </c>
      <c r="AY359" s="216" t="s">
        <v>116</v>
      </c>
    </row>
    <row r="360" spans="2:51" s="15" customFormat="1" ht="10.2">
      <c r="B360" s="217"/>
      <c r="C360" s="218"/>
      <c r="D360" s="189" t="s">
        <v>129</v>
      </c>
      <c r="E360" s="219" t="s">
        <v>28</v>
      </c>
      <c r="F360" s="220" t="s">
        <v>142</v>
      </c>
      <c r="G360" s="218"/>
      <c r="H360" s="221">
        <v>0.495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129</v>
      </c>
      <c r="AU360" s="227" t="s">
        <v>84</v>
      </c>
      <c r="AV360" s="15" t="s">
        <v>123</v>
      </c>
      <c r="AW360" s="15" t="s">
        <v>35</v>
      </c>
      <c r="AX360" s="15" t="s">
        <v>82</v>
      </c>
      <c r="AY360" s="227" t="s">
        <v>116</v>
      </c>
    </row>
    <row r="361" spans="2:63" s="12" customFormat="1" ht="22.8" customHeight="1">
      <c r="B361" s="160"/>
      <c r="C361" s="161"/>
      <c r="D361" s="162" t="s">
        <v>73</v>
      </c>
      <c r="E361" s="174" t="s">
        <v>382</v>
      </c>
      <c r="F361" s="174" t="s">
        <v>383</v>
      </c>
      <c r="G361" s="161"/>
      <c r="H361" s="161"/>
      <c r="I361" s="164"/>
      <c r="J361" s="175">
        <f>BK361</f>
        <v>0</v>
      </c>
      <c r="K361" s="161"/>
      <c r="L361" s="166"/>
      <c r="M361" s="167"/>
      <c r="N361" s="168"/>
      <c r="O361" s="168"/>
      <c r="P361" s="169">
        <f>SUM(P362:P364)</f>
        <v>0</v>
      </c>
      <c r="Q361" s="168"/>
      <c r="R361" s="169">
        <f>SUM(R362:R364)</f>
        <v>0</v>
      </c>
      <c r="S361" s="168"/>
      <c r="T361" s="170">
        <f>SUM(T362:T364)</f>
        <v>0</v>
      </c>
      <c r="AR361" s="171" t="s">
        <v>82</v>
      </c>
      <c r="AT361" s="172" t="s">
        <v>73</v>
      </c>
      <c r="AU361" s="172" t="s">
        <v>82</v>
      </c>
      <c r="AY361" s="171" t="s">
        <v>116</v>
      </c>
      <c r="BK361" s="173">
        <f>SUM(BK362:BK364)</f>
        <v>0</v>
      </c>
    </row>
    <row r="362" spans="1:65" s="2" customFormat="1" ht="16.5" customHeight="1">
      <c r="A362" s="36"/>
      <c r="B362" s="37"/>
      <c r="C362" s="176" t="s">
        <v>384</v>
      </c>
      <c r="D362" s="176" t="s">
        <v>118</v>
      </c>
      <c r="E362" s="177" t="s">
        <v>385</v>
      </c>
      <c r="F362" s="178" t="s">
        <v>386</v>
      </c>
      <c r="G362" s="179" t="s">
        <v>365</v>
      </c>
      <c r="H362" s="180">
        <v>2257.844</v>
      </c>
      <c r="I362" s="181"/>
      <c r="J362" s="182">
        <f>ROUND(I362*H362,2)</f>
        <v>0</v>
      </c>
      <c r="K362" s="178" t="s">
        <v>122</v>
      </c>
      <c r="L362" s="41"/>
      <c r="M362" s="183" t="s">
        <v>28</v>
      </c>
      <c r="N362" s="184" t="s">
        <v>47</v>
      </c>
      <c r="O362" s="67"/>
      <c r="P362" s="185">
        <f>O362*H362</f>
        <v>0</v>
      </c>
      <c r="Q362" s="185">
        <v>0</v>
      </c>
      <c r="R362" s="185">
        <f>Q362*H362</f>
        <v>0</v>
      </c>
      <c r="S362" s="185">
        <v>0</v>
      </c>
      <c r="T362" s="186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7" t="s">
        <v>123</v>
      </c>
      <c r="AT362" s="187" t="s">
        <v>118</v>
      </c>
      <c r="AU362" s="187" t="s">
        <v>84</v>
      </c>
      <c r="AY362" s="19" t="s">
        <v>116</v>
      </c>
      <c r="BE362" s="188">
        <f>IF(N362="základní",J362,0)</f>
        <v>0</v>
      </c>
      <c r="BF362" s="188">
        <f>IF(N362="snížená",J362,0)</f>
        <v>0</v>
      </c>
      <c r="BG362" s="188">
        <f>IF(N362="zákl. přenesená",J362,0)</f>
        <v>0</v>
      </c>
      <c r="BH362" s="188">
        <f>IF(N362="sníž. přenesená",J362,0)</f>
        <v>0</v>
      </c>
      <c r="BI362" s="188">
        <f>IF(N362="nulová",J362,0)</f>
        <v>0</v>
      </c>
      <c r="BJ362" s="19" t="s">
        <v>123</v>
      </c>
      <c r="BK362" s="188">
        <f>ROUND(I362*H362,2)</f>
        <v>0</v>
      </c>
      <c r="BL362" s="19" t="s">
        <v>123</v>
      </c>
      <c r="BM362" s="187" t="s">
        <v>387</v>
      </c>
    </row>
    <row r="363" spans="1:47" s="2" customFormat="1" ht="10.2">
      <c r="A363" s="36"/>
      <c r="B363" s="37"/>
      <c r="C363" s="38"/>
      <c r="D363" s="189" t="s">
        <v>125</v>
      </c>
      <c r="E363" s="38"/>
      <c r="F363" s="190" t="s">
        <v>388</v>
      </c>
      <c r="G363" s="38"/>
      <c r="H363" s="38"/>
      <c r="I363" s="191"/>
      <c r="J363" s="38"/>
      <c r="K363" s="38"/>
      <c r="L363" s="41"/>
      <c r="M363" s="192"/>
      <c r="N363" s="193"/>
      <c r="O363" s="67"/>
      <c r="P363" s="67"/>
      <c r="Q363" s="67"/>
      <c r="R363" s="67"/>
      <c r="S363" s="67"/>
      <c r="T363" s="68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125</v>
      </c>
      <c r="AU363" s="19" t="s">
        <v>84</v>
      </c>
    </row>
    <row r="364" spans="1:47" s="2" customFormat="1" ht="10.2">
      <c r="A364" s="36"/>
      <c r="B364" s="37"/>
      <c r="C364" s="38"/>
      <c r="D364" s="194" t="s">
        <v>127</v>
      </c>
      <c r="E364" s="38"/>
      <c r="F364" s="195" t="s">
        <v>389</v>
      </c>
      <c r="G364" s="38"/>
      <c r="H364" s="38"/>
      <c r="I364" s="191"/>
      <c r="J364" s="38"/>
      <c r="K364" s="38"/>
      <c r="L364" s="41"/>
      <c r="M364" s="249"/>
      <c r="N364" s="250"/>
      <c r="O364" s="251"/>
      <c r="P364" s="251"/>
      <c r="Q364" s="251"/>
      <c r="R364" s="251"/>
      <c r="S364" s="251"/>
      <c r="T364" s="252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127</v>
      </c>
      <c r="AU364" s="19" t="s">
        <v>84</v>
      </c>
    </row>
    <row r="365" spans="1:31" s="2" customFormat="1" ht="6.9" customHeight="1">
      <c r="A365" s="36"/>
      <c r="B365" s="50"/>
      <c r="C365" s="51"/>
      <c r="D365" s="51"/>
      <c r="E365" s="51"/>
      <c r="F365" s="51"/>
      <c r="G365" s="51"/>
      <c r="H365" s="51"/>
      <c r="I365" s="51"/>
      <c r="J365" s="51"/>
      <c r="K365" s="51"/>
      <c r="L365" s="41"/>
      <c r="M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</row>
  </sheetData>
  <sheetProtection algorithmName="SHA-512" hashValue="9Zi9Hc8WKNNwahMRwehudtkRs7IjBRQQ1KmMMjjGD+jaqV9KkU9sI5gFI3PALzwia9t3edKpzQjSBf6ajj3upA==" saltValue="y3LcErRVGvB6su7t5M+Bwu5yY06aFXLBVnPMyXzvYkdoOk0w6GS4ji6Ue4mZMhXxbUys7LNLgvRW9yEjytJbKA==" spinCount="100000" sheet="1" objects="1" scenarios="1" formatColumns="0" formatRows="0" autoFilter="0"/>
  <autoFilter ref="C83:K36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114203201"/>
    <hyperlink ref="F94" r:id="rId2" display="https://podminky.urs.cz/item/CS_URS_2021_01/114203301"/>
    <hyperlink ref="F103" r:id="rId3" display="https://podminky.urs.cz/item/CS_URS_2021_01/124253101"/>
    <hyperlink ref="F112" r:id="rId4" display="https://podminky.urs.cz/item/CS_URS_2021_01/124453101"/>
    <hyperlink ref="F129" r:id="rId5" display="https://podminky.urs.cz/item/CS_URS_2021_01/127451111"/>
    <hyperlink ref="F138" r:id="rId6" display="https://podminky.urs.cz/item/CS_URS_2021_01/129001101"/>
    <hyperlink ref="F150" r:id="rId7" display="https://podminky.urs.cz/item/CS_URS_2021_01/162251101"/>
    <hyperlink ref="F167" r:id="rId8" display="https://podminky.urs.cz/item/CS_URS_2021_01/162251102"/>
    <hyperlink ref="F178" r:id="rId9" display="https://podminky.urs.cz/item/CS_URS_2021_01/162351103"/>
    <hyperlink ref="F189" r:id="rId10" display="https://podminky.urs.cz/item/CS_URS_2021_01/171151111"/>
    <hyperlink ref="F205" r:id="rId11" display="https://podminky.urs.cz/item/CS_URS_2021_01/171153101"/>
    <hyperlink ref="F214" r:id="rId12" display="https://podminky.urs.cz/item/CS_URS_2021_01/171251201"/>
    <hyperlink ref="F228" r:id="rId13" display="https://podminky.urs.cz/item/CS_URS_2021_01/181411121"/>
    <hyperlink ref="F237" r:id="rId14" display="https://podminky.urs.cz/item/CS_URS_2021_01/00572472"/>
    <hyperlink ref="F243" r:id="rId15" display="https://podminky.urs.cz/item/CS_URS_2021_01/181411122"/>
    <hyperlink ref="F264" r:id="rId16" display="https://podminky.urs.cz/item/CS_URS_2021_01/00572474"/>
    <hyperlink ref="F270" r:id="rId17" display="https://podminky.urs.cz/item/CS_URS_2021_01/181951112"/>
    <hyperlink ref="F279" r:id="rId18" display="https://podminky.urs.cz/item/CS_URS_2021_01/182251101"/>
    <hyperlink ref="F300" r:id="rId19" display="https://podminky.urs.cz/item/CS_URS_2021_01/183551413"/>
    <hyperlink ref="F310" r:id="rId20" display="https://podminky.urs.cz/item/CS_URS_2021_01/462511270"/>
    <hyperlink ref="F319" r:id="rId21" display="https://podminky.urs.cz/item/CS_URS_2021_01/462512270"/>
    <hyperlink ref="F335" r:id="rId22" display="https://podminky.urs.cz/item/CS_URS_2021_01/462519002"/>
    <hyperlink ref="F364" r:id="rId23" display="https://podminky.urs.cz/item/CS_URS_2021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87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" customHeight="1">
      <c r="B4" s="22"/>
      <c r="D4" s="106" t="s">
        <v>88</v>
      </c>
      <c r="L4" s="22"/>
      <c r="M4" s="107" t="s">
        <v>10</v>
      </c>
      <c r="AT4" s="19" t="s">
        <v>35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7" t="str">
        <f>'Rekapitulace stavby'!K6</f>
        <v>Piletický potok, Hradec Králové, ř. km 0,000 - 0,490, oprava opevnění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8" t="s">
        <v>89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390</v>
      </c>
      <c r="F9" s="380"/>
      <c r="G9" s="380"/>
      <c r="H9" s="380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28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22. 6. 2021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9.25" customHeight="1">
      <c r="A27" s="112"/>
      <c r="B27" s="113"/>
      <c r="C27" s="112"/>
      <c r="D27" s="112"/>
      <c r="E27" s="383" t="s">
        <v>91</v>
      </c>
      <c r="F27" s="383"/>
      <c r="G27" s="383"/>
      <c r="H27" s="38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40</v>
      </c>
      <c r="E30" s="36"/>
      <c r="F30" s="36"/>
      <c r="G30" s="36"/>
      <c r="H30" s="36"/>
      <c r="I30" s="36"/>
      <c r="J30" s="117">
        <f>ROUND(J84,2)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42</v>
      </c>
      <c r="G32" s="36"/>
      <c r="H32" s="36"/>
      <c r="I32" s="118" t="s">
        <v>41</v>
      </c>
      <c r="J32" s="118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44</v>
      </c>
      <c r="E33" s="108" t="s">
        <v>45</v>
      </c>
      <c r="F33" s="120">
        <f>ROUND((SUM(BE84:BE174)),2)</f>
        <v>0</v>
      </c>
      <c r="G33" s="36"/>
      <c r="H33" s="36"/>
      <c r="I33" s="121">
        <v>0.21</v>
      </c>
      <c r="J33" s="120">
        <f>ROUND(((SUM(BE84:BE174))*I33),2)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46</v>
      </c>
      <c r="F34" s="120">
        <f>ROUND((SUM(BF84:BF174)),2)</f>
        <v>0</v>
      </c>
      <c r="G34" s="36"/>
      <c r="H34" s="36"/>
      <c r="I34" s="121">
        <v>0.15</v>
      </c>
      <c r="J34" s="120">
        <f>ROUND(((SUM(BF84:BF174))*I34),2)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44</v>
      </c>
      <c r="E35" s="108" t="s">
        <v>47</v>
      </c>
      <c r="F35" s="120">
        <f>ROUND((SUM(BG84:BG174)),2)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48</v>
      </c>
      <c r="F36" s="120">
        <f>ROUND((SUM(BH84:BH174)),2)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49</v>
      </c>
      <c r="F37" s="120">
        <f>ROUND((SUM(BI84:BI174)),2)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50</v>
      </c>
      <c r="E39" s="124"/>
      <c r="F39" s="124"/>
      <c r="G39" s="125" t="s">
        <v>51</v>
      </c>
      <c r="H39" s="126" t="s">
        <v>52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Piletický potok, Hradec Králové, ř. km 0,000 - 0,490, oprava opevnění</v>
      </c>
      <c r="F48" s="385"/>
      <c r="G48" s="385"/>
      <c r="H48" s="385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89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6" t="str">
        <f>E9</f>
        <v>VON - Vedlejší a ostatní náklady</v>
      </c>
      <c r="F50" s="386"/>
      <c r="G50" s="386"/>
      <c r="H50" s="386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Hradec Králové</v>
      </c>
      <c r="G52" s="38"/>
      <c r="H52" s="38"/>
      <c r="I52" s="31" t="s">
        <v>24</v>
      </c>
      <c r="J52" s="62" t="str">
        <f>IF(J12="","",J12)</f>
        <v>22. 6. 2021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26</v>
      </c>
      <c r="D54" s="38"/>
      <c r="E54" s="38"/>
      <c r="F54" s="29" t="str">
        <f>E15</f>
        <v>Povodí Labe, státní podnik, závod Jablonec n/N</v>
      </c>
      <c r="G54" s="38"/>
      <c r="H54" s="38"/>
      <c r="I54" s="31" t="s">
        <v>33</v>
      </c>
      <c r="J54" s="34" t="str">
        <f>E21</f>
        <v>Povodí Labe, státní podnik,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93</v>
      </c>
      <c r="D57" s="134"/>
      <c r="E57" s="134"/>
      <c r="F57" s="134"/>
      <c r="G57" s="134"/>
      <c r="H57" s="134"/>
      <c r="I57" s="134"/>
      <c r="J57" s="135" t="s">
        <v>94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72</v>
      </c>
      <c r="D59" s="38"/>
      <c r="E59" s="38"/>
      <c r="F59" s="38"/>
      <c r="G59" s="38"/>
      <c r="H59" s="38"/>
      <c r="I59" s="38"/>
      <c r="J59" s="80">
        <f>J84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" customHeight="1">
      <c r="B60" s="137"/>
      <c r="C60" s="138"/>
      <c r="D60" s="139" t="s">
        <v>391</v>
      </c>
      <c r="E60" s="140"/>
      <c r="F60" s="140"/>
      <c r="G60" s="140"/>
      <c r="H60" s="140"/>
      <c r="I60" s="140"/>
      <c r="J60" s="141">
        <f>J85</f>
        <v>0</v>
      </c>
      <c r="K60" s="138"/>
      <c r="L60" s="142"/>
    </row>
    <row r="61" spans="2:12" s="10" customFormat="1" ht="19.95" customHeight="1">
      <c r="B61" s="143"/>
      <c r="C61" s="144"/>
      <c r="D61" s="145" t="s">
        <v>392</v>
      </c>
      <c r="E61" s="146"/>
      <c r="F61" s="146"/>
      <c r="G61" s="146"/>
      <c r="H61" s="146"/>
      <c r="I61" s="146"/>
      <c r="J61" s="147">
        <f>J86</f>
        <v>0</v>
      </c>
      <c r="K61" s="144"/>
      <c r="L61" s="148"/>
    </row>
    <row r="62" spans="2:12" s="10" customFormat="1" ht="19.95" customHeight="1">
      <c r="B62" s="143"/>
      <c r="C62" s="144"/>
      <c r="D62" s="145" t="s">
        <v>393</v>
      </c>
      <c r="E62" s="146"/>
      <c r="F62" s="146"/>
      <c r="G62" s="146"/>
      <c r="H62" s="146"/>
      <c r="I62" s="146"/>
      <c r="J62" s="147">
        <f>J112</f>
        <v>0</v>
      </c>
      <c r="K62" s="144"/>
      <c r="L62" s="148"/>
    </row>
    <row r="63" spans="2:12" s="10" customFormat="1" ht="19.95" customHeight="1">
      <c r="B63" s="143"/>
      <c r="C63" s="144"/>
      <c r="D63" s="145" t="s">
        <v>394</v>
      </c>
      <c r="E63" s="146"/>
      <c r="F63" s="146"/>
      <c r="G63" s="146"/>
      <c r="H63" s="146"/>
      <c r="I63" s="146"/>
      <c r="J63" s="147">
        <f>J121</f>
        <v>0</v>
      </c>
      <c r="K63" s="144"/>
      <c r="L63" s="148"/>
    </row>
    <row r="64" spans="2:12" s="10" customFormat="1" ht="19.95" customHeight="1">
      <c r="B64" s="143"/>
      <c r="C64" s="144"/>
      <c r="D64" s="145" t="s">
        <v>395</v>
      </c>
      <c r="E64" s="146"/>
      <c r="F64" s="146"/>
      <c r="G64" s="146"/>
      <c r="H64" s="146"/>
      <c r="I64" s="146"/>
      <c r="J64" s="147">
        <f>J128</f>
        <v>0</v>
      </c>
      <c r="K64" s="144"/>
      <c r="L64" s="148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9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9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5" t="s">
        <v>101</v>
      </c>
      <c r="D71" s="38"/>
      <c r="E71" s="38"/>
      <c r="F71" s="38"/>
      <c r="G71" s="38"/>
      <c r="H71" s="38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4" t="str">
        <f>E7</f>
        <v>Piletický potok, Hradec Králové, ř. km 0,000 - 0,490, oprava opevnění</v>
      </c>
      <c r="F74" s="385"/>
      <c r="G74" s="385"/>
      <c r="H74" s="385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89</v>
      </c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56" t="str">
        <f>E9</f>
        <v>VON - Vedlejší a ostatní náklady</v>
      </c>
      <c r="F76" s="386"/>
      <c r="G76" s="386"/>
      <c r="H76" s="386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22</v>
      </c>
      <c r="D78" s="38"/>
      <c r="E78" s="38"/>
      <c r="F78" s="29" t="str">
        <f>F12</f>
        <v>Hradec Králové</v>
      </c>
      <c r="G78" s="38"/>
      <c r="H78" s="38"/>
      <c r="I78" s="31" t="s">
        <v>24</v>
      </c>
      <c r="J78" s="62" t="str">
        <f>IF(J12="","",J12)</f>
        <v>22. 6. 2021</v>
      </c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05" customHeight="1">
      <c r="A80" s="36"/>
      <c r="B80" s="37"/>
      <c r="C80" s="31" t="s">
        <v>26</v>
      </c>
      <c r="D80" s="38"/>
      <c r="E80" s="38"/>
      <c r="F80" s="29" t="str">
        <f>E15</f>
        <v>Povodí Labe, státní podnik, závod Jablonec n/N</v>
      </c>
      <c r="G80" s="38"/>
      <c r="H80" s="38"/>
      <c r="I80" s="31" t="s">
        <v>33</v>
      </c>
      <c r="J80" s="34" t="str">
        <f>E21</f>
        <v>Povodí Labe, státní podnik, Hradec Králové</v>
      </c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15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36</v>
      </c>
      <c r="J81" s="34" t="str">
        <f>E24</f>
        <v>Ing. Eva Morkesová</v>
      </c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9"/>
      <c r="B83" s="150"/>
      <c r="C83" s="151" t="s">
        <v>102</v>
      </c>
      <c r="D83" s="152" t="s">
        <v>59</v>
      </c>
      <c r="E83" s="152" t="s">
        <v>55</v>
      </c>
      <c r="F83" s="152" t="s">
        <v>56</v>
      </c>
      <c r="G83" s="152" t="s">
        <v>103</v>
      </c>
      <c r="H83" s="152" t="s">
        <v>104</v>
      </c>
      <c r="I83" s="152" t="s">
        <v>105</v>
      </c>
      <c r="J83" s="152" t="s">
        <v>94</v>
      </c>
      <c r="K83" s="153" t="s">
        <v>106</v>
      </c>
      <c r="L83" s="154"/>
      <c r="M83" s="71" t="s">
        <v>28</v>
      </c>
      <c r="N83" s="72" t="s">
        <v>44</v>
      </c>
      <c r="O83" s="72" t="s">
        <v>107</v>
      </c>
      <c r="P83" s="72" t="s">
        <v>108</v>
      </c>
      <c r="Q83" s="72" t="s">
        <v>109</v>
      </c>
      <c r="R83" s="72" t="s">
        <v>110</v>
      </c>
      <c r="S83" s="72" t="s">
        <v>111</v>
      </c>
      <c r="T83" s="73" t="s">
        <v>112</v>
      </c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63" s="2" customFormat="1" ht="22.8" customHeight="1">
      <c r="A84" s="36"/>
      <c r="B84" s="37"/>
      <c r="C84" s="78" t="s">
        <v>113</v>
      </c>
      <c r="D84" s="38"/>
      <c r="E84" s="38"/>
      <c r="F84" s="38"/>
      <c r="G84" s="38"/>
      <c r="H84" s="38"/>
      <c r="I84" s="38"/>
      <c r="J84" s="155">
        <f>BK84</f>
        <v>0</v>
      </c>
      <c r="K84" s="38"/>
      <c r="L84" s="41"/>
      <c r="M84" s="74"/>
      <c r="N84" s="156"/>
      <c r="O84" s="75"/>
      <c r="P84" s="157">
        <f>P85</f>
        <v>0</v>
      </c>
      <c r="Q84" s="75"/>
      <c r="R84" s="157">
        <f>R85</f>
        <v>0</v>
      </c>
      <c r="S84" s="75"/>
      <c r="T84" s="158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73</v>
      </c>
      <c r="AU84" s="19" t="s">
        <v>95</v>
      </c>
      <c r="BK84" s="159">
        <f>BK85</f>
        <v>0</v>
      </c>
    </row>
    <row r="85" spans="2:63" s="12" customFormat="1" ht="25.95" customHeight="1">
      <c r="B85" s="160"/>
      <c r="C85" s="161"/>
      <c r="D85" s="162" t="s">
        <v>73</v>
      </c>
      <c r="E85" s="163" t="s">
        <v>396</v>
      </c>
      <c r="F85" s="163" t="s">
        <v>397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P86+P112+P121+P128</f>
        <v>0</v>
      </c>
      <c r="Q85" s="168"/>
      <c r="R85" s="169">
        <f>R86+R112+R121+R128</f>
        <v>0</v>
      </c>
      <c r="S85" s="168"/>
      <c r="T85" s="170">
        <f>T86+T112+T121+T128</f>
        <v>0</v>
      </c>
      <c r="AR85" s="171" t="s">
        <v>123</v>
      </c>
      <c r="AT85" s="172" t="s">
        <v>73</v>
      </c>
      <c r="AU85" s="172" t="s">
        <v>74</v>
      </c>
      <c r="AY85" s="171" t="s">
        <v>116</v>
      </c>
      <c r="BK85" s="173">
        <f>BK86+BK112+BK121+BK128</f>
        <v>0</v>
      </c>
    </row>
    <row r="86" spans="2:63" s="12" customFormat="1" ht="22.8" customHeight="1">
      <c r="B86" s="160"/>
      <c r="C86" s="161"/>
      <c r="D86" s="162" t="s">
        <v>73</v>
      </c>
      <c r="E86" s="174" t="s">
        <v>398</v>
      </c>
      <c r="F86" s="174" t="s">
        <v>399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SUM(P87:P111)</f>
        <v>0</v>
      </c>
      <c r="Q86" s="168"/>
      <c r="R86" s="169">
        <f>SUM(R87:R111)</f>
        <v>0</v>
      </c>
      <c r="S86" s="168"/>
      <c r="T86" s="170">
        <f>SUM(T87:T111)</f>
        <v>0</v>
      </c>
      <c r="AR86" s="171" t="s">
        <v>123</v>
      </c>
      <c r="AT86" s="172" t="s">
        <v>73</v>
      </c>
      <c r="AU86" s="172" t="s">
        <v>82</v>
      </c>
      <c r="AY86" s="171" t="s">
        <v>116</v>
      </c>
      <c r="BK86" s="173">
        <f>SUM(BK87:BK111)</f>
        <v>0</v>
      </c>
    </row>
    <row r="87" spans="1:65" s="2" customFormat="1" ht="16.5" customHeight="1">
      <c r="A87" s="36"/>
      <c r="B87" s="37"/>
      <c r="C87" s="176" t="s">
        <v>82</v>
      </c>
      <c r="D87" s="176" t="s">
        <v>118</v>
      </c>
      <c r="E87" s="177" t="s">
        <v>400</v>
      </c>
      <c r="F87" s="178" t="s">
        <v>401</v>
      </c>
      <c r="G87" s="179" t="s">
        <v>402</v>
      </c>
      <c r="H87" s="180">
        <v>1</v>
      </c>
      <c r="I87" s="181"/>
      <c r="J87" s="182">
        <f>ROUND(I87*H87,2)</f>
        <v>0</v>
      </c>
      <c r="K87" s="178" t="s">
        <v>28</v>
      </c>
      <c r="L87" s="41"/>
      <c r="M87" s="183" t="s">
        <v>28</v>
      </c>
      <c r="N87" s="184" t="s">
        <v>47</v>
      </c>
      <c r="O87" s="67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7" t="s">
        <v>403</v>
      </c>
      <c r="AT87" s="187" t="s">
        <v>118</v>
      </c>
      <c r="AU87" s="187" t="s">
        <v>84</v>
      </c>
      <c r="AY87" s="19" t="s">
        <v>116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9" t="s">
        <v>123</v>
      </c>
      <c r="BK87" s="188">
        <f>ROUND(I87*H87,2)</f>
        <v>0</v>
      </c>
      <c r="BL87" s="19" t="s">
        <v>403</v>
      </c>
      <c r="BM87" s="187" t="s">
        <v>404</v>
      </c>
    </row>
    <row r="88" spans="1:47" s="2" customFormat="1" ht="10.2">
      <c r="A88" s="36"/>
      <c r="B88" s="37"/>
      <c r="C88" s="38"/>
      <c r="D88" s="189" t="s">
        <v>125</v>
      </c>
      <c r="E88" s="38"/>
      <c r="F88" s="190" t="s">
        <v>401</v>
      </c>
      <c r="G88" s="38"/>
      <c r="H88" s="38"/>
      <c r="I88" s="191"/>
      <c r="J88" s="38"/>
      <c r="K88" s="38"/>
      <c r="L88" s="41"/>
      <c r="M88" s="192"/>
      <c r="N88" s="193"/>
      <c r="O88" s="67"/>
      <c r="P88" s="67"/>
      <c r="Q88" s="67"/>
      <c r="R88" s="67"/>
      <c r="S88" s="67"/>
      <c r="T88" s="68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125</v>
      </c>
      <c r="AU88" s="19" t="s">
        <v>84</v>
      </c>
    </row>
    <row r="89" spans="2:51" s="13" customFormat="1" ht="10.2">
      <c r="B89" s="196"/>
      <c r="C89" s="197"/>
      <c r="D89" s="189" t="s">
        <v>129</v>
      </c>
      <c r="E89" s="198" t="s">
        <v>28</v>
      </c>
      <c r="F89" s="199" t="s">
        <v>405</v>
      </c>
      <c r="G89" s="197"/>
      <c r="H89" s="198" t="s">
        <v>28</v>
      </c>
      <c r="I89" s="200"/>
      <c r="J89" s="197"/>
      <c r="K89" s="197"/>
      <c r="L89" s="201"/>
      <c r="M89" s="202"/>
      <c r="N89" s="203"/>
      <c r="O89" s="203"/>
      <c r="P89" s="203"/>
      <c r="Q89" s="203"/>
      <c r="R89" s="203"/>
      <c r="S89" s="203"/>
      <c r="T89" s="204"/>
      <c r="AT89" s="205" t="s">
        <v>129</v>
      </c>
      <c r="AU89" s="205" t="s">
        <v>84</v>
      </c>
      <c r="AV89" s="13" t="s">
        <v>82</v>
      </c>
      <c r="AW89" s="13" t="s">
        <v>35</v>
      </c>
      <c r="AX89" s="13" t="s">
        <v>74</v>
      </c>
      <c r="AY89" s="205" t="s">
        <v>116</v>
      </c>
    </row>
    <row r="90" spans="2:51" s="13" customFormat="1" ht="10.2">
      <c r="B90" s="196"/>
      <c r="C90" s="197"/>
      <c r="D90" s="189" t="s">
        <v>129</v>
      </c>
      <c r="E90" s="198" t="s">
        <v>28</v>
      </c>
      <c r="F90" s="199" t="s">
        <v>406</v>
      </c>
      <c r="G90" s="197"/>
      <c r="H90" s="198" t="s">
        <v>28</v>
      </c>
      <c r="I90" s="200"/>
      <c r="J90" s="197"/>
      <c r="K90" s="197"/>
      <c r="L90" s="201"/>
      <c r="M90" s="202"/>
      <c r="N90" s="203"/>
      <c r="O90" s="203"/>
      <c r="P90" s="203"/>
      <c r="Q90" s="203"/>
      <c r="R90" s="203"/>
      <c r="S90" s="203"/>
      <c r="T90" s="204"/>
      <c r="AT90" s="205" t="s">
        <v>129</v>
      </c>
      <c r="AU90" s="205" t="s">
        <v>84</v>
      </c>
      <c r="AV90" s="13" t="s">
        <v>82</v>
      </c>
      <c r="AW90" s="13" t="s">
        <v>35</v>
      </c>
      <c r="AX90" s="13" t="s">
        <v>74</v>
      </c>
      <c r="AY90" s="205" t="s">
        <v>116</v>
      </c>
    </row>
    <row r="91" spans="2:51" s="13" customFormat="1" ht="10.2">
      <c r="B91" s="196"/>
      <c r="C91" s="197"/>
      <c r="D91" s="189" t="s">
        <v>129</v>
      </c>
      <c r="E91" s="198" t="s">
        <v>28</v>
      </c>
      <c r="F91" s="199" t="s">
        <v>407</v>
      </c>
      <c r="G91" s="197"/>
      <c r="H91" s="198" t="s">
        <v>28</v>
      </c>
      <c r="I91" s="200"/>
      <c r="J91" s="197"/>
      <c r="K91" s="197"/>
      <c r="L91" s="201"/>
      <c r="M91" s="202"/>
      <c r="N91" s="203"/>
      <c r="O91" s="203"/>
      <c r="P91" s="203"/>
      <c r="Q91" s="203"/>
      <c r="R91" s="203"/>
      <c r="S91" s="203"/>
      <c r="T91" s="204"/>
      <c r="AT91" s="205" t="s">
        <v>129</v>
      </c>
      <c r="AU91" s="205" t="s">
        <v>84</v>
      </c>
      <c r="AV91" s="13" t="s">
        <v>82</v>
      </c>
      <c r="AW91" s="13" t="s">
        <v>35</v>
      </c>
      <c r="AX91" s="13" t="s">
        <v>74</v>
      </c>
      <c r="AY91" s="205" t="s">
        <v>116</v>
      </c>
    </row>
    <row r="92" spans="2:51" s="13" customFormat="1" ht="10.2">
      <c r="B92" s="196"/>
      <c r="C92" s="197"/>
      <c r="D92" s="189" t="s">
        <v>129</v>
      </c>
      <c r="E92" s="198" t="s">
        <v>28</v>
      </c>
      <c r="F92" s="199" t="s">
        <v>408</v>
      </c>
      <c r="G92" s="197"/>
      <c r="H92" s="198" t="s">
        <v>28</v>
      </c>
      <c r="I92" s="200"/>
      <c r="J92" s="197"/>
      <c r="K92" s="197"/>
      <c r="L92" s="201"/>
      <c r="M92" s="202"/>
      <c r="N92" s="203"/>
      <c r="O92" s="203"/>
      <c r="P92" s="203"/>
      <c r="Q92" s="203"/>
      <c r="R92" s="203"/>
      <c r="S92" s="203"/>
      <c r="T92" s="204"/>
      <c r="AT92" s="205" t="s">
        <v>129</v>
      </c>
      <c r="AU92" s="205" t="s">
        <v>84</v>
      </c>
      <c r="AV92" s="13" t="s">
        <v>82</v>
      </c>
      <c r="AW92" s="13" t="s">
        <v>35</v>
      </c>
      <c r="AX92" s="13" t="s">
        <v>74</v>
      </c>
      <c r="AY92" s="205" t="s">
        <v>116</v>
      </c>
    </row>
    <row r="93" spans="2:51" s="13" customFormat="1" ht="10.2">
      <c r="B93" s="196"/>
      <c r="C93" s="197"/>
      <c r="D93" s="189" t="s">
        <v>129</v>
      </c>
      <c r="E93" s="198" t="s">
        <v>28</v>
      </c>
      <c r="F93" s="199" t="s">
        <v>409</v>
      </c>
      <c r="G93" s="197"/>
      <c r="H93" s="198" t="s">
        <v>28</v>
      </c>
      <c r="I93" s="200"/>
      <c r="J93" s="197"/>
      <c r="K93" s="197"/>
      <c r="L93" s="201"/>
      <c r="M93" s="202"/>
      <c r="N93" s="203"/>
      <c r="O93" s="203"/>
      <c r="P93" s="203"/>
      <c r="Q93" s="203"/>
      <c r="R93" s="203"/>
      <c r="S93" s="203"/>
      <c r="T93" s="204"/>
      <c r="AT93" s="205" t="s">
        <v>129</v>
      </c>
      <c r="AU93" s="205" t="s">
        <v>84</v>
      </c>
      <c r="AV93" s="13" t="s">
        <v>82</v>
      </c>
      <c r="AW93" s="13" t="s">
        <v>35</v>
      </c>
      <c r="AX93" s="13" t="s">
        <v>74</v>
      </c>
      <c r="AY93" s="205" t="s">
        <v>116</v>
      </c>
    </row>
    <row r="94" spans="2:51" s="13" customFormat="1" ht="10.2">
      <c r="B94" s="196"/>
      <c r="C94" s="197"/>
      <c r="D94" s="189" t="s">
        <v>129</v>
      </c>
      <c r="E94" s="198" t="s">
        <v>28</v>
      </c>
      <c r="F94" s="199" t="s">
        <v>410</v>
      </c>
      <c r="G94" s="197"/>
      <c r="H94" s="198" t="s">
        <v>28</v>
      </c>
      <c r="I94" s="200"/>
      <c r="J94" s="197"/>
      <c r="K94" s="197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129</v>
      </c>
      <c r="AU94" s="205" t="s">
        <v>84</v>
      </c>
      <c r="AV94" s="13" t="s">
        <v>82</v>
      </c>
      <c r="AW94" s="13" t="s">
        <v>35</v>
      </c>
      <c r="AX94" s="13" t="s">
        <v>74</v>
      </c>
      <c r="AY94" s="205" t="s">
        <v>116</v>
      </c>
    </row>
    <row r="95" spans="2:51" s="13" customFormat="1" ht="20.4">
      <c r="B95" s="196"/>
      <c r="C95" s="197"/>
      <c r="D95" s="189" t="s">
        <v>129</v>
      </c>
      <c r="E95" s="198" t="s">
        <v>28</v>
      </c>
      <c r="F95" s="199" t="s">
        <v>411</v>
      </c>
      <c r="G95" s="197"/>
      <c r="H95" s="198" t="s">
        <v>28</v>
      </c>
      <c r="I95" s="200"/>
      <c r="J95" s="197"/>
      <c r="K95" s="197"/>
      <c r="L95" s="201"/>
      <c r="M95" s="202"/>
      <c r="N95" s="203"/>
      <c r="O95" s="203"/>
      <c r="P95" s="203"/>
      <c r="Q95" s="203"/>
      <c r="R95" s="203"/>
      <c r="S95" s="203"/>
      <c r="T95" s="204"/>
      <c r="AT95" s="205" t="s">
        <v>129</v>
      </c>
      <c r="AU95" s="205" t="s">
        <v>84</v>
      </c>
      <c r="AV95" s="13" t="s">
        <v>82</v>
      </c>
      <c r="AW95" s="13" t="s">
        <v>35</v>
      </c>
      <c r="AX95" s="13" t="s">
        <v>74</v>
      </c>
      <c r="AY95" s="205" t="s">
        <v>116</v>
      </c>
    </row>
    <row r="96" spans="2:51" s="13" customFormat="1" ht="10.2">
      <c r="B96" s="196"/>
      <c r="C96" s="197"/>
      <c r="D96" s="189" t="s">
        <v>129</v>
      </c>
      <c r="E96" s="198" t="s">
        <v>28</v>
      </c>
      <c r="F96" s="199" t="s">
        <v>412</v>
      </c>
      <c r="G96" s="197"/>
      <c r="H96" s="198" t="s">
        <v>28</v>
      </c>
      <c r="I96" s="200"/>
      <c r="J96" s="197"/>
      <c r="K96" s="197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129</v>
      </c>
      <c r="AU96" s="205" t="s">
        <v>84</v>
      </c>
      <c r="AV96" s="13" t="s">
        <v>82</v>
      </c>
      <c r="AW96" s="13" t="s">
        <v>35</v>
      </c>
      <c r="AX96" s="13" t="s">
        <v>74</v>
      </c>
      <c r="AY96" s="205" t="s">
        <v>116</v>
      </c>
    </row>
    <row r="97" spans="2:51" s="13" customFormat="1" ht="10.2">
      <c r="B97" s="196"/>
      <c r="C97" s="197"/>
      <c r="D97" s="189" t="s">
        <v>129</v>
      </c>
      <c r="E97" s="198" t="s">
        <v>28</v>
      </c>
      <c r="F97" s="199" t="s">
        <v>413</v>
      </c>
      <c r="G97" s="197"/>
      <c r="H97" s="198" t="s">
        <v>28</v>
      </c>
      <c r="I97" s="200"/>
      <c r="J97" s="197"/>
      <c r="K97" s="197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129</v>
      </c>
      <c r="AU97" s="205" t="s">
        <v>84</v>
      </c>
      <c r="AV97" s="13" t="s">
        <v>82</v>
      </c>
      <c r="AW97" s="13" t="s">
        <v>35</v>
      </c>
      <c r="AX97" s="13" t="s">
        <v>74</v>
      </c>
      <c r="AY97" s="205" t="s">
        <v>116</v>
      </c>
    </row>
    <row r="98" spans="2:51" s="13" customFormat="1" ht="20.4">
      <c r="B98" s="196"/>
      <c r="C98" s="197"/>
      <c r="D98" s="189" t="s">
        <v>129</v>
      </c>
      <c r="E98" s="198" t="s">
        <v>28</v>
      </c>
      <c r="F98" s="199" t="s">
        <v>414</v>
      </c>
      <c r="G98" s="197"/>
      <c r="H98" s="198" t="s">
        <v>28</v>
      </c>
      <c r="I98" s="200"/>
      <c r="J98" s="197"/>
      <c r="K98" s="197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129</v>
      </c>
      <c r="AU98" s="205" t="s">
        <v>84</v>
      </c>
      <c r="AV98" s="13" t="s">
        <v>82</v>
      </c>
      <c r="AW98" s="13" t="s">
        <v>35</v>
      </c>
      <c r="AX98" s="13" t="s">
        <v>74</v>
      </c>
      <c r="AY98" s="205" t="s">
        <v>116</v>
      </c>
    </row>
    <row r="99" spans="2:51" s="13" customFormat="1" ht="10.2">
      <c r="B99" s="196"/>
      <c r="C99" s="197"/>
      <c r="D99" s="189" t="s">
        <v>129</v>
      </c>
      <c r="E99" s="198" t="s">
        <v>28</v>
      </c>
      <c r="F99" s="199" t="s">
        <v>415</v>
      </c>
      <c r="G99" s="197"/>
      <c r="H99" s="198" t="s">
        <v>28</v>
      </c>
      <c r="I99" s="200"/>
      <c r="J99" s="197"/>
      <c r="K99" s="197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129</v>
      </c>
      <c r="AU99" s="205" t="s">
        <v>84</v>
      </c>
      <c r="AV99" s="13" t="s">
        <v>82</v>
      </c>
      <c r="AW99" s="13" t="s">
        <v>35</v>
      </c>
      <c r="AX99" s="13" t="s">
        <v>74</v>
      </c>
      <c r="AY99" s="205" t="s">
        <v>116</v>
      </c>
    </row>
    <row r="100" spans="2:51" s="13" customFormat="1" ht="20.4">
      <c r="B100" s="196"/>
      <c r="C100" s="197"/>
      <c r="D100" s="189" t="s">
        <v>129</v>
      </c>
      <c r="E100" s="198" t="s">
        <v>28</v>
      </c>
      <c r="F100" s="199" t="s">
        <v>416</v>
      </c>
      <c r="G100" s="197"/>
      <c r="H100" s="198" t="s">
        <v>28</v>
      </c>
      <c r="I100" s="200"/>
      <c r="J100" s="197"/>
      <c r="K100" s="197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129</v>
      </c>
      <c r="AU100" s="205" t="s">
        <v>84</v>
      </c>
      <c r="AV100" s="13" t="s">
        <v>82</v>
      </c>
      <c r="AW100" s="13" t="s">
        <v>35</v>
      </c>
      <c r="AX100" s="13" t="s">
        <v>74</v>
      </c>
      <c r="AY100" s="205" t="s">
        <v>116</v>
      </c>
    </row>
    <row r="101" spans="2:51" s="14" customFormat="1" ht="10.2">
      <c r="B101" s="206"/>
      <c r="C101" s="207"/>
      <c r="D101" s="189" t="s">
        <v>129</v>
      </c>
      <c r="E101" s="208" t="s">
        <v>28</v>
      </c>
      <c r="F101" s="209" t="s">
        <v>82</v>
      </c>
      <c r="G101" s="207"/>
      <c r="H101" s="210">
        <v>1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129</v>
      </c>
      <c r="AU101" s="216" t="s">
        <v>84</v>
      </c>
      <c r="AV101" s="14" t="s">
        <v>84</v>
      </c>
      <c r="AW101" s="14" t="s">
        <v>35</v>
      </c>
      <c r="AX101" s="14" t="s">
        <v>82</v>
      </c>
      <c r="AY101" s="216" t="s">
        <v>116</v>
      </c>
    </row>
    <row r="102" spans="1:65" s="2" customFormat="1" ht="16.5" customHeight="1">
      <c r="A102" s="36"/>
      <c r="B102" s="37"/>
      <c r="C102" s="176" t="s">
        <v>84</v>
      </c>
      <c r="D102" s="176" t="s">
        <v>118</v>
      </c>
      <c r="E102" s="177" t="s">
        <v>417</v>
      </c>
      <c r="F102" s="178" t="s">
        <v>418</v>
      </c>
      <c r="G102" s="179" t="s">
        <v>402</v>
      </c>
      <c r="H102" s="180">
        <v>1</v>
      </c>
      <c r="I102" s="181"/>
      <c r="J102" s="182">
        <f>ROUND(I102*H102,2)</f>
        <v>0</v>
      </c>
      <c r="K102" s="178" t="s">
        <v>28</v>
      </c>
      <c r="L102" s="41"/>
      <c r="M102" s="183" t="s">
        <v>28</v>
      </c>
      <c r="N102" s="184" t="s">
        <v>47</v>
      </c>
      <c r="O102" s="67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403</v>
      </c>
      <c r="AT102" s="187" t="s">
        <v>118</v>
      </c>
      <c r="AU102" s="187" t="s">
        <v>84</v>
      </c>
      <c r="AY102" s="19" t="s">
        <v>116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9" t="s">
        <v>123</v>
      </c>
      <c r="BK102" s="188">
        <f>ROUND(I102*H102,2)</f>
        <v>0</v>
      </c>
      <c r="BL102" s="19" t="s">
        <v>403</v>
      </c>
      <c r="BM102" s="187" t="s">
        <v>419</v>
      </c>
    </row>
    <row r="103" spans="1:47" s="2" customFormat="1" ht="10.2">
      <c r="A103" s="36"/>
      <c r="B103" s="37"/>
      <c r="C103" s="38"/>
      <c r="D103" s="189" t="s">
        <v>125</v>
      </c>
      <c r="E103" s="38"/>
      <c r="F103" s="190" t="s">
        <v>418</v>
      </c>
      <c r="G103" s="38"/>
      <c r="H103" s="38"/>
      <c r="I103" s="191"/>
      <c r="J103" s="38"/>
      <c r="K103" s="38"/>
      <c r="L103" s="41"/>
      <c r="M103" s="192"/>
      <c r="N103" s="193"/>
      <c r="O103" s="67"/>
      <c r="P103" s="67"/>
      <c r="Q103" s="67"/>
      <c r="R103" s="67"/>
      <c r="S103" s="67"/>
      <c r="T103" s="68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125</v>
      </c>
      <c r="AU103" s="19" t="s">
        <v>84</v>
      </c>
    </row>
    <row r="104" spans="2:51" s="13" customFormat="1" ht="20.4">
      <c r="B104" s="196"/>
      <c r="C104" s="197"/>
      <c r="D104" s="189" t="s">
        <v>129</v>
      </c>
      <c r="E104" s="198" t="s">
        <v>28</v>
      </c>
      <c r="F104" s="199" t="s">
        <v>420</v>
      </c>
      <c r="G104" s="197"/>
      <c r="H104" s="198" t="s">
        <v>28</v>
      </c>
      <c r="I104" s="200"/>
      <c r="J104" s="197"/>
      <c r="K104" s="197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129</v>
      </c>
      <c r="AU104" s="205" t="s">
        <v>84</v>
      </c>
      <c r="AV104" s="13" t="s">
        <v>82</v>
      </c>
      <c r="AW104" s="13" t="s">
        <v>35</v>
      </c>
      <c r="AX104" s="13" t="s">
        <v>74</v>
      </c>
      <c r="AY104" s="205" t="s">
        <v>116</v>
      </c>
    </row>
    <row r="105" spans="2:51" s="13" customFormat="1" ht="10.2">
      <c r="B105" s="196"/>
      <c r="C105" s="197"/>
      <c r="D105" s="189" t="s">
        <v>129</v>
      </c>
      <c r="E105" s="198" t="s">
        <v>28</v>
      </c>
      <c r="F105" s="199" t="s">
        <v>421</v>
      </c>
      <c r="G105" s="197"/>
      <c r="H105" s="198" t="s">
        <v>28</v>
      </c>
      <c r="I105" s="200"/>
      <c r="J105" s="197"/>
      <c r="K105" s="197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129</v>
      </c>
      <c r="AU105" s="205" t="s">
        <v>84</v>
      </c>
      <c r="AV105" s="13" t="s">
        <v>82</v>
      </c>
      <c r="AW105" s="13" t="s">
        <v>35</v>
      </c>
      <c r="AX105" s="13" t="s">
        <v>74</v>
      </c>
      <c r="AY105" s="205" t="s">
        <v>116</v>
      </c>
    </row>
    <row r="106" spans="2:51" s="13" customFormat="1" ht="10.2">
      <c r="B106" s="196"/>
      <c r="C106" s="197"/>
      <c r="D106" s="189" t="s">
        <v>129</v>
      </c>
      <c r="E106" s="198" t="s">
        <v>28</v>
      </c>
      <c r="F106" s="199" t="s">
        <v>422</v>
      </c>
      <c r="G106" s="197"/>
      <c r="H106" s="198" t="s">
        <v>28</v>
      </c>
      <c r="I106" s="200"/>
      <c r="J106" s="197"/>
      <c r="K106" s="197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129</v>
      </c>
      <c r="AU106" s="205" t="s">
        <v>84</v>
      </c>
      <c r="AV106" s="13" t="s">
        <v>82</v>
      </c>
      <c r="AW106" s="13" t="s">
        <v>35</v>
      </c>
      <c r="AX106" s="13" t="s">
        <v>74</v>
      </c>
      <c r="AY106" s="205" t="s">
        <v>116</v>
      </c>
    </row>
    <row r="107" spans="2:51" s="14" customFormat="1" ht="10.2">
      <c r="B107" s="206"/>
      <c r="C107" s="207"/>
      <c r="D107" s="189" t="s">
        <v>129</v>
      </c>
      <c r="E107" s="208" t="s">
        <v>28</v>
      </c>
      <c r="F107" s="209" t="s">
        <v>82</v>
      </c>
      <c r="G107" s="207"/>
      <c r="H107" s="210">
        <v>1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129</v>
      </c>
      <c r="AU107" s="216" t="s">
        <v>84</v>
      </c>
      <c r="AV107" s="14" t="s">
        <v>84</v>
      </c>
      <c r="AW107" s="14" t="s">
        <v>35</v>
      </c>
      <c r="AX107" s="14" t="s">
        <v>82</v>
      </c>
      <c r="AY107" s="216" t="s">
        <v>116</v>
      </c>
    </row>
    <row r="108" spans="1:65" s="2" customFormat="1" ht="16.5" customHeight="1">
      <c r="A108" s="36"/>
      <c r="B108" s="37"/>
      <c r="C108" s="176" t="s">
        <v>143</v>
      </c>
      <c r="D108" s="176" t="s">
        <v>118</v>
      </c>
      <c r="E108" s="177" t="s">
        <v>423</v>
      </c>
      <c r="F108" s="178" t="s">
        <v>424</v>
      </c>
      <c r="G108" s="179" t="s">
        <v>402</v>
      </c>
      <c r="H108" s="180">
        <v>1</v>
      </c>
      <c r="I108" s="181"/>
      <c r="J108" s="182">
        <f>ROUND(I108*H108,2)</f>
        <v>0</v>
      </c>
      <c r="K108" s="178" t="s">
        <v>28</v>
      </c>
      <c r="L108" s="41"/>
      <c r="M108" s="183" t="s">
        <v>28</v>
      </c>
      <c r="N108" s="184" t="s">
        <v>47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7" t="s">
        <v>403</v>
      </c>
      <c r="AT108" s="187" t="s">
        <v>118</v>
      </c>
      <c r="AU108" s="187" t="s">
        <v>84</v>
      </c>
      <c r="AY108" s="19" t="s">
        <v>116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123</v>
      </c>
      <c r="BK108" s="188">
        <f>ROUND(I108*H108,2)</f>
        <v>0</v>
      </c>
      <c r="BL108" s="19" t="s">
        <v>403</v>
      </c>
      <c r="BM108" s="187" t="s">
        <v>425</v>
      </c>
    </row>
    <row r="109" spans="1:47" s="2" customFormat="1" ht="10.2">
      <c r="A109" s="36"/>
      <c r="B109" s="37"/>
      <c r="C109" s="38"/>
      <c r="D109" s="189" t="s">
        <v>125</v>
      </c>
      <c r="E109" s="38"/>
      <c r="F109" s="190" t="s">
        <v>426</v>
      </c>
      <c r="G109" s="38"/>
      <c r="H109" s="38"/>
      <c r="I109" s="191"/>
      <c r="J109" s="38"/>
      <c r="K109" s="38"/>
      <c r="L109" s="41"/>
      <c r="M109" s="192"/>
      <c r="N109" s="193"/>
      <c r="O109" s="67"/>
      <c r="P109" s="67"/>
      <c r="Q109" s="67"/>
      <c r="R109" s="67"/>
      <c r="S109" s="67"/>
      <c r="T109" s="68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125</v>
      </c>
      <c r="AU109" s="19" t="s">
        <v>84</v>
      </c>
    </row>
    <row r="110" spans="2:51" s="13" customFormat="1" ht="10.2">
      <c r="B110" s="196"/>
      <c r="C110" s="197"/>
      <c r="D110" s="189" t="s">
        <v>129</v>
      </c>
      <c r="E110" s="198" t="s">
        <v>28</v>
      </c>
      <c r="F110" s="199" t="s">
        <v>427</v>
      </c>
      <c r="G110" s="197"/>
      <c r="H110" s="198" t="s">
        <v>28</v>
      </c>
      <c r="I110" s="200"/>
      <c r="J110" s="197"/>
      <c r="K110" s="197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129</v>
      </c>
      <c r="AU110" s="205" t="s">
        <v>84</v>
      </c>
      <c r="AV110" s="13" t="s">
        <v>82</v>
      </c>
      <c r="AW110" s="13" t="s">
        <v>35</v>
      </c>
      <c r="AX110" s="13" t="s">
        <v>74</v>
      </c>
      <c r="AY110" s="205" t="s">
        <v>116</v>
      </c>
    </row>
    <row r="111" spans="2:51" s="14" customFormat="1" ht="10.2">
      <c r="B111" s="206"/>
      <c r="C111" s="207"/>
      <c r="D111" s="189" t="s">
        <v>129</v>
      </c>
      <c r="E111" s="208" t="s">
        <v>28</v>
      </c>
      <c r="F111" s="209" t="s">
        <v>82</v>
      </c>
      <c r="G111" s="207"/>
      <c r="H111" s="210">
        <v>1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129</v>
      </c>
      <c r="AU111" s="216" t="s">
        <v>84</v>
      </c>
      <c r="AV111" s="14" t="s">
        <v>84</v>
      </c>
      <c r="AW111" s="14" t="s">
        <v>35</v>
      </c>
      <c r="AX111" s="14" t="s">
        <v>82</v>
      </c>
      <c r="AY111" s="216" t="s">
        <v>116</v>
      </c>
    </row>
    <row r="112" spans="2:63" s="12" customFormat="1" ht="22.8" customHeight="1">
      <c r="B112" s="160"/>
      <c r="C112" s="161"/>
      <c r="D112" s="162" t="s">
        <v>73</v>
      </c>
      <c r="E112" s="174" t="s">
        <v>428</v>
      </c>
      <c r="F112" s="174" t="s">
        <v>429</v>
      </c>
      <c r="G112" s="161"/>
      <c r="H112" s="161"/>
      <c r="I112" s="164"/>
      <c r="J112" s="175">
        <f>BK112</f>
        <v>0</v>
      </c>
      <c r="K112" s="161"/>
      <c r="L112" s="166"/>
      <c r="M112" s="167"/>
      <c r="N112" s="168"/>
      <c r="O112" s="168"/>
      <c r="P112" s="169">
        <f>SUM(P113:P120)</f>
        <v>0</v>
      </c>
      <c r="Q112" s="168"/>
      <c r="R112" s="169">
        <f>SUM(R113:R120)</f>
        <v>0</v>
      </c>
      <c r="S112" s="168"/>
      <c r="T112" s="170">
        <f>SUM(T113:T120)</f>
        <v>0</v>
      </c>
      <c r="AR112" s="171" t="s">
        <v>123</v>
      </c>
      <c r="AT112" s="172" t="s">
        <v>73</v>
      </c>
      <c r="AU112" s="172" t="s">
        <v>82</v>
      </c>
      <c r="AY112" s="171" t="s">
        <v>116</v>
      </c>
      <c r="BK112" s="173">
        <f>SUM(BK113:BK120)</f>
        <v>0</v>
      </c>
    </row>
    <row r="113" spans="1:65" s="2" customFormat="1" ht="16.5" customHeight="1">
      <c r="A113" s="36"/>
      <c r="B113" s="37"/>
      <c r="C113" s="176" t="s">
        <v>123</v>
      </c>
      <c r="D113" s="176" t="s">
        <v>118</v>
      </c>
      <c r="E113" s="177" t="s">
        <v>430</v>
      </c>
      <c r="F113" s="178" t="s">
        <v>431</v>
      </c>
      <c r="G113" s="179" t="s">
        <v>432</v>
      </c>
      <c r="H113" s="180">
        <v>1</v>
      </c>
      <c r="I113" s="181"/>
      <c r="J113" s="182">
        <f>ROUND(I113*H113,2)</f>
        <v>0</v>
      </c>
      <c r="K113" s="178" t="s">
        <v>28</v>
      </c>
      <c r="L113" s="41"/>
      <c r="M113" s="183" t="s">
        <v>28</v>
      </c>
      <c r="N113" s="184" t="s">
        <v>47</v>
      </c>
      <c r="O113" s="67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433</v>
      </c>
      <c r="AT113" s="187" t="s">
        <v>118</v>
      </c>
      <c r="AU113" s="187" t="s">
        <v>84</v>
      </c>
      <c r="AY113" s="19" t="s">
        <v>116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9" t="s">
        <v>123</v>
      </c>
      <c r="BK113" s="188">
        <f>ROUND(I113*H113,2)</f>
        <v>0</v>
      </c>
      <c r="BL113" s="19" t="s">
        <v>433</v>
      </c>
      <c r="BM113" s="187" t="s">
        <v>434</v>
      </c>
    </row>
    <row r="114" spans="1:47" s="2" customFormat="1" ht="19.2">
      <c r="A114" s="36"/>
      <c r="B114" s="37"/>
      <c r="C114" s="38"/>
      <c r="D114" s="189" t="s">
        <v>125</v>
      </c>
      <c r="E114" s="38"/>
      <c r="F114" s="190" t="s">
        <v>435</v>
      </c>
      <c r="G114" s="38"/>
      <c r="H114" s="38"/>
      <c r="I114" s="191"/>
      <c r="J114" s="38"/>
      <c r="K114" s="38"/>
      <c r="L114" s="41"/>
      <c r="M114" s="192"/>
      <c r="N114" s="193"/>
      <c r="O114" s="67"/>
      <c r="P114" s="67"/>
      <c r="Q114" s="67"/>
      <c r="R114" s="67"/>
      <c r="S114" s="67"/>
      <c r="T114" s="68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125</v>
      </c>
      <c r="AU114" s="19" t="s">
        <v>84</v>
      </c>
    </row>
    <row r="115" spans="1:65" s="2" customFormat="1" ht="24.15" customHeight="1">
      <c r="A115" s="36"/>
      <c r="B115" s="37"/>
      <c r="C115" s="176" t="s">
        <v>162</v>
      </c>
      <c r="D115" s="176" t="s">
        <v>118</v>
      </c>
      <c r="E115" s="177" t="s">
        <v>436</v>
      </c>
      <c r="F115" s="178" t="s">
        <v>437</v>
      </c>
      <c r="G115" s="179" t="s">
        <v>432</v>
      </c>
      <c r="H115" s="180">
        <v>1</v>
      </c>
      <c r="I115" s="181"/>
      <c r="J115" s="182">
        <f>ROUND(I115*H115,2)</f>
        <v>0</v>
      </c>
      <c r="K115" s="178" t="s">
        <v>28</v>
      </c>
      <c r="L115" s="41"/>
      <c r="M115" s="183" t="s">
        <v>28</v>
      </c>
      <c r="N115" s="184" t="s">
        <v>47</v>
      </c>
      <c r="O115" s="67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433</v>
      </c>
      <c r="AT115" s="187" t="s">
        <v>118</v>
      </c>
      <c r="AU115" s="187" t="s">
        <v>84</v>
      </c>
      <c r="AY115" s="19" t="s">
        <v>116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9" t="s">
        <v>123</v>
      </c>
      <c r="BK115" s="188">
        <f>ROUND(I115*H115,2)</f>
        <v>0</v>
      </c>
      <c r="BL115" s="19" t="s">
        <v>433</v>
      </c>
      <c r="BM115" s="187" t="s">
        <v>438</v>
      </c>
    </row>
    <row r="116" spans="1:47" s="2" customFormat="1" ht="19.2">
      <c r="A116" s="36"/>
      <c r="B116" s="37"/>
      <c r="C116" s="38"/>
      <c r="D116" s="189" t="s">
        <v>125</v>
      </c>
      <c r="E116" s="38"/>
      <c r="F116" s="190" t="s">
        <v>437</v>
      </c>
      <c r="G116" s="38"/>
      <c r="H116" s="38"/>
      <c r="I116" s="191"/>
      <c r="J116" s="38"/>
      <c r="K116" s="38"/>
      <c r="L116" s="41"/>
      <c r="M116" s="192"/>
      <c r="N116" s="193"/>
      <c r="O116" s="67"/>
      <c r="P116" s="67"/>
      <c r="Q116" s="67"/>
      <c r="R116" s="67"/>
      <c r="S116" s="67"/>
      <c r="T116" s="68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125</v>
      </c>
      <c r="AU116" s="19" t="s">
        <v>84</v>
      </c>
    </row>
    <row r="117" spans="1:65" s="2" customFormat="1" ht="16.5" customHeight="1">
      <c r="A117" s="36"/>
      <c r="B117" s="37"/>
      <c r="C117" s="176" t="s">
        <v>170</v>
      </c>
      <c r="D117" s="176" t="s">
        <v>118</v>
      </c>
      <c r="E117" s="177" t="s">
        <v>439</v>
      </c>
      <c r="F117" s="178" t="s">
        <v>440</v>
      </c>
      <c r="G117" s="179" t="s">
        <v>402</v>
      </c>
      <c r="H117" s="180">
        <v>1</v>
      </c>
      <c r="I117" s="181"/>
      <c r="J117" s="182">
        <f>ROUND(I117*H117,2)</f>
        <v>0</v>
      </c>
      <c r="K117" s="178" t="s">
        <v>28</v>
      </c>
      <c r="L117" s="41"/>
      <c r="M117" s="183" t="s">
        <v>28</v>
      </c>
      <c r="N117" s="184" t="s">
        <v>47</v>
      </c>
      <c r="O117" s="67"/>
      <c r="P117" s="185">
        <f>O117*H117</f>
        <v>0</v>
      </c>
      <c r="Q117" s="185">
        <v>0</v>
      </c>
      <c r="R117" s="185">
        <f>Q117*H117</f>
        <v>0</v>
      </c>
      <c r="S117" s="185">
        <v>0</v>
      </c>
      <c r="T117" s="18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7" t="s">
        <v>403</v>
      </c>
      <c r="AT117" s="187" t="s">
        <v>118</v>
      </c>
      <c r="AU117" s="187" t="s">
        <v>84</v>
      </c>
      <c r="AY117" s="19" t="s">
        <v>116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9" t="s">
        <v>123</v>
      </c>
      <c r="BK117" s="188">
        <f>ROUND(I117*H117,2)</f>
        <v>0</v>
      </c>
      <c r="BL117" s="19" t="s">
        <v>403</v>
      </c>
      <c r="BM117" s="187" t="s">
        <v>441</v>
      </c>
    </row>
    <row r="118" spans="1:47" s="2" customFormat="1" ht="10.2">
      <c r="A118" s="36"/>
      <c r="B118" s="37"/>
      <c r="C118" s="38"/>
      <c r="D118" s="189" t="s">
        <v>125</v>
      </c>
      <c r="E118" s="38"/>
      <c r="F118" s="190" t="s">
        <v>440</v>
      </c>
      <c r="G118" s="38"/>
      <c r="H118" s="38"/>
      <c r="I118" s="191"/>
      <c r="J118" s="38"/>
      <c r="K118" s="38"/>
      <c r="L118" s="41"/>
      <c r="M118" s="192"/>
      <c r="N118" s="193"/>
      <c r="O118" s="67"/>
      <c r="P118" s="67"/>
      <c r="Q118" s="67"/>
      <c r="R118" s="67"/>
      <c r="S118" s="67"/>
      <c r="T118" s="68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125</v>
      </c>
      <c r="AU118" s="19" t="s">
        <v>84</v>
      </c>
    </row>
    <row r="119" spans="2:51" s="13" customFormat="1" ht="10.2">
      <c r="B119" s="196"/>
      <c r="C119" s="197"/>
      <c r="D119" s="189" t="s">
        <v>129</v>
      </c>
      <c r="E119" s="198" t="s">
        <v>28</v>
      </c>
      <c r="F119" s="199" t="s">
        <v>442</v>
      </c>
      <c r="G119" s="197"/>
      <c r="H119" s="198" t="s">
        <v>28</v>
      </c>
      <c r="I119" s="200"/>
      <c r="J119" s="197"/>
      <c r="K119" s="197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129</v>
      </c>
      <c r="AU119" s="205" t="s">
        <v>84</v>
      </c>
      <c r="AV119" s="13" t="s">
        <v>82</v>
      </c>
      <c r="AW119" s="13" t="s">
        <v>35</v>
      </c>
      <c r="AX119" s="13" t="s">
        <v>74</v>
      </c>
      <c r="AY119" s="205" t="s">
        <v>116</v>
      </c>
    </row>
    <row r="120" spans="2:51" s="14" customFormat="1" ht="10.2">
      <c r="B120" s="206"/>
      <c r="C120" s="207"/>
      <c r="D120" s="189" t="s">
        <v>129</v>
      </c>
      <c r="E120" s="208" t="s">
        <v>28</v>
      </c>
      <c r="F120" s="209" t="s">
        <v>82</v>
      </c>
      <c r="G120" s="207"/>
      <c r="H120" s="210">
        <v>1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129</v>
      </c>
      <c r="AU120" s="216" t="s">
        <v>84</v>
      </c>
      <c r="AV120" s="14" t="s">
        <v>84</v>
      </c>
      <c r="AW120" s="14" t="s">
        <v>35</v>
      </c>
      <c r="AX120" s="14" t="s">
        <v>82</v>
      </c>
      <c r="AY120" s="216" t="s">
        <v>116</v>
      </c>
    </row>
    <row r="121" spans="2:63" s="12" customFormat="1" ht="22.8" customHeight="1">
      <c r="B121" s="160"/>
      <c r="C121" s="161"/>
      <c r="D121" s="162" t="s">
        <v>73</v>
      </c>
      <c r="E121" s="174" t="s">
        <v>443</v>
      </c>
      <c r="F121" s="174" t="s">
        <v>444</v>
      </c>
      <c r="G121" s="161"/>
      <c r="H121" s="161"/>
      <c r="I121" s="164"/>
      <c r="J121" s="175">
        <f>BK121</f>
        <v>0</v>
      </c>
      <c r="K121" s="161"/>
      <c r="L121" s="166"/>
      <c r="M121" s="167"/>
      <c r="N121" s="168"/>
      <c r="O121" s="168"/>
      <c r="P121" s="169">
        <f>SUM(P122:P127)</f>
        <v>0</v>
      </c>
      <c r="Q121" s="168"/>
      <c r="R121" s="169">
        <f>SUM(R122:R127)</f>
        <v>0</v>
      </c>
      <c r="S121" s="168"/>
      <c r="T121" s="170">
        <f>SUM(T122:T127)</f>
        <v>0</v>
      </c>
      <c r="AR121" s="171" t="s">
        <v>123</v>
      </c>
      <c r="AT121" s="172" t="s">
        <v>73</v>
      </c>
      <c r="AU121" s="172" t="s">
        <v>82</v>
      </c>
      <c r="AY121" s="171" t="s">
        <v>116</v>
      </c>
      <c r="BK121" s="173">
        <f>SUM(BK122:BK127)</f>
        <v>0</v>
      </c>
    </row>
    <row r="122" spans="1:65" s="2" customFormat="1" ht="16.5" customHeight="1">
      <c r="A122" s="36"/>
      <c r="B122" s="37"/>
      <c r="C122" s="176" t="s">
        <v>179</v>
      </c>
      <c r="D122" s="176" t="s">
        <v>118</v>
      </c>
      <c r="E122" s="177" t="s">
        <v>445</v>
      </c>
      <c r="F122" s="178" t="s">
        <v>446</v>
      </c>
      <c r="G122" s="179" t="s">
        <v>402</v>
      </c>
      <c r="H122" s="180">
        <v>1</v>
      </c>
      <c r="I122" s="181"/>
      <c r="J122" s="182">
        <f>ROUND(I122*H122,2)</f>
        <v>0</v>
      </c>
      <c r="K122" s="178" t="s">
        <v>28</v>
      </c>
      <c r="L122" s="41"/>
      <c r="M122" s="183" t="s">
        <v>28</v>
      </c>
      <c r="N122" s="184" t="s">
        <v>47</v>
      </c>
      <c r="O122" s="67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7" t="s">
        <v>447</v>
      </c>
      <c r="AT122" s="187" t="s">
        <v>118</v>
      </c>
      <c r="AU122" s="187" t="s">
        <v>84</v>
      </c>
      <c r="AY122" s="19" t="s">
        <v>116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123</v>
      </c>
      <c r="BK122" s="188">
        <f>ROUND(I122*H122,2)</f>
        <v>0</v>
      </c>
      <c r="BL122" s="19" t="s">
        <v>447</v>
      </c>
      <c r="BM122" s="187" t="s">
        <v>448</v>
      </c>
    </row>
    <row r="123" spans="1:47" s="2" customFormat="1" ht="10.2">
      <c r="A123" s="36"/>
      <c r="B123" s="37"/>
      <c r="C123" s="38"/>
      <c r="D123" s="189" t="s">
        <v>125</v>
      </c>
      <c r="E123" s="38"/>
      <c r="F123" s="190" t="s">
        <v>446</v>
      </c>
      <c r="G123" s="38"/>
      <c r="H123" s="38"/>
      <c r="I123" s="191"/>
      <c r="J123" s="38"/>
      <c r="K123" s="38"/>
      <c r="L123" s="41"/>
      <c r="M123" s="192"/>
      <c r="N123" s="193"/>
      <c r="O123" s="67"/>
      <c r="P123" s="67"/>
      <c r="Q123" s="67"/>
      <c r="R123" s="67"/>
      <c r="S123" s="67"/>
      <c r="T123" s="68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125</v>
      </c>
      <c r="AU123" s="19" t="s">
        <v>84</v>
      </c>
    </row>
    <row r="124" spans="2:51" s="13" customFormat="1" ht="10.2">
      <c r="B124" s="196"/>
      <c r="C124" s="197"/>
      <c r="D124" s="189" t="s">
        <v>129</v>
      </c>
      <c r="E124" s="198" t="s">
        <v>28</v>
      </c>
      <c r="F124" s="199" t="s">
        <v>449</v>
      </c>
      <c r="G124" s="197"/>
      <c r="H124" s="198" t="s">
        <v>28</v>
      </c>
      <c r="I124" s="200"/>
      <c r="J124" s="197"/>
      <c r="K124" s="197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129</v>
      </c>
      <c r="AU124" s="205" t="s">
        <v>84</v>
      </c>
      <c r="AV124" s="13" t="s">
        <v>82</v>
      </c>
      <c r="AW124" s="13" t="s">
        <v>35</v>
      </c>
      <c r="AX124" s="13" t="s">
        <v>74</v>
      </c>
      <c r="AY124" s="205" t="s">
        <v>116</v>
      </c>
    </row>
    <row r="125" spans="2:51" s="14" customFormat="1" ht="10.2">
      <c r="B125" s="206"/>
      <c r="C125" s="207"/>
      <c r="D125" s="189" t="s">
        <v>129</v>
      </c>
      <c r="E125" s="208" t="s">
        <v>28</v>
      </c>
      <c r="F125" s="209" t="s">
        <v>82</v>
      </c>
      <c r="G125" s="207"/>
      <c r="H125" s="210">
        <v>1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129</v>
      </c>
      <c r="AU125" s="216" t="s">
        <v>84</v>
      </c>
      <c r="AV125" s="14" t="s">
        <v>84</v>
      </c>
      <c r="AW125" s="14" t="s">
        <v>35</v>
      </c>
      <c r="AX125" s="14" t="s">
        <v>82</v>
      </c>
      <c r="AY125" s="216" t="s">
        <v>116</v>
      </c>
    </row>
    <row r="126" spans="1:65" s="2" customFormat="1" ht="16.5" customHeight="1">
      <c r="A126" s="36"/>
      <c r="B126" s="37"/>
      <c r="C126" s="176" t="s">
        <v>192</v>
      </c>
      <c r="D126" s="176" t="s">
        <v>118</v>
      </c>
      <c r="E126" s="177" t="s">
        <v>450</v>
      </c>
      <c r="F126" s="178" t="s">
        <v>451</v>
      </c>
      <c r="G126" s="179" t="s">
        <v>402</v>
      </c>
      <c r="H126" s="180">
        <v>1</v>
      </c>
      <c r="I126" s="181"/>
      <c r="J126" s="182">
        <f>ROUND(I126*H126,2)</f>
        <v>0</v>
      </c>
      <c r="K126" s="178" t="s">
        <v>28</v>
      </c>
      <c r="L126" s="41"/>
      <c r="M126" s="183" t="s">
        <v>28</v>
      </c>
      <c r="N126" s="184" t="s">
        <v>47</v>
      </c>
      <c r="O126" s="67"/>
      <c r="P126" s="185">
        <f>O126*H126</f>
        <v>0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7" t="s">
        <v>447</v>
      </c>
      <c r="AT126" s="187" t="s">
        <v>118</v>
      </c>
      <c r="AU126" s="187" t="s">
        <v>84</v>
      </c>
      <c r="AY126" s="19" t="s">
        <v>116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9" t="s">
        <v>123</v>
      </c>
      <c r="BK126" s="188">
        <f>ROUND(I126*H126,2)</f>
        <v>0</v>
      </c>
      <c r="BL126" s="19" t="s">
        <v>447</v>
      </c>
      <c r="BM126" s="187" t="s">
        <v>452</v>
      </c>
    </row>
    <row r="127" spans="1:47" s="2" customFormat="1" ht="10.2">
      <c r="A127" s="36"/>
      <c r="B127" s="37"/>
      <c r="C127" s="38"/>
      <c r="D127" s="189" t="s">
        <v>125</v>
      </c>
      <c r="E127" s="38"/>
      <c r="F127" s="190" t="s">
        <v>451</v>
      </c>
      <c r="G127" s="38"/>
      <c r="H127" s="38"/>
      <c r="I127" s="191"/>
      <c r="J127" s="38"/>
      <c r="K127" s="38"/>
      <c r="L127" s="41"/>
      <c r="M127" s="192"/>
      <c r="N127" s="193"/>
      <c r="O127" s="67"/>
      <c r="P127" s="67"/>
      <c r="Q127" s="67"/>
      <c r="R127" s="67"/>
      <c r="S127" s="67"/>
      <c r="T127" s="68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125</v>
      </c>
      <c r="AU127" s="19" t="s">
        <v>84</v>
      </c>
    </row>
    <row r="128" spans="2:63" s="12" customFormat="1" ht="22.8" customHeight="1">
      <c r="B128" s="160"/>
      <c r="C128" s="161"/>
      <c r="D128" s="162" t="s">
        <v>73</v>
      </c>
      <c r="E128" s="174" t="s">
        <v>453</v>
      </c>
      <c r="F128" s="174" t="s">
        <v>454</v>
      </c>
      <c r="G128" s="161"/>
      <c r="H128" s="161"/>
      <c r="I128" s="164"/>
      <c r="J128" s="175">
        <f>BK128</f>
        <v>0</v>
      </c>
      <c r="K128" s="161"/>
      <c r="L128" s="166"/>
      <c r="M128" s="167"/>
      <c r="N128" s="168"/>
      <c r="O128" s="168"/>
      <c r="P128" s="169">
        <f>SUM(P129:P174)</f>
        <v>0</v>
      </c>
      <c r="Q128" s="168"/>
      <c r="R128" s="169">
        <f>SUM(R129:R174)</f>
        <v>0</v>
      </c>
      <c r="S128" s="168"/>
      <c r="T128" s="170">
        <f>SUM(T129:T174)</f>
        <v>0</v>
      </c>
      <c r="AR128" s="171" t="s">
        <v>123</v>
      </c>
      <c r="AT128" s="172" t="s">
        <v>73</v>
      </c>
      <c r="AU128" s="172" t="s">
        <v>82</v>
      </c>
      <c r="AY128" s="171" t="s">
        <v>116</v>
      </c>
      <c r="BK128" s="173">
        <f>SUM(BK129:BK174)</f>
        <v>0</v>
      </c>
    </row>
    <row r="129" spans="1:65" s="2" customFormat="1" ht="24.15" customHeight="1">
      <c r="A129" s="36"/>
      <c r="B129" s="37"/>
      <c r="C129" s="176" t="s">
        <v>211</v>
      </c>
      <c r="D129" s="176" t="s">
        <v>118</v>
      </c>
      <c r="E129" s="177" t="s">
        <v>455</v>
      </c>
      <c r="F129" s="178" t="s">
        <v>456</v>
      </c>
      <c r="G129" s="179" t="s">
        <v>402</v>
      </c>
      <c r="H129" s="180">
        <v>1</v>
      </c>
      <c r="I129" s="181"/>
      <c r="J129" s="182">
        <f>ROUND(I129*H129,2)</f>
        <v>0</v>
      </c>
      <c r="K129" s="178" t="s">
        <v>28</v>
      </c>
      <c r="L129" s="41"/>
      <c r="M129" s="183" t="s">
        <v>28</v>
      </c>
      <c r="N129" s="184" t="s">
        <v>47</v>
      </c>
      <c r="O129" s="67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7" t="s">
        <v>447</v>
      </c>
      <c r="AT129" s="187" t="s">
        <v>118</v>
      </c>
      <c r="AU129" s="187" t="s">
        <v>84</v>
      </c>
      <c r="AY129" s="19" t="s">
        <v>116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9" t="s">
        <v>123</v>
      </c>
      <c r="BK129" s="188">
        <f>ROUND(I129*H129,2)</f>
        <v>0</v>
      </c>
      <c r="BL129" s="19" t="s">
        <v>447</v>
      </c>
      <c r="BM129" s="187" t="s">
        <v>457</v>
      </c>
    </row>
    <row r="130" spans="1:47" s="2" customFormat="1" ht="19.2">
      <c r="A130" s="36"/>
      <c r="B130" s="37"/>
      <c r="C130" s="38"/>
      <c r="D130" s="189" t="s">
        <v>125</v>
      </c>
      <c r="E130" s="38"/>
      <c r="F130" s="190" t="s">
        <v>456</v>
      </c>
      <c r="G130" s="38"/>
      <c r="H130" s="38"/>
      <c r="I130" s="191"/>
      <c r="J130" s="38"/>
      <c r="K130" s="38"/>
      <c r="L130" s="41"/>
      <c r="M130" s="192"/>
      <c r="N130" s="193"/>
      <c r="O130" s="67"/>
      <c r="P130" s="67"/>
      <c r="Q130" s="67"/>
      <c r="R130" s="67"/>
      <c r="S130" s="67"/>
      <c r="T130" s="68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125</v>
      </c>
      <c r="AU130" s="19" t="s">
        <v>84</v>
      </c>
    </row>
    <row r="131" spans="2:51" s="13" customFormat="1" ht="10.2">
      <c r="B131" s="196"/>
      <c r="C131" s="197"/>
      <c r="D131" s="189" t="s">
        <v>129</v>
      </c>
      <c r="E131" s="198" t="s">
        <v>28</v>
      </c>
      <c r="F131" s="199" t="s">
        <v>458</v>
      </c>
      <c r="G131" s="197"/>
      <c r="H131" s="198" t="s">
        <v>28</v>
      </c>
      <c r="I131" s="200"/>
      <c r="J131" s="197"/>
      <c r="K131" s="197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129</v>
      </c>
      <c r="AU131" s="205" t="s">
        <v>84</v>
      </c>
      <c r="AV131" s="13" t="s">
        <v>82</v>
      </c>
      <c r="AW131" s="13" t="s">
        <v>35</v>
      </c>
      <c r="AX131" s="13" t="s">
        <v>74</v>
      </c>
      <c r="AY131" s="205" t="s">
        <v>116</v>
      </c>
    </row>
    <row r="132" spans="2:51" s="14" customFormat="1" ht="10.2">
      <c r="B132" s="206"/>
      <c r="C132" s="207"/>
      <c r="D132" s="189" t="s">
        <v>129</v>
      </c>
      <c r="E132" s="208" t="s">
        <v>28</v>
      </c>
      <c r="F132" s="209" t="s">
        <v>82</v>
      </c>
      <c r="G132" s="207"/>
      <c r="H132" s="210">
        <v>1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129</v>
      </c>
      <c r="AU132" s="216" t="s">
        <v>84</v>
      </c>
      <c r="AV132" s="14" t="s">
        <v>84</v>
      </c>
      <c r="AW132" s="14" t="s">
        <v>35</v>
      </c>
      <c r="AX132" s="14" t="s">
        <v>82</v>
      </c>
      <c r="AY132" s="216" t="s">
        <v>116</v>
      </c>
    </row>
    <row r="133" spans="1:65" s="2" customFormat="1" ht="16.5" customHeight="1">
      <c r="A133" s="36"/>
      <c r="B133" s="37"/>
      <c r="C133" s="176" t="s">
        <v>217</v>
      </c>
      <c r="D133" s="176" t="s">
        <v>118</v>
      </c>
      <c r="E133" s="177" t="s">
        <v>459</v>
      </c>
      <c r="F133" s="178" t="s">
        <v>460</v>
      </c>
      <c r="G133" s="179" t="s">
        <v>432</v>
      </c>
      <c r="H133" s="180">
        <v>1</v>
      </c>
      <c r="I133" s="181"/>
      <c r="J133" s="182">
        <f>ROUND(I133*H133,2)</f>
        <v>0</v>
      </c>
      <c r="K133" s="178" t="s">
        <v>28</v>
      </c>
      <c r="L133" s="41"/>
      <c r="M133" s="183" t="s">
        <v>28</v>
      </c>
      <c r="N133" s="184" t="s">
        <v>47</v>
      </c>
      <c r="O133" s="67"/>
      <c r="P133" s="185">
        <f>O133*H133</f>
        <v>0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7" t="s">
        <v>447</v>
      </c>
      <c r="AT133" s="187" t="s">
        <v>118</v>
      </c>
      <c r="AU133" s="187" t="s">
        <v>84</v>
      </c>
      <c r="AY133" s="19" t="s">
        <v>116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9" t="s">
        <v>123</v>
      </c>
      <c r="BK133" s="188">
        <f>ROUND(I133*H133,2)</f>
        <v>0</v>
      </c>
      <c r="BL133" s="19" t="s">
        <v>447</v>
      </c>
      <c r="BM133" s="187" t="s">
        <v>461</v>
      </c>
    </row>
    <row r="134" spans="1:47" s="2" customFormat="1" ht="10.2">
      <c r="A134" s="36"/>
      <c r="B134" s="37"/>
      <c r="C134" s="38"/>
      <c r="D134" s="189" t="s">
        <v>125</v>
      </c>
      <c r="E134" s="38"/>
      <c r="F134" s="190" t="s">
        <v>460</v>
      </c>
      <c r="G134" s="38"/>
      <c r="H134" s="38"/>
      <c r="I134" s="191"/>
      <c r="J134" s="38"/>
      <c r="K134" s="38"/>
      <c r="L134" s="41"/>
      <c r="M134" s="192"/>
      <c r="N134" s="193"/>
      <c r="O134" s="67"/>
      <c r="P134" s="67"/>
      <c r="Q134" s="67"/>
      <c r="R134" s="67"/>
      <c r="S134" s="67"/>
      <c r="T134" s="68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125</v>
      </c>
      <c r="AU134" s="19" t="s">
        <v>84</v>
      </c>
    </row>
    <row r="135" spans="2:51" s="13" customFormat="1" ht="10.2">
      <c r="B135" s="196"/>
      <c r="C135" s="197"/>
      <c r="D135" s="189" t="s">
        <v>129</v>
      </c>
      <c r="E135" s="198" t="s">
        <v>28</v>
      </c>
      <c r="F135" s="199" t="s">
        <v>458</v>
      </c>
      <c r="G135" s="197"/>
      <c r="H135" s="198" t="s">
        <v>28</v>
      </c>
      <c r="I135" s="200"/>
      <c r="J135" s="197"/>
      <c r="K135" s="197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129</v>
      </c>
      <c r="AU135" s="205" t="s">
        <v>84</v>
      </c>
      <c r="AV135" s="13" t="s">
        <v>82</v>
      </c>
      <c r="AW135" s="13" t="s">
        <v>35</v>
      </c>
      <c r="AX135" s="13" t="s">
        <v>74</v>
      </c>
      <c r="AY135" s="205" t="s">
        <v>116</v>
      </c>
    </row>
    <row r="136" spans="2:51" s="14" customFormat="1" ht="10.2">
      <c r="B136" s="206"/>
      <c r="C136" s="207"/>
      <c r="D136" s="189" t="s">
        <v>129</v>
      </c>
      <c r="E136" s="208" t="s">
        <v>28</v>
      </c>
      <c r="F136" s="209" t="s">
        <v>82</v>
      </c>
      <c r="G136" s="207"/>
      <c r="H136" s="210">
        <v>1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129</v>
      </c>
      <c r="AU136" s="216" t="s">
        <v>84</v>
      </c>
      <c r="AV136" s="14" t="s">
        <v>84</v>
      </c>
      <c r="AW136" s="14" t="s">
        <v>35</v>
      </c>
      <c r="AX136" s="14" t="s">
        <v>82</v>
      </c>
      <c r="AY136" s="216" t="s">
        <v>116</v>
      </c>
    </row>
    <row r="137" spans="1:65" s="2" customFormat="1" ht="16.5" customHeight="1">
      <c r="A137" s="36"/>
      <c r="B137" s="37"/>
      <c r="C137" s="176" t="s">
        <v>227</v>
      </c>
      <c r="D137" s="176" t="s">
        <v>118</v>
      </c>
      <c r="E137" s="177" t="s">
        <v>462</v>
      </c>
      <c r="F137" s="178" t="s">
        <v>463</v>
      </c>
      <c r="G137" s="179" t="s">
        <v>402</v>
      </c>
      <c r="H137" s="180">
        <v>1</v>
      </c>
      <c r="I137" s="181"/>
      <c r="J137" s="182">
        <f>ROUND(I137*H137,2)</f>
        <v>0</v>
      </c>
      <c r="K137" s="178" t="s">
        <v>28</v>
      </c>
      <c r="L137" s="41"/>
      <c r="M137" s="183" t="s">
        <v>28</v>
      </c>
      <c r="N137" s="184" t="s">
        <v>47</v>
      </c>
      <c r="O137" s="67"/>
      <c r="P137" s="185">
        <f>O137*H137</f>
        <v>0</v>
      </c>
      <c r="Q137" s="185">
        <v>0</v>
      </c>
      <c r="R137" s="185">
        <f>Q137*H137</f>
        <v>0</v>
      </c>
      <c r="S137" s="185">
        <v>0</v>
      </c>
      <c r="T137" s="18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7" t="s">
        <v>447</v>
      </c>
      <c r="AT137" s="187" t="s">
        <v>118</v>
      </c>
      <c r="AU137" s="187" t="s">
        <v>84</v>
      </c>
      <c r="AY137" s="19" t="s">
        <v>116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9" t="s">
        <v>123</v>
      </c>
      <c r="BK137" s="188">
        <f>ROUND(I137*H137,2)</f>
        <v>0</v>
      </c>
      <c r="BL137" s="19" t="s">
        <v>447</v>
      </c>
      <c r="BM137" s="187" t="s">
        <v>464</v>
      </c>
    </row>
    <row r="138" spans="1:47" s="2" customFormat="1" ht="28.8">
      <c r="A138" s="36"/>
      <c r="B138" s="37"/>
      <c r="C138" s="38"/>
      <c r="D138" s="189" t="s">
        <v>125</v>
      </c>
      <c r="E138" s="38"/>
      <c r="F138" s="190" t="s">
        <v>465</v>
      </c>
      <c r="G138" s="38"/>
      <c r="H138" s="38"/>
      <c r="I138" s="191"/>
      <c r="J138" s="38"/>
      <c r="K138" s="38"/>
      <c r="L138" s="41"/>
      <c r="M138" s="192"/>
      <c r="N138" s="193"/>
      <c r="O138" s="67"/>
      <c r="P138" s="67"/>
      <c r="Q138" s="67"/>
      <c r="R138" s="67"/>
      <c r="S138" s="67"/>
      <c r="T138" s="68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125</v>
      </c>
      <c r="AU138" s="19" t="s">
        <v>84</v>
      </c>
    </row>
    <row r="139" spans="2:51" s="13" customFormat="1" ht="10.2">
      <c r="B139" s="196"/>
      <c r="C139" s="197"/>
      <c r="D139" s="189" t="s">
        <v>129</v>
      </c>
      <c r="E139" s="198" t="s">
        <v>28</v>
      </c>
      <c r="F139" s="199" t="s">
        <v>466</v>
      </c>
      <c r="G139" s="197"/>
      <c r="H139" s="198" t="s">
        <v>28</v>
      </c>
      <c r="I139" s="200"/>
      <c r="J139" s="197"/>
      <c r="K139" s="197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129</v>
      </c>
      <c r="AU139" s="205" t="s">
        <v>84</v>
      </c>
      <c r="AV139" s="13" t="s">
        <v>82</v>
      </c>
      <c r="AW139" s="13" t="s">
        <v>35</v>
      </c>
      <c r="AX139" s="13" t="s">
        <v>74</v>
      </c>
      <c r="AY139" s="205" t="s">
        <v>116</v>
      </c>
    </row>
    <row r="140" spans="2:51" s="14" customFormat="1" ht="10.2">
      <c r="B140" s="206"/>
      <c r="C140" s="207"/>
      <c r="D140" s="189" t="s">
        <v>129</v>
      </c>
      <c r="E140" s="208" t="s">
        <v>28</v>
      </c>
      <c r="F140" s="209" t="s">
        <v>82</v>
      </c>
      <c r="G140" s="207"/>
      <c r="H140" s="210">
        <v>1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129</v>
      </c>
      <c r="AU140" s="216" t="s">
        <v>84</v>
      </c>
      <c r="AV140" s="14" t="s">
        <v>84</v>
      </c>
      <c r="AW140" s="14" t="s">
        <v>35</v>
      </c>
      <c r="AX140" s="14" t="s">
        <v>82</v>
      </c>
      <c r="AY140" s="216" t="s">
        <v>116</v>
      </c>
    </row>
    <row r="141" spans="1:65" s="2" customFormat="1" ht="16.5" customHeight="1">
      <c r="A141" s="36"/>
      <c r="B141" s="37"/>
      <c r="C141" s="176" t="s">
        <v>239</v>
      </c>
      <c r="D141" s="176" t="s">
        <v>118</v>
      </c>
      <c r="E141" s="177" t="s">
        <v>467</v>
      </c>
      <c r="F141" s="178" t="s">
        <v>468</v>
      </c>
      <c r="G141" s="179" t="s">
        <v>402</v>
      </c>
      <c r="H141" s="180">
        <v>1</v>
      </c>
      <c r="I141" s="181"/>
      <c r="J141" s="182">
        <f>ROUND(I141*H141,2)</f>
        <v>0</v>
      </c>
      <c r="K141" s="178" t="s">
        <v>28</v>
      </c>
      <c r="L141" s="41"/>
      <c r="M141" s="183" t="s">
        <v>28</v>
      </c>
      <c r="N141" s="184" t="s">
        <v>47</v>
      </c>
      <c r="O141" s="67"/>
      <c r="P141" s="185">
        <f>O141*H141</f>
        <v>0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7" t="s">
        <v>447</v>
      </c>
      <c r="AT141" s="187" t="s">
        <v>118</v>
      </c>
      <c r="AU141" s="187" t="s">
        <v>84</v>
      </c>
      <c r="AY141" s="19" t="s">
        <v>116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9" t="s">
        <v>123</v>
      </c>
      <c r="BK141" s="188">
        <f>ROUND(I141*H141,2)</f>
        <v>0</v>
      </c>
      <c r="BL141" s="19" t="s">
        <v>447</v>
      </c>
      <c r="BM141" s="187" t="s">
        <v>469</v>
      </c>
    </row>
    <row r="142" spans="1:47" s="2" customFormat="1" ht="10.2">
      <c r="A142" s="36"/>
      <c r="B142" s="37"/>
      <c r="C142" s="38"/>
      <c r="D142" s="189" t="s">
        <v>125</v>
      </c>
      <c r="E142" s="38"/>
      <c r="F142" s="190" t="s">
        <v>468</v>
      </c>
      <c r="G142" s="38"/>
      <c r="H142" s="38"/>
      <c r="I142" s="191"/>
      <c r="J142" s="38"/>
      <c r="K142" s="38"/>
      <c r="L142" s="41"/>
      <c r="M142" s="192"/>
      <c r="N142" s="193"/>
      <c r="O142" s="67"/>
      <c r="P142" s="67"/>
      <c r="Q142" s="67"/>
      <c r="R142" s="67"/>
      <c r="S142" s="67"/>
      <c r="T142" s="68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125</v>
      </c>
      <c r="AU142" s="19" t="s">
        <v>84</v>
      </c>
    </row>
    <row r="143" spans="2:51" s="13" customFormat="1" ht="10.2">
      <c r="B143" s="196"/>
      <c r="C143" s="197"/>
      <c r="D143" s="189" t="s">
        <v>129</v>
      </c>
      <c r="E143" s="198" t="s">
        <v>28</v>
      </c>
      <c r="F143" s="199" t="s">
        <v>470</v>
      </c>
      <c r="G143" s="197"/>
      <c r="H143" s="198" t="s">
        <v>28</v>
      </c>
      <c r="I143" s="200"/>
      <c r="J143" s="197"/>
      <c r="K143" s="197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129</v>
      </c>
      <c r="AU143" s="205" t="s">
        <v>84</v>
      </c>
      <c r="AV143" s="13" t="s">
        <v>82</v>
      </c>
      <c r="AW143" s="13" t="s">
        <v>35</v>
      </c>
      <c r="AX143" s="13" t="s">
        <v>74</v>
      </c>
      <c r="AY143" s="205" t="s">
        <v>116</v>
      </c>
    </row>
    <row r="144" spans="2:51" s="14" customFormat="1" ht="10.2">
      <c r="B144" s="206"/>
      <c r="C144" s="207"/>
      <c r="D144" s="189" t="s">
        <v>129</v>
      </c>
      <c r="E144" s="208" t="s">
        <v>28</v>
      </c>
      <c r="F144" s="209" t="s">
        <v>82</v>
      </c>
      <c r="G144" s="207"/>
      <c r="H144" s="210">
        <v>1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129</v>
      </c>
      <c r="AU144" s="216" t="s">
        <v>84</v>
      </c>
      <c r="AV144" s="14" t="s">
        <v>84</v>
      </c>
      <c r="AW144" s="14" t="s">
        <v>35</v>
      </c>
      <c r="AX144" s="14" t="s">
        <v>82</v>
      </c>
      <c r="AY144" s="216" t="s">
        <v>116</v>
      </c>
    </row>
    <row r="145" spans="1:65" s="2" customFormat="1" ht="24.15" customHeight="1">
      <c r="A145" s="36"/>
      <c r="B145" s="37"/>
      <c r="C145" s="176" t="s">
        <v>248</v>
      </c>
      <c r="D145" s="176" t="s">
        <v>118</v>
      </c>
      <c r="E145" s="177" t="s">
        <v>471</v>
      </c>
      <c r="F145" s="178" t="s">
        <v>472</v>
      </c>
      <c r="G145" s="179" t="s">
        <v>402</v>
      </c>
      <c r="H145" s="180">
        <v>1</v>
      </c>
      <c r="I145" s="181"/>
      <c r="J145" s="182">
        <f>ROUND(I145*H145,2)</f>
        <v>0</v>
      </c>
      <c r="K145" s="178" t="s">
        <v>28</v>
      </c>
      <c r="L145" s="41"/>
      <c r="M145" s="183" t="s">
        <v>28</v>
      </c>
      <c r="N145" s="184" t="s">
        <v>47</v>
      </c>
      <c r="O145" s="67"/>
      <c r="P145" s="185">
        <f>O145*H145</f>
        <v>0</v>
      </c>
      <c r="Q145" s="185">
        <v>0</v>
      </c>
      <c r="R145" s="185">
        <f>Q145*H145</f>
        <v>0</v>
      </c>
      <c r="S145" s="185">
        <v>0</v>
      </c>
      <c r="T145" s="18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7" t="s">
        <v>447</v>
      </c>
      <c r="AT145" s="187" t="s">
        <v>118</v>
      </c>
      <c r="AU145" s="187" t="s">
        <v>84</v>
      </c>
      <c r="AY145" s="19" t="s">
        <v>116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9" t="s">
        <v>123</v>
      </c>
      <c r="BK145" s="188">
        <f>ROUND(I145*H145,2)</f>
        <v>0</v>
      </c>
      <c r="BL145" s="19" t="s">
        <v>447</v>
      </c>
      <c r="BM145" s="187" t="s">
        <v>473</v>
      </c>
    </row>
    <row r="146" spans="1:47" s="2" customFormat="1" ht="19.2">
      <c r="A146" s="36"/>
      <c r="B146" s="37"/>
      <c r="C146" s="38"/>
      <c r="D146" s="189" t="s">
        <v>125</v>
      </c>
      <c r="E146" s="38"/>
      <c r="F146" s="190" t="s">
        <v>472</v>
      </c>
      <c r="G146" s="38"/>
      <c r="H146" s="38"/>
      <c r="I146" s="191"/>
      <c r="J146" s="38"/>
      <c r="K146" s="38"/>
      <c r="L146" s="41"/>
      <c r="M146" s="192"/>
      <c r="N146" s="193"/>
      <c r="O146" s="67"/>
      <c r="P146" s="67"/>
      <c r="Q146" s="67"/>
      <c r="R146" s="67"/>
      <c r="S146" s="67"/>
      <c r="T146" s="68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125</v>
      </c>
      <c r="AU146" s="19" t="s">
        <v>84</v>
      </c>
    </row>
    <row r="147" spans="2:51" s="13" customFormat="1" ht="10.2">
      <c r="B147" s="196"/>
      <c r="C147" s="197"/>
      <c r="D147" s="189" t="s">
        <v>129</v>
      </c>
      <c r="E147" s="198" t="s">
        <v>28</v>
      </c>
      <c r="F147" s="199" t="s">
        <v>458</v>
      </c>
      <c r="G147" s="197"/>
      <c r="H147" s="198" t="s">
        <v>28</v>
      </c>
      <c r="I147" s="200"/>
      <c r="J147" s="197"/>
      <c r="K147" s="197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129</v>
      </c>
      <c r="AU147" s="205" t="s">
        <v>84</v>
      </c>
      <c r="AV147" s="13" t="s">
        <v>82</v>
      </c>
      <c r="AW147" s="13" t="s">
        <v>35</v>
      </c>
      <c r="AX147" s="13" t="s">
        <v>74</v>
      </c>
      <c r="AY147" s="205" t="s">
        <v>116</v>
      </c>
    </row>
    <row r="148" spans="2:51" s="14" customFormat="1" ht="10.2">
      <c r="B148" s="206"/>
      <c r="C148" s="207"/>
      <c r="D148" s="189" t="s">
        <v>129</v>
      </c>
      <c r="E148" s="208" t="s">
        <v>28</v>
      </c>
      <c r="F148" s="209" t="s">
        <v>82</v>
      </c>
      <c r="G148" s="207"/>
      <c r="H148" s="210">
        <v>1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129</v>
      </c>
      <c r="AU148" s="216" t="s">
        <v>84</v>
      </c>
      <c r="AV148" s="14" t="s">
        <v>84</v>
      </c>
      <c r="AW148" s="14" t="s">
        <v>35</v>
      </c>
      <c r="AX148" s="14" t="s">
        <v>82</v>
      </c>
      <c r="AY148" s="216" t="s">
        <v>116</v>
      </c>
    </row>
    <row r="149" spans="1:65" s="2" customFormat="1" ht="16.5" customHeight="1">
      <c r="A149" s="36"/>
      <c r="B149" s="37"/>
      <c r="C149" s="176" t="s">
        <v>258</v>
      </c>
      <c r="D149" s="176" t="s">
        <v>118</v>
      </c>
      <c r="E149" s="177" t="s">
        <v>474</v>
      </c>
      <c r="F149" s="178" t="s">
        <v>475</v>
      </c>
      <c r="G149" s="179" t="s">
        <v>402</v>
      </c>
      <c r="H149" s="180">
        <v>1</v>
      </c>
      <c r="I149" s="181"/>
      <c r="J149" s="182">
        <f>ROUND(I149*H149,2)</f>
        <v>0</v>
      </c>
      <c r="K149" s="178" t="s">
        <v>28</v>
      </c>
      <c r="L149" s="41"/>
      <c r="M149" s="183" t="s">
        <v>28</v>
      </c>
      <c r="N149" s="184" t="s">
        <v>47</v>
      </c>
      <c r="O149" s="67"/>
      <c r="P149" s="185">
        <f>O149*H149</f>
        <v>0</v>
      </c>
      <c r="Q149" s="185">
        <v>0</v>
      </c>
      <c r="R149" s="185">
        <f>Q149*H149</f>
        <v>0</v>
      </c>
      <c r="S149" s="185">
        <v>0</v>
      </c>
      <c r="T149" s="18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7" t="s">
        <v>447</v>
      </c>
      <c r="AT149" s="187" t="s">
        <v>118</v>
      </c>
      <c r="AU149" s="187" t="s">
        <v>84</v>
      </c>
      <c r="AY149" s="19" t="s">
        <v>116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9" t="s">
        <v>123</v>
      </c>
      <c r="BK149" s="188">
        <f>ROUND(I149*H149,2)</f>
        <v>0</v>
      </c>
      <c r="BL149" s="19" t="s">
        <v>447</v>
      </c>
      <c r="BM149" s="187" t="s">
        <v>476</v>
      </c>
    </row>
    <row r="150" spans="1:47" s="2" customFormat="1" ht="10.2">
      <c r="A150" s="36"/>
      <c r="B150" s="37"/>
      <c r="C150" s="38"/>
      <c r="D150" s="189" t="s">
        <v>125</v>
      </c>
      <c r="E150" s="38"/>
      <c r="F150" s="190" t="s">
        <v>477</v>
      </c>
      <c r="G150" s="38"/>
      <c r="H150" s="38"/>
      <c r="I150" s="191"/>
      <c r="J150" s="38"/>
      <c r="K150" s="38"/>
      <c r="L150" s="41"/>
      <c r="M150" s="192"/>
      <c r="N150" s="193"/>
      <c r="O150" s="67"/>
      <c r="P150" s="67"/>
      <c r="Q150" s="67"/>
      <c r="R150" s="67"/>
      <c r="S150" s="67"/>
      <c r="T150" s="68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125</v>
      </c>
      <c r="AU150" s="19" t="s">
        <v>84</v>
      </c>
    </row>
    <row r="151" spans="2:51" s="13" customFormat="1" ht="10.2">
      <c r="B151" s="196"/>
      <c r="C151" s="197"/>
      <c r="D151" s="189" t="s">
        <v>129</v>
      </c>
      <c r="E151" s="198" t="s">
        <v>28</v>
      </c>
      <c r="F151" s="199" t="s">
        <v>458</v>
      </c>
      <c r="G151" s="197"/>
      <c r="H151" s="198" t="s">
        <v>28</v>
      </c>
      <c r="I151" s="200"/>
      <c r="J151" s="197"/>
      <c r="K151" s="197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129</v>
      </c>
      <c r="AU151" s="205" t="s">
        <v>84</v>
      </c>
      <c r="AV151" s="13" t="s">
        <v>82</v>
      </c>
      <c r="AW151" s="13" t="s">
        <v>35</v>
      </c>
      <c r="AX151" s="13" t="s">
        <v>74</v>
      </c>
      <c r="AY151" s="205" t="s">
        <v>116</v>
      </c>
    </row>
    <row r="152" spans="2:51" s="14" customFormat="1" ht="10.2">
      <c r="B152" s="206"/>
      <c r="C152" s="207"/>
      <c r="D152" s="189" t="s">
        <v>129</v>
      </c>
      <c r="E152" s="208" t="s">
        <v>28</v>
      </c>
      <c r="F152" s="209" t="s">
        <v>82</v>
      </c>
      <c r="G152" s="207"/>
      <c r="H152" s="210">
        <v>1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129</v>
      </c>
      <c r="AU152" s="216" t="s">
        <v>84</v>
      </c>
      <c r="AV152" s="14" t="s">
        <v>84</v>
      </c>
      <c r="AW152" s="14" t="s">
        <v>35</v>
      </c>
      <c r="AX152" s="14" t="s">
        <v>82</v>
      </c>
      <c r="AY152" s="216" t="s">
        <v>116</v>
      </c>
    </row>
    <row r="153" spans="1:65" s="2" customFormat="1" ht="21.75" customHeight="1">
      <c r="A153" s="36"/>
      <c r="B153" s="37"/>
      <c r="C153" s="176" t="s">
        <v>8</v>
      </c>
      <c r="D153" s="176" t="s">
        <v>118</v>
      </c>
      <c r="E153" s="177" t="s">
        <v>478</v>
      </c>
      <c r="F153" s="178" t="s">
        <v>479</v>
      </c>
      <c r="G153" s="179" t="s">
        <v>402</v>
      </c>
      <c r="H153" s="180">
        <v>1</v>
      </c>
      <c r="I153" s="181"/>
      <c r="J153" s="182">
        <f>ROUND(I153*H153,2)</f>
        <v>0</v>
      </c>
      <c r="K153" s="178" t="s">
        <v>28</v>
      </c>
      <c r="L153" s="41"/>
      <c r="M153" s="183" t="s">
        <v>28</v>
      </c>
      <c r="N153" s="184" t="s">
        <v>47</v>
      </c>
      <c r="O153" s="67"/>
      <c r="P153" s="185">
        <f>O153*H153</f>
        <v>0</v>
      </c>
      <c r="Q153" s="185">
        <v>0</v>
      </c>
      <c r="R153" s="185">
        <f>Q153*H153</f>
        <v>0</v>
      </c>
      <c r="S153" s="185">
        <v>0</v>
      </c>
      <c r="T153" s="18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7" t="s">
        <v>447</v>
      </c>
      <c r="AT153" s="187" t="s">
        <v>118</v>
      </c>
      <c r="AU153" s="187" t="s">
        <v>84</v>
      </c>
      <c r="AY153" s="19" t="s">
        <v>116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19" t="s">
        <v>123</v>
      </c>
      <c r="BK153" s="188">
        <f>ROUND(I153*H153,2)</f>
        <v>0</v>
      </c>
      <c r="BL153" s="19" t="s">
        <v>447</v>
      </c>
      <c r="BM153" s="187" t="s">
        <v>480</v>
      </c>
    </row>
    <row r="154" spans="1:47" s="2" customFormat="1" ht="10.2">
      <c r="A154" s="36"/>
      <c r="B154" s="37"/>
      <c r="C154" s="38"/>
      <c r="D154" s="189" t="s">
        <v>125</v>
      </c>
      <c r="E154" s="38"/>
      <c r="F154" s="190" t="s">
        <v>479</v>
      </c>
      <c r="G154" s="38"/>
      <c r="H154" s="38"/>
      <c r="I154" s="191"/>
      <c r="J154" s="38"/>
      <c r="K154" s="38"/>
      <c r="L154" s="41"/>
      <c r="M154" s="192"/>
      <c r="N154" s="193"/>
      <c r="O154" s="67"/>
      <c r="P154" s="67"/>
      <c r="Q154" s="67"/>
      <c r="R154" s="67"/>
      <c r="S154" s="67"/>
      <c r="T154" s="68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125</v>
      </c>
      <c r="AU154" s="19" t="s">
        <v>84</v>
      </c>
    </row>
    <row r="155" spans="1:65" s="2" customFormat="1" ht="16.5" customHeight="1">
      <c r="A155" s="36"/>
      <c r="B155" s="37"/>
      <c r="C155" s="176" t="s">
        <v>277</v>
      </c>
      <c r="D155" s="176" t="s">
        <v>118</v>
      </c>
      <c r="E155" s="177" t="s">
        <v>481</v>
      </c>
      <c r="F155" s="178" t="s">
        <v>482</v>
      </c>
      <c r="G155" s="179" t="s">
        <v>402</v>
      </c>
      <c r="H155" s="180">
        <v>1</v>
      </c>
      <c r="I155" s="181"/>
      <c r="J155" s="182">
        <f>ROUND(I155*H155,2)</f>
        <v>0</v>
      </c>
      <c r="K155" s="178" t="s">
        <v>28</v>
      </c>
      <c r="L155" s="41"/>
      <c r="M155" s="183" t="s">
        <v>28</v>
      </c>
      <c r="N155" s="184" t="s">
        <v>47</v>
      </c>
      <c r="O155" s="67"/>
      <c r="P155" s="185">
        <f>O155*H155</f>
        <v>0</v>
      </c>
      <c r="Q155" s="185">
        <v>0</v>
      </c>
      <c r="R155" s="185">
        <f>Q155*H155</f>
        <v>0</v>
      </c>
      <c r="S155" s="185">
        <v>0</v>
      </c>
      <c r="T155" s="18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7" t="s">
        <v>447</v>
      </c>
      <c r="AT155" s="187" t="s">
        <v>118</v>
      </c>
      <c r="AU155" s="187" t="s">
        <v>84</v>
      </c>
      <c r="AY155" s="19" t="s">
        <v>116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9" t="s">
        <v>123</v>
      </c>
      <c r="BK155" s="188">
        <f>ROUND(I155*H155,2)</f>
        <v>0</v>
      </c>
      <c r="BL155" s="19" t="s">
        <v>447</v>
      </c>
      <c r="BM155" s="187" t="s">
        <v>483</v>
      </c>
    </row>
    <row r="156" spans="1:47" s="2" customFormat="1" ht="10.2">
      <c r="A156" s="36"/>
      <c r="B156" s="37"/>
      <c r="C156" s="38"/>
      <c r="D156" s="189" t="s">
        <v>125</v>
      </c>
      <c r="E156" s="38"/>
      <c r="F156" s="190" t="s">
        <v>482</v>
      </c>
      <c r="G156" s="38"/>
      <c r="H156" s="38"/>
      <c r="I156" s="191"/>
      <c r="J156" s="38"/>
      <c r="K156" s="38"/>
      <c r="L156" s="41"/>
      <c r="M156" s="192"/>
      <c r="N156" s="193"/>
      <c r="O156" s="67"/>
      <c r="P156" s="67"/>
      <c r="Q156" s="67"/>
      <c r="R156" s="67"/>
      <c r="S156" s="67"/>
      <c r="T156" s="68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125</v>
      </c>
      <c r="AU156" s="19" t="s">
        <v>84</v>
      </c>
    </row>
    <row r="157" spans="1:65" s="2" customFormat="1" ht="16.5" customHeight="1">
      <c r="A157" s="36"/>
      <c r="B157" s="37"/>
      <c r="C157" s="176" t="s">
        <v>292</v>
      </c>
      <c r="D157" s="176" t="s">
        <v>118</v>
      </c>
      <c r="E157" s="177" t="s">
        <v>484</v>
      </c>
      <c r="F157" s="178" t="s">
        <v>485</v>
      </c>
      <c r="G157" s="179" t="s">
        <v>402</v>
      </c>
      <c r="H157" s="180">
        <v>1</v>
      </c>
      <c r="I157" s="181"/>
      <c r="J157" s="182">
        <f>ROUND(I157*H157,2)</f>
        <v>0</v>
      </c>
      <c r="K157" s="178" t="s">
        <v>28</v>
      </c>
      <c r="L157" s="41"/>
      <c r="M157" s="183" t="s">
        <v>28</v>
      </c>
      <c r="N157" s="184" t="s">
        <v>47</v>
      </c>
      <c r="O157" s="67"/>
      <c r="P157" s="185">
        <f>O157*H157</f>
        <v>0</v>
      </c>
      <c r="Q157" s="185">
        <v>0</v>
      </c>
      <c r="R157" s="185">
        <f>Q157*H157</f>
        <v>0</v>
      </c>
      <c r="S157" s="185">
        <v>0</v>
      </c>
      <c r="T157" s="18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7" t="s">
        <v>447</v>
      </c>
      <c r="AT157" s="187" t="s">
        <v>118</v>
      </c>
      <c r="AU157" s="187" t="s">
        <v>84</v>
      </c>
      <c r="AY157" s="19" t="s">
        <v>116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9" t="s">
        <v>123</v>
      </c>
      <c r="BK157" s="188">
        <f>ROUND(I157*H157,2)</f>
        <v>0</v>
      </c>
      <c r="BL157" s="19" t="s">
        <v>447</v>
      </c>
      <c r="BM157" s="187" t="s">
        <v>486</v>
      </c>
    </row>
    <row r="158" spans="1:47" s="2" customFormat="1" ht="10.2">
      <c r="A158" s="36"/>
      <c r="B158" s="37"/>
      <c r="C158" s="38"/>
      <c r="D158" s="189" t="s">
        <v>125</v>
      </c>
      <c r="E158" s="38"/>
      <c r="F158" s="190" t="s">
        <v>487</v>
      </c>
      <c r="G158" s="38"/>
      <c r="H158" s="38"/>
      <c r="I158" s="191"/>
      <c r="J158" s="38"/>
      <c r="K158" s="38"/>
      <c r="L158" s="41"/>
      <c r="M158" s="192"/>
      <c r="N158" s="193"/>
      <c r="O158" s="67"/>
      <c r="P158" s="67"/>
      <c r="Q158" s="67"/>
      <c r="R158" s="67"/>
      <c r="S158" s="67"/>
      <c r="T158" s="68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125</v>
      </c>
      <c r="AU158" s="19" t="s">
        <v>84</v>
      </c>
    </row>
    <row r="159" spans="1:65" s="2" customFormat="1" ht="16.5" customHeight="1">
      <c r="A159" s="36"/>
      <c r="B159" s="37"/>
      <c r="C159" s="176" t="s">
        <v>300</v>
      </c>
      <c r="D159" s="176" t="s">
        <v>118</v>
      </c>
      <c r="E159" s="177" t="s">
        <v>488</v>
      </c>
      <c r="F159" s="178" t="s">
        <v>489</v>
      </c>
      <c r="G159" s="179" t="s">
        <v>402</v>
      </c>
      <c r="H159" s="180">
        <v>1</v>
      </c>
      <c r="I159" s="181"/>
      <c r="J159" s="182">
        <f>ROUND(I159*H159,2)</f>
        <v>0</v>
      </c>
      <c r="K159" s="178" t="s">
        <v>28</v>
      </c>
      <c r="L159" s="41"/>
      <c r="M159" s="183" t="s">
        <v>28</v>
      </c>
      <c r="N159" s="184" t="s">
        <v>47</v>
      </c>
      <c r="O159" s="67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7" t="s">
        <v>447</v>
      </c>
      <c r="AT159" s="187" t="s">
        <v>118</v>
      </c>
      <c r="AU159" s="187" t="s">
        <v>84</v>
      </c>
      <c r="AY159" s="19" t="s">
        <v>116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9" t="s">
        <v>123</v>
      </c>
      <c r="BK159" s="188">
        <f>ROUND(I159*H159,2)</f>
        <v>0</v>
      </c>
      <c r="BL159" s="19" t="s">
        <v>447</v>
      </c>
      <c r="BM159" s="187" t="s">
        <v>490</v>
      </c>
    </row>
    <row r="160" spans="1:47" s="2" customFormat="1" ht="10.2">
      <c r="A160" s="36"/>
      <c r="B160" s="37"/>
      <c r="C160" s="38"/>
      <c r="D160" s="189" t="s">
        <v>125</v>
      </c>
      <c r="E160" s="38"/>
      <c r="F160" s="190" t="s">
        <v>489</v>
      </c>
      <c r="G160" s="38"/>
      <c r="H160" s="38"/>
      <c r="I160" s="191"/>
      <c r="J160" s="38"/>
      <c r="K160" s="38"/>
      <c r="L160" s="41"/>
      <c r="M160" s="192"/>
      <c r="N160" s="193"/>
      <c r="O160" s="67"/>
      <c r="P160" s="67"/>
      <c r="Q160" s="67"/>
      <c r="R160" s="67"/>
      <c r="S160" s="67"/>
      <c r="T160" s="68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125</v>
      </c>
      <c r="AU160" s="19" t="s">
        <v>84</v>
      </c>
    </row>
    <row r="161" spans="2:51" s="13" customFormat="1" ht="10.2">
      <c r="B161" s="196"/>
      <c r="C161" s="197"/>
      <c r="D161" s="189" t="s">
        <v>129</v>
      </c>
      <c r="E161" s="198" t="s">
        <v>28</v>
      </c>
      <c r="F161" s="199" t="s">
        <v>458</v>
      </c>
      <c r="G161" s="197"/>
      <c r="H161" s="198" t="s">
        <v>28</v>
      </c>
      <c r="I161" s="200"/>
      <c r="J161" s="197"/>
      <c r="K161" s="197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129</v>
      </c>
      <c r="AU161" s="205" t="s">
        <v>84</v>
      </c>
      <c r="AV161" s="13" t="s">
        <v>82</v>
      </c>
      <c r="AW161" s="13" t="s">
        <v>35</v>
      </c>
      <c r="AX161" s="13" t="s">
        <v>74</v>
      </c>
      <c r="AY161" s="205" t="s">
        <v>116</v>
      </c>
    </row>
    <row r="162" spans="2:51" s="13" customFormat="1" ht="10.2">
      <c r="B162" s="196"/>
      <c r="C162" s="197"/>
      <c r="D162" s="189" t="s">
        <v>129</v>
      </c>
      <c r="E162" s="198" t="s">
        <v>28</v>
      </c>
      <c r="F162" s="199" t="s">
        <v>491</v>
      </c>
      <c r="G162" s="197"/>
      <c r="H162" s="198" t="s">
        <v>28</v>
      </c>
      <c r="I162" s="200"/>
      <c r="J162" s="197"/>
      <c r="K162" s="197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129</v>
      </c>
      <c r="AU162" s="205" t="s">
        <v>84</v>
      </c>
      <c r="AV162" s="13" t="s">
        <v>82</v>
      </c>
      <c r="AW162" s="13" t="s">
        <v>35</v>
      </c>
      <c r="AX162" s="13" t="s">
        <v>74</v>
      </c>
      <c r="AY162" s="205" t="s">
        <v>116</v>
      </c>
    </row>
    <row r="163" spans="2:51" s="13" customFormat="1" ht="10.2">
      <c r="B163" s="196"/>
      <c r="C163" s="197"/>
      <c r="D163" s="189" t="s">
        <v>129</v>
      </c>
      <c r="E163" s="198" t="s">
        <v>28</v>
      </c>
      <c r="F163" s="199" t="s">
        <v>492</v>
      </c>
      <c r="G163" s="197"/>
      <c r="H163" s="198" t="s">
        <v>28</v>
      </c>
      <c r="I163" s="200"/>
      <c r="J163" s="197"/>
      <c r="K163" s="197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129</v>
      </c>
      <c r="AU163" s="205" t="s">
        <v>84</v>
      </c>
      <c r="AV163" s="13" t="s">
        <v>82</v>
      </c>
      <c r="AW163" s="13" t="s">
        <v>35</v>
      </c>
      <c r="AX163" s="13" t="s">
        <v>74</v>
      </c>
      <c r="AY163" s="205" t="s">
        <v>116</v>
      </c>
    </row>
    <row r="164" spans="2:51" s="13" customFormat="1" ht="10.2">
      <c r="B164" s="196"/>
      <c r="C164" s="197"/>
      <c r="D164" s="189" t="s">
        <v>129</v>
      </c>
      <c r="E164" s="198" t="s">
        <v>28</v>
      </c>
      <c r="F164" s="199" t="s">
        <v>493</v>
      </c>
      <c r="G164" s="197"/>
      <c r="H164" s="198" t="s">
        <v>28</v>
      </c>
      <c r="I164" s="200"/>
      <c r="J164" s="197"/>
      <c r="K164" s="197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129</v>
      </c>
      <c r="AU164" s="205" t="s">
        <v>84</v>
      </c>
      <c r="AV164" s="13" t="s">
        <v>82</v>
      </c>
      <c r="AW164" s="13" t="s">
        <v>35</v>
      </c>
      <c r="AX164" s="13" t="s">
        <v>74</v>
      </c>
      <c r="AY164" s="205" t="s">
        <v>116</v>
      </c>
    </row>
    <row r="165" spans="2:51" s="14" customFormat="1" ht="10.2">
      <c r="B165" s="206"/>
      <c r="C165" s="207"/>
      <c r="D165" s="189" t="s">
        <v>129</v>
      </c>
      <c r="E165" s="208" t="s">
        <v>28</v>
      </c>
      <c r="F165" s="209" t="s">
        <v>82</v>
      </c>
      <c r="G165" s="207"/>
      <c r="H165" s="210">
        <v>1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129</v>
      </c>
      <c r="AU165" s="216" t="s">
        <v>84</v>
      </c>
      <c r="AV165" s="14" t="s">
        <v>84</v>
      </c>
      <c r="AW165" s="14" t="s">
        <v>35</v>
      </c>
      <c r="AX165" s="14" t="s">
        <v>82</v>
      </c>
      <c r="AY165" s="216" t="s">
        <v>116</v>
      </c>
    </row>
    <row r="166" spans="1:65" s="2" customFormat="1" ht="21.75" customHeight="1">
      <c r="A166" s="36"/>
      <c r="B166" s="37"/>
      <c r="C166" s="176" t="s">
        <v>307</v>
      </c>
      <c r="D166" s="176" t="s">
        <v>118</v>
      </c>
      <c r="E166" s="177" t="s">
        <v>494</v>
      </c>
      <c r="F166" s="178" t="s">
        <v>495</v>
      </c>
      <c r="G166" s="179" t="s">
        <v>402</v>
      </c>
      <c r="H166" s="180">
        <v>1</v>
      </c>
      <c r="I166" s="181"/>
      <c r="J166" s="182">
        <f>ROUND(I166*H166,2)</f>
        <v>0</v>
      </c>
      <c r="K166" s="178" t="s">
        <v>28</v>
      </c>
      <c r="L166" s="41"/>
      <c r="M166" s="183" t="s">
        <v>28</v>
      </c>
      <c r="N166" s="184" t="s">
        <v>47</v>
      </c>
      <c r="O166" s="67"/>
      <c r="P166" s="185">
        <f>O166*H166</f>
        <v>0</v>
      </c>
      <c r="Q166" s="185">
        <v>0</v>
      </c>
      <c r="R166" s="185">
        <f>Q166*H166</f>
        <v>0</v>
      </c>
      <c r="S166" s="185">
        <v>0</v>
      </c>
      <c r="T166" s="18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7" t="s">
        <v>447</v>
      </c>
      <c r="AT166" s="187" t="s">
        <v>118</v>
      </c>
      <c r="AU166" s="187" t="s">
        <v>84</v>
      </c>
      <c r="AY166" s="19" t="s">
        <v>116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19" t="s">
        <v>123</v>
      </c>
      <c r="BK166" s="188">
        <f>ROUND(I166*H166,2)</f>
        <v>0</v>
      </c>
      <c r="BL166" s="19" t="s">
        <v>447</v>
      </c>
      <c r="BM166" s="187" t="s">
        <v>496</v>
      </c>
    </row>
    <row r="167" spans="1:47" s="2" customFormat="1" ht="10.2">
      <c r="A167" s="36"/>
      <c r="B167" s="37"/>
      <c r="C167" s="38"/>
      <c r="D167" s="189" t="s">
        <v>125</v>
      </c>
      <c r="E167" s="38"/>
      <c r="F167" s="190" t="s">
        <v>495</v>
      </c>
      <c r="G167" s="38"/>
      <c r="H167" s="38"/>
      <c r="I167" s="191"/>
      <c r="J167" s="38"/>
      <c r="K167" s="38"/>
      <c r="L167" s="41"/>
      <c r="M167" s="192"/>
      <c r="N167" s="193"/>
      <c r="O167" s="67"/>
      <c r="P167" s="67"/>
      <c r="Q167" s="67"/>
      <c r="R167" s="67"/>
      <c r="S167" s="67"/>
      <c r="T167" s="68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125</v>
      </c>
      <c r="AU167" s="19" t="s">
        <v>84</v>
      </c>
    </row>
    <row r="168" spans="2:51" s="13" customFormat="1" ht="10.2">
      <c r="B168" s="196"/>
      <c r="C168" s="197"/>
      <c r="D168" s="189" t="s">
        <v>129</v>
      </c>
      <c r="E168" s="198" t="s">
        <v>28</v>
      </c>
      <c r="F168" s="199" t="s">
        <v>497</v>
      </c>
      <c r="G168" s="197"/>
      <c r="H168" s="198" t="s">
        <v>28</v>
      </c>
      <c r="I168" s="200"/>
      <c r="J168" s="197"/>
      <c r="K168" s="197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129</v>
      </c>
      <c r="AU168" s="205" t="s">
        <v>84</v>
      </c>
      <c r="AV168" s="13" t="s">
        <v>82</v>
      </c>
      <c r="AW168" s="13" t="s">
        <v>35</v>
      </c>
      <c r="AX168" s="13" t="s">
        <v>74</v>
      </c>
      <c r="AY168" s="205" t="s">
        <v>116</v>
      </c>
    </row>
    <row r="169" spans="2:51" s="14" customFormat="1" ht="10.2">
      <c r="B169" s="206"/>
      <c r="C169" s="207"/>
      <c r="D169" s="189" t="s">
        <v>129</v>
      </c>
      <c r="E169" s="208" t="s">
        <v>28</v>
      </c>
      <c r="F169" s="209" t="s">
        <v>82</v>
      </c>
      <c r="G169" s="207"/>
      <c r="H169" s="210">
        <v>1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129</v>
      </c>
      <c r="AU169" s="216" t="s">
        <v>84</v>
      </c>
      <c r="AV169" s="14" t="s">
        <v>84</v>
      </c>
      <c r="AW169" s="14" t="s">
        <v>35</v>
      </c>
      <c r="AX169" s="14" t="s">
        <v>82</v>
      </c>
      <c r="AY169" s="216" t="s">
        <v>116</v>
      </c>
    </row>
    <row r="170" spans="1:65" s="2" customFormat="1" ht="16.5" customHeight="1">
      <c r="A170" s="36"/>
      <c r="B170" s="37"/>
      <c r="C170" s="176" t="s">
        <v>316</v>
      </c>
      <c r="D170" s="176" t="s">
        <v>118</v>
      </c>
      <c r="E170" s="177" t="s">
        <v>498</v>
      </c>
      <c r="F170" s="178" t="s">
        <v>499</v>
      </c>
      <c r="G170" s="179" t="s">
        <v>402</v>
      </c>
      <c r="H170" s="180">
        <v>1</v>
      </c>
      <c r="I170" s="181"/>
      <c r="J170" s="182">
        <f>ROUND(I170*H170,2)</f>
        <v>0</v>
      </c>
      <c r="K170" s="178" t="s">
        <v>28</v>
      </c>
      <c r="L170" s="41"/>
      <c r="M170" s="183" t="s">
        <v>28</v>
      </c>
      <c r="N170" s="184" t="s">
        <v>47</v>
      </c>
      <c r="O170" s="67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7" t="s">
        <v>447</v>
      </c>
      <c r="AT170" s="187" t="s">
        <v>118</v>
      </c>
      <c r="AU170" s="187" t="s">
        <v>84</v>
      </c>
      <c r="AY170" s="19" t="s">
        <v>116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9" t="s">
        <v>123</v>
      </c>
      <c r="BK170" s="188">
        <f>ROUND(I170*H170,2)</f>
        <v>0</v>
      </c>
      <c r="BL170" s="19" t="s">
        <v>447</v>
      </c>
      <c r="BM170" s="187" t="s">
        <v>500</v>
      </c>
    </row>
    <row r="171" spans="1:47" s="2" customFormat="1" ht="10.2">
      <c r="A171" s="36"/>
      <c r="B171" s="37"/>
      <c r="C171" s="38"/>
      <c r="D171" s="189" t="s">
        <v>125</v>
      </c>
      <c r="E171" s="38"/>
      <c r="F171" s="190" t="s">
        <v>499</v>
      </c>
      <c r="G171" s="38"/>
      <c r="H171" s="38"/>
      <c r="I171" s="191"/>
      <c r="J171" s="38"/>
      <c r="K171" s="38"/>
      <c r="L171" s="41"/>
      <c r="M171" s="192"/>
      <c r="N171" s="193"/>
      <c r="O171" s="67"/>
      <c r="P171" s="67"/>
      <c r="Q171" s="67"/>
      <c r="R171" s="67"/>
      <c r="S171" s="67"/>
      <c r="T171" s="68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125</v>
      </c>
      <c r="AU171" s="19" t="s">
        <v>84</v>
      </c>
    </row>
    <row r="172" spans="1:65" s="2" customFormat="1" ht="16.5" customHeight="1">
      <c r="A172" s="36"/>
      <c r="B172" s="37"/>
      <c r="C172" s="176" t="s">
        <v>7</v>
      </c>
      <c r="D172" s="176" t="s">
        <v>118</v>
      </c>
      <c r="E172" s="177" t="s">
        <v>501</v>
      </c>
      <c r="F172" s="178" t="s">
        <v>502</v>
      </c>
      <c r="G172" s="179" t="s">
        <v>402</v>
      </c>
      <c r="H172" s="180">
        <v>1</v>
      </c>
      <c r="I172" s="181"/>
      <c r="J172" s="182">
        <f>ROUND(I172*H172,2)</f>
        <v>0</v>
      </c>
      <c r="K172" s="178" t="s">
        <v>28</v>
      </c>
      <c r="L172" s="41"/>
      <c r="M172" s="183" t="s">
        <v>28</v>
      </c>
      <c r="N172" s="184" t="s">
        <v>47</v>
      </c>
      <c r="O172" s="67"/>
      <c r="P172" s="185">
        <f>O172*H172</f>
        <v>0</v>
      </c>
      <c r="Q172" s="185">
        <v>0</v>
      </c>
      <c r="R172" s="185">
        <f>Q172*H172</f>
        <v>0</v>
      </c>
      <c r="S172" s="185">
        <v>0</v>
      </c>
      <c r="T172" s="18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7" t="s">
        <v>447</v>
      </c>
      <c r="AT172" s="187" t="s">
        <v>118</v>
      </c>
      <c r="AU172" s="187" t="s">
        <v>84</v>
      </c>
      <c r="AY172" s="19" t="s">
        <v>116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19" t="s">
        <v>123</v>
      </c>
      <c r="BK172" s="188">
        <f>ROUND(I172*H172,2)</f>
        <v>0</v>
      </c>
      <c r="BL172" s="19" t="s">
        <v>447</v>
      </c>
      <c r="BM172" s="187" t="s">
        <v>503</v>
      </c>
    </row>
    <row r="173" spans="1:47" s="2" customFormat="1" ht="10.2">
      <c r="A173" s="36"/>
      <c r="B173" s="37"/>
      <c r="C173" s="38"/>
      <c r="D173" s="189" t="s">
        <v>125</v>
      </c>
      <c r="E173" s="38"/>
      <c r="F173" s="190" t="s">
        <v>502</v>
      </c>
      <c r="G173" s="38"/>
      <c r="H173" s="38"/>
      <c r="I173" s="191"/>
      <c r="J173" s="38"/>
      <c r="K173" s="38"/>
      <c r="L173" s="41"/>
      <c r="M173" s="192"/>
      <c r="N173" s="193"/>
      <c r="O173" s="67"/>
      <c r="P173" s="67"/>
      <c r="Q173" s="67"/>
      <c r="R173" s="67"/>
      <c r="S173" s="67"/>
      <c r="T173" s="68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125</v>
      </c>
      <c r="AU173" s="19" t="s">
        <v>84</v>
      </c>
    </row>
    <row r="174" spans="2:51" s="14" customFormat="1" ht="10.2">
      <c r="B174" s="206"/>
      <c r="C174" s="207"/>
      <c r="D174" s="189" t="s">
        <v>129</v>
      </c>
      <c r="E174" s="208" t="s">
        <v>28</v>
      </c>
      <c r="F174" s="209" t="s">
        <v>82</v>
      </c>
      <c r="G174" s="207"/>
      <c r="H174" s="210">
        <v>1</v>
      </c>
      <c r="I174" s="211"/>
      <c r="J174" s="207"/>
      <c r="K174" s="207"/>
      <c r="L174" s="212"/>
      <c r="M174" s="253"/>
      <c r="N174" s="254"/>
      <c r="O174" s="254"/>
      <c r="P174" s="254"/>
      <c r="Q174" s="254"/>
      <c r="R174" s="254"/>
      <c r="S174" s="254"/>
      <c r="T174" s="255"/>
      <c r="AT174" s="216" t="s">
        <v>129</v>
      </c>
      <c r="AU174" s="216" t="s">
        <v>84</v>
      </c>
      <c r="AV174" s="14" t="s">
        <v>84</v>
      </c>
      <c r="AW174" s="14" t="s">
        <v>35</v>
      </c>
      <c r="AX174" s="14" t="s">
        <v>82</v>
      </c>
      <c r="AY174" s="216" t="s">
        <v>116</v>
      </c>
    </row>
    <row r="175" spans="1:31" s="2" customFormat="1" ht="6.9" customHeight="1">
      <c r="A175" s="36"/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41"/>
      <c r="M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</row>
  </sheetData>
  <sheetProtection algorithmName="SHA-512" hashValue="bF2pkyTj9+ul/Apd6tP9AQjRPYYKZZe/KqrFiWKkWrOMAqAZZO4VAt4skswyPrMpBPuxvxhBsLZ/uLfYjdG4NA==" saltValue="LXW8bIFtZpICYb3h8ddE0MGdNNRzFXa04E4q6suD3KQziNYOg+XrzHVrLhSbMdFwtcUyK9ccszmiND2U/w/APw==" spinCount="100000" sheet="1" objects="1" scenarios="1" formatColumns="0" formatRows="0" autoFilter="0"/>
  <autoFilter ref="C83:K17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7" customFormat="1" ht="45" customHeight="1">
      <c r="B3" s="260"/>
      <c r="C3" s="388" t="s">
        <v>504</v>
      </c>
      <c r="D3" s="388"/>
      <c r="E3" s="388"/>
      <c r="F3" s="388"/>
      <c r="G3" s="388"/>
      <c r="H3" s="388"/>
      <c r="I3" s="388"/>
      <c r="J3" s="388"/>
      <c r="K3" s="261"/>
    </row>
    <row r="4" spans="2:11" s="1" customFormat="1" ht="25.5" customHeight="1">
      <c r="B4" s="262"/>
      <c r="C4" s="393" t="s">
        <v>505</v>
      </c>
      <c r="D4" s="393"/>
      <c r="E4" s="393"/>
      <c r="F4" s="393"/>
      <c r="G4" s="393"/>
      <c r="H4" s="393"/>
      <c r="I4" s="393"/>
      <c r="J4" s="393"/>
      <c r="K4" s="263"/>
    </row>
    <row r="5" spans="2:11" s="1" customFormat="1" ht="5.25" customHeight="1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2"/>
      <c r="C6" s="392" t="s">
        <v>506</v>
      </c>
      <c r="D6" s="392"/>
      <c r="E6" s="392"/>
      <c r="F6" s="392"/>
      <c r="G6" s="392"/>
      <c r="H6" s="392"/>
      <c r="I6" s="392"/>
      <c r="J6" s="392"/>
      <c r="K6" s="263"/>
    </row>
    <row r="7" spans="2:11" s="1" customFormat="1" ht="15" customHeight="1">
      <c r="B7" s="266"/>
      <c r="C7" s="392" t="s">
        <v>507</v>
      </c>
      <c r="D7" s="392"/>
      <c r="E7" s="392"/>
      <c r="F7" s="392"/>
      <c r="G7" s="392"/>
      <c r="H7" s="392"/>
      <c r="I7" s="392"/>
      <c r="J7" s="392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392" t="s">
        <v>508</v>
      </c>
      <c r="D9" s="392"/>
      <c r="E9" s="392"/>
      <c r="F9" s="392"/>
      <c r="G9" s="392"/>
      <c r="H9" s="392"/>
      <c r="I9" s="392"/>
      <c r="J9" s="392"/>
      <c r="K9" s="263"/>
    </row>
    <row r="10" spans="2:11" s="1" customFormat="1" ht="15" customHeight="1">
      <c r="B10" s="266"/>
      <c r="C10" s="265"/>
      <c r="D10" s="392" t="s">
        <v>509</v>
      </c>
      <c r="E10" s="392"/>
      <c r="F10" s="392"/>
      <c r="G10" s="392"/>
      <c r="H10" s="392"/>
      <c r="I10" s="392"/>
      <c r="J10" s="392"/>
      <c r="K10" s="263"/>
    </row>
    <row r="11" spans="2:11" s="1" customFormat="1" ht="15" customHeight="1">
      <c r="B11" s="266"/>
      <c r="C11" s="267"/>
      <c r="D11" s="392" t="s">
        <v>510</v>
      </c>
      <c r="E11" s="392"/>
      <c r="F11" s="392"/>
      <c r="G11" s="392"/>
      <c r="H11" s="392"/>
      <c r="I11" s="392"/>
      <c r="J11" s="392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511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392" t="s">
        <v>512</v>
      </c>
      <c r="E15" s="392"/>
      <c r="F15" s="392"/>
      <c r="G15" s="392"/>
      <c r="H15" s="392"/>
      <c r="I15" s="392"/>
      <c r="J15" s="392"/>
      <c r="K15" s="263"/>
    </row>
    <row r="16" spans="2:11" s="1" customFormat="1" ht="15" customHeight="1">
      <c r="B16" s="266"/>
      <c r="C16" s="267"/>
      <c r="D16" s="392" t="s">
        <v>513</v>
      </c>
      <c r="E16" s="392"/>
      <c r="F16" s="392"/>
      <c r="G16" s="392"/>
      <c r="H16" s="392"/>
      <c r="I16" s="392"/>
      <c r="J16" s="392"/>
      <c r="K16" s="263"/>
    </row>
    <row r="17" spans="2:11" s="1" customFormat="1" ht="15" customHeight="1">
      <c r="B17" s="266"/>
      <c r="C17" s="267"/>
      <c r="D17" s="392" t="s">
        <v>514</v>
      </c>
      <c r="E17" s="392"/>
      <c r="F17" s="392"/>
      <c r="G17" s="392"/>
      <c r="H17" s="392"/>
      <c r="I17" s="392"/>
      <c r="J17" s="392"/>
      <c r="K17" s="263"/>
    </row>
    <row r="18" spans="2:11" s="1" customFormat="1" ht="15" customHeight="1">
      <c r="B18" s="266"/>
      <c r="C18" s="267"/>
      <c r="D18" s="267"/>
      <c r="E18" s="269" t="s">
        <v>81</v>
      </c>
      <c r="F18" s="392" t="s">
        <v>515</v>
      </c>
      <c r="G18" s="392"/>
      <c r="H18" s="392"/>
      <c r="I18" s="392"/>
      <c r="J18" s="392"/>
      <c r="K18" s="263"/>
    </row>
    <row r="19" spans="2:11" s="1" customFormat="1" ht="15" customHeight="1">
      <c r="B19" s="266"/>
      <c r="C19" s="267"/>
      <c r="D19" s="267"/>
      <c r="E19" s="269" t="s">
        <v>516</v>
      </c>
      <c r="F19" s="392" t="s">
        <v>517</v>
      </c>
      <c r="G19" s="392"/>
      <c r="H19" s="392"/>
      <c r="I19" s="392"/>
      <c r="J19" s="392"/>
      <c r="K19" s="263"/>
    </row>
    <row r="20" spans="2:11" s="1" customFormat="1" ht="15" customHeight="1">
      <c r="B20" s="266"/>
      <c r="C20" s="267"/>
      <c r="D20" s="267"/>
      <c r="E20" s="269" t="s">
        <v>518</v>
      </c>
      <c r="F20" s="392" t="s">
        <v>519</v>
      </c>
      <c r="G20" s="392"/>
      <c r="H20" s="392"/>
      <c r="I20" s="392"/>
      <c r="J20" s="392"/>
      <c r="K20" s="263"/>
    </row>
    <row r="21" spans="2:11" s="1" customFormat="1" ht="15" customHeight="1">
      <c r="B21" s="266"/>
      <c r="C21" s="267"/>
      <c r="D21" s="267"/>
      <c r="E21" s="269" t="s">
        <v>85</v>
      </c>
      <c r="F21" s="392" t="s">
        <v>86</v>
      </c>
      <c r="G21" s="392"/>
      <c r="H21" s="392"/>
      <c r="I21" s="392"/>
      <c r="J21" s="392"/>
      <c r="K21" s="263"/>
    </row>
    <row r="22" spans="2:11" s="1" customFormat="1" ht="15" customHeight="1">
      <c r="B22" s="266"/>
      <c r="C22" s="267"/>
      <c r="D22" s="267"/>
      <c r="E22" s="269" t="s">
        <v>396</v>
      </c>
      <c r="F22" s="392" t="s">
        <v>520</v>
      </c>
      <c r="G22" s="392"/>
      <c r="H22" s="392"/>
      <c r="I22" s="392"/>
      <c r="J22" s="392"/>
      <c r="K22" s="263"/>
    </row>
    <row r="23" spans="2:11" s="1" customFormat="1" ht="15" customHeight="1">
      <c r="B23" s="266"/>
      <c r="C23" s="267"/>
      <c r="D23" s="267"/>
      <c r="E23" s="269" t="s">
        <v>521</v>
      </c>
      <c r="F23" s="392" t="s">
        <v>522</v>
      </c>
      <c r="G23" s="392"/>
      <c r="H23" s="392"/>
      <c r="I23" s="392"/>
      <c r="J23" s="392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392" t="s">
        <v>523</v>
      </c>
      <c r="D25" s="392"/>
      <c r="E25" s="392"/>
      <c r="F25" s="392"/>
      <c r="G25" s="392"/>
      <c r="H25" s="392"/>
      <c r="I25" s="392"/>
      <c r="J25" s="392"/>
      <c r="K25" s="263"/>
    </row>
    <row r="26" spans="2:11" s="1" customFormat="1" ht="15" customHeight="1">
      <c r="B26" s="266"/>
      <c r="C26" s="392" t="s">
        <v>524</v>
      </c>
      <c r="D26" s="392"/>
      <c r="E26" s="392"/>
      <c r="F26" s="392"/>
      <c r="G26" s="392"/>
      <c r="H26" s="392"/>
      <c r="I26" s="392"/>
      <c r="J26" s="392"/>
      <c r="K26" s="263"/>
    </row>
    <row r="27" spans="2:11" s="1" customFormat="1" ht="15" customHeight="1">
      <c r="B27" s="266"/>
      <c r="C27" s="265"/>
      <c r="D27" s="392" t="s">
        <v>525</v>
      </c>
      <c r="E27" s="392"/>
      <c r="F27" s="392"/>
      <c r="G27" s="392"/>
      <c r="H27" s="392"/>
      <c r="I27" s="392"/>
      <c r="J27" s="392"/>
      <c r="K27" s="263"/>
    </row>
    <row r="28" spans="2:11" s="1" customFormat="1" ht="15" customHeight="1">
      <c r="B28" s="266"/>
      <c r="C28" s="267"/>
      <c r="D28" s="392" t="s">
        <v>526</v>
      </c>
      <c r="E28" s="392"/>
      <c r="F28" s="392"/>
      <c r="G28" s="392"/>
      <c r="H28" s="392"/>
      <c r="I28" s="392"/>
      <c r="J28" s="392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392" t="s">
        <v>527</v>
      </c>
      <c r="E30" s="392"/>
      <c r="F30" s="392"/>
      <c r="G30" s="392"/>
      <c r="H30" s="392"/>
      <c r="I30" s="392"/>
      <c r="J30" s="392"/>
      <c r="K30" s="263"/>
    </row>
    <row r="31" spans="2:11" s="1" customFormat="1" ht="15" customHeight="1">
      <c r="B31" s="266"/>
      <c r="C31" s="267"/>
      <c r="D31" s="392" t="s">
        <v>528</v>
      </c>
      <c r="E31" s="392"/>
      <c r="F31" s="392"/>
      <c r="G31" s="392"/>
      <c r="H31" s="392"/>
      <c r="I31" s="392"/>
      <c r="J31" s="392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392" t="s">
        <v>529</v>
      </c>
      <c r="E33" s="392"/>
      <c r="F33" s="392"/>
      <c r="G33" s="392"/>
      <c r="H33" s="392"/>
      <c r="I33" s="392"/>
      <c r="J33" s="392"/>
      <c r="K33" s="263"/>
    </row>
    <row r="34" spans="2:11" s="1" customFormat="1" ht="15" customHeight="1">
      <c r="B34" s="266"/>
      <c r="C34" s="267"/>
      <c r="D34" s="392" t="s">
        <v>530</v>
      </c>
      <c r="E34" s="392"/>
      <c r="F34" s="392"/>
      <c r="G34" s="392"/>
      <c r="H34" s="392"/>
      <c r="I34" s="392"/>
      <c r="J34" s="392"/>
      <c r="K34" s="263"/>
    </row>
    <row r="35" spans="2:11" s="1" customFormat="1" ht="15" customHeight="1">
      <c r="B35" s="266"/>
      <c r="C35" s="267"/>
      <c r="D35" s="392" t="s">
        <v>531</v>
      </c>
      <c r="E35" s="392"/>
      <c r="F35" s="392"/>
      <c r="G35" s="392"/>
      <c r="H35" s="392"/>
      <c r="I35" s="392"/>
      <c r="J35" s="392"/>
      <c r="K35" s="263"/>
    </row>
    <row r="36" spans="2:11" s="1" customFormat="1" ht="15" customHeight="1">
      <c r="B36" s="266"/>
      <c r="C36" s="267"/>
      <c r="D36" s="265"/>
      <c r="E36" s="268" t="s">
        <v>102</v>
      </c>
      <c r="F36" s="265"/>
      <c r="G36" s="392" t="s">
        <v>532</v>
      </c>
      <c r="H36" s="392"/>
      <c r="I36" s="392"/>
      <c r="J36" s="392"/>
      <c r="K36" s="263"/>
    </row>
    <row r="37" spans="2:11" s="1" customFormat="1" ht="30.75" customHeight="1">
      <c r="B37" s="266"/>
      <c r="C37" s="267"/>
      <c r="D37" s="265"/>
      <c r="E37" s="268" t="s">
        <v>533</v>
      </c>
      <c r="F37" s="265"/>
      <c r="G37" s="392" t="s">
        <v>534</v>
      </c>
      <c r="H37" s="392"/>
      <c r="I37" s="392"/>
      <c r="J37" s="392"/>
      <c r="K37" s="263"/>
    </row>
    <row r="38" spans="2:11" s="1" customFormat="1" ht="15" customHeight="1">
      <c r="B38" s="266"/>
      <c r="C38" s="267"/>
      <c r="D38" s="265"/>
      <c r="E38" s="268" t="s">
        <v>55</v>
      </c>
      <c r="F38" s="265"/>
      <c r="G38" s="392" t="s">
        <v>535</v>
      </c>
      <c r="H38" s="392"/>
      <c r="I38" s="392"/>
      <c r="J38" s="392"/>
      <c r="K38" s="263"/>
    </row>
    <row r="39" spans="2:11" s="1" customFormat="1" ht="15" customHeight="1">
      <c r="B39" s="266"/>
      <c r="C39" s="267"/>
      <c r="D39" s="265"/>
      <c r="E39" s="268" t="s">
        <v>56</v>
      </c>
      <c r="F39" s="265"/>
      <c r="G39" s="392" t="s">
        <v>536</v>
      </c>
      <c r="H39" s="392"/>
      <c r="I39" s="392"/>
      <c r="J39" s="392"/>
      <c r="K39" s="263"/>
    </row>
    <row r="40" spans="2:11" s="1" customFormat="1" ht="15" customHeight="1">
      <c r="B40" s="266"/>
      <c r="C40" s="267"/>
      <c r="D40" s="265"/>
      <c r="E40" s="268" t="s">
        <v>103</v>
      </c>
      <c r="F40" s="265"/>
      <c r="G40" s="392" t="s">
        <v>537</v>
      </c>
      <c r="H40" s="392"/>
      <c r="I40" s="392"/>
      <c r="J40" s="392"/>
      <c r="K40" s="263"/>
    </row>
    <row r="41" spans="2:11" s="1" customFormat="1" ht="15" customHeight="1">
      <c r="B41" s="266"/>
      <c r="C41" s="267"/>
      <c r="D41" s="265"/>
      <c r="E41" s="268" t="s">
        <v>104</v>
      </c>
      <c r="F41" s="265"/>
      <c r="G41" s="392" t="s">
        <v>538</v>
      </c>
      <c r="H41" s="392"/>
      <c r="I41" s="392"/>
      <c r="J41" s="392"/>
      <c r="K41" s="263"/>
    </row>
    <row r="42" spans="2:11" s="1" customFormat="1" ht="15" customHeight="1">
      <c r="B42" s="266"/>
      <c r="C42" s="267"/>
      <c r="D42" s="265"/>
      <c r="E42" s="268" t="s">
        <v>539</v>
      </c>
      <c r="F42" s="265"/>
      <c r="G42" s="392" t="s">
        <v>540</v>
      </c>
      <c r="H42" s="392"/>
      <c r="I42" s="392"/>
      <c r="J42" s="392"/>
      <c r="K42" s="263"/>
    </row>
    <row r="43" spans="2:11" s="1" customFormat="1" ht="15" customHeight="1">
      <c r="B43" s="266"/>
      <c r="C43" s="267"/>
      <c r="D43" s="265"/>
      <c r="E43" s="268"/>
      <c r="F43" s="265"/>
      <c r="G43" s="392" t="s">
        <v>541</v>
      </c>
      <c r="H43" s="392"/>
      <c r="I43" s="392"/>
      <c r="J43" s="392"/>
      <c r="K43" s="263"/>
    </row>
    <row r="44" spans="2:11" s="1" customFormat="1" ht="15" customHeight="1">
      <c r="B44" s="266"/>
      <c r="C44" s="267"/>
      <c r="D44" s="265"/>
      <c r="E44" s="268" t="s">
        <v>542</v>
      </c>
      <c r="F44" s="265"/>
      <c r="G44" s="392" t="s">
        <v>543</v>
      </c>
      <c r="H44" s="392"/>
      <c r="I44" s="392"/>
      <c r="J44" s="392"/>
      <c r="K44" s="263"/>
    </row>
    <row r="45" spans="2:11" s="1" customFormat="1" ht="15" customHeight="1">
      <c r="B45" s="266"/>
      <c r="C45" s="267"/>
      <c r="D45" s="265"/>
      <c r="E45" s="268" t="s">
        <v>106</v>
      </c>
      <c r="F45" s="265"/>
      <c r="G45" s="392" t="s">
        <v>544</v>
      </c>
      <c r="H45" s="392"/>
      <c r="I45" s="392"/>
      <c r="J45" s="392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392" t="s">
        <v>545</v>
      </c>
      <c r="E47" s="392"/>
      <c r="F47" s="392"/>
      <c r="G47" s="392"/>
      <c r="H47" s="392"/>
      <c r="I47" s="392"/>
      <c r="J47" s="392"/>
      <c r="K47" s="263"/>
    </row>
    <row r="48" spans="2:11" s="1" customFormat="1" ht="15" customHeight="1">
      <c r="B48" s="266"/>
      <c r="C48" s="267"/>
      <c r="D48" s="267"/>
      <c r="E48" s="392" t="s">
        <v>546</v>
      </c>
      <c r="F48" s="392"/>
      <c r="G48" s="392"/>
      <c r="H48" s="392"/>
      <c r="I48" s="392"/>
      <c r="J48" s="392"/>
      <c r="K48" s="263"/>
    </row>
    <row r="49" spans="2:11" s="1" customFormat="1" ht="15" customHeight="1">
      <c r="B49" s="266"/>
      <c r="C49" s="267"/>
      <c r="D49" s="267"/>
      <c r="E49" s="392" t="s">
        <v>547</v>
      </c>
      <c r="F49" s="392"/>
      <c r="G49" s="392"/>
      <c r="H49" s="392"/>
      <c r="I49" s="392"/>
      <c r="J49" s="392"/>
      <c r="K49" s="263"/>
    </row>
    <row r="50" spans="2:11" s="1" customFormat="1" ht="15" customHeight="1">
      <c r="B50" s="266"/>
      <c r="C50" s="267"/>
      <c r="D50" s="267"/>
      <c r="E50" s="392" t="s">
        <v>548</v>
      </c>
      <c r="F50" s="392"/>
      <c r="G50" s="392"/>
      <c r="H50" s="392"/>
      <c r="I50" s="392"/>
      <c r="J50" s="392"/>
      <c r="K50" s="263"/>
    </row>
    <row r="51" spans="2:11" s="1" customFormat="1" ht="15" customHeight="1">
      <c r="B51" s="266"/>
      <c r="C51" s="267"/>
      <c r="D51" s="392" t="s">
        <v>549</v>
      </c>
      <c r="E51" s="392"/>
      <c r="F51" s="392"/>
      <c r="G51" s="392"/>
      <c r="H51" s="392"/>
      <c r="I51" s="392"/>
      <c r="J51" s="392"/>
      <c r="K51" s="263"/>
    </row>
    <row r="52" spans="2:11" s="1" customFormat="1" ht="25.5" customHeight="1">
      <c r="B52" s="262"/>
      <c r="C52" s="393" t="s">
        <v>550</v>
      </c>
      <c r="D52" s="393"/>
      <c r="E52" s="393"/>
      <c r="F52" s="393"/>
      <c r="G52" s="393"/>
      <c r="H52" s="393"/>
      <c r="I52" s="393"/>
      <c r="J52" s="393"/>
      <c r="K52" s="263"/>
    </row>
    <row r="53" spans="2:11" s="1" customFormat="1" ht="5.25" customHeight="1">
      <c r="B53" s="262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2"/>
      <c r="C54" s="392" t="s">
        <v>551</v>
      </c>
      <c r="D54" s="392"/>
      <c r="E54" s="392"/>
      <c r="F54" s="392"/>
      <c r="G54" s="392"/>
      <c r="H54" s="392"/>
      <c r="I54" s="392"/>
      <c r="J54" s="392"/>
      <c r="K54" s="263"/>
    </row>
    <row r="55" spans="2:11" s="1" customFormat="1" ht="15" customHeight="1">
      <c r="B55" s="262"/>
      <c r="C55" s="392" t="s">
        <v>552</v>
      </c>
      <c r="D55" s="392"/>
      <c r="E55" s="392"/>
      <c r="F55" s="392"/>
      <c r="G55" s="392"/>
      <c r="H55" s="392"/>
      <c r="I55" s="392"/>
      <c r="J55" s="392"/>
      <c r="K55" s="263"/>
    </row>
    <row r="56" spans="2:11" s="1" customFormat="1" ht="12.75" customHeight="1">
      <c r="B56" s="262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2"/>
      <c r="C57" s="392" t="s">
        <v>553</v>
      </c>
      <c r="D57" s="392"/>
      <c r="E57" s="392"/>
      <c r="F57" s="392"/>
      <c r="G57" s="392"/>
      <c r="H57" s="392"/>
      <c r="I57" s="392"/>
      <c r="J57" s="392"/>
      <c r="K57" s="263"/>
    </row>
    <row r="58" spans="2:11" s="1" customFormat="1" ht="15" customHeight="1">
      <c r="B58" s="262"/>
      <c r="C58" s="267"/>
      <c r="D58" s="392" t="s">
        <v>554</v>
      </c>
      <c r="E58" s="392"/>
      <c r="F58" s="392"/>
      <c r="G58" s="392"/>
      <c r="H58" s="392"/>
      <c r="I58" s="392"/>
      <c r="J58" s="392"/>
      <c r="K58" s="263"/>
    </row>
    <row r="59" spans="2:11" s="1" customFormat="1" ht="15" customHeight="1">
      <c r="B59" s="262"/>
      <c r="C59" s="267"/>
      <c r="D59" s="392" t="s">
        <v>555</v>
      </c>
      <c r="E59" s="392"/>
      <c r="F59" s="392"/>
      <c r="G59" s="392"/>
      <c r="H59" s="392"/>
      <c r="I59" s="392"/>
      <c r="J59" s="392"/>
      <c r="K59" s="263"/>
    </row>
    <row r="60" spans="2:11" s="1" customFormat="1" ht="15" customHeight="1">
      <c r="B60" s="262"/>
      <c r="C60" s="267"/>
      <c r="D60" s="392" t="s">
        <v>556</v>
      </c>
      <c r="E60" s="392"/>
      <c r="F60" s="392"/>
      <c r="G60" s="392"/>
      <c r="H60" s="392"/>
      <c r="I60" s="392"/>
      <c r="J60" s="392"/>
      <c r="K60" s="263"/>
    </row>
    <row r="61" spans="2:11" s="1" customFormat="1" ht="15" customHeight="1">
      <c r="B61" s="262"/>
      <c r="C61" s="267"/>
      <c r="D61" s="392" t="s">
        <v>557</v>
      </c>
      <c r="E61" s="392"/>
      <c r="F61" s="392"/>
      <c r="G61" s="392"/>
      <c r="H61" s="392"/>
      <c r="I61" s="392"/>
      <c r="J61" s="392"/>
      <c r="K61" s="263"/>
    </row>
    <row r="62" spans="2:11" s="1" customFormat="1" ht="15" customHeight="1">
      <c r="B62" s="262"/>
      <c r="C62" s="267"/>
      <c r="D62" s="394" t="s">
        <v>558</v>
      </c>
      <c r="E62" s="394"/>
      <c r="F62" s="394"/>
      <c r="G62" s="394"/>
      <c r="H62" s="394"/>
      <c r="I62" s="394"/>
      <c r="J62" s="394"/>
      <c r="K62" s="263"/>
    </row>
    <row r="63" spans="2:11" s="1" customFormat="1" ht="15" customHeight="1">
      <c r="B63" s="262"/>
      <c r="C63" s="267"/>
      <c r="D63" s="392" t="s">
        <v>559</v>
      </c>
      <c r="E63" s="392"/>
      <c r="F63" s="392"/>
      <c r="G63" s="392"/>
      <c r="H63" s="392"/>
      <c r="I63" s="392"/>
      <c r="J63" s="392"/>
      <c r="K63" s="263"/>
    </row>
    <row r="64" spans="2:11" s="1" customFormat="1" ht="12.75" customHeight="1">
      <c r="B64" s="262"/>
      <c r="C64" s="267"/>
      <c r="D64" s="267"/>
      <c r="E64" s="270"/>
      <c r="F64" s="267"/>
      <c r="G64" s="267"/>
      <c r="H64" s="267"/>
      <c r="I64" s="267"/>
      <c r="J64" s="267"/>
      <c r="K64" s="263"/>
    </row>
    <row r="65" spans="2:11" s="1" customFormat="1" ht="15" customHeight="1">
      <c r="B65" s="262"/>
      <c r="C65" s="267"/>
      <c r="D65" s="392" t="s">
        <v>560</v>
      </c>
      <c r="E65" s="392"/>
      <c r="F65" s="392"/>
      <c r="G65" s="392"/>
      <c r="H65" s="392"/>
      <c r="I65" s="392"/>
      <c r="J65" s="392"/>
      <c r="K65" s="263"/>
    </row>
    <row r="66" spans="2:11" s="1" customFormat="1" ht="15" customHeight="1">
      <c r="B66" s="262"/>
      <c r="C66" s="267"/>
      <c r="D66" s="394" t="s">
        <v>561</v>
      </c>
      <c r="E66" s="394"/>
      <c r="F66" s="394"/>
      <c r="G66" s="394"/>
      <c r="H66" s="394"/>
      <c r="I66" s="394"/>
      <c r="J66" s="394"/>
      <c r="K66" s="263"/>
    </row>
    <row r="67" spans="2:11" s="1" customFormat="1" ht="15" customHeight="1">
      <c r="B67" s="262"/>
      <c r="C67" s="267"/>
      <c r="D67" s="392" t="s">
        <v>562</v>
      </c>
      <c r="E67" s="392"/>
      <c r="F67" s="392"/>
      <c r="G67" s="392"/>
      <c r="H67" s="392"/>
      <c r="I67" s="392"/>
      <c r="J67" s="392"/>
      <c r="K67" s="263"/>
    </row>
    <row r="68" spans="2:11" s="1" customFormat="1" ht="15" customHeight="1">
      <c r="B68" s="262"/>
      <c r="C68" s="267"/>
      <c r="D68" s="392" t="s">
        <v>563</v>
      </c>
      <c r="E68" s="392"/>
      <c r="F68" s="392"/>
      <c r="G68" s="392"/>
      <c r="H68" s="392"/>
      <c r="I68" s="392"/>
      <c r="J68" s="392"/>
      <c r="K68" s="263"/>
    </row>
    <row r="69" spans="2:11" s="1" customFormat="1" ht="15" customHeight="1">
      <c r="B69" s="262"/>
      <c r="C69" s="267"/>
      <c r="D69" s="392" t="s">
        <v>564</v>
      </c>
      <c r="E69" s="392"/>
      <c r="F69" s="392"/>
      <c r="G69" s="392"/>
      <c r="H69" s="392"/>
      <c r="I69" s="392"/>
      <c r="J69" s="392"/>
      <c r="K69" s="263"/>
    </row>
    <row r="70" spans="2:11" s="1" customFormat="1" ht="15" customHeight="1">
      <c r="B70" s="262"/>
      <c r="C70" s="267"/>
      <c r="D70" s="392" t="s">
        <v>565</v>
      </c>
      <c r="E70" s="392"/>
      <c r="F70" s="392"/>
      <c r="G70" s="392"/>
      <c r="H70" s="392"/>
      <c r="I70" s="392"/>
      <c r="J70" s="392"/>
      <c r="K70" s="263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387" t="s">
        <v>566</v>
      </c>
      <c r="D75" s="387"/>
      <c r="E75" s="387"/>
      <c r="F75" s="387"/>
      <c r="G75" s="387"/>
      <c r="H75" s="387"/>
      <c r="I75" s="387"/>
      <c r="J75" s="387"/>
      <c r="K75" s="280"/>
    </row>
    <row r="76" spans="2:11" s="1" customFormat="1" ht="17.25" customHeight="1">
      <c r="B76" s="279"/>
      <c r="C76" s="281" t="s">
        <v>567</v>
      </c>
      <c r="D76" s="281"/>
      <c r="E76" s="281"/>
      <c r="F76" s="281" t="s">
        <v>568</v>
      </c>
      <c r="G76" s="282"/>
      <c r="H76" s="281" t="s">
        <v>56</v>
      </c>
      <c r="I76" s="281" t="s">
        <v>59</v>
      </c>
      <c r="J76" s="281" t="s">
        <v>569</v>
      </c>
      <c r="K76" s="280"/>
    </row>
    <row r="77" spans="2:11" s="1" customFormat="1" ht="17.25" customHeight="1">
      <c r="B77" s="279"/>
      <c r="C77" s="283" t="s">
        <v>570</v>
      </c>
      <c r="D77" s="283"/>
      <c r="E77" s="283"/>
      <c r="F77" s="284" t="s">
        <v>571</v>
      </c>
      <c r="G77" s="285"/>
      <c r="H77" s="283"/>
      <c r="I77" s="283"/>
      <c r="J77" s="283" t="s">
        <v>572</v>
      </c>
      <c r="K77" s="280"/>
    </row>
    <row r="78" spans="2:11" s="1" customFormat="1" ht="5.25" customHeight="1">
      <c r="B78" s="279"/>
      <c r="C78" s="286"/>
      <c r="D78" s="286"/>
      <c r="E78" s="286"/>
      <c r="F78" s="286"/>
      <c r="G78" s="287"/>
      <c r="H78" s="286"/>
      <c r="I78" s="286"/>
      <c r="J78" s="286"/>
      <c r="K78" s="280"/>
    </row>
    <row r="79" spans="2:11" s="1" customFormat="1" ht="15" customHeight="1">
      <c r="B79" s="279"/>
      <c r="C79" s="268" t="s">
        <v>55</v>
      </c>
      <c r="D79" s="288"/>
      <c r="E79" s="288"/>
      <c r="F79" s="289" t="s">
        <v>573</v>
      </c>
      <c r="G79" s="290"/>
      <c r="H79" s="268" t="s">
        <v>574</v>
      </c>
      <c r="I79" s="268" t="s">
        <v>575</v>
      </c>
      <c r="J79" s="268">
        <v>20</v>
      </c>
      <c r="K79" s="280"/>
    </row>
    <row r="80" spans="2:11" s="1" customFormat="1" ht="15" customHeight="1">
      <c r="B80" s="279"/>
      <c r="C80" s="268" t="s">
        <v>576</v>
      </c>
      <c r="D80" s="268"/>
      <c r="E80" s="268"/>
      <c r="F80" s="289" t="s">
        <v>573</v>
      </c>
      <c r="G80" s="290"/>
      <c r="H80" s="268" t="s">
        <v>577</v>
      </c>
      <c r="I80" s="268" t="s">
        <v>575</v>
      </c>
      <c r="J80" s="268">
        <v>120</v>
      </c>
      <c r="K80" s="280"/>
    </row>
    <row r="81" spans="2:11" s="1" customFormat="1" ht="15" customHeight="1">
      <c r="B81" s="291"/>
      <c r="C81" s="268" t="s">
        <v>578</v>
      </c>
      <c r="D81" s="268"/>
      <c r="E81" s="268"/>
      <c r="F81" s="289" t="s">
        <v>579</v>
      </c>
      <c r="G81" s="290"/>
      <c r="H81" s="268" t="s">
        <v>580</v>
      </c>
      <c r="I81" s="268" t="s">
        <v>575</v>
      </c>
      <c r="J81" s="268">
        <v>50</v>
      </c>
      <c r="K81" s="280"/>
    </row>
    <row r="82" spans="2:11" s="1" customFormat="1" ht="15" customHeight="1">
      <c r="B82" s="291"/>
      <c r="C82" s="268" t="s">
        <v>581</v>
      </c>
      <c r="D82" s="268"/>
      <c r="E82" s="268"/>
      <c r="F82" s="289" t="s">
        <v>573</v>
      </c>
      <c r="G82" s="290"/>
      <c r="H82" s="268" t="s">
        <v>582</v>
      </c>
      <c r="I82" s="268" t="s">
        <v>583</v>
      </c>
      <c r="J82" s="268"/>
      <c r="K82" s="280"/>
    </row>
    <row r="83" spans="2:11" s="1" customFormat="1" ht="15" customHeight="1">
      <c r="B83" s="291"/>
      <c r="C83" s="292" t="s">
        <v>584</v>
      </c>
      <c r="D83" s="292"/>
      <c r="E83" s="292"/>
      <c r="F83" s="293" t="s">
        <v>579</v>
      </c>
      <c r="G83" s="292"/>
      <c r="H83" s="292" t="s">
        <v>585</v>
      </c>
      <c r="I83" s="292" t="s">
        <v>575</v>
      </c>
      <c r="J83" s="292">
        <v>15</v>
      </c>
      <c r="K83" s="280"/>
    </row>
    <row r="84" spans="2:11" s="1" customFormat="1" ht="15" customHeight="1">
      <c r="B84" s="291"/>
      <c r="C84" s="292" t="s">
        <v>586</v>
      </c>
      <c r="D84" s="292"/>
      <c r="E84" s="292"/>
      <c r="F84" s="293" t="s">
        <v>579</v>
      </c>
      <c r="G84" s="292"/>
      <c r="H84" s="292" t="s">
        <v>587</v>
      </c>
      <c r="I84" s="292" t="s">
        <v>575</v>
      </c>
      <c r="J84" s="292">
        <v>15</v>
      </c>
      <c r="K84" s="280"/>
    </row>
    <row r="85" spans="2:11" s="1" customFormat="1" ht="15" customHeight="1">
      <c r="B85" s="291"/>
      <c r="C85" s="292" t="s">
        <v>588</v>
      </c>
      <c r="D85" s="292"/>
      <c r="E85" s="292"/>
      <c r="F85" s="293" t="s">
        <v>579</v>
      </c>
      <c r="G85" s="292"/>
      <c r="H85" s="292" t="s">
        <v>589</v>
      </c>
      <c r="I85" s="292" t="s">
        <v>575</v>
      </c>
      <c r="J85" s="292">
        <v>20</v>
      </c>
      <c r="K85" s="280"/>
    </row>
    <row r="86" spans="2:11" s="1" customFormat="1" ht="15" customHeight="1">
      <c r="B86" s="291"/>
      <c r="C86" s="292" t="s">
        <v>590</v>
      </c>
      <c r="D86" s="292"/>
      <c r="E86" s="292"/>
      <c r="F86" s="293" t="s">
        <v>579</v>
      </c>
      <c r="G86" s="292"/>
      <c r="H86" s="292" t="s">
        <v>591</v>
      </c>
      <c r="I86" s="292" t="s">
        <v>575</v>
      </c>
      <c r="J86" s="292">
        <v>20</v>
      </c>
      <c r="K86" s="280"/>
    </row>
    <row r="87" spans="2:11" s="1" customFormat="1" ht="15" customHeight="1">
      <c r="B87" s="291"/>
      <c r="C87" s="268" t="s">
        <v>592</v>
      </c>
      <c r="D87" s="268"/>
      <c r="E87" s="268"/>
      <c r="F87" s="289" t="s">
        <v>579</v>
      </c>
      <c r="G87" s="290"/>
      <c r="H87" s="268" t="s">
        <v>593</v>
      </c>
      <c r="I87" s="268" t="s">
        <v>575</v>
      </c>
      <c r="J87" s="268">
        <v>50</v>
      </c>
      <c r="K87" s="280"/>
    </row>
    <row r="88" spans="2:11" s="1" customFormat="1" ht="15" customHeight="1">
      <c r="B88" s="291"/>
      <c r="C88" s="268" t="s">
        <v>594</v>
      </c>
      <c r="D88" s="268"/>
      <c r="E88" s="268"/>
      <c r="F88" s="289" t="s">
        <v>579</v>
      </c>
      <c r="G88" s="290"/>
      <c r="H88" s="268" t="s">
        <v>595</v>
      </c>
      <c r="I88" s="268" t="s">
        <v>575</v>
      </c>
      <c r="J88" s="268">
        <v>20</v>
      </c>
      <c r="K88" s="280"/>
    </row>
    <row r="89" spans="2:11" s="1" customFormat="1" ht="15" customHeight="1">
      <c r="B89" s="291"/>
      <c r="C89" s="268" t="s">
        <v>596</v>
      </c>
      <c r="D89" s="268"/>
      <c r="E89" s="268"/>
      <c r="F89" s="289" t="s">
        <v>579</v>
      </c>
      <c r="G89" s="290"/>
      <c r="H89" s="268" t="s">
        <v>597</v>
      </c>
      <c r="I89" s="268" t="s">
        <v>575</v>
      </c>
      <c r="J89" s="268">
        <v>20</v>
      </c>
      <c r="K89" s="280"/>
    </row>
    <row r="90" spans="2:11" s="1" customFormat="1" ht="15" customHeight="1">
      <c r="B90" s="291"/>
      <c r="C90" s="268" t="s">
        <v>598</v>
      </c>
      <c r="D90" s="268"/>
      <c r="E90" s="268"/>
      <c r="F90" s="289" t="s">
        <v>579</v>
      </c>
      <c r="G90" s="290"/>
      <c r="H90" s="268" t="s">
        <v>599</v>
      </c>
      <c r="I90" s="268" t="s">
        <v>575</v>
      </c>
      <c r="J90" s="268">
        <v>50</v>
      </c>
      <c r="K90" s="280"/>
    </row>
    <row r="91" spans="2:11" s="1" customFormat="1" ht="15" customHeight="1">
      <c r="B91" s="291"/>
      <c r="C91" s="268" t="s">
        <v>600</v>
      </c>
      <c r="D91" s="268"/>
      <c r="E91" s="268"/>
      <c r="F91" s="289" t="s">
        <v>579</v>
      </c>
      <c r="G91" s="290"/>
      <c r="H91" s="268" t="s">
        <v>600</v>
      </c>
      <c r="I91" s="268" t="s">
        <v>575</v>
      </c>
      <c r="J91" s="268">
        <v>50</v>
      </c>
      <c r="K91" s="280"/>
    </row>
    <row r="92" spans="2:11" s="1" customFormat="1" ht="15" customHeight="1">
      <c r="B92" s="291"/>
      <c r="C92" s="268" t="s">
        <v>601</v>
      </c>
      <c r="D92" s="268"/>
      <c r="E92" s="268"/>
      <c r="F92" s="289" t="s">
        <v>579</v>
      </c>
      <c r="G92" s="290"/>
      <c r="H92" s="268" t="s">
        <v>602</v>
      </c>
      <c r="I92" s="268" t="s">
        <v>575</v>
      </c>
      <c r="J92" s="268">
        <v>255</v>
      </c>
      <c r="K92" s="280"/>
    </row>
    <row r="93" spans="2:11" s="1" customFormat="1" ht="15" customHeight="1">
      <c r="B93" s="291"/>
      <c r="C93" s="268" t="s">
        <v>603</v>
      </c>
      <c r="D93" s="268"/>
      <c r="E93" s="268"/>
      <c r="F93" s="289" t="s">
        <v>573</v>
      </c>
      <c r="G93" s="290"/>
      <c r="H93" s="268" t="s">
        <v>604</v>
      </c>
      <c r="I93" s="268" t="s">
        <v>605</v>
      </c>
      <c r="J93" s="268"/>
      <c r="K93" s="280"/>
    </row>
    <row r="94" spans="2:11" s="1" customFormat="1" ht="15" customHeight="1">
      <c r="B94" s="291"/>
      <c r="C94" s="268" t="s">
        <v>606</v>
      </c>
      <c r="D94" s="268"/>
      <c r="E94" s="268"/>
      <c r="F94" s="289" t="s">
        <v>573</v>
      </c>
      <c r="G94" s="290"/>
      <c r="H94" s="268" t="s">
        <v>607</v>
      </c>
      <c r="I94" s="268" t="s">
        <v>608</v>
      </c>
      <c r="J94" s="268"/>
      <c r="K94" s="280"/>
    </row>
    <row r="95" spans="2:11" s="1" customFormat="1" ht="15" customHeight="1">
      <c r="B95" s="291"/>
      <c r="C95" s="268" t="s">
        <v>609</v>
      </c>
      <c r="D95" s="268"/>
      <c r="E95" s="268"/>
      <c r="F95" s="289" t="s">
        <v>573</v>
      </c>
      <c r="G95" s="290"/>
      <c r="H95" s="268" t="s">
        <v>609</v>
      </c>
      <c r="I95" s="268" t="s">
        <v>608</v>
      </c>
      <c r="J95" s="268"/>
      <c r="K95" s="280"/>
    </row>
    <row r="96" spans="2:11" s="1" customFormat="1" ht="15" customHeight="1">
      <c r="B96" s="291"/>
      <c r="C96" s="268" t="s">
        <v>40</v>
      </c>
      <c r="D96" s="268"/>
      <c r="E96" s="268"/>
      <c r="F96" s="289" t="s">
        <v>573</v>
      </c>
      <c r="G96" s="290"/>
      <c r="H96" s="268" t="s">
        <v>610</v>
      </c>
      <c r="I96" s="268" t="s">
        <v>608</v>
      </c>
      <c r="J96" s="268"/>
      <c r="K96" s="280"/>
    </row>
    <row r="97" spans="2:11" s="1" customFormat="1" ht="15" customHeight="1">
      <c r="B97" s="291"/>
      <c r="C97" s="268" t="s">
        <v>50</v>
      </c>
      <c r="D97" s="268"/>
      <c r="E97" s="268"/>
      <c r="F97" s="289" t="s">
        <v>573</v>
      </c>
      <c r="G97" s="290"/>
      <c r="H97" s="268" t="s">
        <v>611</v>
      </c>
      <c r="I97" s="268" t="s">
        <v>608</v>
      </c>
      <c r="J97" s="268"/>
      <c r="K97" s="280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387" t="s">
        <v>612</v>
      </c>
      <c r="D102" s="387"/>
      <c r="E102" s="387"/>
      <c r="F102" s="387"/>
      <c r="G102" s="387"/>
      <c r="H102" s="387"/>
      <c r="I102" s="387"/>
      <c r="J102" s="387"/>
      <c r="K102" s="280"/>
    </row>
    <row r="103" spans="2:11" s="1" customFormat="1" ht="17.25" customHeight="1">
      <c r="B103" s="279"/>
      <c r="C103" s="281" t="s">
        <v>567</v>
      </c>
      <c r="D103" s="281"/>
      <c r="E103" s="281"/>
      <c r="F103" s="281" t="s">
        <v>568</v>
      </c>
      <c r="G103" s="282"/>
      <c r="H103" s="281" t="s">
        <v>56</v>
      </c>
      <c r="I103" s="281" t="s">
        <v>59</v>
      </c>
      <c r="J103" s="281" t="s">
        <v>569</v>
      </c>
      <c r="K103" s="280"/>
    </row>
    <row r="104" spans="2:11" s="1" customFormat="1" ht="17.25" customHeight="1">
      <c r="B104" s="279"/>
      <c r="C104" s="283" t="s">
        <v>570</v>
      </c>
      <c r="D104" s="283"/>
      <c r="E104" s="283"/>
      <c r="F104" s="284" t="s">
        <v>571</v>
      </c>
      <c r="G104" s="285"/>
      <c r="H104" s="283"/>
      <c r="I104" s="283"/>
      <c r="J104" s="283" t="s">
        <v>572</v>
      </c>
      <c r="K104" s="280"/>
    </row>
    <row r="105" spans="2:11" s="1" customFormat="1" ht="5.25" customHeight="1">
      <c r="B105" s="279"/>
      <c r="C105" s="281"/>
      <c r="D105" s="281"/>
      <c r="E105" s="281"/>
      <c r="F105" s="281"/>
      <c r="G105" s="299"/>
      <c r="H105" s="281"/>
      <c r="I105" s="281"/>
      <c r="J105" s="281"/>
      <c r="K105" s="280"/>
    </row>
    <row r="106" spans="2:11" s="1" customFormat="1" ht="15" customHeight="1">
      <c r="B106" s="279"/>
      <c r="C106" s="268" t="s">
        <v>55</v>
      </c>
      <c r="D106" s="288"/>
      <c r="E106" s="288"/>
      <c r="F106" s="289" t="s">
        <v>573</v>
      </c>
      <c r="G106" s="268"/>
      <c r="H106" s="268" t="s">
        <v>613</v>
      </c>
      <c r="I106" s="268" t="s">
        <v>575</v>
      </c>
      <c r="J106" s="268">
        <v>20</v>
      </c>
      <c r="K106" s="280"/>
    </row>
    <row r="107" spans="2:11" s="1" customFormat="1" ht="15" customHeight="1">
      <c r="B107" s="279"/>
      <c r="C107" s="268" t="s">
        <v>576</v>
      </c>
      <c r="D107" s="268"/>
      <c r="E107" s="268"/>
      <c r="F107" s="289" t="s">
        <v>573</v>
      </c>
      <c r="G107" s="268"/>
      <c r="H107" s="268" t="s">
        <v>613</v>
      </c>
      <c r="I107" s="268" t="s">
        <v>575</v>
      </c>
      <c r="J107" s="268">
        <v>120</v>
      </c>
      <c r="K107" s="280"/>
    </row>
    <row r="108" spans="2:11" s="1" customFormat="1" ht="15" customHeight="1">
      <c r="B108" s="291"/>
      <c r="C108" s="268" t="s">
        <v>578</v>
      </c>
      <c r="D108" s="268"/>
      <c r="E108" s="268"/>
      <c r="F108" s="289" t="s">
        <v>579</v>
      </c>
      <c r="G108" s="268"/>
      <c r="H108" s="268" t="s">
        <v>613</v>
      </c>
      <c r="I108" s="268" t="s">
        <v>575</v>
      </c>
      <c r="J108" s="268">
        <v>50</v>
      </c>
      <c r="K108" s="280"/>
    </row>
    <row r="109" spans="2:11" s="1" customFormat="1" ht="15" customHeight="1">
      <c r="B109" s="291"/>
      <c r="C109" s="268" t="s">
        <v>581</v>
      </c>
      <c r="D109" s="268"/>
      <c r="E109" s="268"/>
      <c r="F109" s="289" t="s">
        <v>573</v>
      </c>
      <c r="G109" s="268"/>
      <c r="H109" s="268" t="s">
        <v>613</v>
      </c>
      <c r="I109" s="268" t="s">
        <v>583</v>
      </c>
      <c r="J109" s="268"/>
      <c r="K109" s="280"/>
    </row>
    <row r="110" spans="2:11" s="1" customFormat="1" ht="15" customHeight="1">
      <c r="B110" s="291"/>
      <c r="C110" s="268" t="s">
        <v>592</v>
      </c>
      <c r="D110" s="268"/>
      <c r="E110" s="268"/>
      <c r="F110" s="289" t="s">
        <v>579</v>
      </c>
      <c r="G110" s="268"/>
      <c r="H110" s="268" t="s">
        <v>613</v>
      </c>
      <c r="I110" s="268" t="s">
        <v>575</v>
      </c>
      <c r="J110" s="268">
        <v>50</v>
      </c>
      <c r="K110" s="280"/>
    </row>
    <row r="111" spans="2:11" s="1" customFormat="1" ht="15" customHeight="1">
      <c r="B111" s="291"/>
      <c r="C111" s="268" t="s">
        <v>600</v>
      </c>
      <c r="D111" s="268"/>
      <c r="E111" s="268"/>
      <c r="F111" s="289" t="s">
        <v>579</v>
      </c>
      <c r="G111" s="268"/>
      <c r="H111" s="268" t="s">
        <v>613</v>
      </c>
      <c r="I111" s="268" t="s">
        <v>575</v>
      </c>
      <c r="J111" s="268">
        <v>50</v>
      </c>
      <c r="K111" s="280"/>
    </row>
    <row r="112" spans="2:11" s="1" customFormat="1" ht="15" customHeight="1">
      <c r="B112" s="291"/>
      <c r="C112" s="268" t="s">
        <v>598</v>
      </c>
      <c r="D112" s="268"/>
      <c r="E112" s="268"/>
      <c r="F112" s="289" t="s">
        <v>579</v>
      </c>
      <c r="G112" s="268"/>
      <c r="H112" s="268" t="s">
        <v>613</v>
      </c>
      <c r="I112" s="268" t="s">
        <v>575</v>
      </c>
      <c r="J112" s="268">
        <v>50</v>
      </c>
      <c r="K112" s="280"/>
    </row>
    <row r="113" spans="2:11" s="1" customFormat="1" ht="15" customHeight="1">
      <c r="B113" s="291"/>
      <c r="C113" s="268" t="s">
        <v>55</v>
      </c>
      <c r="D113" s="268"/>
      <c r="E113" s="268"/>
      <c r="F113" s="289" t="s">
        <v>573</v>
      </c>
      <c r="G113" s="268"/>
      <c r="H113" s="268" t="s">
        <v>614</v>
      </c>
      <c r="I113" s="268" t="s">
        <v>575</v>
      </c>
      <c r="J113" s="268">
        <v>20</v>
      </c>
      <c r="K113" s="280"/>
    </row>
    <row r="114" spans="2:11" s="1" customFormat="1" ht="15" customHeight="1">
      <c r="B114" s="291"/>
      <c r="C114" s="268" t="s">
        <v>615</v>
      </c>
      <c r="D114" s="268"/>
      <c r="E114" s="268"/>
      <c r="F114" s="289" t="s">
        <v>573</v>
      </c>
      <c r="G114" s="268"/>
      <c r="H114" s="268" t="s">
        <v>616</v>
      </c>
      <c r="I114" s="268" t="s">
        <v>575</v>
      </c>
      <c r="J114" s="268">
        <v>120</v>
      </c>
      <c r="K114" s="280"/>
    </row>
    <row r="115" spans="2:11" s="1" customFormat="1" ht="15" customHeight="1">
      <c r="B115" s="291"/>
      <c r="C115" s="268" t="s">
        <v>40</v>
      </c>
      <c r="D115" s="268"/>
      <c r="E115" s="268"/>
      <c r="F115" s="289" t="s">
        <v>573</v>
      </c>
      <c r="G115" s="268"/>
      <c r="H115" s="268" t="s">
        <v>617</v>
      </c>
      <c r="I115" s="268" t="s">
        <v>608</v>
      </c>
      <c r="J115" s="268"/>
      <c r="K115" s="280"/>
    </row>
    <row r="116" spans="2:11" s="1" customFormat="1" ht="15" customHeight="1">
      <c r="B116" s="291"/>
      <c r="C116" s="268" t="s">
        <v>50</v>
      </c>
      <c r="D116" s="268"/>
      <c r="E116" s="268"/>
      <c r="F116" s="289" t="s">
        <v>573</v>
      </c>
      <c r="G116" s="268"/>
      <c r="H116" s="268" t="s">
        <v>618</v>
      </c>
      <c r="I116" s="268" t="s">
        <v>608</v>
      </c>
      <c r="J116" s="268"/>
      <c r="K116" s="280"/>
    </row>
    <row r="117" spans="2:11" s="1" customFormat="1" ht="15" customHeight="1">
      <c r="B117" s="291"/>
      <c r="C117" s="268" t="s">
        <v>59</v>
      </c>
      <c r="D117" s="268"/>
      <c r="E117" s="268"/>
      <c r="F117" s="289" t="s">
        <v>573</v>
      </c>
      <c r="G117" s="268"/>
      <c r="H117" s="268" t="s">
        <v>619</v>
      </c>
      <c r="I117" s="268" t="s">
        <v>620</v>
      </c>
      <c r="J117" s="268"/>
      <c r="K117" s="280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302"/>
      <c r="D119" s="302"/>
      <c r="E119" s="302"/>
      <c r="F119" s="303"/>
      <c r="G119" s="302"/>
      <c r="H119" s="302"/>
      <c r="I119" s="302"/>
      <c r="J119" s="302"/>
      <c r="K119" s="301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4"/>
      <c r="C121" s="305"/>
      <c r="D121" s="305"/>
      <c r="E121" s="305"/>
      <c r="F121" s="305"/>
      <c r="G121" s="305"/>
      <c r="H121" s="305"/>
      <c r="I121" s="305"/>
      <c r="J121" s="305"/>
      <c r="K121" s="306"/>
    </row>
    <row r="122" spans="2:11" s="1" customFormat="1" ht="45" customHeight="1">
      <c r="B122" s="307"/>
      <c r="C122" s="388" t="s">
        <v>621</v>
      </c>
      <c r="D122" s="388"/>
      <c r="E122" s="388"/>
      <c r="F122" s="388"/>
      <c r="G122" s="388"/>
      <c r="H122" s="388"/>
      <c r="I122" s="388"/>
      <c r="J122" s="388"/>
      <c r="K122" s="308"/>
    </row>
    <row r="123" spans="2:11" s="1" customFormat="1" ht="17.25" customHeight="1">
      <c r="B123" s="309"/>
      <c r="C123" s="281" t="s">
        <v>567</v>
      </c>
      <c r="D123" s="281"/>
      <c r="E123" s="281"/>
      <c r="F123" s="281" t="s">
        <v>568</v>
      </c>
      <c r="G123" s="282"/>
      <c r="H123" s="281" t="s">
        <v>56</v>
      </c>
      <c r="I123" s="281" t="s">
        <v>59</v>
      </c>
      <c r="J123" s="281" t="s">
        <v>569</v>
      </c>
      <c r="K123" s="310"/>
    </row>
    <row r="124" spans="2:11" s="1" customFormat="1" ht="17.25" customHeight="1">
      <c r="B124" s="309"/>
      <c r="C124" s="283" t="s">
        <v>570</v>
      </c>
      <c r="D124" s="283"/>
      <c r="E124" s="283"/>
      <c r="F124" s="284" t="s">
        <v>571</v>
      </c>
      <c r="G124" s="285"/>
      <c r="H124" s="283"/>
      <c r="I124" s="283"/>
      <c r="J124" s="283" t="s">
        <v>572</v>
      </c>
      <c r="K124" s="310"/>
    </row>
    <row r="125" spans="2:11" s="1" customFormat="1" ht="5.25" customHeight="1">
      <c r="B125" s="311"/>
      <c r="C125" s="286"/>
      <c r="D125" s="286"/>
      <c r="E125" s="286"/>
      <c r="F125" s="286"/>
      <c r="G125" s="312"/>
      <c r="H125" s="286"/>
      <c r="I125" s="286"/>
      <c r="J125" s="286"/>
      <c r="K125" s="313"/>
    </row>
    <row r="126" spans="2:11" s="1" customFormat="1" ht="15" customHeight="1">
      <c r="B126" s="311"/>
      <c r="C126" s="268" t="s">
        <v>576</v>
      </c>
      <c r="D126" s="288"/>
      <c r="E126" s="288"/>
      <c r="F126" s="289" t="s">
        <v>573</v>
      </c>
      <c r="G126" s="268"/>
      <c r="H126" s="268" t="s">
        <v>613</v>
      </c>
      <c r="I126" s="268" t="s">
        <v>575</v>
      </c>
      <c r="J126" s="268">
        <v>120</v>
      </c>
      <c r="K126" s="314"/>
    </row>
    <row r="127" spans="2:11" s="1" customFormat="1" ht="15" customHeight="1">
      <c r="B127" s="311"/>
      <c r="C127" s="268" t="s">
        <v>622</v>
      </c>
      <c r="D127" s="268"/>
      <c r="E127" s="268"/>
      <c r="F127" s="289" t="s">
        <v>573</v>
      </c>
      <c r="G127" s="268"/>
      <c r="H127" s="268" t="s">
        <v>623</v>
      </c>
      <c r="I127" s="268" t="s">
        <v>575</v>
      </c>
      <c r="J127" s="268" t="s">
        <v>624</v>
      </c>
      <c r="K127" s="314"/>
    </row>
    <row r="128" spans="2:11" s="1" customFormat="1" ht="15" customHeight="1">
      <c r="B128" s="311"/>
      <c r="C128" s="268" t="s">
        <v>521</v>
      </c>
      <c r="D128" s="268"/>
      <c r="E128" s="268"/>
      <c r="F128" s="289" t="s">
        <v>573</v>
      </c>
      <c r="G128" s="268"/>
      <c r="H128" s="268" t="s">
        <v>625</v>
      </c>
      <c r="I128" s="268" t="s">
        <v>575</v>
      </c>
      <c r="J128" s="268" t="s">
        <v>624</v>
      </c>
      <c r="K128" s="314"/>
    </row>
    <row r="129" spans="2:11" s="1" customFormat="1" ht="15" customHeight="1">
      <c r="B129" s="311"/>
      <c r="C129" s="268" t="s">
        <v>584</v>
      </c>
      <c r="D129" s="268"/>
      <c r="E129" s="268"/>
      <c r="F129" s="289" t="s">
        <v>579</v>
      </c>
      <c r="G129" s="268"/>
      <c r="H129" s="268" t="s">
        <v>585</v>
      </c>
      <c r="I129" s="268" t="s">
        <v>575</v>
      </c>
      <c r="J129" s="268">
        <v>15</v>
      </c>
      <c r="K129" s="314"/>
    </row>
    <row r="130" spans="2:11" s="1" customFormat="1" ht="15" customHeight="1">
      <c r="B130" s="311"/>
      <c r="C130" s="292" t="s">
        <v>586</v>
      </c>
      <c r="D130" s="292"/>
      <c r="E130" s="292"/>
      <c r="F130" s="293" t="s">
        <v>579</v>
      </c>
      <c r="G130" s="292"/>
      <c r="H130" s="292" t="s">
        <v>587</v>
      </c>
      <c r="I130" s="292" t="s">
        <v>575</v>
      </c>
      <c r="J130" s="292">
        <v>15</v>
      </c>
      <c r="K130" s="314"/>
    </row>
    <row r="131" spans="2:11" s="1" customFormat="1" ht="15" customHeight="1">
      <c r="B131" s="311"/>
      <c r="C131" s="292" t="s">
        <v>588</v>
      </c>
      <c r="D131" s="292"/>
      <c r="E131" s="292"/>
      <c r="F131" s="293" t="s">
        <v>579</v>
      </c>
      <c r="G131" s="292"/>
      <c r="H131" s="292" t="s">
        <v>589</v>
      </c>
      <c r="I131" s="292" t="s">
        <v>575</v>
      </c>
      <c r="J131" s="292">
        <v>20</v>
      </c>
      <c r="K131" s="314"/>
    </row>
    <row r="132" spans="2:11" s="1" customFormat="1" ht="15" customHeight="1">
      <c r="B132" s="311"/>
      <c r="C132" s="292" t="s">
        <v>590</v>
      </c>
      <c r="D132" s="292"/>
      <c r="E132" s="292"/>
      <c r="F132" s="293" t="s">
        <v>579</v>
      </c>
      <c r="G132" s="292"/>
      <c r="H132" s="292" t="s">
        <v>591</v>
      </c>
      <c r="I132" s="292" t="s">
        <v>575</v>
      </c>
      <c r="J132" s="292">
        <v>20</v>
      </c>
      <c r="K132" s="314"/>
    </row>
    <row r="133" spans="2:11" s="1" customFormat="1" ht="15" customHeight="1">
      <c r="B133" s="311"/>
      <c r="C133" s="268" t="s">
        <v>578</v>
      </c>
      <c r="D133" s="268"/>
      <c r="E133" s="268"/>
      <c r="F133" s="289" t="s">
        <v>579</v>
      </c>
      <c r="G133" s="268"/>
      <c r="H133" s="268" t="s">
        <v>613</v>
      </c>
      <c r="I133" s="268" t="s">
        <v>575</v>
      </c>
      <c r="J133" s="268">
        <v>50</v>
      </c>
      <c r="K133" s="314"/>
    </row>
    <row r="134" spans="2:11" s="1" customFormat="1" ht="15" customHeight="1">
      <c r="B134" s="311"/>
      <c r="C134" s="268" t="s">
        <v>592</v>
      </c>
      <c r="D134" s="268"/>
      <c r="E134" s="268"/>
      <c r="F134" s="289" t="s">
        <v>579</v>
      </c>
      <c r="G134" s="268"/>
      <c r="H134" s="268" t="s">
        <v>613</v>
      </c>
      <c r="I134" s="268" t="s">
        <v>575</v>
      </c>
      <c r="J134" s="268">
        <v>50</v>
      </c>
      <c r="K134" s="314"/>
    </row>
    <row r="135" spans="2:11" s="1" customFormat="1" ht="15" customHeight="1">
      <c r="B135" s="311"/>
      <c r="C135" s="268" t="s">
        <v>598</v>
      </c>
      <c r="D135" s="268"/>
      <c r="E135" s="268"/>
      <c r="F135" s="289" t="s">
        <v>579</v>
      </c>
      <c r="G135" s="268"/>
      <c r="H135" s="268" t="s">
        <v>613</v>
      </c>
      <c r="I135" s="268" t="s">
        <v>575</v>
      </c>
      <c r="J135" s="268">
        <v>50</v>
      </c>
      <c r="K135" s="314"/>
    </row>
    <row r="136" spans="2:11" s="1" customFormat="1" ht="15" customHeight="1">
      <c r="B136" s="311"/>
      <c r="C136" s="268" t="s">
        <v>600</v>
      </c>
      <c r="D136" s="268"/>
      <c r="E136" s="268"/>
      <c r="F136" s="289" t="s">
        <v>579</v>
      </c>
      <c r="G136" s="268"/>
      <c r="H136" s="268" t="s">
        <v>613</v>
      </c>
      <c r="I136" s="268" t="s">
        <v>575</v>
      </c>
      <c r="J136" s="268">
        <v>50</v>
      </c>
      <c r="K136" s="314"/>
    </row>
    <row r="137" spans="2:11" s="1" customFormat="1" ht="15" customHeight="1">
      <c r="B137" s="311"/>
      <c r="C137" s="268" t="s">
        <v>601</v>
      </c>
      <c r="D137" s="268"/>
      <c r="E137" s="268"/>
      <c r="F137" s="289" t="s">
        <v>579</v>
      </c>
      <c r="G137" s="268"/>
      <c r="H137" s="268" t="s">
        <v>626</v>
      </c>
      <c r="I137" s="268" t="s">
        <v>575</v>
      </c>
      <c r="J137" s="268">
        <v>255</v>
      </c>
      <c r="K137" s="314"/>
    </row>
    <row r="138" spans="2:11" s="1" customFormat="1" ht="15" customHeight="1">
      <c r="B138" s="311"/>
      <c r="C138" s="268" t="s">
        <v>603</v>
      </c>
      <c r="D138" s="268"/>
      <c r="E138" s="268"/>
      <c r="F138" s="289" t="s">
        <v>573</v>
      </c>
      <c r="G138" s="268"/>
      <c r="H138" s="268" t="s">
        <v>627</v>
      </c>
      <c r="I138" s="268" t="s">
        <v>605</v>
      </c>
      <c r="J138" s="268"/>
      <c r="K138" s="314"/>
    </row>
    <row r="139" spans="2:11" s="1" customFormat="1" ht="15" customHeight="1">
      <c r="B139" s="311"/>
      <c r="C139" s="268" t="s">
        <v>606</v>
      </c>
      <c r="D139" s="268"/>
      <c r="E139" s="268"/>
      <c r="F139" s="289" t="s">
        <v>573</v>
      </c>
      <c r="G139" s="268"/>
      <c r="H139" s="268" t="s">
        <v>628</v>
      </c>
      <c r="I139" s="268" t="s">
        <v>608</v>
      </c>
      <c r="J139" s="268"/>
      <c r="K139" s="314"/>
    </row>
    <row r="140" spans="2:11" s="1" customFormat="1" ht="15" customHeight="1">
      <c r="B140" s="311"/>
      <c r="C140" s="268" t="s">
        <v>609</v>
      </c>
      <c r="D140" s="268"/>
      <c r="E140" s="268"/>
      <c r="F140" s="289" t="s">
        <v>573</v>
      </c>
      <c r="G140" s="268"/>
      <c r="H140" s="268" t="s">
        <v>609</v>
      </c>
      <c r="I140" s="268" t="s">
        <v>608</v>
      </c>
      <c r="J140" s="268"/>
      <c r="K140" s="314"/>
    </row>
    <row r="141" spans="2:11" s="1" customFormat="1" ht="15" customHeight="1">
      <c r="B141" s="311"/>
      <c r="C141" s="268" t="s">
        <v>40</v>
      </c>
      <c r="D141" s="268"/>
      <c r="E141" s="268"/>
      <c r="F141" s="289" t="s">
        <v>573</v>
      </c>
      <c r="G141" s="268"/>
      <c r="H141" s="268" t="s">
        <v>629</v>
      </c>
      <c r="I141" s="268" t="s">
        <v>608</v>
      </c>
      <c r="J141" s="268"/>
      <c r="K141" s="314"/>
    </row>
    <row r="142" spans="2:11" s="1" customFormat="1" ht="15" customHeight="1">
      <c r="B142" s="311"/>
      <c r="C142" s="268" t="s">
        <v>630</v>
      </c>
      <c r="D142" s="268"/>
      <c r="E142" s="268"/>
      <c r="F142" s="289" t="s">
        <v>573</v>
      </c>
      <c r="G142" s="268"/>
      <c r="H142" s="268" t="s">
        <v>631</v>
      </c>
      <c r="I142" s="268" t="s">
        <v>608</v>
      </c>
      <c r="J142" s="268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302"/>
      <c r="C144" s="302"/>
      <c r="D144" s="302"/>
      <c r="E144" s="302"/>
      <c r="F144" s="303"/>
      <c r="G144" s="302"/>
      <c r="H144" s="302"/>
      <c r="I144" s="302"/>
      <c r="J144" s="302"/>
      <c r="K144" s="302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387" t="s">
        <v>632</v>
      </c>
      <c r="D147" s="387"/>
      <c r="E147" s="387"/>
      <c r="F147" s="387"/>
      <c r="G147" s="387"/>
      <c r="H147" s="387"/>
      <c r="I147" s="387"/>
      <c r="J147" s="387"/>
      <c r="K147" s="280"/>
    </row>
    <row r="148" spans="2:11" s="1" customFormat="1" ht="17.25" customHeight="1">
      <c r="B148" s="279"/>
      <c r="C148" s="281" t="s">
        <v>567</v>
      </c>
      <c r="D148" s="281"/>
      <c r="E148" s="281"/>
      <c r="F148" s="281" t="s">
        <v>568</v>
      </c>
      <c r="G148" s="282"/>
      <c r="H148" s="281" t="s">
        <v>56</v>
      </c>
      <c r="I148" s="281" t="s">
        <v>59</v>
      </c>
      <c r="J148" s="281" t="s">
        <v>569</v>
      </c>
      <c r="K148" s="280"/>
    </row>
    <row r="149" spans="2:11" s="1" customFormat="1" ht="17.25" customHeight="1">
      <c r="B149" s="279"/>
      <c r="C149" s="283" t="s">
        <v>570</v>
      </c>
      <c r="D149" s="283"/>
      <c r="E149" s="283"/>
      <c r="F149" s="284" t="s">
        <v>571</v>
      </c>
      <c r="G149" s="285"/>
      <c r="H149" s="283"/>
      <c r="I149" s="283"/>
      <c r="J149" s="283" t="s">
        <v>572</v>
      </c>
      <c r="K149" s="280"/>
    </row>
    <row r="150" spans="2:11" s="1" customFormat="1" ht="5.25" customHeight="1">
      <c r="B150" s="291"/>
      <c r="C150" s="286"/>
      <c r="D150" s="286"/>
      <c r="E150" s="286"/>
      <c r="F150" s="286"/>
      <c r="G150" s="287"/>
      <c r="H150" s="286"/>
      <c r="I150" s="286"/>
      <c r="J150" s="286"/>
      <c r="K150" s="314"/>
    </row>
    <row r="151" spans="2:11" s="1" customFormat="1" ht="15" customHeight="1">
      <c r="B151" s="291"/>
      <c r="C151" s="318" t="s">
        <v>576</v>
      </c>
      <c r="D151" s="268"/>
      <c r="E151" s="268"/>
      <c r="F151" s="319" t="s">
        <v>573</v>
      </c>
      <c r="G151" s="268"/>
      <c r="H151" s="318" t="s">
        <v>613</v>
      </c>
      <c r="I151" s="318" t="s">
        <v>575</v>
      </c>
      <c r="J151" s="318">
        <v>120</v>
      </c>
      <c r="K151" s="314"/>
    </row>
    <row r="152" spans="2:11" s="1" customFormat="1" ht="15" customHeight="1">
      <c r="B152" s="291"/>
      <c r="C152" s="318" t="s">
        <v>622</v>
      </c>
      <c r="D152" s="268"/>
      <c r="E152" s="268"/>
      <c r="F152" s="319" t="s">
        <v>573</v>
      </c>
      <c r="G152" s="268"/>
      <c r="H152" s="318" t="s">
        <v>633</v>
      </c>
      <c r="I152" s="318" t="s">
        <v>575</v>
      </c>
      <c r="J152" s="318" t="s">
        <v>624</v>
      </c>
      <c r="K152" s="314"/>
    </row>
    <row r="153" spans="2:11" s="1" customFormat="1" ht="15" customHeight="1">
      <c r="B153" s="291"/>
      <c r="C153" s="318" t="s">
        <v>521</v>
      </c>
      <c r="D153" s="268"/>
      <c r="E153" s="268"/>
      <c r="F153" s="319" t="s">
        <v>573</v>
      </c>
      <c r="G153" s="268"/>
      <c r="H153" s="318" t="s">
        <v>634</v>
      </c>
      <c r="I153" s="318" t="s">
        <v>575</v>
      </c>
      <c r="J153" s="318" t="s">
        <v>624</v>
      </c>
      <c r="K153" s="314"/>
    </row>
    <row r="154" spans="2:11" s="1" customFormat="1" ht="15" customHeight="1">
      <c r="B154" s="291"/>
      <c r="C154" s="318" t="s">
        <v>578</v>
      </c>
      <c r="D154" s="268"/>
      <c r="E154" s="268"/>
      <c r="F154" s="319" t="s">
        <v>579</v>
      </c>
      <c r="G154" s="268"/>
      <c r="H154" s="318" t="s">
        <v>613</v>
      </c>
      <c r="I154" s="318" t="s">
        <v>575</v>
      </c>
      <c r="J154" s="318">
        <v>50</v>
      </c>
      <c r="K154" s="314"/>
    </row>
    <row r="155" spans="2:11" s="1" customFormat="1" ht="15" customHeight="1">
      <c r="B155" s="291"/>
      <c r="C155" s="318" t="s">
        <v>581</v>
      </c>
      <c r="D155" s="268"/>
      <c r="E155" s="268"/>
      <c r="F155" s="319" t="s">
        <v>573</v>
      </c>
      <c r="G155" s="268"/>
      <c r="H155" s="318" t="s">
        <v>613</v>
      </c>
      <c r="I155" s="318" t="s">
        <v>583</v>
      </c>
      <c r="J155" s="318"/>
      <c r="K155" s="314"/>
    </row>
    <row r="156" spans="2:11" s="1" customFormat="1" ht="15" customHeight="1">
      <c r="B156" s="291"/>
      <c r="C156" s="318" t="s">
        <v>592</v>
      </c>
      <c r="D156" s="268"/>
      <c r="E156" s="268"/>
      <c r="F156" s="319" t="s">
        <v>579</v>
      </c>
      <c r="G156" s="268"/>
      <c r="H156" s="318" t="s">
        <v>613</v>
      </c>
      <c r="I156" s="318" t="s">
        <v>575</v>
      </c>
      <c r="J156" s="318">
        <v>50</v>
      </c>
      <c r="K156" s="314"/>
    </row>
    <row r="157" spans="2:11" s="1" customFormat="1" ht="15" customHeight="1">
      <c r="B157" s="291"/>
      <c r="C157" s="318" t="s">
        <v>600</v>
      </c>
      <c r="D157" s="268"/>
      <c r="E157" s="268"/>
      <c r="F157" s="319" t="s">
        <v>579</v>
      </c>
      <c r="G157" s="268"/>
      <c r="H157" s="318" t="s">
        <v>613</v>
      </c>
      <c r="I157" s="318" t="s">
        <v>575</v>
      </c>
      <c r="J157" s="318">
        <v>50</v>
      </c>
      <c r="K157" s="314"/>
    </row>
    <row r="158" spans="2:11" s="1" customFormat="1" ht="15" customHeight="1">
      <c r="B158" s="291"/>
      <c r="C158" s="318" t="s">
        <v>598</v>
      </c>
      <c r="D158" s="268"/>
      <c r="E158" s="268"/>
      <c r="F158" s="319" t="s">
        <v>579</v>
      </c>
      <c r="G158" s="268"/>
      <c r="H158" s="318" t="s">
        <v>613</v>
      </c>
      <c r="I158" s="318" t="s">
        <v>575</v>
      </c>
      <c r="J158" s="318">
        <v>50</v>
      </c>
      <c r="K158" s="314"/>
    </row>
    <row r="159" spans="2:11" s="1" customFormat="1" ht="15" customHeight="1">
      <c r="B159" s="291"/>
      <c r="C159" s="318" t="s">
        <v>93</v>
      </c>
      <c r="D159" s="268"/>
      <c r="E159" s="268"/>
      <c r="F159" s="319" t="s">
        <v>573</v>
      </c>
      <c r="G159" s="268"/>
      <c r="H159" s="318" t="s">
        <v>635</v>
      </c>
      <c r="I159" s="318" t="s">
        <v>575</v>
      </c>
      <c r="J159" s="318" t="s">
        <v>636</v>
      </c>
      <c r="K159" s="314"/>
    </row>
    <row r="160" spans="2:11" s="1" customFormat="1" ht="15" customHeight="1">
      <c r="B160" s="291"/>
      <c r="C160" s="318" t="s">
        <v>637</v>
      </c>
      <c r="D160" s="268"/>
      <c r="E160" s="268"/>
      <c r="F160" s="319" t="s">
        <v>573</v>
      </c>
      <c r="G160" s="268"/>
      <c r="H160" s="318" t="s">
        <v>638</v>
      </c>
      <c r="I160" s="318" t="s">
        <v>608</v>
      </c>
      <c r="J160" s="318"/>
      <c r="K160" s="314"/>
    </row>
    <row r="161" spans="2:11" s="1" customFormat="1" ht="15" customHeight="1">
      <c r="B161" s="320"/>
      <c r="C161" s="300"/>
      <c r="D161" s="300"/>
      <c r="E161" s="300"/>
      <c r="F161" s="300"/>
      <c r="G161" s="300"/>
      <c r="H161" s="300"/>
      <c r="I161" s="300"/>
      <c r="J161" s="300"/>
      <c r="K161" s="321"/>
    </row>
    <row r="162" spans="2:11" s="1" customFormat="1" ht="18.75" customHeight="1">
      <c r="B162" s="302"/>
      <c r="C162" s="312"/>
      <c r="D162" s="312"/>
      <c r="E162" s="312"/>
      <c r="F162" s="322"/>
      <c r="G162" s="312"/>
      <c r="H162" s="312"/>
      <c r="I162" s="312"/>
      <c r="J162" s="312"/>
      <c r="K162" s="302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388" t="s">
        <v>639</v>
      </c>
      <c r="D165" s="388"/>
      <c r="E165" s="388"/>
      <c r="F165" s="388"/>
      <c r="G165" s="388"/>
      <c r="H165" s="388"/>
      <c r="I165" s="388"/>
      <c r="J165" s="388"/>
      <c r="K165" s="261"/>
    </row>
    <row r="166" spans="2:11" s="1" customFormat="1" ht="17.25" customHeight="1">
      <c r="B166" s="260"/>
      <c r="C166" s="281" t="s">
        <v>567</v>
      </c>
      <c r="D166" s="281"/>
      <c r="E166" s="281"/>
      <c r="F166" s="281" t="s">
        <v>568</v>
      </c>
      <c r="G166" s="323"/>
      <c r="H166" s="324" t="s">
        <v>56</v>
      </c>
      <c r="I166" s="324" t="s">
        <v>59</v>
      </c>
      <c r="J166" s="281" t="s">
        <v>569</v>
      </c>
      <c r="K166" s="261"/>
    </row>
    <row r="167" spans="2:11" s="1" customFormat="1" ht="17.25" customHeight="1">
      <c r="B167" s="262"/>
      <c r="C167" s="283" t="s">
        <v>570</v>
      </c>
      <c r="D167" s="283"/>
      <c r="E167" s="283"/>
      <c r="F167" s="284" t="s">
        <v>571</v>
      </c>
      <c r="G167" s="325"/>
      <c r="H167" s="326"/>
      <c r="I167" s="326"/>
      <c r="J167" s="283" t="s">
        <v>572</v>
      </c>
      <c r="K167" s="263"/>
    </row>
    <row r="168" spans="2:11" s="1" customFormat="1" ht="5.25" customHeight="1">
      <c r="B168" s="291"/>
      <c r="C168" s="286"/>
      <c r="D168" s="286"/>
      <c r="E168" s="286"/>
      <c r="F168" s="286"/>
      <c r="G168" s="287"/>
      <c r="H168" s="286"/>
      <c r="I168" s="286"/>
      <c r="J168" s="286"/>
      <c r="K168" s="314"/>
    </row>
    <row r="169" spans="2:11" s="1" customFormat="1" ht="15" customHeight="1">
      <c r="B169" s="291"/>
      <c r="C169" s="268" t="s">
        <v>576</v>
      </c>
      <c r="D169" s="268"/>
      <c r="E169" s="268"/>
      <c r="F169" s="289" t="s">
        <v>573</v>
      </c>
      <c r="G169" s="268"/>
      <c r="H169" s="268" t="s">
        <v>613</v>
      </c>
      <c r="I169" s="268" t="s">
        <v>575</v>
      </c>
      <c r="J169" s="268">
        <v>120</v>
      </c>
      <c r="K169" s="314"/>
    </row>
    <row r="170" spans="2:11" s="1" customFormat="1" ht="15" customHeight="1">
      <c r="B170" s="291"/>
      <c r="C170" s="268" t="s">
        <v>622</v>
      </c>
      <c r="D170" s="268"/>
      <c r="E170" s="268"/>
      <c r="F170" s="289" t="s">
        <v>573</v>
      </c>
      <c r="G170" s="268"/>
      <c r="H170" s="268" t="s">
        <v>623</v>
      </c>
      <c r="I170" s="268" t="s">
        <v>575</v>
      </c>
      <c r="J170" s="268" t="s">
        <v>624</v>
      </c>
      <c r="K170" s="314"/>
    </row>
    <row r="171" spans="2:11" s="1" customFormat="1" ht="15" customHeight="1">
      <c r="B171" s="291"/>
      <c r="C171" s="268" t="s">
        <v>521</v>
      </c>
      <c r="D171" s="268"/>
      <c r="E171" s="268"/>
      <c r="F171" s="289" t="s">
        <v>573</v>
      </c>
      <c r="G171" s="268"/>
      <c r="H171" s="268" t="s">
        <v>640</v>
      </c>
      <c r="I171" s="268" t="s">
        <v>575</v>
      </c>
      <c r="J171" s="268" t="s">
        <v>624</v>
      </c>
      <c r="K171" s="314"/>
    </row>
    <row r="172" spans="2:11" s="1" customFormat="1" ht="15" customHeight="1">
      <c r="B172" s="291"/>
      <c r="C172" s="268" t="s">
        <v>578</v>
      </c>
      <c r="D172" s="268"/>
      <c r="E172" s="268"/>
      <c r="F172" s="289" t="s">
        <v>579</v>
      </c>
      <c r="G172" s="268"/>
      <c r="H172" s="268" t="s">
        <v>640</v>
      </c>
      <c r="I172" s="268" t="s">
        <v>575</v>
      </c>
      <c r="J172" s="268">
        <v>50</v>
      </c>
      <c r="K172" s="314"/>
    </row>
    <row r="173" spans="2:11" s="1" customFormat="1" ht="15" customHeight="1">
      <c r="B173" s="291"/>
      <c r="C173" s="268" t="s">
        <v>581</v>
      </c>
      <c r="D173" s="268"/>
      <c r="E173" s="268"/>
      <c r="F173" s="289" t="s">
        <v>573</v>
      </c>
      <c r="G173" s="268"/>
      <c r="H173" s="268" t="s">
        <v>640</v>
      </c>
      <c r="I173" s="268" t="s">
        <v>583</v>
      </c>
      <c r="J173" s="268"/>
      <c r="K173" s="314"/>
    </row>
    <row r="174" spans="2:11" s="1" customFormat="1" ht="15" customHeight="1">
      <c r="B174" s="291"/>
      <c r="C174" s="268" t="s">
        <v>592</v>
      </c>
      <c r="D174" s="268"/>
      <c r="E174" s="268"/>
      <c r="F174" s="289" t="s">
        <v>579</v>
      </c>
      <c r="G174" s="268"/>
      <c r="H174" s="268" t="s">
        <v>640</v>
      </c>
      <c r="I174" s="268" t="s">
        <v>575</v>
      </c>
      <c r="J174" s="268">
        <v>50</v>
      </c>
      <c r="K174" s="314"/>
    </row>
    <row r="175" spans="2:11" s="1" customFormat="1" ht="15" customHeight="1">
      <c r="B175" s="291"/>
      <c r="C175" s="268" t="s">
        <v>600</v>
      </c>
      <c r="D175" s="268"/>
      <c r="E175" s="268"/>
      <c r="F175" s="289" t="s">
        <v>579</v>
      </c>
      <c r="G175" s="268"/>
      <c r="H175" s="268" t="s">
        <v>640</v>
      </c>
      <c r="I175" s="268" t="s">
        <v>575</v>
      </c>
      <c r="J175" s="268">
        <v>50</v>
      </c>
      <c r="K175" s="314"/>
    </row>
    <row r="176" spans="2:11" s="1" customFormat="1" ht="15" customHeight="1">
      <c r="B176" s="291"/>
      <c r="C176" s="268" t="s">
        <v>598</v>
      </c>
      <c r="D176" s="268"/>
      <c r="E176" s="268"/>
      <c r="F176" s="289" t="s">
        <v>579</v>
      </c>
      <c r="G176" s="268"/>
      <c r="H176" s="268" t="s">
        <v>640</v>
      </c>
      <c r="I176" s="268" t="s">
        <v>575</v>
      </c>
      <c r="J176" s="268">
        <v>50</v>
      </c>
      <c r="K176" s="314"/>
    </row>
    <row r="177" spans="2:11" s="1" customFormat="1" ht="15" customHeight="1">
      <c r="B177" s="291"/>
      <c r="C177" s="268" t="s">
        <v>102</v>
      </c>
      <c r="D177" s="268"/>
      <c r="E177" s="268"/>
      <c r="F177" s="289" t="s">
        <v>573</v>
      </c>
      <c r="G177" s="268"/>
      <c r="H177" s="268" t="s">
        <v>641</v>
      </c>
      <c r="I177" s="268" t="s">
        <v>642</v>
      </c>
      <c r="J177" s="268"/>
      <c r="K177" s="314"/>
    </row>
    <row r="178" spans="2:11" s="1" customFormat="1" ht="15" customHeight="1">
      <c r="B178" s="291"/>
      <c r="C178" s="268" t="s">
        <v>59</v>
      </c>
      <c r="D178" s="268"/>
      <c r="E178" s="268"/>
      <c r="F178" s="289" t="s">
        <v>573</v>
      </c>
      <c r="G178" s="268"/>
      <c r="H178" s="268" t="s">
        <v>643</v>
      </c>
      <c r="I178" s="268" t="s">
        <v>644</v>
      </c>
      <c r="J178" s="268">
        <v>1</v>
      </c>
      <c r="K178" s="314"/>
    </row>
    <row r="179" spans="2:11" s="1" customFormat="1" ht="15" customHeight="1">
      <c r="B179" s="291"/>
      <c r="C179" s="268" t="s">
        <v>55</v>
      </c>
      <c r="D179" s="268"/>
      <c r="E179" s="268"/>
      <c r="F179" s="289" t="s">
        <v>573</v>
      </c>
      <c r="G179" s="268"/>
      <c r="H179" s="268" t="s">
        <v>645</v>
      </c>
      <c r="I179" s="268" t="s">
        <v>575</v>
      </c>
      <c r="J179" s="268">
        <v>20</v>
      </c>
      <c r="K179" s="314"/>
    </row>
    <row r="180" spans="2:11" s="1" customFormat="1" ht="15" customHeight="1">
      <c r="B180" s="291"/>
      <c r="C180" s="268" t="s">
        <v>56</v>
      </c>
      <c r="D180" s="268"/>
      <c r="E180" s="268"/>
      <c r="F180" s="289" t="s">
        <v>573</v>
      </c>
      <c r="G180" s="268"/>
      <c r="H180" s="268" t="s">
        <v>646</v>
      </c>
      <c r="I180" s="268" t="s">
        <v>575</v>
      </c>
      <c r="J180" s="268">
        <v>255</v>
      </c>
      <c r="K180" s="314"/>
    </row>
    <row r="181" spans="2:11" s="1" customFormat="1" ht="15" customHeight="1">
      <c r="B181" s="291"/>
      <c r="C181" s="268" t="s">
        <v>103</v>
      </c>
      <c r="D181" s="268"/>
      <c r="E181" s="268"/>
      <c r="F181" s="289" t="s">
        <v>573</v>
      </c>
      <c r="G181" s="268"/>
      <c r="H181" s="268" t="s">
        <v>537</v>
      </c>
      <c r="I181" s="268" t="s">
        <v>575</v>
      </c>
      <c r="J181" s="268">
        <v>10</v>
      </c>
      <c r="K181" s="314"/>
    </row>
    <row r="182" spans="2:11" s="1" customFormat="1" ht="15" customHeight="1">
      <c r="B182" s="291"/>
      <c r="C182" s="268" t="s">
        <v>104</v>
      </c>
      <c r="D182" s="268"/>
      <c r="E182" s="268"/>
      <c r="F182" s="289" t="s">
        <v>573</v>
      </c>
      <c r="G182" s="268"/>
      <c r="H182" s="268" t="s">
        <v>647</v>
      </c>
      <c r="I182" s="268" t="s">
        <v>608</v>
      </c>
      <c r="J182" s="268"/>
      <c r="K182" s="314"/>
    </row>
    <row r="183" spans="2:11" s="1" customFormat="1" ht="15" customHeight="1">
      <c r="B183" s="291"/>
      <c r="C183" s="268" t="s">
        <v>648</v>
      </c>
      <c r="D183" s="268"/>
      <c r="E183" s="268"/>
      <c r="F183" s="289" t="s">
        <v>573</v>
      </c>
      <c r="G183" s="268"/>
      <c r="H183" s="268" t="s">
        <v>649</v>
      </c>
      <c r="I183" s="268" t="s">
        <v>608</v>
      </c>
      <c r="J183" s="268"/>
      <c r="K183" s="314"/>
    </row>
    <row r="184" spans="2:11" s="1" customFormat="1" ht="15" customHeight="1">
      <c r="B184" s="291"/>
      <c r="C184" s="268" t="s">
        <v>637</v>
      </c>
      <c r="D184" s="268"/>
      <c r="E184" s="268"/>
      <c r="F184" s="289" t="s">
        <v>573</v>
      </c>
      <c r="G184" s="268"/>
      <c r="H184" s="268" t="s">
        <v>650</v>
      </c>
      <c r="I184" s="268" t="s">
        <v>608</v>
      </c>
      <c r="J184" s="268"/>
      <c r="K184" s="314"/>
    </row>
    <row r="185" spans="2:11" s="1" customFormat="1" ht="15" customHeight="1">
      <c r="B185" s="291"/>
      <c r="C185" s="268" t="s">
        <v>106</v>
      </c>
      <c r="D185" s="268"/>
      <c r="E185" s="268"/>
      <c r="F185" s="289" t="s">
        <v>579</v>
      </c>
      <c r="G185" s="268"/>
      <c r="H185" s="268" t="s">
        <v>651</v>
      </c>
      <c r="I185" s="268" t="s">
        <v>575</v>
      </c>
      <c r="J185" s="268">
        <v>50</v>
      </c>
      <c r="K185" s="314"/>
    </row>
    <row r="186" spans="2:11" s="1" customFormat="1" ht="15" customHeight="1">
      <c r="B186" s="291"/>
      <c r="C186" s="268" t="s">
        <v>652</v>
      </c>
      <c r="D186" s="268"/>
      <c r="E186" s="268"/>
      <c r="F186" s="289" t="s">
        <v>579</v>
      </c>
      <c r="G186" s="268"/>
      <c r="H186" s="268" t="s">
        <v>653</v>
      </c>
      <c r="I186" s="268" t="s">
        <v>654</v>
      </c>
      <c r="J186" s="268"/>
      <c r="K186" s="314"/>
    </row>
    <row r="187" spans="2:11" s="1" customFormat="1" ht="15" customHeight="1">
      <c r="B187" s="291"/>
      <c r="C187" s="268" t="s">
        <v>655</v>
      </c>
      <c r="D187" s="268"/>
      <c r="E187" s="268"/>
      <c r="F187" s="289" t="s">
        <v>579</v>
      </c>
      <c r="G187" s="268"/>
      <c r="H187" s="268" t="s">
        <v>656</v>
      </c>
      <c r="I187" s="268" t="s">
        <v>654</v>
      </c>
      <c r="J187" s="268"/>
      <c r="K187" s="314"/>
    </row>
    <row r="188" spans="2:11" s="1" customFormat="1" ht="15" customHeight="1">
      <c r="B188" s="291"/>
      <c r="C188" s="268" t="s">
        <v>657</v>
      </c>
      <c r="D188" s="268"/>
      <c r="E188" s="268"/>
      <c r="F188" s="289" t="s">
        <v>579</v>
      </c>
      <c r="G188" s="268"/>
      <c r="H188" s="268" t="s">
        <v>658</v>
      </c>
      <c r="I188" s="268" t="s">
        <v>654</v>
      </c>
      <c r="J188" s="268"/>
      <c r="K188" s="314"/>
    </row>
    <row r="189" spans="2:11" s="1" customFormat="1" ht="15" customHeight="1">
      <c r="B189" s="291"/>
      <c r="C189" s="327" t="s">
        <v>659</v>
      </c>
      <c r="D189" s="268"/>
      <c r="E189" s="268"/>
      <c r="F189" s="289" t="s">
        <v>579</v>
      </c>
      <c r="G189" s="268"/>
      <c r="H189" s="268" t="s">
        <v>660</v>
      </c>
      <c r="I189" s="268" t="s">
        <v>661</v>
      </c>
      <c r="J189" s="328" t="s">
        <v>662</v>
      </c>
      <c r="K189" s="314"/>
    </row>
    <row r="190" spans="2:11" s="1" customFormat="1" ht="15" customHeight="1">
      <c r="B190" s="291"/>
      <c r="C190" s="327" t="s">
        <v>44</v>
      </c>
      <c r="D190" s="268"/>
      <c r="E190" s="268"/>
      <c r="F190" s="289" t="s">
        <v>573</v>
      </c>
      <c r="G190" s="268"/>
      <c r="H190" s="265" t="s">
        <v>663</v>
      </c>
      <c r="I190" s="268" t="s">
        <v>664</v>
      </c>
      <c r="J190" s="268"/>
      <c r="K190" s="314"/>
    </row>
    <row r="191" spans="2:11" s="1" customFormat="1" ht="15" customHeight="1">
      <c r="B191" s="291"/>
      <c r="C191" s="327" t="s">
        <v>665</v>
      </c>
      <c r="D191" s="268"/>
      <c r="E191" s="268"/>
      <c r="F191" s="289" t="s">
        <v>573</v>
      </c>
      <c r="G191" s="268"/>
      <c r="H191" s="268" t="s">
        <v>666</v>
      </c>
      <c r="I191" s="268" t="s">
        <v>608</v>
      </c>
      <c r="J191" s="268"/>
      <c r="K191" s="314"/>
    </row>
    <row r="192" spans="2:11" s="1" customFormat="1" ht="15" customHeight="1">
      <c r="B192" s="291"/>
      <c r="C192" s="327" t="s">
        <v>667</v>
      </c>
      <c r="D192" s="268"/>
      <c r="E192" s="268"/>
      <c r="F192" s="289" t="s">
        <v>573</v>
      </c>
      <c r="G192" s="268"/>
      <c r="H192" s="268" t="s">
        <v>668</v>
      </c>
      <c r="I192" s="268" t="s">
        <v>608</v>
      </c>
      <c r="J192" s="268"/>
      <c r="K192" s="314"/>
    </row>
    <row r="193" spans="2:11" s="1" customFormat="1" ht="15" customHeight="1">
      <c r="B193" s="291"/>
      <c r="C193" s="327" t="s">
        <v>669</v>
      </c>
      <c r="D193" s="268"/>
      <c r="E193" s="268"/>
      <c r="F193" s="289" t="s">
        <v>579</v>
      </c>
      <c r="G193" s="268"/>
      <c r="H193" s="268" t="s">
        <v>670</v>
      </c>
      <c r="I193" s="268" t="s">
        <v>608</v>
      </c>
      <c r="J193" s="268"/>
      <c r="K193" s="314"/>
    </row>
    <row r="194" spans="2:11" s="1" customFormat="1" ht="15" customHeight="1">
      <c r="B194" s="320"/>
      <c r="C194" s="329"/>
      <c r="D194" s="300"/>
      <c r="E194" s="300"/>
      <c r="F194" s="300"/>
      <c r="G194" s="300"/>
      <c r="H194" s="300"/>
      <c r="I194" s="300"/>
      <c r="J194" s="300"/>
      <c r="K194" s="321"/>
    </row>
    <row r="195" spans="2:11" s="1" customFormat="1" ht="18.75" customHeight="1">
      <c r="B195" s="302"/>
      <c r="C195" s="312"/>
      <c r="D195" s="312"/>
      <c r="E195" s="312"/>
      <c r="F195" s="322"/>
      <c r="G195" s="312"/>
      <c r="H195" s="312"/>
      <c r="I195" s="312"/>
      <c r="J195" s="312"/>
      <c r="K195" s="302"/>
    </row>
    <row r="196" spans="2:11" s="1" customFormat="1" ht="18.75" customHeight="1">
      <c r="B196" s="302"/>
      <c r="C196" s="312"/>
      <c r="D196" s="312"/>
      <c r="E196" s="312"/>
      <c r="F196" s="322"/>
      <c r="G196" s="312"/>
      <c r="H196" s="312"/>
      <c r="I196" s="312"/>
      <c r="J196" s="312"/>
      <c r="K196" s="302"/>
    </row>
    <row r="197" spans="2:11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s="1" customFormat="1" ht="12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2.2">
      <c r="B199" s="260"/>
      <c r="C199" s="388" t="s">
        <v>671</v>
      </c>
      <c r="D199" s="388"/>
      <c r="E199" s="388"/>
      <c r="F199" s="388"/>
      <c r="G199" s="388"/>
      <c r="H199" s="388"/>
      <c r="I199" s="388"/>
      <c r="J199" s="388"/>
      <c r="K199" s="261"/>
    </row>
    <row r="200" spans="2:11" s="1" customFormat="1" ht="25.5" customHeight="1">
      <c r="B200" s="260"/>
      <c r="C200" s="330" t="s">
        <v>672</v>
      </c>
      <c r="D200" s="330"/>
      <c r="E200" s="330"/>
      <c r="F200" s="330" t="s">
        <v>673</v>
      </c>
      <c r="G200" s="331"/>
      <c r="H200" s="389" t="s">
        <v>674</v>
      </c>
      <c r="I200" s="389"/>
      <c r="J200" s="389"/>
      <c r="K200" s="261"/>
    </row>
    <row r="201" spans="2:11" s="1" customFormat="1" ht="5.25" customHeight="1">
      <c r="B201" s="291"/>
      <c r="C201" s="286"/>
      <c r="D201" s="286"/>
      <c r="E201" s="286"/>
      <c r="F201" s="286"/>
      <c r="G201" s="312"/>
      <c r="H201" s="286"/>
      <c r="I201" s="286"/>
      <c r="J201" s="286"/>
      <c r="K201" s="314"/>
    </row>
    <row r="202" spans="2:11" s="1" customFormat="1" ht="15" customHeight="1">
      <c r="B202" s="291"/>
      <c r="C202" s="268" t="s">
        <v>664</v>
      </c>
      <c r="D202" s="268"/>
      <c r="E202" s="268"/>
      <c r="F202" s="289" t="s">
        <v>45</v>
      </c>
      <c r="G202" s="268"/>
      <c r="H202" s="390" t="s">
        <v>675</v>
      </c>
      <c r="I202" s="390"/>
      <c r="J202" s="390"/>
      <c r="K202" s="314"/>
    </row>
    <row r="203" spans="2:11" s="1" customFormat="1" ht="15" customHeight="1">
      <c r="B203" s="291"/>
      <c r="C203" s="268"/>
      <c r="D203" s="268"/>
      <c r="E203" s="268"/>
      <c r="F203" s="289" t="s">
        <v>46</v>
      </c>
      <c r="G203" s="268"/>
      <c r="H203" s="390" t="s">
        <v>676</v>
      </c>
      <c r="I203" s="390"/>
      <c r="J203" s="390"/>
      <c r="K203" s="314"/>
    </row>
    <row r="204" spans="2:11" s="1" customFormat="1" ht="15" customHeight="1">
      <c r="B204" s="291"/>
      <c r="C204" s="268"/>
      <c r="D204" s="268"/>
      <c r="E204" s="268"/>
      <c r="F204" s="289" t="s">
        <v>49</v>
      </c>
      <c r="G204" s="268"/>
      <c r="H204" s="390" t="s">
        <v>677</v>
      </c>
      <c r="I204" s="390"/>
      <c r="J204" s="390"/>
      <c r="K204" s="314"/>
    </row>
    <row r="205" spans="2:11" s="1" customFormat="1" ht="15" customHeight="1">
      <c r="B205" s="291"/>
      <c r="C205" s="268"/>
      <c r="D205" s="268"/>
      <c r="E205" s="268"/>
      <c r="F205" s="289" t="s">
        <v>47</v>
      </c>
      <c r="G205" s="268"/>
      <c r="H205" s="390" t="s">
        <v>678</v>
      </c>
      <c r="I205" s="390"/>
      <c r="J205" s="390"/>
      <c r="K205" s="314"/>
    </row>
    <row r="206" spans="2:11" s="1" customFormat="1" ht="15" customHeight="1">
      <c r="B206" s="291"/>
      <c r="C206" s="268"/>
      <c r="D206" s="268"/>
      <c r="E206" s="268"/>
      <c r="F206" s="289" t="s">
        <v>48</v>
      </c>
      <c r="G206" s="268"/>
      <c r="H206" s="390" t="s">
        <v>679</v>
      </c>
      <c r="I206" s="390"/>
      <c r="J206" s="390"/>
      <c r="K206" s="314"/>
    </row>
    <row r="207" spans="2:11" s="1" customFormat="1" ht="15" customHeight="1">
      <c r="B207" s="291"/>
      <c r="C207" s="268"/>
      <c r="D207" s="268"/>
      <c r="E207" s="268"/>
      <c r="F207" s="289"/>
      <c r="G207" s="268"/>
      <c r="H207" s="268"/>
      <c r="I207" s="268"/>
      <c r="J207" s="268"/>
      <c r="K207" s="314"/>
    </row>
    <row r="208" spans="2:11" s="1" customFormat="1" ht="15" customHeight="1">
      <c r="B208" s="291"/>
      <c r="C208" s="268" t="s">
        <v>620</v>
      </c>
      <c r="D208" s="268"/>
      <c r="E208" s="268"/>
      <c r="F208" s="289" t="s">
        <v>81</v>
      </c>
      <c r="G208" s="268"/>
      <c r="H208" s="390" t="s">
        <v>680</v>
      </c>
      <c r="I208" s="390"/>
      <c r="J208" s="390"/>
      <c r="K208" s="314"/>
    </row>
    <row r="209" spans="2:11" s="1" customFormat="1" ht="15" customHeight="1">
      <c r="B209" s="291"/>
      <c r="C209" s="268"/>
      <c r="D209" s="268"/>
      <c r="E209" s="268"/>
      <c r="F209" s="289" t="s">
        <v>518</v>
      </c>
      <c r="G209" s="268"/>
      <c r="H209" s="390" t="s">
        <v>519</v>
      </c>
      <c r="I209" s="390"/>
      <c r="J209" s="390"/>
      <c r="K209" s="314"/>
    </row>
    <row r="210" spans="2:11" s="1" customFormat="1" ht="15" customHeight="1">
      <c r="B210" s="291"/>
      <c r="C210" s="268"/>
      <c r="D210" s="268"/>
      <c r="E210" s="268"/>
      <c r="F210" s="289" t="s">
        <v>516</v>
      </c>
      <c r="G210" s="268"/>
      <c r="H210" s="390" t="s">
        <v>681</v>
      </c>
      <c r="I210" s="390"/>
      <c r="J210" s="390"/>
      <c r="K210" s="314"/>
    </row>
    <row r="211" spans="2:11" s="1" customFormat="1" ht="15" customHeight="1">
      <c r="B211" s="332"/>
      <c r="C211" s="268"/>
      <c r="D211" s="268"/>
      <c r="E211" s="268"/>
      <c r="F211" s="289" t="s">
        <v>85</v>
      </c>
      <c r="G211" s="327"/>
      <c r="H211" s="391" t="s">
        <v>86</v>
      </c>
      <c r="I211" s="391"/>
      <c r="J211" s="391"/>
      <c r="K211" s="333"/>
    </row>
    <row r="212" spans="2:11" s="1" customFormat="1" ht="15" customHeight="1">
      <c r="B212" s="332"/>
      <c r="C212" s="268"/>
      <c r="D212" s="268"/>
      <c r="E212" s="268"/>
      <c r="F212" s="289" t="s">
        <v>396</v>
      </c>
      <c r="G212" s="327"/>
      <c r="H212" s="391" t="s">
        <v>454</v>
      </c>
      <c r="I212" s="391"/>
      <c r="J212" s="391"/>
      <c r="K212" s="333"/>
    </row>
    <row r="213" spans="2:11" s="1" customFormat="1" ht="15" customHeight="1">
      <c r="B213" s="332"/>
      <c r="C213" s="268"/>
      <c r="D213" s="268"/>
      <c r="E213" s="268"/>
      <c r="F213" s="289"/>
      <c r="G213" s="327"/>
      <c r="H213" s="318"/>
      <c r="I213" s="318"/>
      <c r="J213" s="318"/>
      <c r="K213" s="333"/>
    </row>
    <row r="214" spans="2:11" s="1" customFormat="1" ht="15" customHeight="1">
      <c r="B214" s="332"/>
      <c r="C214" s="268" t="s">
        <v>644</v>
      </c>
      <c r="D214" s="268"/>
      <c r="E214" s="268"/>
      <c r="F214" s="289">
        <v>1</v>
      </c>
      <c r="G214" s="327"/>
      <c r="H214" s="391" t="s">
        <v>682</v>
      </c>
      <c r="I214" s="391"/>
      <c r="J214" s="391"/>
      <c r="K214" s="333"/>
    </row>
    <row r="215" spans="2:11" s="1" customFormat="1" ht="15" customHeight="1">
      <c r="B215" s="332"/>
      <c r="C215" s="268"/>
      <c r="D215" s="268"/>
      <c r="E215" s="268"/>
      <c r="F215" s="289">
        <v>2</v>
      </c>
      <c r="G215" s="327"/>
      <c r="H215" s="391" t="s">
        <v>683</v>
      </c>
      <c r="I215" s="391"/>
      <c r="J215" s="391"/>
      <c r="K215" s="333"/>
    </row>
    <row r="216" spans="2:11" s="1" customFormat="1" ht="15" customHeight="1">
      <c r="B216" s="332"/>
      <c r="C216" s="268"/>
      <c r="D216" s="268"/>
      <c r="E216" s="268"/>
      <c r="F216" s="289">
        <v>3</v>
      </c>
      <c r="G216" s="327"/>
      <c r="H216" s="391" t="s">
        <v>684</v>
      </c>
      <c r="I216" s="391"/>
      <c r="J216" s="391"/>
      <c r="K216" s="333"/>
    </row>
    <row r="217" spans="2:11" s="1" customFormat="1" ht="15" customHeight="1">
      <c r="B217" s="332"/>
      <c r="C217" s="268"/>
      <c r="D217" s="268"/>
      <c r="E217" s="268"/>
      <c r="F217" s="289">
        <v>4</v>
      </c>
      <c r="G217" s="327"/>
      <c r="H217" s="391" t="s">
        <v>685</v>
      </c>
      <c r="I217" s="391"/>
      <c r="J217" s="391"/>
      <c r="K217" s="333"/>
    </row>
    <row r="218" spans="2:11" s="1" customFormat="1" ht="12.75" customHeight="1">
      <c r="B218" s="334"/>
      <c r="C218" s="335"/>
      <c r="D218" s="335"/>
      <c r="E218" s="335"/>
      <c r="F218" s="335"/>
      <c r="G218" s="335"/>
      <c r="H218" s="335"/>
      <c r="I218" s="335"/>
      <c r="J218" s="335"/>
      <c r="K218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Eva Morkesová</cp:lastModifiedBy>
  <dcterms:created xsi:type="dcterms:W3CDTF">2021-08-12T11:02:56Z</dcterms:created>
  <dcterms:modified xsi:type="dcterms:W3CDTF">2021-08-12T11:08:24Z</dcterms:modified>
  <cp:category/>
  <cp:version/>
  <cp:contentType/>
  <cp:contentStatus/>
</cp:coreProperties>
</file>