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70" windowHeight="105" activeTab="2"/>
  </bookViews>
  <sheets>
    <sheet name="KRYCÍ LIST" sheetId="1" r:id="rId1"/>
    <sheet name="REKAPITULACE" sheetId="2" r:id="rId2"/>
    <sheet name="STAVBA" sheetId="3" r:id="rId3"/>
    <sheet name="ESI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<sst xmlns="http://schemas.openxmlformats.org/spreadsheetml/2006/main" count="609" uniqueCount="382">
  <si>
    <t>Stavba :  - REKONSTRUKCE LABORATOŘE</t>
  </si>
  <si>
    <t>Cenová úroveň : 2019/II</t>
  </si>
  <si>
    <t>Objekt : SO-01 - BUDOVA PGI</t>
  </si>
  <si>
    <t xml:space="preserve">Datum zpracování : </t>
  </si>
  <si>
    <t>SOUPIS PRACÍ S VÝKAZEM VÝMĚR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</si>
  <si>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</si>
  <si>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</si>
  <si>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</si>
  <si>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</si>
  <si>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</si>
  <si>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</si>
  <si>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</si>
  <si>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</si>
  <si>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</si>
  <si>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</si>
  <si>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</si>
  <si>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</si>
  <si>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</si>
  <si>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Dodávka</t>
  </si>
  <si>
    <t>jednotková</t>
  </si>
  <si>
    <t>6.</t>
  </si>
  <si>
    <t>celková</t>
  </si>
  <si>
    <t>7.</t>
  </si>
  <si>
    <t>Montáž</t>
  </si>
  <si>
    <t>8.</t>
  </si>
  <si>
    <t>9.</t>
  </si>
  <si>
    <t>HMOTNOST</t>
  </si>
  <si>
    <t>10.</t>
  </si>
  <si>
    <t>11.</t>
  </si>
  <si>
    <t>HSV:</t>
  </si>
  <si>
    <t>oddíl 2</t>
  </si>
  <si>
    <t>Základy a zvláštní zakládání:</t>
  </si>
  <si>
    <t>O-27930-0</t>
  </si>
  <si>
    <t>PODBETONOVÁNÍ VÁLC NOSNÍKU IPE (POKUD JE STĚNA ZDĚNÁ)</t>
  </si>
  <si>
    <t>M3</t>
  </si>
  <si>
    <t>ZÁKLADY A ZVLÁŠTNÍ ZAKLÁDÁNÍ CELKEM</t>
  </si>
  <si>
    <t>oddíl 3</t>
  </si>
  <si>
    <t>Svislé konstrukce:</t>
  </si>
  <si>
    <t>O-31920-0</t>
  </si>
  <si>
    <t>VYROVNÁNÍ ZDIVA PO ODSEKÁNÍ PÚVODNÍHO OBKLADU</t>
  </si>
  <si>
    <t>M2</t>
  </si>
  <si>
    <t>C-310238211-0</t>
  </si>
  <si>
    <t>ZAZDIVKA OTVORŮ PO VENTILACÍCH</t>
  </si>
  <si>
    <t>C-317944311-0</t>
  </si>
  <si>
    <t>OSAZENÍ VALC NOSNIK IPE 100</t>
  </si>
  <si>
    <t>T</t>
  </si>
  <si>
    <t>H-13383415-1</t>
  </si>
  <si>
    <t>NOSNIK OCEL IPE 11375 PROFIL 100</t>
  </si>
  <si>
    <t>UKOTVENI KONZOLI PRO VENK KLIMA JEDNOTKY</t>
  </si>
  <si>
    <t>SOUB</t>
  </si>
  <si>
    <t>SVISLÉ KONSTRUKCE CELKEM</t>
  </si>
  <si>
    <t>oddíl 61</t>
  </si>
  <si>
    <t>Úpravy povrchů vnitřní:</t>
  </si>
  <si>
    <t>C-611421331-0</t>
  </si>
  <si>
    <t>OPRAVA OMIT STROPU ROVN MVC STUK -30%</t>
  </si>
  <si>
    <t>C-612421626-0</t>
  </si>
  <si>
    <t>OMIT VNI STEN VAPCEM HLADKE</t>
  </si>
  <si>
    <t>C-612421637-0</t>
  </si>
  <si>
    <t>OMIT VNI STEN VAPCEM STUKOVE</t>
  </si>
  <si>
    <t>ÚPRAVY POVRCHŮ VNITŘNÍ CELKEM</t>
  </si>
  <si>
    <t>oddíl 62</t>
  </si>
  <si>
    <t>Úpravy povrchů vnější:</t>
  </si>
  <si>
    <t>C-620602352-0</t>
  </si>
  <si>
    <t>MTZ OCHRANA ROHU LISTA  OBKLAD</t>
  </si>
  <si>
    <t>M</t>
  </si>
  <si>
    <t>O-62065-0</t>
  </si>
  <si>
    <t>ZATEPL FASAD POLYSTYREN VČETNĚ OMÍTKY</t>
  </si>
  <si>
    <t>C-620601252-0</t>
  </si>
  <si>
    <t>MTZ ZATEPL VNE OSTENI POLYST TL -16CM</t>
  </si>
  <si>
    <t>ÚPRAVY POVRCHŮ VNĚJŠÍ CELKEM</t>
  </si>
  <si>
    <t>oddíl 63</t>
  </si>
  <si>
    <t>Podlahy:</t>
  </si>
  <si>
    <t>C-632661112-0</t>
  </si>
  <si>
    <t>POTER SAMONIV ANHYDRIT 20 MPa TL 35MM</t>
  </si>
  <si>
    <t>PODLAHY CELKEM</t>
  </si>
  <si>
    <t>oddíl 64</t>
  </si>
  <si>
    <t>Osazování výplní otvorů:</t>
  </si>
  <si>
    <t>C-648991113-0</t>
  </si>
  <si>
    <t xml:space="preserve">OSAZ PARAPET DESEK PLAST MC </t>
  </si>
  <si>
    <t>H-28354125-1</t>
  </si>
  <si>
    <t xml:space="preserve">PARAPET PLAST VNI BILY -KRYTKY </t>
  </si>
  <si>
    <t>OSAZOVÁNÍ VÝPLNÍ OTVORŮ CELKEM</t>
  </si>
  <si>
    <t>oddíl 96</t>
  </si>
  <si>
    <t>Bourání konstrukcí:</t>
  </si>
  <si>
    <t>C-978059531-0</t>
  </si>
  <si>
    <t>ODSEK OBKLADU KERAM VNITRNICH PL 2M2-</t>
  </si>
  <si>
    <t>C-965081713-0</t>
  </si>
  <si>
    <t>BOUR DLAZEB Z DLAZDIC KERAM 1CM 1M2-</t>
  </si>
  <si>
    <t>C-960321271-0</t>
  </si>
  <si>
    <t>BOURANI KCI Z MONOLIT ZELEZOBETONU</t>
  </si>
  <si>
    <t>C-962032231-0</t>
  </si>
  <si>
    <t xml:space="preserve">BOURANI ZDIVO Z CIHEL </t>
  </si>
  <si>
    <t>O-97721-0</t>
  </si>
  <si>
    <t>REZANI ZELEZOBET KONSTR DIA KOTOUCEM</t>
  </si>
  <si>
    <t>C-978013141-0</t>
  </si>
  <si>
    <t>OTLUC OMITKY MV VC VNIT STEN 30%</t>
  </si>
  <si>
    <t>C-978011141-0</t>
  </si>
  <si>
    <t>OTLUC OMITKY MV VC VNIT STROPU 30%</t>
  </si>
  <si>
    <t>BOURÁNÍ KONSTRUKCÍ CELKEM</t>
  </si>
  <si>
    <t>oddíl 99</t>
  </si>
  <si>
    <t>Přesun hmot:</t>
  </si>
  <si>
    <t>C-998011001-0</t>
  </si>
  <si>
    <t>PRESUN HMOT BUDOVY ZDENE VYSKY -6M</t>
  </si>
  <si>
    <t>množství =</t>
  </si>
  <si>
    <t>(0,1207 + 0,992246 + 1,880327 + 0,102189 + 1,840558 + 0,017986 + 0,008426)</t>
  </si>
  <si>
    <t>O-99398-0</t>
  </si>
  <si>
    <t>PRESUN HMOT DEMOLICE</t>
  </si>
  <si>
    <t>((7,2405) + (0,00027 + 0,048) + (0,029 + 0,184))</t>
  </si>
  <si>
    <t>PŘESUN HMOT CELKEM</t>
  </si>
  <si>
    <t>PSV:</t>
  </si>
  <si>
    <t>oddíl 763</t>
  </si>
  <si>
    <t>Dřevostavby a konstrukce sádrokartonové:</t>
  </si>
  <si>
    <t>C-763129523-0</t>
  </si>
  <si>
    <t>SYST KNAUF PREDS STENA DIAMANT W623</t>
  </si>
  <si>
    <t>C-763131231-0</t>
  </si>
  <si>
    <t>PODHLEDY SDK D111 12,5 GKBI ZAKRYTÍ ROZVODU</t>
  </si>
  <si>
    <t>C-763119112-0</t>
  </si>
  <si>
    <t>OCHRANA ROH HRAN SDK UHELNIKEM AL 40x40</t>
  </si>
  <si>
    <t>O-76319-0</t>
  </si>
  <si>
    <t>PRIPL ZA MTZ REVIZNICH DVIREK DO SDK</t>
  </si>
  <si>
    <t>H-55354861-1</t>
  </si>
  <si>
    <t>DVIRKA REVIZ HUP 300x300 NEREZ</t>
  </si>
  <si>
    <t>KS</t>
  </si>
  <si>
    <t>DŘEVOSTAVBY A KONSTR. SÁDROKARTONOVÉ CELKEM</t>
  </si>
  <si>
    <t>oddíl 764</t>
  </si>
  <si>
    <t>Konstrukce klempířské:</t>
  </si>
  <si>
    <t>C-764410330-0</t>
  </si>
  <si>
    <t>KLEMP AL8 OPLECHOVANI PARAPETU</t>
  </si>
  <si>
    <t>H-19470186-1</t>
  </si>
  <si>
    <t xml:space="preserve">KRYTKY PARAPETU AL TAZ </t>
  </si>
  <si>
    <t>PAR</t>
  </si>
  <si>
    <t>KONSTRUKCE KLEMPÍŘSKÉ CELKEM</t>
  </si>
  <si>
    <t>oddíl 766</t>
  </si>
  <si>
    <t>Konstrukce truhlářské:</t>
  </si>
  <si>
    <t>Y-766-5</t>
  </si>
  <si>
    <t>DODÁVKA A MONTÁŽ OKNA</t>
  </si>
  <si>
    <t>KONSTRUKCE TRUHLÁŘSKÉ CELKEM</t>
  </si>
  <si>
    <t>oddíl 767</t>
  </si>
  <si>
    <t>Kovové doplňkové konstrukce:</t>
  </si>
  <si>
    <t>C-767584811-0</t>
  </si>
  <si>
    <t>DMTZ VZT MRIZEK 450X450MM</t>
  </si>
  <si>
    <t>DMTZ VZT MRIZEK 450X1200</t>
  </si>
  <si>
    <t>DMTZ VZT MRIZEK 500X1050</t>
  </si>
  <si>
    <t>C-767584801-0</t>
  </si>
  <si>
    <t>DMTZ PODHLEDU TELES ZARIVKOVYCH</t>
  </si>
  <si>
    <t>KOVOVÉ DOPLŇKOVÉ KONSTRUKCE CELKEM</t>
  </si>
  <si>
    <t>oddíl 771</t>
  </si>
  <si>
    <t>Podlahy z dlaždic:</t>
  </si>
  <si>
    <t>O-77157-0</t>
  </si>
  <si>
    <t>LEPENI A SPAROVANI DLAZBY KERAMICKE</t>
  </si>
  <si>
    <t>C-771592115-0</t>
  </si>
  <si>
    <t>LISTY PODLAHOVE PRECHODOVE DO MC</t>
  </si>
  <si>
    <t>PODLAHY Z DLAŽDIC CELKEM</t>
  </si>
  <si>
    <t>oddíl 781</t>
  </si>
  <si>
    <t>Obklady:</t>
  </si>
  <si>
    <t>O-78147-0</t>
  </si>
  <si>
    <t>LEPENI A SPAR OBKLADU VNITR KERAM</t>
  </si>
  <si>
    <t>C-781491122-0</t>
  </si>
  <si>
    <t>LISTY OBKLADOVE UKONCOVACI LEPENIM</t>
  </si>
  <si>
    <t>OBKLADY CELKEM</t>
  </si>
  <si>
    <t>oddíl 784</t>
  </si>
  <si>
    <t>Malby:</t>
  </si>
  <si>
    <t>C-784452471-0</t>
  </si>
  <si>
    <t>MALBA 2xPRIMAL 2BAR+STROP MIST V 3,8M</t>
  </si>
  <si>
    <t>MALBY CELKEM</t>
  </si>
  <si>
    <t>INSTALACE:</t>
  </si>
  <si>
    <t>oddíl 721</t>
  </si>
  <si>
    <t>Kanalizace vnitřní:</t>
  </si>
  <si>
    <t>Y-721-5</t>
  </si>
  <si>
    <t>KANALIZACE VNITRNI S PŘIPOJENÍM NA LITINU</t>
  </si>
  <si>
    <t>KANALIZACE VNITŘNÍ CELKEM</t>
  </si>
  <si>
    <t>oddíl 722</t>
  </si>
  <si>
    <t>Vodovod vnitřní:</t>
  </si>
  <si>
    <t>Y-722-5</t>
  </si>
  <si>
    <t>VODOVOD ROZVODY A ARMATURY</t>
  </si>
  <si>
    <t>VODOVOD VNITŘNÍ CELKEM</t>
  </si>
  <si>
    <t>oddíl 724</t>
  </si>
  <si>
    <t>Strojní vybavení ZTI:</t>
  </si>
  <si>
    <t>O-72444-0</t>
  </si>
  <si>
    <t>DMTZ PUVODNÍ CHLADÍCÍ TECHNOLOGIE</t>
  </si>
  <si>
    <t>STROJNÍ VYBAVENÍ ZTI CELKEM</t>
  </si>
  <si>
    <t>oddíl 725</t>
  </si>
  <si>
    <t>Zařizovací předměty ZTI:</t>
  </si>
  <si>
    <t>O-72582-0</t>
  </si>
  <si>
    <t>BATERIE UMYVADLOVA</t>
  </si>
  <si>
    <t>O-72521-0</t>
  </si>
  <si>
    <t>UMYVADLO</t>
  </si>
  <si>
    <t>ZRIZENI NAPOJENI KANAL PRO ODVOD KONDENZATU KLIMA</t>
  </si>
  <si>
    <t>ZAŘIZOVACÍ PŘEDMĚTY ZTI CELKEM</t>
  </si>
  <si>
    <t>oddíl 731</t>
  </si>
  <si>
    <t>Kotelny:</t>
  </si>
  <si>
    <t>C-731310811-0</t>
  </si>
  <si>
    <t xml:space="preserve">DMTZ TAH VENTILATORU </t>
  </si>
  <si>
    <t>KOTELNY CELKEM</t>
  </si>
  <si>
    <t>MONTÁŽNÍ PRÁCE:</t>
  </si>
  <si>
    <t>oddíl M21</t>
  </si>
  <si>
    <t>Montáže silnoproud:</t>
  </si>
  <si>
    <t>M-21-0</t>
  </si>
  <si>
    <t>Soub</t>
  </si>
  <si>
    <t>M21</t>
  </si>
  <si>
    <t>MONTÁŽE SILNOPROUD CELKEM</t>
  </si>
  <si>
    <t>Základní rozpočtové náklady stav. objektu celkem (bez DPH) :</t>
  </si>
  <si>
    <t>REKAPITULACE ROZPOČTU</t>
  </si>
  <si>
    <t>Oddíl</t>
  </si>
  <si>
    <t>Název oddílu / řemeslného oboru</t>
  </si>
  <si>
    <t>CENA BEZ DPH</t>
  </si>
  <si>
    <t>Celkem</t>
  </si>
  <si>
    <t>Základy a zvláštní zakládání</t>
  </si>
  <si>
    <t>Svislé konstrukce</t>
  </si>
  <si>
    <t>Úpravy povrchů vnitřní</t>
  </si>
  <si>
    <t>Úpravy povrchů vnější</t>
  </si>
  <si>
    <t>Podlahy</t>
  </si>
  <si>
    <t>Osazování výplní otvorů</t>
  </si>
  <si>
    <t>Bourání konstrukcí</t>
  </si>
  <si>
    <t>Přesun hmot</t>
  </si>
  <si>
    <t>HSV CELKEM</t>
  </si>
  <si>
    <t>Dřevostavby a konstrukce sádrokartonové</t>
  </si>
  <si>
    <t>Konstrukce klempířské</t>
  </si>
  <si>
    <t>Konstrukce truhlářské</t>
  </si>
  <si>
    <t>Kovové doplňkové konstrukce</t>
  </si>
  <si>
    <t>Podlahy z dlaždic</t>
  </si>
  <si>
    <t>Obklady</t>
  </si>
  <si>
    <t>Malby</t>
  </si>
  <si>
    <t>PSV CELKEM</t>
  </si>
  <si>
    <t>Zdravotně technické instalace</t>
  </si>
  <si>
    <t>Ústřední vytápění</t>
  </si>
  <si>
    <t>INSTALACE CELKEM</t>
  </si>
  <si>
    <t>Montáže silnoproud</t>
  </si>
  <si>
    <t>MONTÁŽNÍ PRÁCE CELKEM</t>
  </si>
  <si>
    <t>Základní rozpočtové náklady stavebního objektu celkem</t>
  </si>
  <si>
    <t>KRYCÍ LIST ROZPOČTU</t>
  </si>
  <si>
    <t>Kód objektu:</t>
  </si>
  <si>
    <t>Název objektu:</t>
  </si>
  <si>
    <t>JKSO:</t>
  </si>
  <si>
    <t>Cenová úroveň:</t>
  </si>
  <si>
    <t>SO-01</t>
  </si>
  <si>
    <t>BUDOVA PGI</t>
  </si>
  <si>
    <t/>
  </si>
  <si>
    <t>2019/II</t>
  </si>
  <si>
    <t>Kód stavby:</t>
  </si>
  <si>
    <t>Název stavby:</t>
  </si>
  <si>
    <t>SKP:</t>
  </si>
  <si>
    <t>Účelová M.J:</t>
  </si>
  <si>
    <t>REKONSTRUKCE LABORATOŘE</t>
  </si>
  <si>
    <t>Projektant:</t>
  </si>
  <si>
    <t>Objednatel:</t>
  </si>
  <si>
    <t>Počet listů:</t>
  </si>
  <si>
    <t>Zpracovatel:</t>
  </si>
  <si>
    <t>Ing. arch.Vojtěška Králová</t>
  </si>
  <si>
    <t>VURV v.v.i. Drnovská 507 Praha 6 Ruzyně</t>
  </si>
  <si>
    <t>Ing. arch. Vojtěška Králová</t>
  </si>
  <si>
    <t>Elektro - Ing. Zach, VZT - Ing. Šubrt</t>
  </si>
  <si>
    <t>Počet účel. měrných jednotek:</t>
  </si>
  <si>
    <t>Náklady na měrnou jednotku:</t>
  </si>
  <si>
    <t>Zakázkové čís.:</t>
  </si>
  <si>
    <t>Zhotovitel: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</si>
  <si>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</si>
  <si>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</si>
  <si>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</si>
  <si>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</si>
  <si>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</si>
  <si>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</si>
  <si>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</si>
  <si>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</si>
  <si>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</si>
  <si>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</si>
  <si>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</si>
  <si>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</si>
  <si>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</si>
  <si>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</si>
  <si>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</si>
  <si>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</si>
  <si>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</si>
  <si>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</si>
  <si>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</si>
  <si>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</si>
  <si>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</si>
  <si>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</si>
  <si>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</si>
  <si>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</si>
  <si>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</si>
  <si>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</t>
  </si>
  <si>
    <t>Ostatní VRN</t>
  </si>
  <si>
    <t>Rezerva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</si>
  <si>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</si>
  <si>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</si>
  <si>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</si>
  <si>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</si>
  <si>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</si>
  <si>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</si>
  <si>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</si>
  <si>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</si>
  <si>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</si>
  <si>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>Jméno:</t>
  </si>
  <si>
    <t>Datum:</t>
  </si>
  <si>
    <t>Podpis:</t>
  </si>
  <si>
    <t>Základ pro DPH</t>
  </si>
  <si>
    <t>%  činí :</t>
  </si>
  <si>
    <t>Kč</t>
  </si>
  <si>
    <t>DPH</t>
  </si>
  <si>
    <t>CENA ZA OBJEKT CELKEM VČETNĚ DPH:</t>
  </si>
  <si>
    <t>Poznámky:</t>
  </si>
  <si>
    <t>Zpracoval:    ONDŘEJ ZACH             Draw By:</t>
  </si>
  <si>
    <t xml:space="preserve">Zak. číslo: </t>
  </si>
  <si>
    <t xml:space="preserve">Číslo výkr.: </t>
  </si>
  <si>
    <t>Job No:</t>
  </si>
  <si>
    <t xml:space="preserve">Drg No: </t>
  </si>
  <si>
    <t>Poř. č.</t>
  </si>
  <si>
    <t>Označení</t>
  </si>
  <si>
    <t>Popis, druh</t>
  </si>
  <si>
    <t>Hlavní rozměry</t>
  </si>
  <si>
    <t>Materiál</t>
  </si>
  <si>
    <t>Výrobce</t>
  </si>
  <si>
    <t>Jednotka</t>
  </si>
  <si>
    <t>Jedn.cena</t>
  </si>
  <si>
    <t>Cena</t>
  </si>
  <si>
    <t>Position</t>
  </si>
  <si>
    <t>Tag No.</t>
  </si>
  <si>
    <t>Description, Type</t>
  </si>
  <si>
    <t>Main Dimension</t>
  </si>
  <si>
    <t>Material</t>
  </si>
  <si>
    <t>Manufacturer</t>
  </si>
  <si>
    <t>Unit</t>
  </si>
  <si>
    <t>Quantity</t>
  </si>
  <si>
    <t>Unit price</t>
  </si>
  <si>
    <t xml:space="preserve"> Price</t>
  </si>
  <si>
    <t>SILNOPROUDÁ INSTALACE</t>
  </si>
  <si>
    <t>Svítidla</t>
  </si>
  <si>
    <t>A</t>
  </si>
  <si>
    <t>svítidlo s LED světelným zdrojem stropní, 33W 840 3960lm 850mA M1200 UGR&lt;19, mikroprismatický kryt+napaječ</t>
  </si>
  <si>
    <t>ks</t>
  </si>
  <si>
    <t>Světelné zdroje pro stávající svítidla m.č. 017, 018, 020</t>
  </si>
  <si>
    <t>kpl</t>
  </si>
  <si>
    <t>Drobný a montážní materiál, kotevní materiál pro světelná tělesa, světelné zdroje, recyklační poplatek, revize a měření</t>
  </si>
  <si>
    <t>Montáž svítidel komplet</t>
  </si>
  <si>
    <t>Silnoproudá instalace</t>
  </si>
  <si>
    <t>Zásuvka třífázová, pětipólová, pro nástěnnou povrchovou montáž 400V/16A, 50Hz,IP44 -komplet</t>
  </si>
  <si>
    <t>Zásuvka dvojnásobná pro nástěnnou povrchovou montáž 230V/16A, 50Hz,IP44, barva bílá -komplet</t>
  </si>
  <si>
    <t>Zásuvka dvojnásobná pro zapuštěnou montáž do  zděné nebo SDK příčky 230V/16A, 50Hz,IP20, barva bílá -komplet</t>
  </si>
  <si>
    <t>Zásuvka dvojnásobná pro zapuštěnou montáž do  zděné nebo SDK příčky 230V/16A, 50Hz,IP20, barva bílá -komplet s přepěťovou ochranou st. "D" -komplet</t>
  </si>
  <si>
    <t>Zásuvka dvojnásobná pro montáž do parapetního kanálu 230V/16A, 50Hz,IP20, barva bílá -komplet</t>
  </si>
  <si>
    <t>Zásuvka dvojnásobná pro montáž do parapetního kanálu 230V/16A, 50Hz,IP20, barva bílá -komplet s přepěťovou ochranou st. "D" -komplet</t>
  </si>
  <si>
    <t>Jednopólový vypínač  pro zapuštěnou montáž do zděné nebo SDK příčky 230V, 50Hz, 10A IP20, řaz1, barva bílá</t>
  </si>
  <si>
    <t>Jednopólový vypínač  pro nástěnnou povrchovou montáž 230V, 50Hz, 10A IP44, řaz1, barva bílá</t>
  </si>
  <si>
    <t>Sériový přepínač  pro zapuštěnou montáž do  zděné nebo SDK příčky 230V, 50Hz, 10A IP20, řaz5, barva bílá</t>
  </si>
  <si>
    <t>Jednofázový triakový regulátor pro plynulou regulaci otáček ventilátoru, nástěnný</t>
  </si>
  <si>
    <t>Drobný a montážní materiál, kotevní materiál, revize a měření</t>
  </si>
  <si>
    <t>Montáž komplet</t>
  </si>
  <si>
    <t>Kabely</t>
  </si>
  <si>
    <t>Kabel CYKY(O) 2x1,5</t>
  </si>
  <si>
    <t>m</t>
  </si>
  <si>
    <t>Kabel CYKY(J) 3x1,5</t>
  </si>
  <si>
    <t>Kabel CYKY(J) 3x2,5</t>
  </si>
  <si>
    <t>Kabel CYKY(J) 5x2,5</t>
  </si>
  <si>
    <t>Kabel CXKH-R(J) 5x6</t>
  </si>
  <si>
    <t>Kabel CXKH-R(J) 5x10</t>
  </si>
  <si>
    <t>Kabel SYKFY 5x2x0.5</t>
  </si>
  <si>
    <t>Vodič z/žl CYA 4</t>
  </si>
  <si>
    <t>Vodič z/žl CYA 6</t>
  </si>
  <si>
    <t>Vodič z/žl CYA16</t>
  </si>
  <si>
    <t>Drobný a montážní materiál, revize a měření</t>
  </si>
  <si>
    <t>Délky kabeláže budou upřesněny podle skutečného stavu</t>
  </si>
  <si>
    <t>Nosný a úložný materiál</t>
  </si>
  <si>
    <t>Plastový parapetní kanál 110x70, včetně profilů, spojek, kotevního materiálu</t>
  </si>
  <si>
    <t>Plastový elektroinstalační kanál s víkem 60x40, včetně profilů, spojek, kotevního materiálu</t>
  </si>
  <si>
    <t xml:space="preserve">Chránička ocelová tuhá, žárově zinkovaná, průměr 20mm, včetně systémových příchytek a kotevního materiálu </t>
  </si>
  <si>
    <t>Chránička plastová, flexibilní, střední mechanická pevnost průměr 25mm</t>
  </si>
  <si>
    <t>Instalační krabice přístrojové KP68/2</t>
  </si>
  <si>
    <t>Rozváděče</t>
  </si>
  <si>
    <t>RM</t>
  </si>
  <si>
    <t xml:space="preserve">Úprava stávajícího sinoproudého rozváděče v rozsahu projektu viz. výkresová dokumentace v.č. b.02                 DOPLNĚNÍ                                                                                            - 2x jistič B 25A/3                                                                              - 1x jistič B 32A/3               </t>
  </si>
  <si>
    <t>R019</t>
  </si>
  <si>
    <t>Kovo-plastová rozvodnice, přisazená montáž , 500x580x127(šxvxh)72M 3x lišta DIN, s plnými dveřmi, 230V/400V, 50Hz, IP30, RAL 9016, včetně vydrátování, zapojení, osazení a náplň viz. výkresová dokumentace v.č. b.03</t>
  </si>
  <si>
    <t>Montáž rozváděčů komplet</t>
  </si>
  <si>
    <t>Ostatní náklady</t>
  </si>
  <si>
    <t>Demontáž stávající elektroinstalace v m.č. 019 a 020 v rozsahu projektu</t>
  </si>
  <si>
    <t>Stavební přípomoce</t>
  </si>
  <si>
    <t>Zkoušky technologických zařízení pod napětím</t>
  </si>
  <si>
    <t>Uvedení do provozu</t>
  </si>
  <si>
    <t>Výchozí revize</t>
  </si>
  <si>
    <t xml:space="preserve">Kontroloval:                                     </t>
  </si>
  <si>
    <t>ELEKTROMONTAZE KOMPLETNÍ DODÁVKA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</si>
</sst>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4">
    <font>
      <sz val="10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indexed="8"/>
      <name val="Arial"/>
      <family val="2"/>
    </font>
    <font>
      <sz val="7"/>
      <color indexed="2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0"/>
      <name val="Arial CE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hair"/>
      <top style="thin"/>
      <bottom/>
    </border>
    <border>
      <left style="medium"/>
      <right style="hair"/>
      <top style="thin"/>
      <bottom style="medium"/>
    </border>
    <border>
      <left/>
      <right/>
      <top style="thin"/>
      <bottom/>
    </border>
    <border>
      <left style="hair"/>
      <right/>
      <top style="thin"/>
      <bottom style="medium"/>
    </border>
    <border>
      <left style="thin"/>
      <right style="hair"/>
      <top style="thin"/>
      <bottom/>
    </border>
    <border>
      <left style="thin"/>
      <right style="hair"/>
      <top style="thin"/>
      <bottom style="medium"/>
    </border>
    <border>
      <left/>
      <right style="medium"/>
      <top style="thin"/>
      <bottom/>
    </border>
    <border>
      <left style="hair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hair"/>
      <top style="medium"/>
      <bottom/>
    </border>
    <border>
      <left style="hair"/>
      <right style="thin"/>
      <top style="medium"/>
      <bottom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hair"/>
      <right style="thin"/>
      <top style="thin"/>
      <bottom/>
    </border>
    <border>
      <left style="hair"/>
      <right style="medium"/>
      <top style="thin"/>
      <bottom/>
    </border>
    <border>
      <left style="thin"/>
      <right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medium"/>
      <top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2" fillId="0" borderId="0" applyProtection="0">
      <alignment/>
    </xf>
  </cellStyleXfs>
  <cellXfs count="23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3" xfId="0" applyFont="1" applyBorder="1"/>
    <xf numFmtId="0" fontId="6" fillId="0" borderId="2" xfId="0" applyFont="1" applyBorder="1"/>
    <xf numFmtId="0" fontId="6" fillId="0" borderId="13" xfId="0" applyFont="1" applyBorder="1" applyAlignment="1">
      <alignment vertical="center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6" fillId="0" borderId="5" xfId="0" applyFont="1" applyBorder="1"/>
    <xf numFmtId="0" fontId="6" fillId="0" borderId="20" xfId="0" applyFont="1" applyBorder="1"/>
    <xf numFmtId="0" fontId="6" fillId="0" borderId="9" xfId="0" applyFont="1" applyBorder="1"/>
    <xf numFmtId="0" fontId="6" fillId="0" borderId="21" xfId="0" applyFont="1" applyBorder="1"/>
    <xf numFmtId="0" fontId="2" fillId="0" borderId="1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6" fillId="2" borderId="1" xfId="0" applyFont="1" applyFill="1" applyBorder="1"/>
    <xf numFmtId="0" fontId="6" fillId="2" borderId="22" xfId="0" applyFont="1" applyFill="1" applyBorder="1"/>
    <xf numFmtId="0" fontId="6" fillId="2" borderId="2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5" xfId="0" applyFont="1" applyFill="1" applyBorder="1"/>
    <xf numFmtId="0" fontId="6" fillId="2" borderId="26" xfId="0" applyFont="1" applyFill="1" applyBorder="1"/>
    <xf numFmtId="164" fontId="6" fillId="2" borderId="27" xfId="0" applyNumberFormat="1" applyFont="1" applyFill="1" applyBorder="1" applyAlignment="1">
      <alignment vertical="center"/>
    </xf>
    <xf numFmtId="165" fontId="6" fillId="2" borderId="24" xfId="0" applyNumberFormat="1" applyFont="1" applyFill="1" applyBorder="1" applyAlignment="1">
      <alignment vertical="center"/>
    </xf>
    <xf numFmtId="0" fontId="6" fillId="2" borderId="28" xfId="0" applyFont="1" applyFill="1" applyBorder="1"/>
    <xf numFmtId="0" fontId="6" fillId="2" borderId="29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9" xfId="0" applyFont="1" applyFill="1" applyBorder="1"/>
    <xf numFmtId="0" fontId="6" fillId="2" borderId="30" xfId="0" applyFont="1" applyFill="1" applyBorder="1"/>
    <xf numFmtId="164" fontId="6" fillId="2" borderId="31" xfId="0" applyNumberFormat="1" applyFont="1" applyFill="1" applyBorder="1" applyAlignment="1">
      <alignment vertical="center"/>
    </xf>
    <xf numFmtId="0" fontId="6" fillId="2" borderId="32" xfId="0" applyFont="1" applyFill="1" applyBorder="1"/>
    <xf numFmtId="164" fontId="6" fillId="2" borderId="33" xfId="0" applyNumberFormat="1" applyFont="1" applyFill="1" applyBorder="1" applyAlignment="1">
      <alignment vertical="center"/>
    </xf>
    <xf numFmtId="165" fontId="6" fillId="2" borderId="34" xfId="0" applyNumberFormat="1" applyFont="1" applyFill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8" fillId="0" borderId="22" xfId="0" applyFont="1" applyBorder="1" applyAlignment="1">
      <alignment horizontal="right" vertical="top"/>
    </xf>
    <xf numFmtId="164" fontId="6" fillId="2" borderId="0" xfId="0" applyNumberFormat="1" applyFont="1" applyFill="1" applyBorder="1" applyAlignment="1">
      <alignment vertical="center"/>
    </xf>
    <xf numFmtId="0" fontId="0" fillId="0" borderId="35" xfId="0" applyBorder="1"/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2" borderId="38" xfId="0" applyFont="1" applyFill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/>
    <xf numFmtId="0" fontId="5" fillId="0" borderId="44" xfId="0" applyFont="1" applyBorder="1"/>
    <xf numFmtId="0" fontId="6" fillId="0" borderId="43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3" fontId="5" fillId="0" borderId="22" xfId="0" applyNumberFormat="1" applyFont="1" applyBorder="1" applyAlignment="1">
      <alignment vertical="center"/>
    </xf>
    <xf numFmtId="3" fontId="6" fillId="0" borderId="46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47" xfId="0" applyNumberFormat="1" applyFont="1" applyFill="1" applyBorder="1" applyAlignment="1">
      <alignment vertical="center"/>
    </xf>
    <xf numFmtId="0" fontId="5" fillId="2" borderId="48" xfId="0" applyFont="1" applyFill="1" applyBorder="1"/>
    <xf numFmtId="0" fontId="6" fillId="2" borderId="49" xfId="0" applyFont="1" applyFill="1" applyBorder="1" applyAlignment="1">
      <alignment horizontal="left" vertical="center"/>
    </xf>
    <xf numFmtId="3" fontId="6" fillId="2" borderId="49" xfId="0" applyNumberFormat="1" applyFont="1" applyFill="1" applyBorder="1" applyAlignment="1">
      <alignment vertical="center"/>
    </xf>
    <xf numFmtId="3" fontId="6" fillId="2" borderId="50" xfId="0" applyNumberFormat="1" applyFont="1" applyFill="1" applyBorder="1" applyAlignment="1">
      <alignment vertical="center"/>
    </xf>
    <xf numFmtId="0" fontId="0" fillId="0" borderId="51" xfId="0" applyFont="1" applyBorder="1" applyAlignment="1">
      <alignment horizontal="left" vertical="center"/>
    </xf>
    <xf numFmtId="49" fontId="0" fillId="0" borderId="4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4" fontId="0" fillId="0" borderId="53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3" fontId="0" fillId="0" borderId="55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11" fillId="0" borderId="0" xfId="0" applyFont="1"/>
    <xf numFmtId="0" fontId="11" fillId="2" borderId="59" xfId="0" applyFont="1" applyFill="1" applyBorder="1" applyAlignment="1">
      <alignment horizontal="left" vertical="center"/>
    </xf>
    <xf numFmtId="49" fontId="11" fillId="2" borderId="3" xfId="0" applyNumberFormat="1" applyFont="1" applyFill="1" applyBorder="1" applyAlignment="1">
      <alignment horizontal="left" vertical="center"/>
    </xf>
    <xf numFmtId="0" fontId="11" fillId="0" borderId="60" xfId="0" applyFont="1" applyBorder="1" applyAlignment="1">
      <alignment/>
    </xf>
    <xf numFmtId="3" fontId="11" fillId="2" borderId="60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54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1" xfId="0" applyBorder="1" applyAlignment="1">
      <alignment vertical="center"/>
    </xf>
    <xf numFmtId="164" fontId="0" fillId="0" borderId="53" xfId="0" applyNumberFormat="1" applyFont="1" applyBorder="1" applyAlignment="1">
      <alignment horizontal="right" vertical="center"/>
    </xf>
    <xf numFmtId="0" fontId="0" fillId="0" borderId="52" xfId="0" applyBorder="1" applyAlignment="1">
      <alignment/>
    </xf>
    <xf numFmtId="3" fontId="0" fillId="0" borderId="53" xfId="0" applyNumberFormat="1" applyFon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42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2" xfId="0" applyBorder="1" applyAlignment="1">
      <alignment vertical="center"/>
    </xf>
    <xf numFmtId="164" fontId="0" fillId="0" borderId="43" xfId="0" applyNumberFormat="1" applyFont="1" applyBorder="1" applyAlignment="1">
      <alignment horizontal="right" vertical="center"/>
    </xf>
    <xf numFmtId="0" fontId="0" fillId="0" borderId="56" xfId="0" applyBorder="1" applyAlignment="1">
      <alignment/>
    </xf>
    <xf numFmtId="3" fontId="0" fillId="0" borderId="43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3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4" xfId="0" applyBorder="1" applyAlignment="1">
      <alignment vertical="center"/>
    </xf>
    <xf numFmtId="0" fontId="4" fillId="0" borderId="42" xfId="0" applyFont="1" applyBorder="1" applyAlignment="1">
      <alignment vertical="center"/>
    </xf>
    <xf numFmtId="0" fontId="0" fillId="0" borderId="56" xfId="0" applyBorder="1" applyAlignment="1">
      <alignment/>
    </xf>
    <xf numFmtId="0" fontId="0" fillId="0" borderId="62" xfId="0" applyBorder="1" applyAlignment="1">
      <alignment/>
    </xf>
    <xf numFmtId="0" fontId="4" fillId="0" borderId="43" xfId="0" applyFont="1" applyBorder="1" applyAlignment="1">
      <alignment vertical="center"/>
    </xf>
    <xf numFmtId="0" fontId="0" fillId="0" borderId="57" xfId="0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65" xfId="0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5" xfId="0" applyBorder="1" applyAlignment="1">
      <alignment vertical="center"/>
    </xf>
    <xf numFmtId="3" fontId="0" fillId="0" borderId="18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66" xfId="0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0" fontId="0" fillId="0" borderId="35" xfId="0" applyBorder="1" applyAlignment="1">
      <alignment/>
    </xf>
    <xf numFmtId="0" fontId="4" fillId="0" borderId="42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2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vertical="center"/>
    </xf>
    <xf numFmtId="0" fontId="0" fillId="0" borderId="61" xfId="0" applyFont="1" applyBorder="1" applyAlignment="1">
      <alignment/>
    </xf>
    <xf numFmtId="0" fontId="10" fillId="0" borderId="4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67" xfId="0" applyBorder="1" applyAlignment="1">
      <alignment/>
    </xf>
    <xf numFmtId="0" fontId="0" fillId="0" borderId="57" xfId="0" applyBorder="1" applyAlignment="1">
      <alignment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/>
    </xf>
    <xf numFmtId="0" fontId="0" fillId="0" borderId="53" xfId="0" applyFont="1" applyBorder="1" applyAlignment="1">
      <alignment horizontal="left" vertical="center"/>
    </xf>
    <xf numFmtId="49" fontId="0" fillId="0" borderId="70" xfId="0" applyNumberFormat="1" applyFont="1" applyBorder="1" applyAlignment="1">
      <alignment horizontal="left" vertical="center"/>
    </xf>
    <xf numFmtId="0" fontId="0" fillId="0" borderId="39" xfId="0" applyBorder="1" applyAlignment="1">
      <alignment/>
    </xf>
    <xf numFmtId="0" fontId="0" fillId="0" borderId="71" xfId="0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7" xfId="0" applyFont="1" applyBorder="1" applyAlignment="1">
      <alignment/>
    </xf>
    <xf numFmtId="49" fontId="0" fillId="0" borderId="52" xfId="0" applyNumberFormat="1" applyFont="1" applyBorder="1" applyAlignment="1">
      <alignment horizontal="right" vertical="center"/>
    </xf>
    <xf numFmtId="0" fontId="0" fillId="0" borderId="58" xfId="0" applyBorder="1" applyAlignment="1">
      <alignment/>
    </xf>
    <xf numFmtId="49" fontId="0" fillId="0" borderId="7" xfId="0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49" fontId="0" fillId="0" borderId="72" xfId="0" applyNumberFormat="1" applyFont="1" applyBorder="1" applyAlignment="1">
      <alignment horizontal="left" vertical="center"/>
    </xf>
    <xf numFmtId="0" fontId="0" fillId="0" borderId="41" xfId="0" applyBorder="1" applyAlignment="1">
      <alignment/>
    </xf>
    <xf numFmtId="0" fontId="0" fillId="0" borderId="5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49" fontId="0" fillId="0" borderId="52" xfId="0" applyNumberFormat="1" applyFont="1" applyBorder="1" applyAlignment="1">
      <alignment horizontal="left" vertical="center"/>
    </xf>
    <xf numFmtId="0" fontId="0" fillId="0" borderId="61" xfId="0" applyBorder="1" applyAlignment="1">
      <alignment/>
    </xf>
    <xf numFmtId="0" fontId="0" fillId="0" borderId="65" xfId="0" applyFont="1" applyBorder="1" applyAlignment="1">
      <alignment/>
    </xf>
    <xf numFmtId="49" fontId="0" fillId="2" borderId="28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73" xfId="0" applyBorder="1" applyAlignment="1">
      <alignment/>
    </xf>
    <xf numFmtId="49" fontId="0" fillId="2" borderId="29" xfId="0" applyNumberFormat="1" applyFont="1" applyFill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0" fillId="0" borderId="13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2" fillId="0" borderId="76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2" fillId="0" borderId="43" xfId="0" applyFont="1" applyBorder="1" applyAlignment="1">
      <alignment horizontal="center" vertical="center"/>
    </xf>
    <xf numFmtId="3" fontId="6" fillId="2" borderId="49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0" fillId="0" borderId="22" xfId="0" applyBorder="1" applyAlignment="1">
      <alignment/>
    </xf>
    <xf numFmtId="0" fontId="0" fillId="0" borderId="64" xfId="0" applyBorder="1" applyAlignment="1">
      <alignment/>
    </xf>
    <xf numFmtId="0" fontId="2" fillId="0" borderId="4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64" xfId="0" applyBorder="1" applyAlignment="1">
      <alignment wrapText="1"/>
    </xf>
    <xf numFmtId="0" fontId="0" fillId="0" borderId="79" xfId="0" applyBorder="1"/>
    <xf numFmtId="0" fontId="0" fillId="0" borderId="79" xfId="0" applyBorder="1" applyAlignment="1">
      <alignment wrapText="1"/>
    </xf>
    <xf numFmtId="0" fontId="0" fillId="0" borderId="80" xfId="0" applyBorder="1"/>
    <xf numFmtId="0" fontId="0" fillId="0" borderId="55" xfId="0" applyBorder="1"/>
    <xf numFmtId="0" fontId="0" fillId="0" borderId="81" xfId="0" applyBorder="1"/>
    <xf numFmtId="0" fontId="0" fillId="0" borderId="40" xfId="0" applyBorder="1"/>
    <xf numFmtId="0" fontId="0" fillId="0" borderId="47" xfId="0" applyBorder="1"/>
    <xf numFmtId="0" fontId="13" fillId="0" borderId="79" xfId="0" applyFont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69" xfId="0" applyBorder="1"/>
    <xf numFmtId="0" fontId="0" fillId="0" borderId="82" xfId="0" applyBorder="1"/>
    <xf numFmtId="0" fontId="0" fillId="0" borderId="83" xfId="0" applyBorder="1"/>
    <xf numFmtId="0" fontId="0" fillId="0" borderId="36" xfId="0" applyBorder="1"/>
    <xf numFmtId="0" fontId="0" fillId="0" borderId="37" xfId="0" applyBorder="1"/>
    <xf numFmtId="0" fontId="0" fillId="0" borderId="50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 topLeftCell="A3">
      <selection activeCell="A3" sqref="A3:D3"/>
    </sheetView>
  </sheetViews>
  <sheetFormatPr defaultColWidth="9.140625" defaultRowHeight="12.7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ht="18.6" customHeight="1">
      <c r="A1" s="197" t="s">
        <v>230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9.95" customHeight="1" thickBo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2.95" customHeight="1">
      <c r="A3" s="198" t="s">
        <v>231</v>
      </c>
      <c r="B3" s="159"/>
      <c r="C3" s="159"/>
      <c r="D3" s="199"/>
      <c r="E3" s="200" t="s">
        <v>232</v>
      </c>
      <c r="F3" s="159"/>
      <c r="G3" s="159"/>
      <c r="H3" s="159"/>
      <c r="I3" s="159"/>
      <c r="J3" s="199"/>
      <c r="K3" s="200" t="s">
        <v>233</v>
      </c>
      <c r="L3" s="199"/>
      <c r="M3" s="93" t="s">
        <v>234</v>
      </c>
    </row>
    <row r="4" spans="1:13" ht="12.95" customHeight="1">
      <c r="A4" s="192" t="s">
        <v>235</v>
      </c>
      <c r="B4" s="193"/>
      <c r="C4" s="193"/>
      <c r="D4" s="194"/>
      <c r="E4" s="195" t="s">
        <v>236</v>
      </c>
      <c r="F4" s="193"/>
      <c r="G4" s="193"/>
      <c r="H4" s="193"/>
      <c r="I4" s="193"/>
      <c r="J4" s="194"/>
      <c r="K4" s="196" t="s">
        <v>237</v>
      </c>
      <c r="L4" s="194"/>
      <c r="M4" s="94" t="s">
        <v>238</v>
      </c>
    </row>
    <row r="5" spans="1:13" ht="12.95" customHeight="1">
      <c r="A5" s="188" t="s">
        <v>239</v>
      </c>
      <c r="B5" s="146"/>
      <c r="C5" s="146"/>
      <c r="D5" s="147"/>
      <c r="E5" s="179" t="s">
        <v>240</v>
      </c>
      <c r="F5" s="146"/>
      <c r="G5" s="146"/>
      <c r="H5" s="146"/>
      <c r="I5" s="146"/>
      <c r="J5" s="147"/>
      <c r="K5" s="179" t="s">
        <v>241</v>
      </c>
      <c r="L5" s="147"/>
      <c r="M5" s="95" t="s">
        <v>242</v>
      </c>
    </row>
    <row r="6" spans="1:13" ht="12.95" customHeight="1">
      <c r="A6" s="192" t="s">
        <v>237</v>
      </c>
      <c r="B6" s="193"/>
      <c r="C6" s="193"/>
      <c r="D6" s="194"/>
      <c r="E6" s="195" t="s">
        <v>243</v>
      </c>
      <c r="F6" s="193"/>
      <c r="G6" s="193"/>
      <c r="H6" s="193"/>
      <c r="I6" s="193"/>
      <c r="J6" s="194"/>
      <c r="K6" s="196" t="s">
        <v>237</v>
      </c>
      <c r="L6" s="194"/>
      <c r="M6" s="94" t="s">
        <v>237</v>
      </c>
    </row>
    <row r="7" spans="1:13" s="3" customFormat="1" ht="12.95" customHeight="1">
      <c r="A7" s="187" t="s">
        <v>244</v>
      </c>
      <c r="B7" s="166"/>
      <c r="C7" s="166"/>
      <c r="D7" s="189" t="s">
        <v>248</v>
      </c>
      <c r="E7" s="166"/>
      <c r="F7" s="166"/>
      <c r="G7" s="168"/>
      <c r="H7" s="175" t="s">
        <v>252</v>
      </c>
      <c r="I7" s="166"/>
      <c r="J7" s="166"/>
      <c r="K7" s="166"/>
      <c r="L7" s="166"/>
      <c r="M7" s="96"/>
    </row>
    <row r="8" spans="1:13" s="3" customFormat="1" ht="12.95" customHeight="1">
      <c r="A8" s="187" t="s">
        <v>245</v>
      </c>
      <c r="B8" s="166"/>
      <c r="C8" s="166"/>
      <c r="D8" s="189" t="s">
        <v>249</v>
      </c>
      <c r="E8" s="166"/>
      <c r="F8" s="166"/>
      <c r="G8" s="168"/>
      <c r="H8" s="175" t="s">
        <v>253</v>
      </c>
      <c r="I8" s="166"/>
      <c r="J8" s="166"/>
      <c r="K8" s="166"/>
      <c r="L8" s="166"/>
      <c r="M8" s="97" t="str">
        <f>IF(M7=0,"",E28/M7)</f>
        <v/>
      </c>
    </row>
    <row r="9" spans="1:13" ht="12.95" customHeight="1">
      <c r="A9" s="187" t="s">
        <v>246</v>
      </c>
      <c r="B9" s="122"/>
      <c r="C9" s="122"/>
      <c r="D9" s="189" t="s">
        <v>237</v>
      </c>
      <c r="E9" s="122"/>
      <c r="F9" s="122"/>
      <c r="G9" s="190"/>
      <c r="H9" s="175" t="s">
        <v>254</v>
      </c>
      <c r="I9" s="122"/>
      <c r="J9" s="122"/>
      <c r="K9" s="181" t="s">
        <v>237</v>
      </c>
      <c r="L9" s="122"/>
      <c r="M9" s="182"/>
    </row>
    <row r="10" spans="1:13" s="3" customFormat="1" ht="12.95" customHeight="1">
      <c r="A10" s="188" t="s">
        <v>247</v>
      </c>
      <c r="B10" s="180"/>
      <c r="C10" s="180"/>
      <c r="D10" s="183" t="s">
        <v>250</v>
      </c>
      <c r="E10" s="180"/>
      <c r="F10" s="180"/>
      <c r="G10" s="191"/>
      <c r="H10" s="179" t="s">
        <v>255</v>
      </c>
      <c r="I10" s="180"/>
      <c r="J10" s="183" t="s">
        <v>237</v>
      </c>
      <c r="K10" s="146"/>
      <c r="L10" s="146"/>
      <c r="M10" s="184"/>
    </row>
    <row r="11" spans="1:13" ht="12.95" customHeight="1" thickBot="1">
      <c r="A11" s="176" t="s">
        <v>251</v>
      </c>
      <c r="B11" s="177"/>
      <c r="C11" s="177"/>
      <c r="D11" s="177"/>
      <c r="E11" s="177"/>
      <c r="F11" s="177"/>
      <c r="G11" s="178"/>
      <c r="H11" s="185" t="s">
        <v>237</v>
      </c>
      <c r="I11" s="177"/>
      <c r="J11" s="177"/>
      <c r="K11" s="177"/>
      <c r="L11" s="177"/>
      <c r="M11" s="186"/>
    </row>
    <row r="12" spans="1:13" ht="28.5" customHeight="1" thickBot="1">
      <c r="A12" s="169" t="s">
        <v>256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1"/>
    </row>
    <row r="13" spans="1:13" ht="12.95" customHeight="1">
      <c r="A13" s="160" t="s">
        <v>257</v>
      </c>
      <c r="B13" s="129"/>
      <c r="C13" s="129"/>
      <c r="D13" s="129"/>
      <c r="E13" s="129"/>
      <c r="F13" s="129"/>
      <c r="G13" s="160" t="s">
        <v>258</v>
      </c>
      <c r="H13" s="129"/>
      <c r="I13" s="129"/>
      <c r="J13" s="129"/>
      <c r="K13" s="129"/>
      <c r="L13" s="129"/>
      <c r="M13" s="172"/>
    </row>
    <row r="14" spans="1:13" s="3" customFormat="1" ht="12.95" customHeight="1">
      <c r="A14" s="173"/>
      <c r="B14" s="175" t="s">
        <v>259</v>
      </c>
      <c r="C14" s="166"/>
      <c r="D14" s="168"/>
      <c r="E14" s="123">
        <f>REKAPITULACE!C38</f>
        <v>0</v>
      </c>
      <c r="F14" s="166"/>
      <c r="G14" s="118" t="s">
        <v>274</v>
      </c>
      <c r="H14" s="119"/>
      <c r="I14" s="119"/>
      <c r="J14" s="120"/>
      <c r="K14" s="99"/>
      <c r="L14" s="100" t="s">
        <v>275</v>
      </c>
      <c r="M14" s="104">
        <f>E24*K14/100</f>
        <v>0</v>
      </c>
    </row>
    <row r="15" spans="1:13" s="3" customFormat="1" ht="12.95" customHeight="1">
      <c r="A15" s="174"/>
      <c r="B15" s="175" t="s">
        <v>260</v>
      </c>
      <c r="C15" s="166"/>
      <c r="D15" s="168"/>
      <c r="E15" s="123">
        <f>REKAPITULACE!D38</f>
        <v>0</v>
      </c>
      <c r="F15" s="166"/>
      <c r="G15" s="118" t="s">
        <v>276</v>
      </c>
      <c r="H15" s="119"/>
      <c r="I15" s="119"/>
      <c r="J15" s="120"/>
      <c r="K15" s="99"/>
      <c r="L15" s="100" t="s">
        <v>275</v>
      </c>
      <c r="M15" s="104">
        <f>E24*K15/100</f>
        <v>0</v>
      </c>
    </row>
    <row r="16" spans="1:13" s="3" customFormat="1" ht="12.95" customHeight="1">
      <c r="A16" s="103" t="s">
        <v>261</v>
      </c>
      <c r="B16" s="167" t="s">
        <v>262</v>
      </c>
      <c r="C16" s="166"/>
      <c r="D16" s="168"/>
      <c r="E16" s="123">
        <f>REKAPITULACE!E17</f>
        <v>0</v>
      </c>
      <c r="F16" s="166"/>
      <c r="G16" s="118" t="s">
        <v>277</v>
      </c>
      <c r="H16" s="119"/>
      <c r="I16" s="119"/>
      <c r="J16" s="120"/>
      <c r="K16" s="99"/>
      <c r="L16" s="100" t="s">
        <v>275</v>
      </c>
      <c r="M16" s="104">
        <f>E24*K16/100</f>
        <v>0</v>
      </c>
    </row>
    <row r="17" spans="1:13" s="3" customFormat="1" ht="12.95" customHeight="1">
      <c r="A17" s="103" t="s">
        <v>263</v>
      </c>
      <c r="B17" s="167" t="s">
        <v>264</v>
      </c>
      <c r="C17" s="166"/>
      <c r="D17" s="168"/>
      <c r="E17" s="123">
        <f>REKAPITULACE!E27</f>
        <v>0</v>
      </c>
      <c r="F17" s="166"/>
      <c r="G17" s="118" t="s">
        <v>278</v>
      </c>
      <c r="H17" s="119"/>
      <c r="I17" s="119"/>
      <c r="J17" s="120"/>
      <c r="K17" s="99">
        <v>2</v>
      </c>
      <c r="L17" s="100" t="s">
        <v>275</v>
      </c>
      <c r="M17" s="104">
        <f>E24*K17/100</f>
        <v>0</v>
      </c>
    </row>
    <row r="18" spans="1:13" s="3" customFormat="1" ht="12.95" customHeight="1">
      <c r="A18" s="103" t="s">
        <v>265</v>
      </c>
      <c r="B18" s="167" t="s">
        <v>266</v>
      </c>
      <c r="C18" s="166"/>
      <c r="D18" s="168"/>
      <c r="E18" s="123">
        <f>REKAPITULACE!E32</f>
        <v>0</v>
      </c>
      <c r="F18" s="166"/>
      <c r="G18" s="118" t="s">
        <v>279</v>
      </c>
      <c r="H18" s="119"/>
      <c r="I18" s="119"/>
      <c r="J18" s="120"/>
      <c r="K18" s="99">
        <v>1</v>
      </c>
      <c r="L18" s="100" t="s">
        <v>275</v>
      </c>
      <c r="M18" s="104">
        <f>E24*K18/100</f>
        <v>0</v>
      </c>
    </row>
    <row r="19" spans="1:13" s="3" customFormat="1" ht="12.95" customHeight="1">
      <c r="A19" s="103" t="s">
        <v>267</v>
      </c>
      <c r="B19" s="167" t="s">
        <v>268</v>
      </c>
      <c r="C19" s="166"/>
      <c r="D19" s="168"/>
      <c r="E19" s="123">
        <f>REKAPITULACE!E36</f>
        <v>0</v>
      </c>
      <c r="F19" s="166"/>
      <c r="G19" s="118" t="s">
        <v>280</v>
      </c>
      <c r="H19" s="119"/>
      <c r="I19" s="119"/>
      <c r="J19" s="120"/>
      <c r="K19" s="99"/>
      <c r="L19" s="100" t="s">
        <v>275</v>
      </c>
      <c r="M19" s="104">
        <f>E24*K19/100</f>
        <v>0</v>
      </c>
    </row>
    <row r="20" spans="1:13" s="3" customFormat="1" ht="12.95" customHeight="1">
      <c r="A20" s="118" t="s">
        <v>269</v>
      </c>
      <c r="B20" s="162"/>
      <c r="C20" s="162"/>
      <c r="D20" s="163"/>
      <c r="E20" s="123">
        <f>SUM(E16:E19)</f>
        <v>0</v>
      </c>
      <c r="F20" s="166"/>
      <c r="G20" s="118" t="s">
        <v>281</v>
      </c>
      <c r="H20" s="119"/>
      <c r="I20" s="119"/>
      <c r="J20" s="120"/>
      <c r="K20" s="99"/>
      <c r="L20" s="100" t="s">
        <v>275</v>
      </c>
      <c r="M20" s="104">
        <f>E24*K20/100</f>
        <v>0</v>
      </c>
    </row>
    <row r="21" spans="1:13" s="3" customFormat="1" ht="12.95" customHeight="1">
      <c r="A21" s="118" t="s">
        <v>270</v>
      </c>
      <c r="B21" s="162"/>
      <c r="C21" s="162"/>
      <c r="D21" s="163"/>
      <c r="E21" s="123">
        <v>0</v>
      </c>
      <c r="F21" s="166"/>
      <c r="G21" s="118" t="s">
        <v>282</v>
      </c>
      <c r="H21" s="119"/>
      <c r="I21" s="119"/>
      <c r="J21" s="120"/>
      <c r="K21" s="99">
        <v>2</v>
      </c>
      <c r="L21" s="100" t="s">
        <v>275</v>
      </c>
      <c r="M21" s="104">
        <f>E24*K21/100</f>
        <v>0</v>
      </c>
    </row>
    <row r="22" spans="1:13" s="3" customFormat="1" ht="12.95" customHeight="1">
      <c r="A22" s="118" t="s">
        <v>271</v>
      </c>
      <c r="B22" s="162"/>
      <c r="C22" s="162"/>
      <c r="D22" s="163"/>
      <c r="E22" s="123">
        <v>0</v>
      </c>
      <c r="F22" s="166"/>
      <c r="G22" s="118" t="s">
        <v>283</v>
      </c>
      <c r="H22" s="119"/>
      <c r="I22" s="119"/>
      <c r="J22" s="120"/>
      <c r="K22" s="99"/>
      <c r="L22" s="100" t="s">
        <v>275</v>
      </c>
      <c r="M22" s="104">
        <f>E24*K22/100</f>
        <v>0</v>
      </c>
    </row>
    <row r="23" spans="1:13" s="3" customFormat="1" ht="12.95" customHeight="1" thickBot="1">
      <c r="A23" s="118" t="s">
        <v>272</v>
      </c>
      <c r="B23" s="162"/>
      <c r="C23" s="162"/>
      <c r="D23" s="163"/>
      <c r="E23" s="123">
        <v>0</v>
      </c>
      <c r="F23" s="166"/>
      <c r="G23" s="150"/>
      <c r="H23" s="152"/>
      <c r="I23" s="152"/>
      <c r="J23" s="153"/>
      <c r="K23" s="101"/>
      <c r="L23" s="102" t="s">
        <v>275</v>
      </c>
      <c r="M23" s="105">
        <f>E24*K23/100</f>
        <v>0</v>
      </c>
    </row>
    <row r="24" spans="1:13" s="3" customFormat="1" ht="12.95" customHeight="1">
      <c r="A24" s="118" t="s">
        <v>273</v>
      </c>
      <c r="B24" s="162"/>
      <c r="C24" s="162"/>
      <c r="D24" s="162"/>
      <c r="E24" s="123">
        <f>SUM(E20:E23)</f>
        <v>0</v>
      </c>
      <c r="F24" s="166"/>
      <c r="G24" s="160" t="s">
        <v>284</v>
      </c>
      <c r="H24" s="129"/>
      <c r="I24" s="129"/>
      <c r="J24" s="129"/>
      <c r="K24" s="129"/>
      <c r="L24" s="129"/>
      <c r="M24" s="161"/>
    </row>
    <row r="25" spans="1:13" s="3" customFormat="1" ht="12.95" customHeight="1">
      <c r="A25" s="118" t="s">
        <v>286</v>
      </c>
      <c r="B25" s="119"/>
      <c r="C25" s="119"/>
      <c r="D25" s="120"/>
      <c r="E25" s="123">
        <f>SUM(M14:M23)</f>
        <v>0</v>
      </c>
      <c r="F25" s="122"/>
      <c r="G25" s="118"/>
      <c r="H25" s="162"/>
      <c r="I25" s="162"/>
      <c r="J25" s="163"/>
      <c r="K25" s="99"/>
      <c r="L25" s="100" t="s">
        <v>275</v>
      </c>
      <c r="M25" s="104">
        <f>E24*K25/100</f>
        <v>0</v>
      </c>
    </row>
    <row r="26" spans="1:13" s="3" customFormat="1" ht="12.95" customHeight="1" thickBot="1">
      <c r="A26" s="118" t="s">
        <v>287</v>
      </c>
      <c r="B26" s="119"/>
      <c r="C26" s="119"/>
      <c r="D26" s="120"/>
      <c r="E26" s="123">
        <f>SUM(M25:M26)</f>
        <v>0</v>
      </c>
      <c r="F26" s="122"/>
      <c r="G26" s="150"/>
      <c r="H26" s="148"/>
      <c r="I26" s="148"/>
      <c r="J26" s="151"/>
      <c r="K26" s="101"/>
      <c r="L26" s="102" t="s">
        <v>275</v>
      </c>
      <c r="M26" s="105">
        <f>E24*K26/100</f>
        <v>0</v>
      </c>
    </row>
    <row r="27" spans="1:13" s="3" customFormat="1" ht="12.95" customHeight="1" thickBot="1">
      <c r="A27" s="150" t="s">
        <v>288</v>
      </c>
      <c r="B27" s="152"/>
      <c r="C27" s="152"/>
      <c r="D27" s="153"/>
      <c r="E27" s="154">
        <f>SUM(M28:M28)</f>
        <v>0</v>
      </c>
      <c r="F27" s="146"/>
      <c r="G27" s="160" t="s">
        <v>285</v>
      </c>
      <c r="H27" s="164"/>
      <c r="I27" s="164"/>
      <c r="J27" s="164"/>
      <c r="K27" s="164"/>
      <c r="L27" s="164"/>
      <c r="M27" s="165"/>
    </row>
    <row r="28" spans="1:13" s="3" customFormat="1" ht="12.95" customHeight="1" thickBot="1">
      <c r="A28" s="155" t="s">
        <v>289</v>
      </c>
      <c r="B28" s="156"/>
      <c r="C28" s="156"/>
      <c r="D28" s="157"/>
      <c r="E28" s="158">
        <f>SUM(E24:E27)</f>
        <v>0</v>
      </c>
      <c r="F28" s="159"/>
      <c r="G28" s="150"/>
      <c r="H28" s="148"/>
      <c r="I28" s="148"/>
      <c r="J28" s="151"/>
      <c r="K28" s="101"/>
      <c r="L28" s="102" t="s">
        <v>275</v>
      </c>
      <c r="M28" s="105">
        <f>E24*K28/100</f>
        <v>0</v>
      </c>
    </row>
    <row r="29" spans="1:13" s="4" customFormat="1" ht="12.95" customHeight="1">
      <c r="A29" s="140" t="s">
        <v>290</v>
      </c>
      <c r="B29" s="141"/>
      <c r="C29" s="141"/>
      <c r="D29" s="142"/>
      <c r="E29" s="143" t="s">
        <v>291</v>
      </c>
      <c r="F29" s="141"/>
      <c r="G29" s="142"/>
      <c r="H29" s="143" t="s">
        <v>292</v>
      </c>
      <c r="I29" s="141"/>
      <c r="J29" s="141"/>
      <c r="K29" s="141"/>
      <c r="L29" s="141"/>
      <c r="M29" s="144"/>
    </row>
    <row r="30" spans="1:13" s="3" customFormat="1" ht="12.95" customHeight="1">
      <c r="A30" s="145" t="s">
        <v>237</v>
      </c>
      <c r="B30" s="146"/>
      <c r="C30" s="146"/>
      <c r="D30" s="147"/>
      <c r="E30" s="106" t="s">
        <v>293</v>
      </c>
      <c r="F30" s="148"/>
      <c r="G30" s="147"/>
      <c r="H30" s="106" t="s">
        <v>293</v>
      </c>
      <c r="I30" s="148"/>
      <c r="J30" s="146"/>
      <c r="K30" s="146"/>
      <c r="L30" s="146"/>
      <c r="M30" s="149"/>
    </row>
    <row r="31" spans="1:13" s="3" customFormat="1" ht="12.95" customHeight="1">
      <c r="A31" s="131" t="s">
        <v>294</v>
      </c>
      <c r="B31" s="117"/>
      <c r="C31" s="116"/>
      <c r="D31" s="132"/>
      <c r="E31" s="106" t="s">
        <v>294</v>
      </c>
      <c r="F31" s="116"/>
      <c r="G31" s="132"/>
      <c r="H31" s="106" t="s">
        <v>294</v>
      </c>
      <c r="I31" s="116"/>
      <c r="J31" s="117"/>
      <c r="K31" s="117"/>
      <c r="L31" s="117"/>
      <c r="M31" s="133"/>
    </row>
    <row r="32" spans="1:13" s="3" customFormat="1" ht="12.95" customHeight="1">
      <c r="A32" s="131"/>
      <c r="B32" s="117"/>
      <c r="C32" s="117"/>
      <c r="D32" s="132"/>
      <c r="E32" s="137" t="s">
        <v>295</v>
      </c>
      <c r="F32" s="117"/>
      <c r="G32" s="132"/>
      <c r="H32" s="137" t="s">
        <v>295</v>
      </c>
      <c r="I32" s="117"/>
      <c r="J32" s="117"/>
      <c r="K32" s="117"/>
      <c r="L32" s="117"/>
      <c r="M32" s="133"/>
    </row>
    <row r="33" spans="1:13" ht="12.75">
      <c r="A33" s="134"/>
      <c r="B33" s="135"/>
      <c r="C33" s="135"/>
      <c r="D33" s="136"/>
      <c r="E33" s="138"/>
      <c r="F33" s="135"/>
      <c r="G33" s="136"/>
      <c r="H33" s="138"/>
      <c r="I33" s="135"/>
      <c r="J33" s="135"/>
      <c r="K33" s="135"/>
      <c r="L33" s="135"/>
      <c r="M33" s="139"/>
    </row>
    <row r="34" spans="1:13" s="3" customFormat="1" ht="56.25" customHeight="1" thickBot="1">
      <c r="A34" s="134"/>
      <c r="B34" s="135"/>
      <c r="C34" s="135"/>
      <c r="D34" s="136"/>
      <c r="E34" s="138"/>
      <c r="F34" s="135"/>
      <c r="G34" s="136"/>
      <c r="H34" s="138"/>
      <c r="I34" s="135"/>
      <c r="J34" s="135"/>
      <c r="K34" s="135"/>
      <c r="L34" s="135"/>
      <c r="M34" s="139"/>
    </row>
    <row r="35" spans="1:13" s="3" customFormat="1" ht="12.95" customHeight="1">
      <c r="A35" s="125" t="s">
        <v>296</v>
      </c>
      <c r="B35" s="126"/>
      <c r="C35" s="126"/>
      <c r="D35" s="127"/>
      <c r="E35" s="128">
        <v>21</v>
      </c>
      <c r="F35" s="129"/>
      <c r="G35" s="107" t="s">
        <v>297</v>
      </c>
      <c r="H35" s="130">
        <f>ROUND(E28-H37,0)</f>
        <v>0</v>
      </c>
      <c r="I35" s="129"/>
      <c r="J35" s="129"/>
      <c r="K35" s="129"/>
      <c r="L35" s="129"/>
      <c r="M35" s="108" t="s">
        <v>298</v>
      </c>
    </row>
    <row r="36" spans="1:13" s="3" customFormat="1" ht="12.95" customHeight="1">
      <c r="A36" s="118" t="s">
        <v>299</v>
      </c>
      <c r="B36" s="119"/>
      <c r="C36" s="119"/>
      <c r="D36" s="120"/>
      <c r="E36" s="121">
        <v>21</v>
      </c>
      <c r="F36" s="122"/>
      <c r="G36" s="98" t="s">
        <v>297</v>
      </c>
      <c r="H36" s="123">
        <f>ROUND(H35*E36/100,0)</f>
        <v>0</v>
      </c>
      <c r="I36" s="122"/>
      <c r="J36" s="122"/>
      <c r="K36" s="122"/>
      <c r="L36" s="122"/>
      <c r="M36" s="109" t="s">
        <v>298</v>
      </c>
    </row>
    <row r="37" spans="1:13" s="3" customFormat="1" ht="12.95" customHeight="1">
      <c r="A37" s="118" t="s">
        <v>296</v>
      </c>
      <c r="B37" s="119"/>
      <c r="C37" s="119"/>
      <c r="D37" s="120"/>
      <c r="E37" s="121">
        <v>15</v>
      </c>
      <c r="F37" s="122"/>
      <c r="G37" s="98" t="s">
        <v>297</v>
      </c>
      <c r="H37" s="123">
        <v>0</v>
      </c>
      <c r="I37" s="124"/>
      <c r="J37" s="124"/>
      <c r="K37" s="124"/>
      <c r="L37" s="124"/>
      <c r="M37" s="109" t="s">
        <v>298</v>
      </c>
    </row>
    <row r="38" spans="1:13" s="3" customFormat="1" ht="12.95" customHeight="1">
      <c r="A38" s="118" t="s">
        <v>299</v>
      </c>
      <c r="B38" s="119"/>
      <c r="C38" s="119"/>
      <c r="D38" s="120"/>
      <c r="E38" s="121">
        <v>15</v>
      </c>
      <c r="F38" s="122"/>
      <c r="G38" s="98" t="s">
        <v>297</v>
      </c>
      <c r="H38" s="123">
        <f>ROUND(H37*E38/100,0)</f>
        <v>0</v>
      </c>
      <c r="I38" s="122"/>
      <c r="J38" s="122"/>
      <c r="K38" s="122"/>
      <c r="L38" s="122"/>
      <c r="M38" s="109" t="s">
        <v>298</v>
      </c>
    </row>
    <row r="39" spans="1:13" s="110" customFormat="1" ht="19.5" customHeight="1" thickBot="1">
      <c r="A39" s="112" t="s">
        <v>300</v>
      </c>
      <c r="B39" s="113"/>
      <c r="C39" s="113"/>
      <c r="D39" s="113"/>
      <c r="E39" s="113"/>
      <c r="F39" s="113"/>
      <c r="G39" s="113"/>
      <c r="H39" s="114">
        <f>CEILING(SUM(H35:H38),1)</f>
        <v>0</v>
      </c>
      <c r="I39" s="115"/>
      <c r="J39" s="115"/>
      <c r="K39" s="115"/>
      <c r="L39" s="115"/>
      <c r="M39" s="111" t="s">
        <v>298</v>
      </c>
    </row>
    <row r="40" s="3" customFormat="1" ht="12.95" customHeight="1"/>
    <row r="41" spans="1:13" s="3" customFormat="1" ht="12.95" customHeight="1">
      <c r="A41" s="116" t="s">
        <v>301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</row>
  </sheetData>
  <mergeCells count="110">
    <mergeCell ref="A5:D5"/>
    <mergeCell ref="E5:J5"/>
    <mergeCell ref="K5:L5"/>
    <mergeCell ref="A6:D6"/>
    <mergeCell ref="E6:J6"/>
    <mergeCell ref="K6:L6"/>
    <mergeCell ref="A1:M1"/>
    <mergeCell ref="A2:M2"/>
    <mergeCell ref="A3:D3"/>
    <mergeCell ref="E3:J3"/>
    <mergeCell ref="K3:L3"/>
    <mergeCell ref="A4:D4"/>
    <mergeCell ref="E4:J4"/>
    <mergeCell ref="K4:L4"/>
    <mergeCell ref="A11:G11"/>
    <mergeCell ref="H7:L7"/>
    <mergeCell ref="H8:L8"/>
    <mergeCell ref="H9:J9"/>
    <mergeCell ref="H10:I10"/>
    <mergeCell ref="K9:M9"/>
    <mergeCell ref="J10:M10"/>
    <mergeCell ref="H11:M11"/>
    <mergeCell ref="A7:C7"/>
    <mergeCell ref="A8:C8"/>
    <mergeCell ref="A9:C9"/>
    <mergeCell ref="A10:C10"/>
    <mergeCell ref="D7:G7"/>
    <mergeCell ref="D8:G8"/>
    <mergeCell ref="D9:G9"/>
    <mergeCell ref="D10:G10"/>
    <mergeCell ref="B16:D16"/>
    <mergeCell ref="E16:F16"/>
    <mergeCell ref="B17:D17"/>
    <mergeCell ref="E17:F17"/>
    <mergeCell ref="B18:D18"/>
    <mergeCell ref="E18:F18"/>
    <mergeCell ref="A12:M12"/>
    <mergeCell ref="A13:F13"/>
    <mergeCell ref="G13:M13"/>
    <mergeCell ref="A14:A15"/>
    <mergeCell ref="B14:D14"/>
    <mergeCell ref="E14:F14"/>
    <mergeCell ref="B15:D15"/>
    <mergeCell ref="E15:F15"/>
    <mergeCell ref="G14:J14"/>
    <mergeCell ref="G15:J15"/>
    <mergeCell ref="A22:D22"/>
    <mergeCell ref="E22:F22"/>
    <mergeCell ref="A23:D23"/>
    <mergeCell ref="E23:F23"/>
    <mergeCell ref="A24:D24"/>
    <mergeCell ref="E24:F24"/>
    <mergeCell ref="B19:D19"/>
    <mergeCell ref="E19:F19"/>
    <mergeCell ref="A20:D20"/>
    <mergeCell ref="E20:F20"/>
    <mergeCell ref="A21:D21"/>
    <mergeCell ref="E21:F21"/>
    <mergeCell ref="G22:J22"/>
    <mergeCell ref="G23:J23"/>
    <mergeCell ref="G24:M24"/>
    <mergeCell ref="G25:J25"/>
    <mergeCell ref="G26:J26"/>
    <mergeCell ref="G27:M27"/>
    <mergeCell ref="G16:J16"/>
    <mergeCell ref="G17:J17"/>
    <mergeCell ref="G18:J18"/>
    <mergeCell ref="G19:J19"/>
    <mergeCell ref="G20:J20"/>
    <mergeCell ref="G21:J21"/>
    <mergeCell ref="A29:D29"/>
    <mergeCell ref="E29:G29"/>
    <mergeCell ref="H29:M29"/>
    <mergeCell ref="A30:D30"/>
    <mergeCell ref="F30:G30"/>
    <mergeCell ref="I30:M30"/>
    <mergeCell ref="G28:J28"/>
    <mergeCell ref="A25:D25"/>
    <mergeCell ref="E25:F25"/>
    <mergeCell ref="A26:D26"/>
    <mergeCell ref="E26:F26"/>
    <mergeCell ref="A27:D27"/>
    <mergeCell ref="E27:F27"/>
    <mergeCell ref="A28:D28"/>
    <mergeCell ref="E28:F28"/>
    <mergeCell ref="A35:D35"/>
    <mergeCell ref="E35:F35"/>
    <mergeCell ref="H35:L35"/>
    <mergeCell ref="A36:D36"/>
    <mergeCell ref="E36:F36"/>
    <mergeCell ref="H36:L36"/>
    <mergeCell ref="A31:B31"/>
    <mergeCell ref="C31:D31"/>
    <mergeCell ref="F31:G31"/>
    <mergeCell ref="I31:M31"/>
    <mergeCell ref="A32:D32"/>
    <mergeCell ref="A33:D34"/>
    <mergeCell ref="E32:G32"/>
    <mergeCell ref="E33:G34"/>
    <mergeCell ref="H32:M32"/>
    <mergeCell ref="H33:M34"/>
    <mergeCell ref="A39:G39"/>
    <mergeCell ref="H39:L39"/>
    <mergeCell ref="A41:M41"/>
    <mergeCell ref="A37:D37"/>
    <mergeCell ref="E37:F37"/>
    <mergeCell ref="H37:L37"/>
    <mergeCell ref="A38:D38"/>
    <mergeCell ref="E38:F38"/>
    <mergeCell ref="H38:L38"/>
  </mergeCells>
  <printOptions horizontalCentered="1"/>
  <pageMargins left="0.39375000000000004" right="0.39375000000000004" top="0.5902777777777778" bottom="0.5902777777777778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 topLeftCell="A6">
      <selection activeCell="C6" sqref="C6:E6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5" width="10.57421875" style="0" customWidth="1"/>
  </cols>
  <sheetData>
    <row r="1" spans="1:5" s="2" customFormat="1" ht="12.75">
      <c r="A1" s="201" t="s">
        <v>0</v>
      </c>
      <c r="B1" s="117"/>
      <c r="C1" s="117"/>
      <c r="D1" s="201" t="s">
        <v>1</v>
      </c>
      <c r="E1" s="117"/>
    </row>
    <row r="2" spans="1:5" s="2" customFormat="1" ht="12.75">
      <c r="A2" s="201" t="s">
        <v>2</v>
      </c>
      <c r="B2" s="117"/>
      <c r="C2" s="117"/>
      <c r="D2" s="201" t="s">
        <v>3</v>
      </c>
      <c r="E2" s="117"/>
    </row>
    <row r="3" s="1" customFormat="1" ht="9.75"/>
    <row r="4" spans="1:5" s="4" customFormat="1" ht="12.75">
      <c r="A4" s="202" t="s">
        <v>202</v>
      </c>
      <c r="B4" s="117"/>
      <c r="C4" s="117"/>
      <c r="D4" s="117"/>
      <c r="E4" s="117"/>
    </row>
    <row r="5" s="1" customFormat="1" ht="10.5" thickBot="1"/>
    <row r="6" spans="1:5" s="1" customFormat="1" ht="9.75" customHeight="1">
      <c r="A6" s="203" t="s">
        <v>203</v>
      </c>
      <c r="B6" s="205" t="s">
        <v>204</v>
      </c>
      <c r="C6" s="207" t="s">
        <v>205</v>
      </c>
      <c r="D6" s="129"/>
      <c r="E6" s="172"/>
    </row>
    <row r="7" spans="1:5" s="1" customFormat="1" ht="9.75" customHeight="1" thickBot="1">
      <c r="A7" s="204"/>
      <c r="B7" s="206"/>
      <c r="C7" s="71" t="s">
        <v>18</v>
      </c>
      <c r="D7" s="72" t="s">
        <v>23</v>
      </c>
      <c r="E7" s="73" t="s">
        <v>206</v>
      </c>
    </row>
    <row r="8" spans="1:5" s="18" customFormat="1" ht="11.25">
      <c r="A8" s="74"/>
      <c r="B8" s="77" t="s">
        <v>29</v>
      </c>
      <c r="C8" s="75"/>
      <c r="D8" s="75"/>
      <c r="E8" s="76"/>
    </row>
    <row r="9" spans="1:5" s="18" customFormat="1" ht="11.25">
      <c r="A9" s="78">
        <v>2</v>
      </c>
      <c r="B9" s="31" t="s">
        <v>207</v>
      </c>
      <c r="C9" s="79">
        <f>STAVBA!G13</f>
        <v>0</v>
      </c>
      <c r="D9" s="79">
        <f>STAVBA!I13</f>
        <v>0</v>
      </c>
      <c r="E9" s="80">
        <f aca="true" t="shared" si="0" ref="E9:E16">C9+D9</f>
        <v>0</v>
      </c>
    </row>
    <row r="10" spans="1:5" s="18" customFormat="1" ht="11.25">
      <c r="A10" s="81">
        <v>3</v>
      </c>
      <c r="B10" s="82" t="s">
        <v>208</v>
      </c>
      <c r="C10" s="83">
        <f>STAVBA!G20</f>
        <v>0</v>
      </c>
      <c r="D10" s="83">
        <f>STAVBA!I20</f>
        <v>0</v>
      </c>
      <c r="E10" s="84">
        <f t="shared" si="0"/>
        <v>0</v>
      </c>
    </row>
    <row r="11" spans="1:5" s="18" customFormat="1" ht="11.25">
      <c r="A11" s="81">
        <v>61</v>
      </c>
      <c r="B11" s="82" t="s">
        <v>209</v>
      </c>
      <c r="C11" s="83">
        <f>STAVBA!G26</f>
        <v>0</v>
      </c>
      <c r="D11" s="83">
        <f>STAVBA!I26</f>
        <v>0</v>
      </c>
      <c r="E11" s="84">
        <f t="shared" si="0"/>
        <v>0</v>
      </c>
    </row>
    <row r="12" spans="1:5" s="18" customFormat="1" ht="11.25">
      <c r="A12" s="81">
        <v>62</v>
      </c>
      <c r="B12" s="82" t="s">
        <v>210</v>
      </c>
      <c r="C12" s="83">
        <f>STAVBA!G31</f>
        <v>0</v>
      </c>
      <c r="D12" s="83">
        <f>STAVBA!I31</f>
        <v>0</v>
      </c>
      <c r="E12" s="84">
        <f t="shared" si="0"/>
        <v>0</v>
      </c>
    </row>
    <row r="13" spans="1:5" s="18" customFormat="1" ht="11.25">
      <c r="A13" s="81">
        <v>63</v>
      </c>
      <c r="B13" s="82" t="s">
        <v>211</v>
      </c>
      <c r="C13" s="83">
        <f>STAVBA!G34</f>
        <v>0</v>
      </c>
      <c r="D13" s="83">
        <f>STAVBA!I34</f>
        <v>0</v>
      </c>
      <c r="E13" s="84">
        <f t="shared" si="0"/>
        <v>0</v>
      </c>
    </row>
    <row r="14" spans="1:5" s="18" customFormat="1" ht="11.25">
      <c r="A14" s="81">
        <v>64</v>
      </c>
      <c r="B14" s="82" t="s">
        <v>212</v>
      </c>
      <c r="C14" s="83">
        <f>STAVBA!G38</f>
        <v>0</v>
      </c>
      <c r="D14" s="83">
        <f>STAVBA!I38</f>
        <v>0</v>
      </c>
      <c r="E14" s="84">
        <f t="shared" si="0"/>
        <v>0</v>
      </c>
    </row>
    <row r="15" spans="1:5" s="18" customFormat="1" ht="11.25">
      <c r="A15" s="81">
        <v>96</v>
      </c>
      <c r="B15" s="82" t="s">
        <v>213</v>
      </c>
      <c r="C15" s="83">
        <f>STAVBA!G47</f>
        <v>0</v>
      </c>
      <c r="D15" s="83">
        <f>STAVBA!I47</f>
        <v>0</v>
      </c>
      <c r="E15" s="84">
        <f t="shared" si="0"/>
        <v>0</v>
      </c>
    </row>
    <row r="16" spans="1:5" s="18" customFormat="1" ht="11.25">
      <c r="A16" s="81">
        <v>99</v>
      </c>
      <c r="B16" s="82" t="s">
        <v>214</v>
      </c>
      <c r="C16" s="83">
        <f>STAVBA!G53</f>
        <v>0</v>
      </c>
      <c r="D16" s="83">
        <f>STAVBA!I53</f>
        <v>0</v>
      </c>
      <c r="E16" s="84">
        <f t="shared" si="0"/>
        <v>0</v>
      </c>
    </row>
    <row r="17" spans="1:5" s="18" customFormat="1" ht="12" thickBot="1">
      <c r="A17" s="85"/>
      <c r="B17" s="86" t="s">
        <v>215</v>
      </c>
      <c r="C17" s="87">
        <f>SUM(C9:C16)</f>
        <v>0</v>
      </c>
      <c r="D17" s="87">
        <f>SUM(D9:D16)</f>
        <v>0</v>
      </c>
      <c r="E17" s="88">
        <f>SUM(E9:E16)</f>
        <v>0</v>
      </c>
    </row>
    <row r="18" s="1" customFormat="1" ht="10.5" thickBot="1"/>
    <row r="19" spans="1:5" s="18" customFormat="1" ht="11.25">
      <c r="A19" s="74"/>
      <c r="B19" s="77" t="s">
        <v>109</v>
      </c>
      <c r="C19" s="75"/>
      <c r="D19" s="75"/>
      <c r="E19" s="76"/>
    </row>
    <row r="20" spans="1:5" s="18" customFormat="1" ht="11.25">
      <c r="A20" s="78">
        <v>763</v>
      </c>
      <c r="B20" s="31" t="s">
        <v>216</v>
      </c>
      <c r="C20" s="79">
        <f>STAVBA!G66</f>
        <v>0</v>
      </c>
      <c r="D20" s="79">
        <f>STAVBA!I66</f>
        <v>0</v>
      </c>
      <c r="E20" s="80">
        <f aca="true" t="shared" si="1" ref="E20:E26">C20+D20</f>
        <v>0</v>
      </c>
    </row>
    <row r="21" spans="1:5" s="18" customFormat="1" ht="11.25">
      <c r="A21" s="81">
        <v>764</v>
      </c>
      <c r="B21" s="82" t="s">
        <v>217</v>
      </c>
      <c r="C21" s="83">
        <f>STAVBA!G70</f>
        <v>0</v>
      </c>
      <c r="D21" s="83">
        <f>STAVBA!I70</f>
        <v>0</v>
      </c>
      <c r="E21" s="84">
        <f t="shared" si="1"/>
        <v>0</v>
      </c>
    </row>
    <row r="22" spans="1:5" s="18" customFormat="1" ht="11.25">
      <c r="A22" s="81">
        <v>766</v>
      </c>
      <c r="B22" s="82" t="s">
        <v>218</v>
      </c>
      <c r="C22" s="83">
        <f>STAVBA!G73</f>
        <v>0</v>
      </c>
      <c r="D22" s="83">
        <f>STAVBA!I73</f>
        <v>0</v>
      </c>
      <c r="E22" s="84">
        <f t="shared" si="1"/>
        <v>0</v>
      </c>
    </row>
    <row r="23" spans="1:5" s="18" customFormat="1" ht="11.25">
      <c r="A23" s="81">
        <v>767</v>
      </c>
      <c r="B23" s="82" t="s">
        <v>219</v>
      </c>
      <c r="C23" s="83">
        <f>STAVBA!G79</f>
        <v>0</v>
      </c>
      <c r="D23" s="83">
        <f>STAVBA!I79</f>
        <v>0</v>
      </c>
      <c r="E23" s="84">
        <f t="shared" si="1"/>
        <v>0</v>
      </c>
    </row>
    <row r="24" spans="1:5" s="18" customFormat="1" ht="11.25">
      <c r="A24" s="81">
        <v>771</v>
      </c>
      <c r="B24" s="82" t="s">
        <v>220</v>
      </c>
      <c r="C24" s="83">
        <f>STAVBA!G83</f>
        <v>0</v>
      </c>
      <c r="D24" s="83">
        <f>STAVBA!I83</f>
        <v>0</v>
      </c>
      <c r="E24" s="84">
        <f t="shared" si="1"/>
        <v>0</v>
      </c>
    </row>
    <row r="25" spans="1:5" s="18" customFormat="1" ht="11.25">
      <c r="A25" s="81">
        <v>781</v>
      </c>
      <c r="B25" s="82" t="s">
        <v>221</v>
      </c>
      <c r="C25" s="83">
        <f>STAVBA!G87</f>
        <v>0</v>
      </c>
      <c r="D25" s="83">
        <f>STAVBA!I87</f>
        <v>0</v>
      </c>
      <c r="E25" s="84">
        <f t="shared" si="1"/>
        <v>0</v>
      </c>
    </row>
    <row r="26" spans="1:5" s="18" customFormat="1" ht="11.25">
      <c r="A26" s="81">
        <v>784</v>
      </c>
      <c r="B26" s="82" t="s">
        <v>222</v>
      </c>
      <c r="C26" s="83">
        <f>STAVBA!G90</f>
        <v>0</v>
      </c>
      <c r="D26" s="83">
        <f>STAVBA!I90</f>
        <v>0</v>
      </c>
      <c r="E26" s="84">
        <f t="shared" si="1"/>
        <v>0</v>
      </c>
    </row>
    <row r="27" spans="1:5" s="18" customFormat="1" ht="12" thickBot="1">
      <c r="A27" s="85"/>
      <c r="B27" s="86" t="s">
        <v>223</v>
      </c>
      <c r="C27" s="87">
        <f>SUM(C20:C26)</f>
        <v>0</v>
      </c>
      <c r="D27" s="87">
        <f>SUM(D20:D26)</f>
        <v>0</v>
      </c>
      <c r="E27" s="88">
        <f>SUM(E20:E26)</f>
        <v>0</v>
      </c>
    </row>
    <row r="28" s="1" customFormat="1" ht="10.5" thickBot="1"/>
    <row r="29" spans="1:5" s="18" customFormat="1" ht="11.25">
      <c r="A29" s="74"/>
      <c r="B29" s="77" t="s">
        <v>165</v>
      </c>
      <c r="C29" s="75"/>
      <c r="D29" s="75"/>
      <c r="E29" s="76"/>
    </row>
    <row r="30" spans="1:5" s="18" customFormat="1" ht="11.25">
      <c r="A30" s="78">
        <v>720</v>
      </c>
      <c r="B30" s="31" t="s">
        <v>224</v>
      </c>
      <c r="C30" s="79">
        <f>STAVBA!G99+STAVBA!G102+STAVBA!G105+STAVBA!G110</f>
        <v>0</v>
      </c>
      <c r="D30" s="79">
        <f>STAVBA!I99+STAVBA!I102+STAVBA!I105+STAVBA!I110</f>
        <v>0</v>
      </c>
      <c r="E30" s="80">
        <f>C30+D30</f>
        <v>0</v>
      </c>
    </row>
    <row r="31" spans="1:5" s="18" customFormat="1" ht="11.25">
      <c r="A31" s="81">
        <v>730</v>
      </c>
      <c r="B31" s="82" t="s">
        <v>225</v>
      </c>
      <c r="C31" s="83">
        <f>STAVBA!G113</f>
        <v>0</v>
      </c>
      <c r="D31" s="83">
        <f>STAVBA!I113</f>
        <v>0</v>
      </c>
      <c r="E31" s="84">
        <f>C31+D31</f>
        <v>0</v>
      </c>
    </row>
    <row r="32" spans="1:5" s="18" customFormat="1" ht="12" thickBot="1">
      <c r="A32" s="85"/>
      <c r="B32" s="86" t="s">
        <v>226</v>
      </c>
      <c r="C32" s="87">
        <f>SUM(C30:C31)</f>
        <v>0</v>
      </c>
      <c r="D32" s="87">
        <f>SUM(D30:D31)</f>
        <v>0</v>
      </c>
      <c r="E32" s="88">
        <f>SUM(E30:E31)</f>
        <v>0</v>
      </c>
    </row>
    <row r="33" s="1" customFormat="1" ht="10.5" thickBot="1"/>
    <row r="34" spans="1:5" s="18" customFormat="1" ht="11.25">
      <c r="A34" s="74"/>
      <c r="B34" s="77" t="s">
        <v>194</v>
      </c>
      <c r="C34" s="75"/>
      <c r="D34" s="75"/>
      <c r="E34" s="76"/>
    </row>
    <row r="35" spans="1:5" s="18" customFormat="1" ht="11.25">
      <c r="A35" s="78" t="s">
        <v>199</v>
      </c>
      <c r="B35" s="31" t="s">
        <v>227</v>
      </c>
      <c r="C35" s="79">
        <f>STAVBA!G122</f>
        <v>0</v>
      </c>
      <c r="D35" s="79">
        <f>STAVBA!I122</f>
        <v>0</v>
      </c>
      <c r="E35" s="80">
        <f>C35+D35</f>
        <v>0</v>
      </c>
    </row>
    <row r="36" spans="1:5" s="18" customFormat="1" ht="12" thickBot="1">
      <c r="A36" s="85"/>
      <c r="B36" s="86" t="s">
        <v>228</v>
      </c>
      <c r="C36" s="87">
        <f>SUM(C35:C35)</f>
        <v>0</v>
      </c>
      <c r="D36" s="87">
        <f>SUM(D35:D35)</f>
        <v>0</v>
      </c>
      <c r="E36" s="88">
        <f>SUM(E35:E35)</f>
        <v>0</v>
      </c>
    </row>
    <row r="37" s="1" customFormat="1" ht="10.5" thickBot="1"/>
    <row r="38" spans="1:5" s="18" customFormat="1" ht="12" thickBot="1">
      <c r="A38" s="89"/>
      <c r="B38" s="90" t="s">
        <v>229</v>
      </c>
      <c r="C38" s="91">
        <f>C17+C27+C32+C36</f>
        <v>0</v>
      </c>
      <c r="D38" s="91">
        <f>D17+D27+D32+D36</f>
        <v>0</v>
      </c>
      <c r="E38" s="92">
        <f>E17+E27+E32+E36</f>
        <v>0</v>
      </c>
    </row>
  </sheetData>
  <mergeCells count="8">
    <mergeCell ref="A6:A7"/>
    <mergeCell ref="B6:B7"/>
    <mergeCell ref="C6:E6"/>
    <mergeCell ref="A1:C1"/>
    <mergeCell ref="D1:E1"/>
    <mergeCell ref="A2:C2"/>
    <mergeCell ref="D2:E2"/>
    <mergeCell ref="A4:E4"/>
  </mergeCells>
  <printOptions horizontalCentered="1"/>
  <pageMargins left="0.39375000000000004" right="0.39375000000000004" top="0.5902777777777778" bottom="0.5902777777777778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workbookViewId="0" topLeftCell="A21">
      <selection activeCell="E121" sqref="E121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57421875" style="0" customWidth="1"/>
    <col min="10" max="11" width="9.00390625" style="0" customWidth="1"/>
  </cols>
  <sheetData>
    <row r="1" spans="1:11" s="2" customFormat="1" ht="12.75">
      <c r="A1" s="201" t="s">
        <v>0</v>
      </c>
      <c r="B1" s="117"/>
      <c r="C1" s="117"/>
      <c r="D1" s="117"/>
      <c r="E1" s="117"/>
      <c r="F1" s="117"/>
      <c r="G1" s="117"/>
      <c r="H1" s="117"/>
      <c r="I1" s="117"/>
      <c r="J1" s="201" t="s">
        <v>1</v>
      </c>
      <c r="K1" s="117"/>
    </row>
    <row r="2" spans="1:11" s="2" customFormat="1" ht="12.75">
      <c r="A2" s="201" t="s">
        <v>2</v>
      </c>
      <c r="B2" s="117"/>
      <c r="C2" s="117"/>
      <c r="D2" s="117"/>
      <c r="E2" s="117"/>
      <c r="F2" s="117"/>
      <c r="G2" s="117"/>
      <c r="H2" s="117"/>
      <c r="I2" s="117"/>
      <c r="J2" s="201" t="s">
        <v>3</v>
      </c>
      <c r="K2" s="117"/>
    </row>
    <row r="3" s="1" customFormat="1" ht="9.75"/>
    <row r="4" spans="1:11" s="3" customFormat="1" ht="12.75">
      <c r="A4" s="202" t="s">
        <v>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="1" customFormat="1" ht="10.5" thickBot="1"/>
    <row r="6" spans="1:11" s="1" customFormat="1" ht="9.75" customHeight="1">
      <c r="A6" s="6" t="s">
        <v>5</v>
      </c>
      <c r="B6" s="209" t="s">
        <v>9</v>
      </c>
      <c r="C6" s="209" t="s">
        <v>11</v>
      </c>
      <c r="D6" s="209" t="s">
        <v>13</v>
      </c>
      <c r="E6" s="209" t="s">
        <v>15</v>
      </c>
      <c r="F6" s="213" t="s">
        <v>17</v>
      </c>
      <c r="G6" s="129"/>
      <c r="H6" s="129"/>
      <c r="I6" s="129"/>
      <c r="J6" s="209" t="s">
        <v>26</v>
      </c>
      <c r="K6" s="210"/>
    </row>
    <row r="7" spans="1:11" s="1" customFormat="1" ht="9.75" customHeight="1">
      <c r="A7" s="7" t="s">
        <v>6</v>
      </c>
      <c r="B7" s="211"/>
      <c r="C7" s="211"/>
      <c r="D7" s="211"/>
      <c r="E7" s="211"/>
      <c r="F7" s="214" t="s">
        <v>18</v>
      </c>
      <c r="G7" s="146"/>
      <c r="H7" s="215" t="s">
        <v>23</v>
      </c>
      <c r="I7" s="146"/>
      <c r="J7" s="211"/>
      <c r="K7" s="212"/>
    </row>
    <row r="8" spans="1:11" s="1" customFormat="1" ht="9.75" customHeight="1">
      <c r="A8" s="7" t="s">
        <v>7</v>
      </c>
      <c r="B8" s="211"/>
      <c r="C8" s="211"/>
      <c r="D8" s="211"/>
      <c r="E8" s="211"/>
      <c r="F8" s="10" t="s">
        <v>19</v>
      </c>
      <c r="G8" s="12" t="s">
        <v>21</v>
      </c>
      <c r="H8" s="14" t="s">
        <v>19</v>
      </c>
      <c r="I8" s="12" t="s">
        <v>21</v>
      </c>
      <c r="J8" s="14" t="s">
        <v>19</v>
      </c>
      <c r="K8" s="16" t="s">
        <v>21</v>
      </c>
    </row>
    <row r="9" spans="1:11" s="1" customFormat="1" ht="9.75" customHeight="1" thickBot="1">
      <c r="A9" s="8" t="s">
        <v>8</v>
      </c>
      <c r="B9" s="9" t="s">
        <v>10</v>
      </c>
      <c r="C9" s="9" t="s">
        <v>12</v>
      </c>
      <c r="D9" s="9" t="s">
        <v>14</v>
      </c>
      <c r="E9" s="9" t="s">
        <v>16</v>
      </c>
      <c r="F9" s="11" t="s">
        <v>20</v>
      </c>
      <c r="G9" s="13" t="s">
        <v>22</v>
      </c>
      <c r="H9" s="15" t="s">
        <v>24</v>
      </c>
      <c r="I9" s="13" t="s">
        <v>25</v>
      </c>
      <c r="J9" s="15" t="s">
        <v>27</v>
      </c>
      <c r="K9" s="17" t="s">
        <v>28</v>
      </c>
    </row>
    <row r="10" spans="1:11" s="19" customFormat="1" ht="11.25">
      <c r="A10" s="21"/>
      <c r="B10" s="20"/>
      <c r="C10" s="22" t="s">
        <v>29</v>
      </c>
      <c r="D10" s="20"/>
      <c r="E10" s="20"/>
      <c r="F10" s="23"/>
      <c r="G10" s="24"/>
      <c r="H10" s="25"/>
      <c r="J10" s="25"/>
      <c r="K10" s="26"/>
    </row>
    <row r="11" spans="1:11" s="19" customFormat="1" ht="11.25">
      <c r="A11" s="29"/>
      <c r="B11" s="30" t="s">
        <v>30</v>
      </c>
      <c r="C11" s="31" t="s">
        <v>31</v>
      </c>
      <c r="D11" s="28"/>
      <c r="E11" s="28"/>
      <c r="F11" s="32"/>
      <c r="G11" s="33"/>
      <c r="H11" s="34"/>
      <c r="I11" s="27"/>
      <c r="J11" s="34"/>
      <c r="K11" s="35"/>
    </row>
    <row r="12" spans="1:11" s="1" customFormat="1" ht="19.5">
      <c r="A12" s="36">
        <v>1</v>
      </c>
      <c r="B12" s="37" t="s">
        <v>32</v>
      </c>
      <c r="C12" s="38" t="s">
        <v>33</v>
      </c>
      <c r="D12" s="39" t="s">
        <v>34</v>
      </c>
      <c r="E12" s="40">
        <v>0.05</v>
      </c>
      <c r="F12" s="41"/>
      <c r="G12" s="42">
        <f>E12*F12</f>
        <v>0</v>
      </c>
      <c r="H12" s="43"/>
      <c r="I12" s="42">
        <f>E12*H12</f>
        <v>0</v>
      </c>
      <c r="J12" s="44">
        <v>2.414</v>
      </c>
      <c r="K12" s="45">
        <f>E12*J12</f>
        <v>0.12070000000000002</v>
      </c>
    </row>
    <row r="13" spans="1:11" s="19" customFormat="1" ht="11.25">
      <c r="A13" s="54"/>
      <c r="B13" s="55">
        <v>2</v>
      </c>
      <c r="C13" s="56" t="s">
        <v>35</v>
      </c>
      <c r="D13" s="57"/>
      <c r="E13" s="57"/>
      <c r="F13" s="58"/>
      <c r="G13" s="59">
        <f>SUM(G12:G12)</f>
        <v>0</v>
      </c>
      <c r="H13" s="60"/>
      <c r="I13" s="61">
        <f>SUM(I12:I12)</f>
        <v>0</v>
      </c>
      <c r="J13" s="60"/>
      <c r="K13" s="62">
        <f>SUM(K12:K12)</f>
        <v>0.12070000000000002</v>
      </c>
    </row>
    <row r="14" spans="1:11" s="19" customFormat="1" ht="11.25">
      <c r="A14" s="29"/>
      <c r="B14" s="30" t="s">
        <v>36</v>
      </c>
      <c r="C14" s="31" t="s">
        <v>37</v>
      </c>
      <c r="D14" s="28"/>
      <c r="E14" s="28"/>
      <c r="F14" s="32"/>
      <c r="G14" s="33"/>
      <c r="H14" s="34"/>
      <c r="I14" s="27"/>
      <c r="J14" s="34"/>
      <c r="K14" s="35"/>
    </row>
    <row r="15" spans="1:11" s="1" customFormat="1" ht="9.75">
      <c r="A15" s="36">
        <f>A12+1</f>
        <v>2</v>
      </c>
      <c r="B15" s="37" t="s">
        <v>38</v>
      </c>
      <c r="C15" s="38" t="s">
        <v>39</v>
      </c>
      <c r="D15" s="39" t="s">
        <v>40</v>
      </c>
      <c r="E15" s="63">
        <v>15</v>
      </c>
      <c r="F15" s="41"/>
      <c r="G15" s="42">
        <f>E15*F15</f>
        <v>0</v>
      </c>
      <c r="H15" s="43"/>
      <c r="I15" s="42">
        <f>E15*H15</f>
        <v>0</v>
      </c>
      <c r="J15" s="44">
        <v>0.0134</v>
      </c>
      <c r="K15" s="45">
        <f>E15*J15</f>
        <v>0.201</v>
      </c>
    </row>
    <row r="16" spans="1:11" s="1" customFormat="1" ht="9.75">
      <c r="A16" s="36">
        <f>A15+1</f>
        <v>3</v>
      </c>
      <c r="B16" s="37" t="s">
        <v>41</v>
      </c>
      <c r="C16" s="38" t="s">
        <v>42</v>
      </c>
      <c r="D16" s="39" t="s">
        <v>34</v>
      </c>
      <c r="E16" s="44">
        <v>0.405</v>
      </c>
      <c r="F16" s="41"/>
      <c r="G16" s="42">
        <f>E16*F16</f>
        <v>0</v>
      </c>
      <c r="H16" s="43"/>
      <c r="I16" s="42">
        <f>E16*H16</f>
        <v>0</v>
      </c>
      <c r="J16" s="44">
        <v>1.888732064</v>
      </c>
      <c r="K16" s="45">
        <f>E16*J16</f>
        <v>0.7649364859200001</v>
      </c>
    </row>
    <row r="17" spans="1:11" s="1" customFormat="1" ht="9.75">
      <c r="A17" s="36">
        <f>A16+1</f>
        <v>4</v>
      </c>
      <c r="B17" s="37" t="s">
        <v>43</v>
      </c>
      <c r="C17" s="38" t="s">
        <v>44</v>
      </c>
      <c r="D17" s="39" t="s">
        <v>45</v>
      </c>
      <c r="E17" s="44">
        <v>0.011</v>
      </c>
      <c r="F17" s="41"/>
      <c r="G17" s="42">
        <f>E17*F17</f>
        <v>0</v>
      </c>
      <c r="H17" s="43"/>
      <c r="I17" s="42">
        <f>E17*H17</f>
        <v>0</v>
      </c>
      <c r="J17" s="44">
        <v>1.09</v>
      </c>
      <c r="K17" s="45">
        <f>E17*J17</f>
        <v>0.01199</v>
      </c>
    </row>
    <row r="18" spans="1:11" s="1" customFormat="1" ht="9.75">
      <c r="A18" s="36">
        <f>A17+1</f>
        <v>5</v>
      </c>
      <c r="B18" s="37" t="s">
        <v>46</v>
      </c>
      <c r="C18" s="38" t="s">
        <v>47</v>
      </c>
      <c r="D18" s="39" t="s">
        <v>45</v>
      </c>
      <c r="E18" s="44">
        <v>0.011</v>
      </c>
      <c r="F18" s="41"/>
      <c r="G18" s="42">
        <f>E18*F18</f>
        <v>0</v>
      </c>
      <c r="H18" s="43"/>
      <c r="I18" s="42">
        <f>E18*H18</f>
        <v>0</v>
      </c>
      <c r="J18" s="44">
        <v>1</v>
      </c>
      <c r="K18" s="45">
        <f>E18*J18</f>
        <v>0.011</v>
      </c>
    </row>
    <row r="19" spans="1:11" s="1" customFormat="1" ht="9.75">
      <c r="A19" s="36">
        <f>A18+1</f>
        <v>6</v>
      </c>
      <c r="B19" s="37"/>
      <c r="C19" s="38" t="s">
        <v>48</v>
      </c>
      <c r="D19" s="39" t="s">
        <v>49</v>
      </c>
      <c r="E19" s="63">
        <v>4</v>
      </c>
      <c r="F19" s="41"/>
      <c r="G19" s="42">
        <f>E19*F19</f>
        <v>0</v>
      </c>
      <c r="H19" s="43"/>
      <c r="I19" s="42">
        <f>E19*H19</f>
        <v>0</v>
      </c>
      <c r="J19" s="44">
        <v>0.00083</v>
      </c>
      <c r="K19" s="45">
        <f>E19*J19</f>
        <v>0.00332</v>
      </c>
    </row>
    <row r="20" spans="1:11" s="19" customFormat="1" ht="11.25">
      <c r="A20" s="54"/>
      <c r="B20" s="55">
        <v>3</v>
      </c>
      <c r="C20" s="56" t="s">
        <v>50</v>
      </c>
      <c r="D20" s="57"/>
      <c r="E20" s="57"/>
      <c r="F20" s="58"/>
      <c r="G20" s="59">
        <f>SUM(G15:G19)</f>
        <v>0</v>
      </c>
      <c r="H20" s="60"/>
      <c r="I20" s="61">
        <f>SUM(I15:I19)</f>
        <v>0</v>
      </c>
      <c r="J20" s="60"/>
      <c r="K20" s="62">
        <f>SUM(K15:K19)</f>
        <v>0.9922464859200001</v>
      </c>
    </row>
    <row r="21" spans="1:11" s="19" customFormat="1" ht="11.25">
      <c r="A21" s="29"/>
      <c r="B21" s="30" t="s">
        <v>51</v>
      </c>
      <c r="C21" s="31" t="s">
        <v>52</v>
      </c>
      <c r="D21" s="28"/>
      <c r="E21" s="28"/>
      <c r="F21" s="32"/>
      <c r="G21" s="33"/>
      <c r="H21" s="34"/>
      <c r="I21" s="27"/>
      <c r="J21" s="34"/>
      <c r="K21" s="35"/>
    </row>
    <row r="22" spans="1:11" s="1" customFormat="1" ht="9.75">
      <c r="A22" s="36">
        <f>A19+1</f>
        <v>7</v>
      </c>
      <c r="B22" s="37" t="s">
        <v>53</v>
      </c>
      <c r="C22" s="38" t="s">
        <v>54</v>
      </c>
      <c r="D22" s="39" t="s">
        <v>40</v>
      </c>
      <c r="E22" s="40">
        <v>23.73</v>
      </c>
      <c r="F22" s="41"/>
      <c r="G22" s="42">
        <f>E22*F22</f>
        <v>0</v>
      </c>
      <c r="H22" s="43"/>
      <c r="I22" s="42">
        <f>E22*H22</f>
        <v>0</v>
      </c>
      <c r="J22" s="44">
        <v>0.019954616</v>
      </c>
      <c r="K22" s="45">
        <f>E22*J22</f>
        <v>0.47352303768000004</v>
      </c>
    </row>
    <row r="23" spans="1:11" s="1" customFormat="1" ht="9.75">
      <c r="A23" s="36">
        <f>A22+1</f>
        <v>8</v>
      </c>
      <c r="B23" s="37" t="s">
        <v>55</v>
      </c>
      <c r="C23" s="38" t="s">
        <v>56</v>
      </c>
      <c r="D23" s="39" t="s">
        <v>40</v>
      </c>
      <c r="E23" s="63">
        <v>10</v>
      </c>
      <c r="F23" s="41"/>
      <c r="G23" s="42">
        <f>E23*F23</f>
        <v>0</v>
      </c>
      <c r="H23" s="43"/>
      <c r="I23" s="42">
        <f>E23*H23</f>
        <v>0</v>
      </c>
      <c r="J23" s="44">
        <v>0.0441336</v>
      </c>
      <c r="K23" s="45">
        <f>E23*J23</f>
        <v>0.441336</v>
      </c>
    </row>
    <row r="24" spans="1:11" s="1" customFormat="1" ht="9.75">
      <c r="A24" s="36">
        <f>A23+1</f>
        <v>9</v>
      </c>
      <c r="B24" s="37" t="s">
        <v>57</v>
      </c>
      <c r="C24" s="38" t="s">
        <v>58</v>
      </c>
      <c r="D24" s="39" t="s">
        <v>40</v>
      </c>
      <c r="E24" s="63">
        <v>10</v>
      </c>
      <c r="F24" s="41"/>
      <c r="G24" s="42">
        <f>E24*F24</f>
        <v>0</v>
      </c>
      <c r="H24" s="43"/>
      <c r="I24" s="42">
        <f>E24*H24</f>
        <v>0</v>
      </c>
      <c r="J24" s="44">
        <v>0.047658</v>
      </c>
      <c r="K24" s="45">
        <f>E24*J24</f>
        <v>0.47658</v>
      </c>
    </row>
    <row r="25" spans="1:11" s="1" customFormat="1" ht="9.75">
      <c r="A25" s="36">
        <f>A24+1</f>
        <v>10</v>
      </c>
      <c r="B25" s="37" t="s">
        <v>53</v>
      </c>
      <c r="C25" s="38" t="s">
        <v>54</v>
      </c>
      <c r="D25" s="39" t="s">
        <v>40</v>
      </c>
      <c r="E25" s="43">
        <v>24.5</v>
      </c>
      <c r="F25" s="41"/>
      <c r="G25" s="42">
        <f>E25*F25</f>
        <v>0</v>
      </c>
      <c r="H25" s="43"/>
      <c r="I25" s="42">
        <f>E25*H25</f>
        <v>0</v>
      </c>
      <c r="J25" s="44">
        <v>0.019954616</v>
      </c>
      <c r="K25" s="45">
        <f>E25*J25</f>
        <v>0.48888809200000005</v>
      </c>
    </row>
    <row r="26" spans="1:11" s="19" customFormat="1" ht="11.25">
      <c r="A26" s="54"/>
      <c r="B26" s="55">
        <v>61</v>
      </c>
      <c r="C26" s="56" t="s">
        <v>59</v>
      </c>
      <c r="D26" s="57"/>
      <c r="E26" s="57"/>
      <c r="F26" s="58"/>
      <c r="G26" s="59">
        <f>SUM(G22:G25)</f>
        <v>0</v>
      </c>
      <c r="H26" s="60"/>
      <c r="I26" s="61">
        <f>SUM(I22:I25)</f>
        <v>0</v>
      </c>
      <c r="J26" s="60"/>
      <c r="K26" s="62">
        <f>SUM(K22:K25)</f>
        <v>1.8803271296800002</v>
      </c>
    </row>
    <row r="27" spans="1:11" s="19" customFormat="1" ht="11.25">
      <c r="A27" s="29"/>
      <c r="B27" s="30" t="s">
        <v>60</v>
      </c>
      <c r="C27" s="31" t="s">
        <v>61</v>
      </c>
      <c r="D27" s="28"/>
      <c r="E27" s="28"/>
      <c r="F27" s="32"/>
      <c r="G27" s="33"/>
      <c r="H27" s="34"/>
      <c r="I27" s="27"/>
      <c r="J27" s="34"/>
      <c r="K27" s="35"/>
    </row>
    <row r="28" spans="1:11" s="1" customFormat="1" ht="9.75">
      <c r="A28" s="36">
        <f>A25+1</f>
        <v>11</v>
      </c>
      <c r="B28" s="37" t="s">
        <v>62</v>
      </c>
      <c r="C28" s="38" t="s">
        <v>63</v>
      </c>
      <c r="D28" s="39" t="s">
        <v>64</v>
      </c>
      <c r="E28" s="63">
        <v>4</v>
      </c>
      <c r="F28" s="41"/>
      <c r="G28" s="42">
        <f>E28*F28</f>
        <v>0</v>
      </c>
      <c r="H28" s="43"/>
      <c r="I28" s="42">
        <f>E28*H28</f>
        <v>0</v>
      </c>
      <c r="J28" s="44">
        <v>0.000105</v>
      </c>
      <c r="K28" s="45">
        <f>E28*J28</f>
        <v>0.00042</v>
      </c>
    </row>
    <row r="29" spans="1:11" s="1" customFormat="1" ht="9.75">
      <c r="A29" s="36">
        <f>A28+1</f>
        <v>12</v>
      </c>
      <c r="B29" s="37" t="s">
        <v>65</v>
      </c>
      <c r="C29" s="38" t="s">
        <v>66</v>
      </c>
      <c r="D29" s="39" t="s">
        <v>40</v>
      </c>
      <c r="E29" s="63">
        <v>3</v>
      </c>
      <c r="F29" s="41"/>
      <c r="G29" s="42">
        <f>E29*F29</f>
        <v>0</v>
      </c>
      <c r="H29" s="43"/>
      <c r="I29" s="42">
        <f>E29*H29</f>
        <v>0</v>
      </c>
      <c r="J29" s="44">
        <v>0.0142</v>
      </c>
      <c r="K29" s="45">
        <f>E29*J29</f>
        <v>0.0426</v>
      </c>
    </row>
    <row r="30" spans="1:11" s="1" customFormat="1" ht="9.75">
      <c r="A30" s="36">
        <f>A29+1</f>
        <v>13</v>
      </c>
      <c r="B30" s="37" t="s">
        <v>67</v>
      </c>
      <c r="C30" s="38" t="s">
        <v>68</v>
      </c>
      <c r="D30" s="39" t="s">
        <v>40</v>
      </c>
      <c r="E30" s="63">
        <v>8</v>
      </c>
      <c r="F30" s="41"/>
      <c r="G30" s="42">
        <f>E30*F30</f>
        <v>0</v>
      </c>
      <c r="H30" s="43"/>
      <c r="I30" s="42">
        <f>E30*H30</f>
        <v>0</v>
      </c>
      <c r="J30" s="44">
        <v>0.0073961</v>
      </c>
      <c r="K30" s="45">
        <f>E30*J30</f>
        <v>0.0591688</v>
      </c>
    </row>
    <row r="31" spans="1:11" s="19" customFormat="1" ht="11.25">
      <c r="A31" s="54"/>
      <c r="B31" s="55">
        <v>62</v>
      </c>
      <c r="C31" s="56" t="s">
        <v>69</v>
      </c>
      <c r="D31" s="57"/>
      <c r="E31" s="57"/>
      <c r="F31" s="58"/>
      <c r="G31" s="59">
        <f>SUM(G28:G30)</f>
        <v>0</v>
      </c>
      <c r="H31" s="60"/>
      <c r="I31" s="61">
        <f>SUM(I28:I30)</f>
        <v>0</v>
      </c>
      <c r="J31" s="60"/>
      <c r="K31" s="62">
        <f>SUM(K28:K30)</f>
        <v>0.1021888</v>
      </c>
    </row>
    <row r="32" spans="1:11" s="19" customFormat="1" ht="11.25">
      <c r="A32" s="29"/>
      <c r="B32" s="30" t="s">
        <v>70</v>
      </c>
      <c r="C32" s="31" t="s">
        <v>71</v>
      </c>
      <c r="D32" s="28"/>
      <c r="E32" s="28"/>
      <c r="F32" s="32"/>
      <c r="G32" s="33"/>
      <c r="H32" s="34"/>
      <c r="I32" s="27"/>
      <c r="J32" s="34"/>
      <c r="K32" s="35"/>
    </row>
    <row r="33" spans="1:11" s="1" customFormat="1" ht="9.75">
      <c r="A33" s="36">
        <f>A30+1</f>
        <v>14</v>
      </c>
      <c r="B33" s="37" t="s">
        <v>72</v>
      </c>
      <c r="C33" s="38" t="s">
        <v>73</v>
      </c>
      <c r="D33" s="39" t="s">
        <v>40</v>
      </c>
      <c r="E33" s="40">
        <v>23.73</v>
      </c>
      <c r="F33" s="41"/>
      <c r="G33" s="42">
        <f>E33*F33</f>
        <v>0</v>
      </c>
      <c r="H33" s="43"/>
      <c r="I33" s="42">
        <f>E33*H33</f>
        <v>0</v>
      </c>
      <c r="J33" s="44">
        <v>0.0775625</v>
      </c>
      <c r="K33" s="45">
        <f>E33*J33</f>
        <v>1.8405581250000003</v>
      </c>
    </row>
    <row r="34" spans="1:11" s="19" customFormat="1" ht="11.25">
      <c r="A34" s="54"/>
      <c r="B34" s="55">
        <v>63</v>
      </c>
      <c r="C34" s="56" t="s">
        <v>74</v>
      </c>
      <c r="D34" s="57"/>
      <c r="E34" s="57"/>
      <c r="F34" s="58"/>
      <c r="G34" s="59">
        <f>SUM(G33:G33)</f>
        <v>0</v>
      </c>
      <c r="H34" s="60"/>
      <c r="I34" s="61">
        <f>SUM(I33:I33)</f>
        <v>0</v>
      </c>
      <c r="J34" s="60"/>
      <c r="K34" s="62">
        <f>SUM(K33:K33)</f>
        <v>1.8405581250000003</v>
      </c>
    </row>
    <row r="35" spans="1:11" s="19" customFormat="1" ht="11.25">
      <c r="A35" s="29"/>
      <c r="B35" s="30" t="s">
        <v>75</v>
      </c>
      <c r="C35" s="31" t="s">
        <v>76</v>
      </c>
      <c r="D35" s="28"/>
      <c r="E35" s="28"/>
      <c r="F35" s="32"/>
      <c r="G35" s="33"/>
      <c r="H35" s="34"/>
      <c r="I35" s="27"/>
      <c r="J35" s="34"/>
      <c r="K35" s="35"/>
    </row>
    <row r="36" spans="1:11" s="1" customFormat="1" ht="9.75">
      <c r="A36" s="36">
        <f>A33+1</f>
        <v>15</v>
      </c>
      <c r="B36" s="37" t="s">
        <v>77</v>
      </c>
      <c r="C36" s="38" t="s">
        <v>78</v>
      </c>
      <c r="D36" s="39" t="s">
        <v>64</v>
      </c>
      <c r="E36" s="43">
        <v>1.4</v>
      </c>
      <c r="F36" s="41"/>
      <c r="G36" s="42">
        <f>E36*F36</f>
        <v>0</v>
      </c>
      <c r="H36" s="43"/>
      <c r="I36" s="42">
        <f>E36*H36</f>
        <v>0</v>
      </c>
      <c r="J36" s="44">
        <v>0.008847</v>
      </c>
      <c r="K36" s="45">
        <f>E36*J36</f>
        <v>0.0123858</v>
      </c>
    </row>
    <row r="37" spans="1:11" s="1" customFormat="1" ht="9.75">
      <c r="A37" s="36">
        <f>A36+1</f>
        <v>16</v>
      </c>
      <c r="B37" s="37" t="s">
        <v>79</v>
      </c>
      <c r="C37" s="38" t="s">
        <v>80</v>
      </c>
      <c r="D37" s="39" t="s">
        <v>64</v>
      </c>
      <c r="E37" s="43">
        <v>1.4</v>
      </c>
      <c r="F37" s="41"/>
      <c r="G37" s="42">
        <f>E37*F37</f>
        <v>0</v>
      </c>
      <c r="H37" s="43"/>
      <c r="I37" s="42">
        <f>E37*H37</f>
        <v>0</v>
      </c>
      <c r="J37" s="44">
        <v>0.004</v>
      </c>
      <c r="K37" s="45">
        <f>E37*J37</f>
        <v>0.0056</v>
      </c>
    </row>
    <row r="38" spans="1:11" s="19" customFormat="1" ht="11.25">
      <c r="A38" s="54"/>
      <c r="B38" s="55">
        <v>64</v>
      </c>
      <c r="C38" s="56" t="s">
        <v>81</v>
      </c>
      <c r="D38" s="57"/>
      <c r="E38" s="57"/>
      <c r="F38" s="58"/>
      <c r="G38" s="59">
        <f>SUM(G36:G37)</f>
        <v>0</v>
      </c>
      <c r="H38" s="60"/>
      <c r="I38" s="61">
        <f>SUM(I36:I37)</f>
        <v>0</v>
      </c>
      <c r="J38" s="60"/>
      <c r="K38" s="62">
        <f>SUM(K36:K37)</f>
        <v>0.0179858</v>
      </c>
    </row>
    <row r="39" spans="1:11" s="19" customFormat="1" ht="11.25">
      <c r="A39" s="29"/>
      <c r="B39" s="30" t="s">
        <v>82</v>
      </c>
      <c r="C39" s="31" t="s">
        <v>83</v>
      </c>
      <c r="D39" s="28"/>
      <c r="E39" s="28"/>
      <c r="F39" s="32"/>
      <c r="G39" s="33"/>
      <c r="H39" s="34"/>
      <c r="I39" s="27"/>
      <c r="J39" s="34"/>
      <c r="K39" s="35"/>
    </row>
    <row r="40" spans="1:11" s="1" customFormat="1" ht="9.75">
      <c r="A40" s="36">
        <f>A37+1</f>
        <v>17</v>
      </c>
      <c r="B40" s="37" t="s">
        <v>84</v>
      </c>
      <c r="C40" s="38" t="s">
        <v>85</v>
      </c>
      <c r="D40" s="39" t="s">
        <v>40</v>
      </c>
      <c r="E40" s="63">
        <v>15</v>
      </c>
      <c r="F40" s="41"/>
      <c r="G40" s="42">
        <f aca="true" t="shared" si="0" ref="G40:G46">E40*F40</f>
        <v>0</v>
      </c>
      <c r="H40" s="43"/>
      <c r="I40" s="42">
        <f aca="true" t="shared" si="1" ref="I40:I46">E40*H40</f>
        <v>0</v>
      </c>
      <c r="J40" s="44">
        <v>0.068</v>
      </c>
      <c r="K40" s="45">
        <f aca="true" t="shared" si="2" ref="K40:K46">E40*J40</f>
        <v>1.02</v>
      </c>
    </row>
    <row r="41" spans="1:11" s="1" customFormat="1" ht="9.75">
      <c r="A41" s="36">
        <f aca="true" t="shared" si="3" ref="A41:A46">A40+1</f>
        <v>18</v>
      </c>
      <c r="B41" s="37" t="s">
        <v>86</v>
      </c>
      <c r="C41" s="38" t="s">
        <v>87</v>
      </c>
      <c r="D41" s="39" t="s">
        <v>40</v>
      </c>
      <c r="E41" s="63">
        <v>9</v>
      </c>
      <c r="F41" s="41"/>
      <c r="G41" s="42">
        <f t="shared" si="0"/>
        <v>0</v>
      </c>
      <c r="H41" s="43"/>
      <c r="I41" s="42">
        <f t="shared" si="1"/>
        <v>0</v>
      </c>
      <c r="J41" s="44">
        <v>0.022</v>
      </c>
      <c r="K41" s="45">
        <f t="shared" si="2"/>
        <v>0.19799999999999998</v>
      </c>
    </row>
    <row r="42" spans="1:11" s="1" customFormat="1" ht="9.75">
      <c r="A42" s="36">
        <f t="shared" si="3"/>
        <v>19</v>
      </c>
      <c r="B42" s="37" t="s">
        <v>88</v>
      </c>
      <c r="C42" s="38" t="s">
        <v>89</v>
      </c>
      <c r="D42" s="39" t="s">
        <v>34</v>
      </c>
      <c r="E42" s="40">
        <v>1.44</v>
      </c>
      <c r="F42" s="41"/>
      <c r="G42" s="42">
        <f t="shared" si="0"/>
        <v>0</v>
      </c>
      <c r="H42" s="43"/>
      <c r="I42" s="42">
        <f t="shared" si="1"/>
        <v>0</v>
      </c>
      <c r="J42" s="44">
        <v>2.400820536</v>
      </c>
      <c r="K42" s="45">
        <f t="shared" si="2"/>
        <v>3.4571815718399996</v>
      </c>
    </row>
    <row r="43" spans="1:11" s="1" customFormat="1" ht="9.75">
      <c r="A43" s="36">
        <f t="shared" si="3"/>
        <v>20</v>
      </c>
      <c r="B43" s="37" t="s">
        <v>90</v>
      </c>
      <c r="C43" s="38" t="s">
        <v>91</v>
      </c>
      <c r="D43" s="39" t="s">
        <v>34</v>
      </c>
      <c r="E43" s="40">
        <v>0.72</v>
      </c>
      <c r="F43" s="41"/>
      <c r="G43" s="42">
        <f t="shared" si="0"/>
        <v>0</v>
      </c>
      <c r="H43" s="43"/>
      <c r="I43" s="42">
        <f t="shared" si="1"/>
        <v>0</v>
      </c>
      <c r="J43" s="44">
        <v>1.701311024</v>
      </c>
      <c r="K43" s="45">
        <f t="shared" si="2"/>
        <v>1.22494393728</v>
      </c>
    </row>
    <row r="44" spans="1:11" s="1" customFormat="1" ht="9.75">
      <c r="A44" s="36">
        <f t="shared" si="3"/>
        <v>21</v>
      </c>
      <c r="B44" s="37" t="s">
        <v>92</v>
      </c>
      <c r="C44" s="38" t="s">
        <v>93</v>
      </c>
      <c r="D44" s="39" t="s">
        <v>64</v>
      </c>
      <c r="E44" s="63">
        <v>7</v>
      </c>
      <c r="F44" s="41"/>
      <c r="G44" s="42">
        <f t="shared" si="0"/>
        <v>0</v>
      </c>
      <c r="H44" s="43"/>
      <c r="I44" s="42">
        <f t="shared" si="1"/>
        <v>0</v>
      </c>
      <c r="J44" s="44">
        <v>0.0009</v>
      </c>
      <c r="K44" s="45">
        <f t="shared" si="2"/>
        <v>0.0063</v>
      </c>
    </row>
    <row r="45" spans="1:11" s="1" customFormat="1" ht="9.75">
      <c r="A45" s="36">
        <f t="shared" si="3"/>
        <v>22</v>
      </c>
      <c r="B45" s="37" t="s">
        <v>94</v>
      </c>
      <c r="C45" s="38" t="s">
        <v>95</v>
      </c>
      <c r="D45" s="39" t="s">
        <v>40</v>
      </c>
      <c r="E45" s="63">
        <v>65</v>
      </c>
      <c r="F45" s="41"/>
      <c r="G45" s="42">
        <f t="shared" si="0"/>
        <v>0</v>
      </c>
      <c r="H45" s="43"/>
      <c r="I45" s="42">
        <f t="shared" si="1"/>
        <v>0</v>
      </c>
      <c r="J45" s="44">
        <v>0.015</v>
      </c>
      <c r="K45" s="45">
        <f t="shared" si="2"/>
        <v>0.975</v>
      </c>
    </row>
    <row r="46" spans="1:11" s="1" customFormat="1" ht="9.75">
      <c r="A46" s="36">
        <f t="shared" si="3"/>
        <v>23</v>
      </c>
      <c r="B46" s="37" t="s">
        <v>96</v>
      </c>
      <c r="C46" s="38" t="s">
        <v>97</v>
      </c>
      <c r="D46" s="39" t="s">
        <v>40</v>
      </c>
      <c r="E46" s="43">
        <v>24.5</v>
      </c>
      <c r="F46" s="41"/>
      <c r="G46" s="42">
        <f t="shared" si="0"/>
        <v>0</v>
      </c>
      <c r="H46" s="43"/>
      <c r="I46" s="42">
        <f t="shared" si="1"/>
        <v>0</v>
      </c>
      <c r="J46" s="44">
        <v>0.015</v>
      </c>
      <c r="K46" s="45">
        <f t="shared" si="2"/>
        <v>0.3675</v>
      </c>
    </row>
    <row r="47" spans="1:11" s="19" customFormat="1" ht="11.25">
      <c r="A47" s="54"/>
      <c r="B47" s="55">
        <v>96</v>
      </c>
      <c r="C47" s="56" t="s">
        <v>98</v>
      </c>
      <c r="D47" s="57"/>
      <c r="E47" s="57"/>
      <c r="F47" s="58"/>
      <c r="G47" s="59">
        <f>SUM(G40:G46)</f>
        <v>0</v>
      </c>
      <c r="H47" s="60"/>
      <c r="I47" s="61">
        <f>SUM(I40:I46)</f>
        <v>0</v>
      </c>
      <c r="J47" s="60"/>
      <c r="K47" s="62">
        <f>SUM(K40:K46)</f>
        <v>7.248925509119999</v>
      </c>
    </row>
    <row r="48" spans="1:11" s="19" customFormat="1" ht="11.25">
      <c r="A48" s="29"/>
      <c r="B48" s="30" t="s">
        <v>99</v>
      </c>
      <c r="C48" s="31" t="s">
        <v>100</v>
      </c>
      <c r="D48" s="28"/>
      <c r="E48" s="28"/>
      <c r="F48" s="32"/>
      <c r="G48" s="33"/>
      <c r="H48" s="34"/>
      <c r="I48" s="27"/>
      <c r="J48" s="34"/>
      <c r="K48" s="35"/>
    </row>
    <row r="49" spans="1:11" s="1" customFormat="1" ht="9.75">
      <c r="A49" s="36">
        <f>A46+1</f>
        <v>24</v>
      </c>
      <c r="B49" s="37" t="s">
        <v>101</v>
      </c>
      <c r="C49" s="38" t="s">
        <v>102</v>
      </c>
      <c r="D49" s="39" t="s">
        <v>45</v>
      </c>
      <c r="E49" s="44">
        <v>4.962431849720001</v>
      </c>
      <c r="F49" s="41"/>
      <c r="G49" s="42">
        <f>E49*F49</f>
        <v>0</v>
      </c>
      <c r="H49" s="43"/>
      <c r="I49" s="42">
        <f>E49*H49</f>
        <v>0</v>
      </c>
      <c r="J49" s="44">
        <v>0</v>
      </c>
      <c r="K49" s="45">
        <f>E49*J49</f>
        <v>0</v>
      </c>
    </row>
    <row r="50" spans="1:11" s="1" customFormat="1" ht="9.75" customHeight="1">
      <c r="A50" s="5"/>
      <c r="B50" s="64" t="s">
        <v>103</v>
      </c>
      <c r="C50" s="216" t="s">
        <v>104</v>
      </c>
      <c r="D50" s="217"/>
      <c r="E50" s="217"/>
      <c r="F50" s="217"/>
      <c r="G50" s="217"/>
      <c r="H50" s="217"/>
      <c r="I50" s="217"/>
      <c r="J50" s="217"/>
      <c r="K50" s="218"/>
    </row>
    <row r="51" spans="1:11" s="1" customFormat="1" ht="9.75">
      <c r="A51" s="36">
        <f>A49+1</f>
        <v>25</v>
      </c>
      <c r="B51" s="37" t="s">
        <v>105</v>
      </c>
      <c r="C51" s="38" t="s">
        <v>106</v>
      </c>
      <c r="D51" s="39" t="s">
        <v>45</v>
      </c>
      <c r="E51" s="44">
        <v>7.501769999999999</v>
      </c>
      <c r="F51" s="41"/>
      <c r="G51" s="42">
        <f>E51*F51</f>
        <v>0</v>
      </c>
      <c r="H51" s="43"/>
      <c r="I51" s="42">
        <f>E51*H51</f>
        <v>0</v>
      </c>
      <c r="J51" s="44">
        <v>0</v>
      </c>
      <c r="K51" s="45">
        <f>E51*J51</f>
        <v>0</v>
      </c>
    </row>
    <row r="52" spans="1:11" s="1" customFormat="1" ht="9.75" customHeight="1">
      <c r="A52" s="5"/>
      <c r="B52" s="64" t="s">
        <v>103</v>
      </c>
      <c r="C52" s="216" t="s">
        <v>107</v>
      </c>
      <c r="D52" s="217"/>
      <c r="E52" s="217"/>
      <c r="F52" s="217"/>
      <c r="G52" s="217"/>
      <c r="H52" s="217"/>
      <c r="I52" s="217"/>
      <c r="J52" s="217"/>
      <c r="K52" s="218"/>
    </row>
    <row r="53" spans="1:11" s="19" customFormat="1" ht="12" thickBot="1">
      <c r="A53" s="46"/>
      <c r="B53" s="48">
        <v>99</v>
      </c>
      <c r="C53" s="49" t="s">
        <v>108</v>
      </c>
      <c r="D53" s="47"/>
      <c r="E53" s="47"/>
      <c r="F53" s="50"/>
      <c r="G53" s="52">
        <f>SUM(G49:G52)</f>
        <v>0</v>
      </c>
      <c r="H53" s="51"/>
      <c r="I53" s="65">
        <f>SUM(I49:I52)</f>
        <v>0</v>
      </c>
      <c r="J53" s="51"/>
      <c r="K53" s="53">
        <f>SUM(K49:K52)</f>
        <v>0</v>
      </c>
    </row>
    <row r="54" spans="1:11" ht="13.5" thickBo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1:11" s="1" customFormat="1" ht="9.75" customHeight="1">
      <c r="A55" s="6" t="s">
        <v>5</v>
      </c>
      <c r="B55" s="209" t="s">
        <v>9</v>
      </c>
      <c r="C55" s="209" t="s">
        <v>11</v>
      </c>
      <c r="D55" s="209" t="s">
        <v>13</v>
      </c>
      <c r="E55" s="209" t="s">
        <v>15</v>
      </c>
      <c r="F55" s="213" t="s">
        <v>17</v>
      </c>
      <c r="G55" s="129"/>
      <c r="H55" s="129"/>
      <c r="I55" s="129"/>
      <c r="J55" s="209" t="s">
        <v>26</v>
      </c>
      <c r="K55" s="210"/>
    </row>
    <row r="56" spans="1:11" s="1" customFormat="1" ht="9.75" customHeight="1">
      <c r="A56" s="7" t="s">
        <v>6</v>
      </c>
      <c r="B56" s="211"/>
      <c r="C56" s="211"/>
      <c r="D56" s="211"/>
      <c r="E56" s="211"/>
      <c r="F56" s="214" t="s">
        <v>18</v>
      </c>
      <c r="G56" s="146"/>
      <c r="H56" s="215" t="s">
        <v>23</v>
      </c>
      <c r="I56" s="146"/>
      <c r="J56" s="211"/>
      <c r="K56" s="212"/>
    </row>
    <row r="57" spans="1:11" s="1" customFormat="1" ht="9.75" customHeight="1">
      <c r="A57" s="7" t="s">
        <v>7</v>
      </c>
      <c r="B57" s="211"/>
      <c r="C57" s="211"/>
      <c r="D57" s="211"/>
      <c r="E57" s="211"/>
      <c r="F57" s="10" t="s">
        <v>19</v>
      </c>
      <c r="G57" s="12" t="s">
        <v>21</v>
      </c>
      <c r="H57" s="14" t="s">
        <v>19</v>
      </c>
      <c r="I57" s="12" t="s">
        <v>21</v>
      </c>
      <c r="J57" s="14" t="s">
        <v>19</v>
      </c>
      <c r="K57" s="16" t="s">
        <v>21</v>
      </c>
    </row>
    <row r="58" spans="1:11" s="1" customFormat="1" ht="9.75" customHeight="1" thickBot="1">
      <c r="A58" s="8" t="s">
        <v>8</v>
      </c>
      <c r="B58" s="9" t="s">
        <v>10</v>
      </c>
      <c r="C58" s="9" t="s">
        <v>12</v>
      </c>
      <c r="D58" s="9" t="s">
        <v>14</v>
      </c>
      <c r="E58" s="9" t="s">
        <v>16</v>
      </c>
      <c r="F58" s="11" t="s">
        <v>20</v>
      </c>
      <c r="G58" s="13" t="s">
        <v>22</v>
      </c>
      <c r="H58" s="15" t="s">
        <v>24</v>
      </c>
      <c r="I58" s="13" t="s">
        <v>25</v>
      </c>
      <c r="J58" s="15" t="s">
        <v>27</v>
      </c>
      <c r="K58" s="17" t="s">
        <v>28</v>
      </c>
    </row>
    <row r="59" spans="1:11" s="19" customFormat="1" ht="11.25">
      <c r="A59" s="21"/>
      <c r="B59" s="20"/>
      <c r="C59" s="22" t="s">
        <v>109</v>
      </c>
      <c r="D59" s="20"/>
      <c r="E59" s="20"/>
      <c r="F59" s="23"/>
      <c r="G59" s="24"/>
      <c r="H59" s="25"/>
      <c r="J59" s="25"/>
      <c r="K59" s="26"/>
    </row>
    <row r="60" spans="1:11" s="19" customFormat="1" ht="11.25">
      <c r="A60" s="29"/>
      <c r="B60" s="30" t="s">
        <v>110</v>
      </c>
      <c r="C60" s="31" t="s">
        <v>111</v>
      </c>
      <c r="D60" s="28"/>
      <c r="E60" s="28"/>
      <c r="F60" s="32"/>
      <c r="G60" s="33"/>
      <c r="H60" s="34"/>
      <c r="I60" s="27"/>
      <c r="J60" s="34"/>
      <c r="K60" s="35"/>
    </row>
    <row r="61" spans="1:11" s="1" customFormat="1" ht="9.75">
      <c r="A61" s="36">
        <f>A51+1</f>
        <v>26</v>
      </c>
      <c r="B61" s="37" t="s">
        <v>112</v>
      </c>
      <c r="C61" s="38" t="s">
        <v>113</v>
      </c>
      <c r="D61" s="39" t="s">
        <v>40</v>
      </c>
      <c r="E61" s="43">
        <v>19.5</v>
      </c>
      <c r="F61" s="41"/>
      <c r="G61" s="42">
        <f>E61*F61</f>
        <v>0</v>
      </c>
      <c r="H61" s="43"/>
      <c r="I61" s="42">
        <f>E61*H61</f>
        <v>0</v>
      </c>
      <c r="J61" s="44">
        <v>0.01676752</v>
      </c>
      <c r="K61" s="45">
        <f>E61*J61</f>
        <v>0.32696664000000003</v>
      </c>
    </row>
    <row r="62" spans="1:11" s="1" customFormat="1" ht="9.75">
      <c r="A62" s="36">
        <f>A61+1</f>
        <v>27</v>
      </c>
      <c r="B62" s="37" t="s">
        <v>114</v>
      </c>
      <c r="C62" s="38" t="s">
        <v>115</v>
      </c>
      <c r="D62" s="39" t="s">
        <v>40</v>
      </c>
      <c r="E62" s="63">
        <v>1</v>
      </c>
      <c r="F62" s="41"/>
      <c r="G62" s="42">
        <f>E62*F62</f>
        <v>0</v>
      </c>
      <c r="H62" s="43"/>
      <c r="I62" s="42">
        <f>E62*H62</f>
        <v>0</v>
      </c>
      <c r="J62" s="44">
        <v>0.01278908</v>
      </c>
      <c r="K62" s="45">
        <f>E62*J62</f>
        <v>0.01278908</v>
      </c>
    </row>
    <row r="63" spans="1:11" s="1" customFormat="1" ht="9.75">
      <c r="A63" s="36">
        <f>A62+1</f>
        <v>28</v>
      </c>
      <c r="B63" s="37" t="s">
        <v>116</v>
      </c>
      <c r="C63" s="38" t="s">
        <v>117</v>
      </c>
      <c r="D63" s="39" t="s">
        <v>64</v>
      </c>
      <c r="E63" s="63">
        <v>6</v>
      </c>
      <c r="F63" s="41"/>
      <c r="G63" s="42">
        <f>E63*F63</f>
        <v>0</v>
      </c>
      <c r="H63" s="43"/>
      <c r="I63" s="42">
        <f>E63*H63</f>
        <v>0</v>
      </c>
      <c r="J63" s="44">
        <v>0.000165</v>
      </c>
      <c r="K63" s="45">
        <f>E63*J63</f>
        <v>0.00099</v>
      </c>
    </row>
    <row r="64" spans="1:11" s="1" customFormat="1" ht="9.75">
      <c r="A64" s="36">
        <f>A63+1</f>
        <v>29</v>
      </c>
      <c r="B64" s="37" t="s">
        <v>118</v>
      </c>
      <c r="C64" s="38" t="s">
        <v>119</v>
      </c>
      <c r="D64" s="39" t="s">
        <v>40</v>
      </c>
      <c r="E64" s="40">
        <v>0.09</v>
      </c>
      <c r="F64" s="41"/>
      <c r="G64" s="42">
        <f>E64*F64</f>
        <v>0</v>
      </c>
      <c r="H64" s="43"/>
      <c r="I64" s="42">
        <f>E64*H64</f>
        <v>0</v>
      </c>
      <c r="J64" s="44">
        <v>0.00302</v>
      </c>
      <c r="K64" s="45">
        <f>E64*J64</f>
        <v>0.0002718</v>
      </c>
    </row>
    <row r="65" spans="1:11" s="1" customFormat="1" ht="9.75">
      <c r="A65" s="36">
        <f>A64+1</f>
        <v>30</v>
      </c>
      <c r="B65" s="37" t="s">
        <v>120</v>
      </c>
      <c r="C65" s="38" t="s">
        <v>121</v>
      </c>
      <c r="D65" s="39" t="s">
        <v>122</v>
      </c>
      <c r="E65" s="63">
        <v>1</v>
      </c>
      <c r="F65" s="41"/>
      <c r="G65" s="42">
        <f>E65*F65</f>
        <v>0</v>
      </c>
      <c r="H65" s="43"/>
      <c r="I65" s="42">
        <f>E65*H65</f>
        <v>0</v>
      </c>
      <c r="J65" s="44">
        <v>0.0018</v>
      </c>
      <c r="K65" s="45">
        <f>E65*J65</f>
        <v>0.0018</v>
      </c>
    </row>
    <row r="66" spans="1:11" s="19" customFormat="1" ht="11.25">
      <c r="A66" s="54"/>
      <c r="B66" s="55">
        <v>763</v>
      </c>
      <c r="C66" s="56" t="s">
        <v>123</v>
      </c>
      <c r="D66" s="57"/>
      <c r="E66" s="57"/>
      <c r="F66" s="58"/>
      <c r="G66" s="59">
        <f>SUM(G61:G65)</f>
        <v>0</v>
      </c>
      <c r="H66" s="60"/>
      <c r="I66" s="61">
        <f>SUM(I61:I65)</f>
        <v>0</v>
      </c>
      <c r="J66" s="60"/>
      <c r="K66" s="62">
        <f>SUM(K61:K65)</f>
        <v>0.34281752000000004</v>
      </c>
    </row>
    <row r="67" spans="1:11" s="19" customFormat="1" ht="11.25">
      <c r="A67" s="29"/>
      <c r="B67" s="30" t="s">
        <v>124</v>
      </c>
      <c r="C67" s="31" t="s">
        <v>125</v>
      </c>
      <c r="D67" s="28"/>
      <c r="E67" s="28"/>
      <c r="F67" s="32"/>
      <c r="G67" s="33"/>
      <c r="H67" s="34"/>
      <c r="I67" s="27"/>
      <c r="J67" s="34"/>
      <c r="K67" s="35"/>
    </row>
    <row r="68" spans="1:11" s="1" customFormat="1" ht="9.75">
      <c r="A68" s="36">
        <f>A65+1</f>
        <v>31</v>
      </c>
      <c r="B68" s="37" t="s">
        <v>126</v>
      </c>
      <c r="C68" s="38" t="s">
        <v>127</v>
      </c>
      <c r="D68" s="39" t="s">
        <v>64</v>
      </c>
      <c r="E68" s="43">
        <v>1.4</v>
      </c>
      <c r="F68" s="41"/>
      <c r="G68" s="42">
        <f>E68*F68</f>
        <v>0</v>
      </c>
      <c r="H68" s="43"/>
      <c r="I68" s="42">
        <f>E68*H68</f>
        <v>0</v>
      </c>
      <c r="J68" s="44">
        <v>0.002083331</v>
      </c>
      <c r="K68" s="45">
        <f>E68*J68</f>
        <v>0.0029166633999999996</v>
      </c>
    </row>
    <row r="69" spans="1:11" s="1" customFormat="1" ht="9.75">
      <c r="A69" s="36">
        <f>A68+1</f>
        <v>32</v>
      </c>
      <c r="B69" s="37" t="s">
        <v>128</v>
      </c>
      <c r="C69" s="38" t="s">
        <v>129</v>
      </c>
      <c r="D69" s="39" t="s">
        <v>130</v>
      </c>
      <c r="E69" s="63">
        <v>1</v>
      </c>
      <c r="F69" s="41"/>
      <c r="G69" s="42">
        <f>E69*F69</f>
        <v>0</v>
      </c>
      <c r="H69" s="43"/>
      <c r="I69" s="42">
        <f>E69*H69</f>
        <v>0</v>
      </c>
      <c r="J69" s="44">
        <v>0.0003</v>
      </c>
      <c r="K69" s="45">
        <f>E69*J69</f>
        <v>0.0003</v>
      </c>
    </row>
    <row r="70" spans="1:11" s="19" customFormat="1" ht="11.25">
      <c r="A70" s="54"/>
      <c r="B70" s="55">
        <v>764</v>
      </c>
      <c r="C70" s="56" t="s">
        <v>131</v>
      </c>
      <c r="D70" s="57"/>
      <c r="E70" s="57"/>
      <c r="F70" s="58"/>
      <c r="G70" s="59">
        <f>SUM(G68:G69)</f>
        <v>0</v>
      </c>
      <c r="H70" s="60"/>
      <c r="I70" s="61">
        <f>SUM(I68:I69)</f>
        <v>0</v>
      </c>
      <c r="J70" s="60"/>
      <c r="K70" s="62">
        <f>SUM(K68:K69)</f>
        <v>0.0032166633999999995</v>
      </c>
    </row>
    <row r="71" spans="1:11" s="19" customFormat="1" ht="11.25">
      <c r="A71" s="29"/>
      <c r="B71" s="30" t="s">
        <v>132</v>
      </c>
      <c r="C71" s="31" t="s">
        <v>133</v>
      </c>
      <c r="D71" s="28"/>
      <c r="E71" s="28"/>
      <c r="F71" s="32"/>
      <c r="G71" s="33"/>
      <c r="H71" s="34"/>
      <c r="I71" s="27"/>
      <c r="J71" s="34"/>
      <c r="K71" s="35"/>
    </row>
    <row r="72" spans="1:11" s="1" customFormat="1" ht="9.75">
      <c r="A72" s="36">
        <f>A69+1</f>
        <v>33</v>
      </c>
      <c r="B72" s="37" t="s">
        <v>134</v>
      </c>
      <c r="C72" s="38" t="s">
        <v>135</v>
      </c>
      <c r="D72" s="39" t="s">
        <v>40</v>
      </c>
      <c r="E72" s="40">
        <v>2.94</v>
      </c>
      <c r="F72" s="41"/>
      <c r="G72" s="42">
        <f>E72*F72</f>
        <v>0</v>
      </c>
      <c r="H72" s="43"/>
      <c r="I72" s="42">
        <f>E72*H72</f>
        <v>0</v>
      </c>
      <c r="J72" s="44">
        <v>0.0247</v>
      </c>
      <c r="K72" s="45">
        <f>E72*J72</f>
        <v>0.072618</v>
      </c>
    </row>
    <row r="73" spans="1:11" s="19" customFormat="1" ht="11.25">
      <c r="A73" s="54"/>
      <c r="B73" s="55">
        <v>766</v>
      </c>
      <c r="C73" s="56" t="s">
        <v>136</v>
      </c>
      <c r="D73" s="57"/>
      <c r="E73" s="57"/>
      <c r="F73" s="58"/>
      <c r="G73" s="59">
        <f>SUM(G72:G72)</f>
        <v>0</v>
      </c>
      <c r="H73" s="60"/>
      <c r="I73" s="61">
        <f>SUM(I72:I72)</f>
        <v>0</v>
      </c>
      <c r="J73" s="60"/>
      <c r="K73" s="62">
        <f>SUM(K72:K72)</f>
        <v>0.072618</v>
      </c>
    </row>
    <row r="74" spans="1:11" s="19" customFormat="1" ht="11.25">
      <c r="A74" s="29"/>
      <c r="B74" s="30" t="s">
        <v>137</v>
      </c>
      <c r="C74" s="31" t="s">
        <v>138</v>
      </c>
      <c r="D74" s="28"/>
      <c r="E74" s="28"/>
      <c r="F74" s="32"/>
      <c r="G74" s="33"/>
      <c r="H74" s="34"/>
      <c r="I74" s="27"/>
      <c r="J74" s="34"/>
      <c r="K74" s="35"/>
    </row>
    <row r="75" spans="1:11" s="1" customFormat="1" ht="9.75">
      <c r="A75" s="36">
        <f>A72+1</f>
        <v>34</v>
      </c>
      <c r="B75" s="37" t="s">
        <v>139</v>
      </c>
      <c r="C75" s="38" t="s">
        <v>140</v>
      </c>
      <c r="D75" s="39" t="s">
        <v>122</v>
      </c>
      <c r="E75" s="63">
        <v>4</v>
      </c>
      <c r="F75" s="41"/>
      <c r="G75" s="42">
        <f>E75*F75</f>
        <v>0</v>
      </c>
      <c r="H75" s="43"/>
      <c r="I75" s="42">
        <f>E75*H75</f>
        <v>0</v>
      </c>
      <c r="J75" s="44">
        <v>0.001</v>
      </c>
      <c r="K75" s="45">
        <f>E75*J75</f>
        <v>0.004</v>
      </c>
    </row>
    <row r="76" spans="1:11" s="1" customFormat="1" ht="9.75">
      <c r="A76" s="36">
        <f>A75+1</f>
        <v>35</v>
      </c>
      <c r="B76" s="37" t="s">
        <v>139</v>
      </c>
      <c r="C76" s="38" t="s">
        <v>141</v>
      </c>
      <c r="D76" s="39" t="s">
        <v>122</v>
      </c>
      <c r="E76" s="63">
        <v>1</v>
      </c>
      <c r="F76" s="41"/>
      <c r="G76" s="42">
        <f>E76*F76</f>
        <v>0</v>
      </c>
      <c r="H76" s="43"/>
      <c r="I76" s="42">
        <f>E76*H76</f>
        <v>0</v>
      </c>
      <c r="J76" s="44">
        <v>0.001</v>
      </c>
      <c r="K76" s="45">
        <f>E76*J76</f>
        <v>0.001</v>
      </c>
    </row>
    <row r="77" spans="1:11" s="1" customFormat="1" ht="9.75">
      <c r="A77" s="36">
        <f>A76+1</f>
        <v>36</v>
      </c>
      <c r="B77" s="37" t="s">
        <v>139</v>
      </c>
      <c r="C77" s="38" t="s">
        <v>142</v>
      </c>
      <c r="D77" s="39" t="s">
        <v>122</v>
      </c>
      <c r="E77" s="63">
        <v>1</v>
      </c>
      <c r="F77" s="41"/>
      <c r="G77" s="42">
        <f>E77*F77</f>
        <v>0</v>
      </c>
      <c r="H77" s="43"/>
      <c r="I77" s="42">
        <f>E77*H77</f>
        <v>0</v>
      </c>
      <c r="J77" s="44">
        <v>0.001</v>
      </c>
      <c r="K77" s="45">
        <f>E77*J77</f>
        <v>0.001</v>
      </c>
    </row>
    <row r="78" spans="1:11" s="1" customFormat="1" ht="9.75">
      <c r="A78" s="36">
        <f>A77+1</f>
        <v>37</v>
      </c>
      <c r="B78" s="37" t="s">
        <v>143</v>
      </c>
      <c r="C78" s="38" t="s">
        <v>144</v>
      </c>
      <c r="D78" s="39" t="s">
        <v>122</v>
      </c>
      <c r="E78" s="63">
        <v>6</v>
      </c>
      <c r="F78" s="41"/>
      <c r="G78" s="42">
        <f>E78*F78</f>
        <v>0</v>
      </c>
      <c r="H78" s="43"/>
      <c r="I78" s="42">
        <f>E78*H78</f>
        <v>0</v>
      </c>
      <c r="J78" s="44">
        <v>0.007</v>
      </c>
      <c r="K78" s="45">
        <f>E78*J78</f>
        <v>0.042</v>
      </c>
    </row>
    <row r="79" spans="1:11" s="19" customFormat="1" ht="11.25">
      <c r="A79" s="54"/>
      <c r="B79" s="55">
        <v>767</v>
      </c>
      <c r="C79" s="56" t="s">
        <v>145</v>
      </c>
      <c r="D79" s="57"/>
      <c r="E79" s="57"/>
      <c r="F79" s="58"/>
      <c r="G79" s="59">
        <f>SUM(G75:G78)</f>
        <v>0</v>
      </c>
      <c r="H79" s="60"/>
      <c r="I79" s="61">
        <f>SUM(I75:I78)</f>
        <v>0</v>
      </c>
      <c r="J79" s="60"/>
      <c r="K79" s="62">
        <f>SUM(K75:K78)</f>
        <v>0.048</v>
      </c>
    </row>
    <row r="80" spans="1:11" s="19" customFormat="1" ht="11.25">
      <c r="A80" s="29"/>
      <c r="B80" s="30" t="s">
        <v>146</v>
      </c>
      <c r="C80" s="31" t="s">
        <v>147</v>
      </c>
      <c r="D80" s="28"/>
      <c r="E80" s="28"/>
      <c r="F80" s="32"/>
      <c r="G80" s="33"/>
      <c r="H80" s="34"/>
      <c r="I80" s="27"/>
      <c r="J80" s="34"/>
      <c r="K80" s="35"/>
    </row>
    <row r="81" spans="1:11" s="1" customFormat="1" ht="9.75">
      <c r="A81" s="36">
        <f>A78+1</f>
        <v>38</v>
      </c>
      <c r="B81" s="37" t="s">
        <v>148</v>
      </c>
      <c r="C81" s="38" t="s">
        <v>149</v>
      </c>
      <c r="D81" s="39" t="s">
        <v>40</v>
      </c>
      <c r="E81" s="43">
        <v>24.5</v>
      </c>
      <c r="F81" s="41"/>
      <c r="G81" s="42">
        <f>E81*F81</f>
        <v>0</v>
      </c>
      <c r="H81" s="43"/>
      <c r="I81" s="42">
        <f>E81*H81</f>
        <v>0</v>
      </c>
      <c r="J81" s="44">
        <v>0.0048</v>
      </c>
      <c r="K81" s="45">
        <f>E81*J81</f>
        <v>0.1176</v>
      </c>
    </row>
    <row r="82" spans="1:11" s="1" customFormat="1" ht="9.75">
      <c r="A82" s="36">
        <f>A81+1</f>
        <v>39</v>
      </c>
      <c r="B82" s="37" t="s">
        <v>150</v>
      </c>
      <c r="C82" s="38" t="s">
        <v>151</v>
      </c>
      <c r="D82" s="39" t="s">
        <v>64</v>
      </c>
      <c r="E82" s="63">
        <v>1</v>
      </c>
      <c r="F82" s="41"/>
      <c r="G82" s="42">
        <f>E82*F82</f>
        <v>0</v>
      </c>
      <c r="H82" s="43"/>
      <c r="I82" s="42">
        <f>E82*H82</f>
        <v>0</v>
      </c>
      <c r="J82" s="44">
        <v>0.00748368</v>
      </c>
      <c r="K82" s="45">
        <f>E82*J82</f>
        <v>0.00748368</v>
      </c>
    </row>
    <row r="83" spans="1:11" s="19" customFormat="1" ht="11.25">
      <c r="A83" s="54"/>
      <c r="B83" s="55">
        <v>771</v>
      </c>
      <c r="C83" s="56" t="s">
        <v>152</v>
      </c>
      <c r="D83" s="57"/>
      <c r="E83" s="57"/>
      <c r="F83" s="58"/>
      <c r="G83" s="59">
        <f>SUM(G81:G82)</f>
        <v>0</v>
      </c>
      <c r="H83" s="60"/>
      <c r="I83" s="61">
        <f>SUM(I81:I82)</f>
        <v>0</v>
      </c>
      <c r="J83" s="60"/>
      <c r="K83" s="62">
        <f>SUM(K81:K82)</f>
        <v>0.12508368</v>
      </c>
    </row>
    <row r="84" spans="1:11" s="19" customFormat="1" ht="11.25">
      <c r="A84" s="29"/>
      <c r="B84" s="30" t="s">
        <v>153</v>
      </c>
      <c r="C84" s="31" t="s">
        <v>154</v>
      </c>
      <c r="D84" s="28"/>
      <c r="E84" s="28"/>
      <c r="F84" s="32"/>
      <c r="G84" s="33"/>
      <c r="H84" s="34"/>
      <c r="I84" s="27"/>
      <c r="J84" s="34"/>
      <c r="K84" s="35"/>
    </row>
    <row r="85" spans="1:11" s="1" customFormat="1" ht="9.75">
      <c r="A85" s="36">
        <f>A82+1</f>
        <v>40</v>
      </c>
      <c r="B85" s="37" t="s">
        <v>155</v>
      </c>
      <c r="C85" s="38" t="s">
        <v>156</v>
      </c>
      <c r="D85" s="39" t="s">
        <v>40</v>
      </c>
      <c r="E85" s="40">
        <v>21.55</v>
      </c>
      <c r="F85" s="41"/>
      <c r="G85" s="42">
        <f>E85*F85</f>
        <v>0</v>
      </c>
      <c r="H85" s="43"/>
      <c r="I85" s="42">
        <f>E85*H85</f>
        <v>0</v>
      </c>
      <c r="J85" s="44">
        <v>0.0032</v>
      </c>
      <c r="K85" s="45">
        <f>E85*J85</f>
        <v>0.06896000000000001</v>
      </c>
    </row>
    <row r="86" spans="1:11" s="1" customFormat="1" ht="9.75">
      <c r="A86" s="36">
        <f>A85+1</f>
        <v>41</v>
      </c>
      <c r="B86" s="37" t="s">
        <v>157</v>
      </c>
      <c r="C86" s="38" t="s">
        <v>158</v>
      </c>
      <c r="D86" s="39" t="s">
        <v>64</v>
      </c>
      <c r="E86" s="63">
        <v>6</v>
      </c>
      <c r="F86" s="41"/>
      <c r="G86" s="42">
        <f>E86*F86</f>
        <v>0</v>
      </c>
      <c r="H86" s="43"/>
      <c r="I86" s="42">
        <f>E86*H86</f>
        <v>0</v>
      </c>
      <c r="J86" s="44">
        <v>6.012E-05</v>
      </c>
      <c r="K86" s="45">
        <f>E86*J86</f>
        <v>0.00036072000000000003</v>
      </c>
    </row>
    <row r="87" spans="1:11" s="19" customFormat="1" ht="11.25">
      <c r="A87" s="54"/>
      <c r="B87" s="55">
        <v>781</v>
      </c>
      <c r="C87" s="56" t="s">
        <v>159</v>
      </c>
      <c r="D87" s="57"/>
      <c r="E87" s="57"/>
      <c r="F87" s="58"/>
      <c r="G87" s="59">
        <f>SUM(G85:G86)</f>
        <v>0</v>
      </c>
      <c r="H87" s="60"/>
      <c r="I87" s="61">
        <f>SUM(I85:I86)</f>
        <v>0</v>
      </c>
      <c r="J87" s="60"/>
      <c r="K87" s="62">
        <f>SUM(K85:K86)</f>
        <v>0.06932072</v>
      </c>
    </row>
    <row r="88" spans="1:11" s="19" customFormat="1" ht="11.25">
      <c r="A88" s="29"/>
      <c r="B88" s="30" t="s">
        <v>160</v>
      </c>
      <c r="C88" s="31" t="s">
        <v>161</v>
      </c>
      <c r="D88" s="28"/>
      <c r="E88" s="28"/>
      <c r="F88" s="32"/>
      <c r="G88" s="33"/>
      <c r="H88" s="34"/>
      <c r="I88" s="27"/>
      <c r="J88" s="34"/>
      <c r="K88" s="35"/>
    </row>
    <row r="89" spans="1:11" s="1" customFormat="1" ht="9.75">
      <c r="A89" s="36">
        <f>A86+1</f>
        <v>42</v>
      </c>
      <c r="B89" s="37" t="s">
        <v>162</v>
      </c>
      <c r="C89" s="38" t="s">
        <v>163</v>
      </c>
      <c r="D89" s="39" t="s">
        <v>40</v>
      </c>
      <c r="E89" s="63">
        <v>45</v>
      </c>
      <c r="F89" s="41"/>
      <c r="G89" s="42">
        <f>E89*F89</f>
        <v>0</v>
      </c>
      <c r="H89" s="43"/>
      <c r="I89" s="42">
        <f>E89*H89</f>
        <v>0</v>
      </c>
      <c r="J89" s="44">
        <v>0.00023665</v>
      </c>
      <c r="K89" s="45">
        <f>E89*J89</f>
        <v>0.01064925</v>
      </c>
    </row>
    <row r="90" spans="1:11" s="19" customFormat="1" ht="12" thickBot="1">
      <c r="A90" s="46"/>
      <c r="B90" s="48">
        <v>784</v>
      </c>
      <c r="C90" s="49" t="s">
        <v>164</v>
      </c>
      <c r="D90" s="47"/>
      <c r="E90" s="47"/>
      <c r="F90" s="50"/>
      <c r="G90" s="52">
        <f>SUM(G89:G89)</f>
        <v>0</v>
      </c>
      <c r="H90" s="51"/>
      <c r="I90" s="65">
        <f>SUM(I89:I89)</f>
        <v>0</v>
      </c>
      <c r="J90" s="51"/>
      <c r="K90" s="53">
        <f>SUM(K89:K89)</f>
        <v>0.01064925</v>
      </c>
    </row>
    <row r="91" spans="1:11" ht="13.5" thickBo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</row>
    <row r="92" spans="1:11" s="1" customFormat="1" ht="9.75" customHeight="1">
      <c r="A92" s="6" t="s">
        <v>5</v>
      </c>
      <c r="B92" s="209" t="s">
        <v>9</v>
      </c>
      <c r="C92" s="209" t="s">
        <v>11</v>
      </c>
      <c r="D92" s="209" t="s">
        <v>13</v>
      </c>
      <c r="E92" s="209" t="s">
        <v>15</v>
      </c>
      <c r="F92" s="213" t="s">
        <v>17</v>
      </c>
      <c r="G92" s="129"/>
      <c r="H92" s="129"/>
      <c r="I92" s="129"/>
      <c r="J92" s="209" t="s">
        <v>26</v>
      </c>
      <c r="K92" s="210"/>
    </row>
    <row r="93" spans="1:11" s="1" customFormat="1" ht="9.75" customHeight="1">
      <c r="A93" s="7" t="s">
        <v>6</v>
      </c>
      <c r="B93" s="211"/>
      <c r="C93" s="211"/>
      <c r="D93" s="211"/>
      <c r="E93" s="211"/>
      <c r="F93" s="214" t="s">
        <v>18</v>
      </c>
      <c r="G93" s="146"/>
      <c r="H93" s="215" t="s">
        <v>23</v>
      </c>
      <c r="I93" s="146"/>
      <c r="J93" s="211"/>
      <c r="K93" s="212"/>
    </row>
    <row r="94" spans="1:11" s="1" customFormat="1" ht="9.75" customHeight="1">
      <c r="A94" s="7" t="s">
        <v>7</v>
      </c>
      <c r="B94" s="211"/>
      <c r="C94" s="211"/>
      <c r="D94" s="211"/>
      <c r="E94" s="211"/>
      <c r="F94" s="10" t="s">
        <v>19</v>
      </c>
      <c r="G94" s="12" t="s">
        <v>21</v>
      </c>
      <c r="H94" s="14" t="s">
        <v>19</v>
      </c>
      <c r="I94" s="12" t="s">
        <v>21</v>
      </c>
      <c r="J94" s="14" t="s">
        <v>19</v>
      </c>
      <c r="K94" s="16" t="s">
        <v>21</v>
      </c>
    </row>
    <row r="95" spans="1:11" s="1" customFormat="1" ht="9.75" customHeight="1" thickBot="1">
      <c r="A95" s="8" t="s">
        <v>8</v>
      </c>
      <c r="B95" s="9" t="s">
        <v>10</v>
      </c>
      <c r="C95" s="9" t="s">
        <v>12</v>
      </c>
      <c r="D95" s="9" t="s">
        <v>14</v>
      </c>
      <c r="E95" s="9" t="s">
        <v>16</v>
      </c>
      <c r="F95" s="11" t="s">
        <v>20</v>
      </c>
      <c r="G95" s="13" t="s">
        <v>22</v>
      </c>
      <c r="H95" s="15" t="s">
        <v>24</v>
      </c>
      <c r="I95" s="13" t="s">
        <v>25</v>
      </c>
      <c r="J95" s="15" t="s">
        <v>27</v>
      </c>
      <c r="K95" s="17" t="s">
        <v>28</v>
      </c>
    </row>
    <row r="96" spans="1:11" s="19" customFormat="1" ht="11.25">
      <c r="A96" s="21"/>
      <c r="B96" s="20"/>
      <c r="C96" s="22" t="s">
        <v>165</v>
      </c>
      <c r="D96" s="20"/>
      <c r="E96" s="20"/>
      <c r="F96" s="23"/>
      <c r="G96" s="24"/>
      <c r="H96" s="25"/>
      <c r="J96" s="25"/>
      <c r="K96" s="26"/>
    </row>
    <row r="97" spans="1:11" s="19" customFormat="1" ht="11.25">
      <c r="A97" s="29"/>
      <c r="B97" s="30" t="s">
        <v>166</v>
      </c>
      <c r="C97" s="31" t="s">
        <v>167</v>
      </c>
      <c r="D97" s="28"/>
      <c r="E97" s="28"/>
      <c r="F97" s="32"/>
      <c r="G97" s="33"/>
      <c r="H97" s="34"/>
      <c r="I97" s="27"/>
      <c r="J97" s="34"/>
      <c r="K97" s="35"/>
    </row>
    <row r="98" spans="1:11" s="1" customFormat="1" ht="9.75">
      <c r="A98" s="36">
        <f>A89+1</f>
        <v>43</v>
      </c>
      <c r="B98" s="37" t="s">
        <v>168</v>
      </c>
      <c r="C98" s="38" t="s">
        <v>169</v>
      </c>
      <c r="D98" s="39" t="s">
        <v>64</v>
      </c>
      <c r="E98" s="63">
        <v>3</v>
      </c>
      <c r="F98" s="41"/>
      <c r="G98" s="42">
        <f>E98*F98</f>
        <v>0</v>
      </c>
      <c r="H98" s="43"/>
      <c r="I98" s="42">
        <f>E98*H98</f>
        <v>0</v>
      </c>
      <c r="J98" s="44">
        <v>0.0129</v>
      </c>
      <c r="K98" s="45">
        <f>E98*J98</f>
        <v>0.0387</v>
      </c>
    </row>
    <row r="99" spans="1:11" s="19" customFormat="1" ht="11.25">
      <c r="A99" s="54"/>
      <c r="B99" s="55">
        <v>721</v>
      </c>
      <c r="C99" s="56" t="s">
        <v>170</v>
      </c>
      <c r="D99" s="57"/>
      <c r="E99" s="57"/>
      <c r="F99" s="58"/>
      <c r="G99" s="59">
        <f>SUM(G98:G98)</f>
        <v>0</v>
      </c>
      <c r="H99" s="60"/>
      <c r="I99" s="61">
        <f>SUM(I98:I98)</f>
        <v>0</v>
      </c>
      <c r="J99" s="60"/>
      <c r="K99" s="62">
        <f>SUM(K98:K98)</f>
        <v>0.0387</v>
      </c>
    </row>
    <row r="100" spans="1:11" s="19" customFormat="1" ht="11.25">
      <c r="A100" s="29"/>
      <c r="B100" s="30" t="s">
        <v>171</v>
      </c>
      <c r="C100" s="31" t="s">
        <v>172</v>
      </c>
      <c r="D100" s="28"/>
      <c r="E100" s="28"/>
      <c r="F100" s="32"/>
      <c r="G100" s="33"/>
      <c r="H100" s="34"/>
      <c r="I100" s="27"/>
      <c r="J100" s="34"/>
      <c r="K100" s="35"/>
    </row>
    <row r="101" spans="1:11" s="1" customFormat="1" ht="9.75">
      <c r="A101" s="36">
        <f>A98+1</f>
        <v>44</v>
      </c>
      <c r="B101" s="37" t="s">
        <v>173</v>
      </c>
      <c r="C101" s="38" t="s">
        <v>174</v>
      </c>
      <c r="D101" s="39" t="s">
        <v>64</v>
      </c>
      <c r="E101" s="63">
        <v>10</v>
      </c>
      <c r="F101" s="41"/>
      <c r="G101" s="42">
        <f>E101*F101</f>
        <v>0</v>
      </c>
      <c r="H101" s="43"/>
      <c r="I101" s="42">
        <f>E101*H101</f>
        <v>0</v>
      </c>
      <c r="J101" s="44">
        <v>0.0034</v>
      </c>
      <c r="K101" s="45">
        <f>E101*J101</f>
        <v>0.033999999999999996</v>
      </c>
    </row>
    <row r="102" spans="1:11" s="19" customFormat="1" ht="11.25">
      <c r="A102" s="54"/>
      <c r="B102" s="55">
        <v>722</v>
      </c>
      <c r="C102" s="56" t="s">
        <v>175</v>
      </c>
      <c r="D102" s="57"/>
      <c r="E102" s="57"/>
      <c r="F102" s="58"/>
      <c r="G102" s="59">
        <f>SUM(G101:G101)</f>
        <v>0</v>
      </c>
      <c r="H102" s="60"/>
      <c r="I102" s="61">
        <f>SUM(I101:I101)</f>
        <v>0</v>
      </c>
      <c r="J102" s="60"/>
      <c r="K102" s="62">
        <f>SUM(K101:K101)</f>
        <v>0.033999999999999996</v>
      </c>
    </row>
    <row r="103" spans="1:11" s="19" customFormat="1" ht="11.25">
      <c r="A103" s="29"/>
      <c r="B103" s="30" t="s">
        <v>176</v>
      </c>
      <c r="C103" s="31" t="s">
        <v>177</v>
      </c>
      <c r="D103" s="28"/>
      <c r="E103" s="28"/>
      <c r="F103" s="32"/>
      <c r="G103" s="33"/>
      <c r="H103" s="34"/>
      <c r="I103" s="27"/>
      <c r="J103" s="34"/>
      <c r="K103" s="35"/>
    </row>
    <row r="104" spans="1:11" s="1" customFormat="1" ht="9.75">
      <c r="A104" s="36">
        <f>A101+1</f>
        <v>45</v>
      </c>
      <c r="B104" s="37" t="s">
        <v>178</v>
      </c>
      <c r="C104" s="38" t="s">
        <v>179</v>
      </c>
      <c r="D104" s="39" t="s">
        <v>49</v>
      </c>
      <c r="E104" s="63">
        <v>1</v>
      </c>
      <c r="F104" s="41"/>
      <c r="G104" s="42">
        <f>E104*F104</f>
        <v>0</v>
      </c>
      <c r="H104" s="43"/>
      <c r="I104" s="42">
        <f>E104*H104</f>
        <v>0</v>
      </c>
      <c r="J104" s="44">
        <v>0.029</v>
      </c>
      <c r="K104" s="45">
        <f>E104*J104</f>
        <v>0.029</v>
      </c>
    </row>
    <row r="105" spans="1:11" s="19" customFormat="1" ht="11.25">
      <c r="A105" s="54"/>
      <c r="B105" s="55">
        <v>724</v>
      </c>
      <c r="C105" s="56" t="s">
        <v>180</v>
      </c>
      <c r="D105" s="57"/>
      <c r="E105" s="57"/>
      <c r="F105" s="58"/>
      <c r="G105" s="59">
        <f>SUM(G104:G104)</f>
        <v>0</v>
      </c>
      <c r="H105" s="60"/>
      <c r="I105" s="61">
        <f>SUM(I104:I104)</f>
        <v>0</v>
      </c>
      <c r="J105" s="60"/>
      <c r="K105" s="62">
        <f>SUM(K104:K104)</f>
        <v>0.029</v>
      </c>
    </row>
    <row r="106" spans="1:11" s="19" customFormat="1" ht="11.25">
      <c r="A106" s="29"/>
      <c r="B106" s="30" t="s">
        <v>181</v>
      </c>
      <c r="C106" s="31" t="s">
        <v>182</v>
      </c>
      <c r="D106" s="28"/>
      <c r="E106" s="28"/>
      <c r="F106" s="32"/>
      <c r="G106" s="33"/>
      <c r="H106" s="34"/>
      <c r="I106" s="27"/>
      <c r="J106" s="34"/>
      <c r="K106" s="35"/>
    </row>
    <row r="107" spans="1:11" s="1" customFormat="1" ht="9.75">
      <c r="A107" s="36">
        <f>A104+1</f>
        <v>46</v>
      </c>
      <c r="B107" s="37" t="s">
        <v>183</v>
      </c>
      <c r="C107" s="38" t="s">
        <v>184</v>
      </c>
      <c r="D107" s="39" t="s">
        <v>49</v>
      </c>
      <c r="E107" s="63">
        <v>1</v>
      </c>
      <c r="F107" s="41"/>
      <c r="G107" s="42">
        <f>E107*F107</f>
        <v>0</v>
      </c>
      <c r="H107" s="43"/>
      <c r="I107" s="42">
        <f>E107*H107</f>
        <v>0</v>
      </c>
      <c r="J107" s="44">
        <v>0.0021</v>
      </c>
      <c r="K107" s="45">
        <f>E107*J107</f>
        <v>0.0021</v>
      </c>
    </row>
    <row r="108" spans="1:11" s="1" customFormat="1" ht="9.75">
      <c r="A108" s="36">
        <f>A107+1</f>
        <v>47</v>
      </c>
      <c r="B108" s="37" t="s">
        <v>185</v>
      </c>
      <c r="C108" s="38" t="s">
        <v>186</v>
      </c>
      <c r="D108" s="39" t="s">
        <v>49</v>
      </c>
      <c r="E108" s="63">
        <v>1</v>
      </c>
      <c r="F108" s="41"/>
      <c r="G108" s="42">
        <f>E108*F108</f>
        <v>0</v>
      </c>
      <c r="H108" s="43"/>
      <c r="I108" s="42">
        <f>E108*H108</f>
        <v>0</v>
      </c>
      <c r="J108" s="44">
        <v>0.0141</v>
      </c>
      <c r="K108" s="45">
        <f>E108*J108</f>
        <v>0.0141</v>
      </c>
    </row>
    <row r="109" spans="1:11" s="1" customFormat="1" ht="9.75">
      <c r="A109" s="36">
        <f>A108+1</f>
        <v>48</v>
      </c>
      <c r="B109" s="37"/>
      <c r="C109" s="38" t="s">
        <v>187</v>
      </c>
      <c r="D109" s="39" t="s">
        <v>49</v>
      </c>
      <c r="E109" s="63">
        <v>1</v>
      </c>
      <c r="F109" s="41"/>
      <c r="G109" s="42">
        <f>E109*F109</f>
        <v>0</v>
      </c>
      <c r="H109" s="43"/>
      <c r="I109" s="42">
        <f>E109*H109</f>
        <v>0</v>
      </c>
      <c r="J109" s="44">
        <v>0.0148</v>
      </c>
      <c r="K109" s="45">
        <f>E109*J109</f>
        <v>0.0148</v>
      </c>
    </row>
    <row r="110" spans="1:11" s="19" customFormat="1" ht="11.25">
      <c r="A110" s="54"/>
      <c r="B110" s="55">
        <v>725</v>
      </c>
      <c r="C110" s="56" t="s">
        <v>188</v>
      </c>
      <c r="D110" s="57"/>
      <c r="E110" s="57"/>
      <c r="F110" s="58"/>
      <c r="G110" s="59">
        <f>SUM(G107:G109)</f>
        <v>0</v>
      </c>
      <c r="H110" s="60"/>
      <c r="I110" s="61">
        <f>SUM(I107:I109)</f>
        <v>0</v>
      </c>
      <c r="J110" s="60"/>
      <c r="K110" s="62">
        <f>SUM(K107:K109)</f>
        <v>0.031</v>
      </c>
    </row>
    <row r="111" spans="1:11" s="19" customFormat="1" ht="11.25">
      <c r="A111" s="29"/>
      <c r="B111" s="30" t="s">
        <v>189</v>
      </c>
      <c r="C111" s="31" t="s">
        <v>190</v>
      </c>
      <c r="D111" s="28"/>
      <c r="E111" s="28"/>
      <c r="F111" s="32"/>
      <c r="G111" s="33"/>
      <c r="H111" s="34"/>
      <c r="I111" s="27"/>
      <c r="J111" s="34"/>
      <c r="K111" s="35"/>
    </row>
    <row r="112" spans="1:11" s="1" customFormat="1" ht="9.75">
      <c r="A112" s="36">
        <f>A109+1</f>
        <v>49</v>
      </c>
      <c r="B112" s="37" t="s">
        <v>191</v>
      </c>
      <c r="C112" s="38" t="s">
        <v>192</v>
      </c>
      <c r="D112" s="39" t="s">
        <v>122</v>
      </c>
      <c r="E112" s="63">
        <v>1</v>
      </c>
      <c r="F112" s="41"/>
      <c r="G112" s="42">
        <f>E112*F112</f>
        <v>0</v>
      </c>
      <c r="H112" s="43"/>
      <c r="I112" s="42">
        <f>E112*H112</f>
        <v>0</v>
      </c>
      <c r="J112" s="44">
        <v>0.184</v>
      </c>
      <c r="K112" s="45">
        <f>E112*J112</f>
        <v>0.184</v>
      </c>
    </row>
    <row r="113" spans="1:11" s="19" customFormat="1" ht="12" thickBot="1">
      <c r="A113" s="46"/>
      <c r="B113" s="48">
        <v>731</v>
      </c>
      <c r="C113" s="49" t="s">
        <v>193</v>
      </c>
      <c r="D113" s="47"/>
      <c r="E113" s="47"/>
      <c r="F113" s="50"/>
      <c r="G113" s="52">
        <f>SUM(G112:G112)</f>
        <v>0</v>
      </c>
      <c r="H113" s="51"/>
      <c r="I113" s="65">
        <f>SUM(I112:I112)</f>
        <v>0</v>
      </c>
      <c r="J113" s="51"/>
      <c r="K113" s="53">
        <f>SUM(K112:K112)</f>
        <v>0.184</v>
      </c>
    </row>
    <row r="114" spans="1:11" ht="13.5" thickBo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</row>
    <row r="115" spans="1:11" s="1" customFormat="1" ht="9.75" customHeight="1">
      <c r="A115" s="6" t="s">
        <v>5</v>
      </c>
      <c r="B115" s="209" t="s">
        <v>9</v>
      </c>
      <c r="C115" s="209" t="s">
        <v>11</v>
      </c>
      <c r="D115" s="209" t="s">
        <v>13</v>
      </c>
      <c r="E115" s="209" t="s">
        <v>15</v>
      </c>
      <c r="F115" s="213" t="s">
        <v>17</v>
      </c>
      <c r="G115" s="129"/>
      <c r="H115" s="129"/>
      <c r="I115" s="129"/>
      <c r="J115" s="209" t="s">
        <v>26</v>
      </c>
      <c r="K115" s="210"/>
    </row>
    <row r="116" spans="1:11" s="1" customFormat="1" ht="9.75" customHeight="1">
      <c r="A116" s="7" t="s">
        <v>6</v>
      </c>
      <c r="B116" s="211"/>
      <c r="C116" s="211"/>
      <c r="D116" s="211"/>
      <c r="E116" s="211"/>
      <c r="F116" s="214" t="s">
        <v>18</v>
      </c>
      <c r="G116" s="146"/>
      <c r="H116" s="215" t="s">
        <v>23</v>
      </c>
      <c r="I116" s="146"/>
      <c r="J116" s="211"/>
      <c r="K116" s="212"/>
    </row>
    <row r="117" spans="1:11" s="1" customFormat="1" ht="9.75" customHeight="1">
      <c r="A117" s="7" t="s">
        <v>7</v>
      </c>
      <c r="B117" s="211"/>
      <c r="C117" s="211"/>
      <c r="D117" s="211"/>
      <c r="E117" s="211"/>
      <c r="F117" s="10" t="s">
        <v>19</v>
      </c>
      <c r="G117" s="12" t="s">
        <v>21</v>
      </c>
      <c r="H117" s="14" t="s">
        <v>19</v>
      </c>
      <c r="I117" s="12" t="s">
        <v>21</v>
      </c>
      <c r="J117" s="14" t="s">
        <v>19</v>
      </c>
      <c r="K117" s="16" t="s">
        <v>21</v>
      </c>
    </row>
    <row r="118" spans="1:11" s="1" customFormat="1" ht="9.75" customHeight="1" thickBot="1">
      <c r="A118" s="8" t="s">
        <v>8</v>
      </c>
      <c r="B118" s="9" t="s">
        <v>10</v>
      </c>
      <c r="C118" s="9" t="s">
        <v>12</v>
      </c>
      <c r="D118" s="9" t="s">
        <v>14</v>
      </c>
      <c r="E118" s="9" t="s">
        <v>16</v>
      </c>
      <c r="F118" s="11" t="s">
        <v>20</v>
      </c>
      <c r="G118" s="13" t="s">
        <v>22</v>
      </c>
      <c r="H118" s="15" t="s">
        <v>24</v>
      </c>
      <c r="I118" s="13" t="s">
        <v>25</v>
      </c>
      <c r="J118" s="15" t="s">
        <v>27</v>
      </c>
      <c r="K118" s="17" t="s">
        <v>28</v>
      </c>
    </row>
    <row r="119" spans="1:11" s="19" customFormat="1" ht="11.25">
      <c r="A119" s="21"/>
      <c r="B119" s="20"/>
      <c r="C119" s="22" t="s">
        <v>194</v>
      </c>
      <c r="D119" s="20"/>
      <c r="E119" s="20"/>
      <c r="F119" s="23"/>
      <c r="G119" s="24"/>
      <c r="H119" s="25"/>
      <c r="J119" s="25"/>
      <c r="K119" s="26"/>
    </row>
    <row r="120" spans="1:11" s="19" customFormat="1" ht="11.25">
      <c r="A120" s="29"/>
      <c r="B120" s="30" t="s">
        <v>195</v>
      </c>
      <c r="C120" s="31" t="s">
        <v>196</v>
      </c>
      <c r="D120" s="28"/>
      <c r="E120" s="28"/>
      <c r="F120" s="32"/>
      <c r="G120" s="33"/>
      <c r="H120" s="34"/>
      <c r="I120" s="27"/>
      <c r="J120" s="34"/>
      <c r="K120" s="35"/>
    </row>
    <row r="121" spans="1:11" s="1" customFormat="1" ht="9.75">
      <c r="A121" s="36">
        <f>A112+1</f>
        <v>50</v>
      </c>
      <c r="B121" s="37" t="s">
        <v>197</v>
      </c>
      <c r="C121" s="38" t="s">
        <v>381</v>
      </c>
      <c r="D121" s="39" t="s">
        <v>198</v>
      </c>
      <c r="E121" s="63">
        <v>1</v>
      </c>
      <c r="F121" s="41"/>
      <c r="G121" s="42">
        <f>E121*F121</f>
        <v>0</v>
      </c>
      <c r="H121" s="43"/>
      <c r="I121" s="42">
        <f>E121*H121</f>
        <v>0</v>
      </c>
      <c r="J121" s="44">
        <v>0</v>
      </c>
      <c r="K121" s="45">
        <f>E121*J121</f>
        <v>0</v>
      </c>
    </row>
    <row r="122" spans="1:11" s="19" customFormat="1" ht="12" thickBot="1">
      <c r="A122" s="46"/>
      <c r="B122" s="48" t="s">
        <v>199</v>
      </c>
      <c r="C122" s="49" t="s">
        <v>200</v>
      </c>
      <c r="D122" s="47"/>
      <c r="E122" s="47"/>
      <c r="F122" s="50"/>
      <c r="G122" s="52">
        <f>SUM(G121:G121)</f>
        <v>0</v>
      </c>
      <c r="H122" s="51"/>
      <c r="I122" s="65">
        <f>SUM(I121:I121)</f>
        <v>0</v>
      </c>
      <c r="J122" s="51"/>
      <c r="K122" s="53">
        <f>SUM(K121:K121)</f>
        <v>0</v>
      </c>
    </row>
    <row r="123" spans="1:11" ht="13.5" thickBo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</row>
    <row r="124" spans="1:11" s="19" customFormat="1" ht="13.5" thickBot="1">
      <c r="A124" s="67"/>
      <c r="B124" s="68"/>
      <c r="C124" s="70" t="s">
        <v>201</v>
      </c>
      <c r="D124" s="69"/>
      <c r="E124" s="69"/>
      <c r="F124" s="69"/>
      <c r="G124" s="69"/>
      <c r="H124" s="69"/>
      <c r="I124" s="69"/>
      <c r="J124" s="208">
        <f>'KRYCÍ LIST'!E20</f>
        <v>0</v>
      </c>
      <c r="K124" s="171"/>
    </row>
  </sheetData>
  <mergeCells count="40">
    <mergeCell ref="B6:B8"/>
    <mergeCell ref="C6:C8"/>
    <mergeCell ref="D6:D8"/>
    <mergeCell ref="E6:E8"/>
    <mergeCell ref="F6:I6"/>
    <mergeCell ref="A1:I1"/>
    <mergeCell ref="J1:K1"/>
    <mergeCell ref="A2:I2"/>
    <mergeCell ref="J2:K2"/>
    <mergeCell ref="A4:K4"/>
    <mergeCell ref="F7:G7"/>
    <mergeCell ref="H7:I7"/>
    <mergeCell ref="J6:K7"/>
    <mergeCell ref="C50:K50"/>
    <mergeCell ref="C52:K52"/>
    <mergeCell ref="F56:G56"/>
    <mergeCell ref="H56:I56"/>
    <mergeCell ref="J55:K56"/>
    <mergeCell ref="B92:B94"/>
    <mergeCell ref="C92:C94"/>
    <mergeCell ref="D92:D94"/>
    <mergeCell ref="E92:E94"/>
    <mergeCell ref="F92:I92"/>
    <mergeCell ref="F93:G93"/>
    <mergeCell ref="H93:I93"/>
    <mergeCell ref="B55:B57"/>
    <mergeCell ref="C55:C57"/>
    <mergeCell ref="D55:D57"/>
    <mergeCell ref="E55:E57"/>
    <mergeCell ref="F55:I55"/>
    <mergeCell ref="J124:K124"/>
    <mergeCell ref="J92:K93"/>
    <mergeCell ref="B115:B117"/>
    <mergeCell ref="C115:C117"/>
    <mergeCell ref="D115:D117"/>
    <mergeCell ref="E115:E117"/>
    <mergeCell ref="F115:I115"/>
    <mergeCell ref="F116:G116"/>
    <mergeCell ref="H116:I116"/>
    <mergeCell ref="J115:K116"/>
  </mergeCells>
  <printOptions horizontalCentered="1"/>
  <pageMargins left="0.39375000000000004" right="0.39375000000000004" top="0.5902777777777778" bottom="0.5902777777777778" header="0.3" footer="0.3"/>
  <pageSetup horizontalDpi="300" verticalDpi="300" orientation="landscape" paperSize="9" r:id="rId1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 topLeftCell="A31">
      <selection activeCell="C6" sqref="C6"/>
    </sheetView>
  </sheetViews>
  <sheetFormatPr defaultColWidth="9.140625" defaultRowHeight="12.75"/>
  <cols>
    <col min="3" max="3" width="55.28125" style="0" customWidth="1"/>
  </cols>
  <sheetData>
    <row r="1" spans="6:8" ht="12.75">
      <c r="F1" t="s">
        <v>302</v>
      </c>
      <c r="H1" t="s">
        <v>380</v>
      </c>
    </row>
    <row r="2" spans="6:8" ht="12.75">
      <c r="F2" t="s">
        <v>303</v>
      </c>
      <c r="H2" t="s">
        <v>304</v>
      </c>
    </row>
    <row r="3" spans="6:8" ht="12.75">
      <c r="F3" t="s">
        <v>305</v>
      </c>
      <c r="H3" t="s">
        <v>306</v>
      </c>
    </row>
    <row r="5" spans="1:10" ht="12.75">
      <c r="A5" s="219" t="s">
        <v>307</v>
      </c>
      <c r="B5" s="219" t="s">
        <v>308</v>
      </c>
      <c r="C5" s="219" t="s">
        <v>309</v>
      </c>
      <c r="D5" s="219" t="s">
        <v>310</v>
      </c>
      <c r="E5" s="219" t="s">
        <v>311</v>
      </c>
      <c r="F5" s="219" t="s">
        <v>312</v>
      </c>
      <c r="G5" s="219" t="s">
        <v>313</v>
      </c>
      <c r="H5" s="219" t="s">
        <v>15</v>
      </c>
      <c r="I5" s="219" t="s">
        <v>314</v>
      </c>
      <c r="J5" s="219" t="s">
        <v>315</v>
      </c>
    </row>
    <row r="6" spans="1:10" ht="12.75">
      <c r="A6" s="219" t="s">
        <v>316</v>
      </c>
      <c r="B6" s="219" t="s">
        <v>317</v>
      </c>
      <c r="C6" s="219" t="s">
        <v>318</v>
      </c>
      <c r="D6" s="219" t="s">
        <v>319</v>
      </c>
      <c r="E6" s="219" t="s">
        <v>320</v>
      </c>
      <c r="F6" s="219" t="s">
        <v>321</v>
      </c>
      <c r="G6" s="219" t="s">
        <v>322</v>
      </c>
      <c r="H6" s="219" t="s">
        <v>323</v>
      </c>
      <c r="I6" s="219" t="s">
        <v>324</v>
      </c>
      <c r="J6" s="219" t="s">
        <v>325</v>
      </c>
    </row>
    <row r="9" ht="13.5" thickBot="1">
      <c r="A9" t="s">
        <v>326</v>
      </c>
    </row>
    <row r="10" spans="1:10" ht="13.5" thickBot="1">
      <c r="A10" s="231"/>
      <c r="B10" s="232"/>
      <c r="C10" s="232"/>
      <c r="D10" s="232"/>
      <c r="E10" s="232"/>
      <c r="F10" s="232"/>
      <c r="G10" s="232"/>
      <c r="H10" s="232"/>
      <c r="I10" s="232"/>
      <c r="J10" s="233"/>
    </row>
    <row r="11" spans="1:10" ht="12.75">
      <c r="A11" s="228"/>
      <c r="B11" s="229"/>
      <c r="C11" s="229" t="s">
        <v>327</v>
      </c>
      <c r="D11" s="229"/>
      <c r="E11" s="229"/>
      <c r="F11" s="229"/>
      <c r="G11" s="229"/>
      <c r="H11" s="229"/>
      <c r="I11" s="229"/>
      <c r="J11" s="230"/>
    </row>
    <row r="12" spans="1:10" ht="25.5">
      <c r="A12" s="221">
        <v>1</v>
      </c>
      <c r="B12" s="219" t="s">
        <v>328</v>
      </c>
      <c r="C12" s="220" t="s">
        <v>329</v>
      </c>
      <c r="D12" s="219"/>
      <c r="E12" s="219"/>
      <c r="F12" s="219"/>
      <c r="G12" s="219" t="s">
        <v>330</v>
      </c>
      <c r="H12" s="219">
        <v>6</v>
      </c>
      <c r="I12" s="219"/>
      <c r="J12" s="222"/>
    </row>
    <row r="13" spans="1:10" ht="12.75">
      <c r="A13" s="221">
        <v>2</v>
      </c>
      <c r="B13" s="219"/>
      <c r="C13" s="220" t="s">
        <v>331</v>
      </c>
      <c r="D13" s="219"/>
      <c r="E13" s="219"/>
      <c r="F13" s="219"/>
      <c r="G13" s="219" t="s">
        <v>332</v>
      </c>
      <c r="H13" s="219">
        <v>1</v>
      </c>
      <c r="I13" s="219"/>
      <c r="J13" s="222"/>
    </row>
    <row r="14" spans="1:10" ht="25.5">
      <c r="A14" s="221">
        <v>3</v>
      </c>
      <c r="B14" s="219"/>
      <c r="C14" s="220" t="s">
        <v>333</v>
      </c>
      <c r="D14" s="219"/>
      <c r="E14" s="219"/>
      <c r="F14" s="219"/>
      <c r="G14" s="219" t="s">
        <v>332</v>
      </c>
      <c r="H14" s="219">
        <v>1</v>
      </c>
      <c r="I14" s="219"/>
      <c r="J14" s="222"/>
    </row>
    <row r="15" spans="1:10" ht="12.75">
      <c r="A15" s="221">
        <v>4</v>
      </c>
      <c r="B15" s="219"/>
      <c r="C15" s="220" t="s">
        <v>334</v>
      </c>
      <c r="D15" s="219"/>
      <c r="E15" s="219"/>
      <c r="F15" s="219"/>
      <c r="G15" s="219" t="s">
        <v>332</v>
      </c>
      <c r="H15" s="219">
        <v>1</v>
      </c>
      <c r="I15" s="219"/>
      <c r="J15" s="222"/>
    </row>
    <row r="16" spans="1:10" ht="12.75">
      <c r="A16" s="221"/>
      <c r="B16" s="219"/>
      <c r="C16" s="220"/>
      <c r="D16" s="219"/>
      <c r="E16" s="219"/>
      <c r="F16" s="219"/>
      <c r="G16" s="219"/>
      <c r="H16" s="219"/>
      <c r="I16" s="219"/>
      <c r="J16" s="222"/>
    </row>
    <row r="17" spans="1:10" ht="12.75">
      <c r="A17" s="221"/>
      <c r="B17" s="219"/>
      <c r="C17" s="220" t="s">
        <v>335</v>
      </c>
      <c r="D17" s="219"/>
      <c r="E17" s="219"/>
      <c r="F17" s="219"/>
      <c r="G17" s="219"/>
      <c r="H17" s="219"/>
      <c r="I17" s="219"/>
      <c r="J17" s="222"/>
    </row>
    <row r="18" spans="1:10" ht="25.5">
      <c r="A18" s="221">
        <v>1</v>
      </c>
      <c r="B18" s="219"/>
      <c r="C18" s="220" t="s">
        <v>336</v>
      </c>
      <c r="D18" s="219"/>
      <c r="E18" s="219"/>
      <c r="F18" s="219"/>
      <c r="G18" s="219" t="s">
        <v>330</v>
      </c>
      <c r="H18" s="219">
        <v>1</v>
      </c>
      <c r="I18" s="219"/>
      <c r="J18" s="222"/>
    </row>
    <row r="19" spans="1:10" ht="25.5">
      <c r="A19" s="221">
        <v>2</v>
      </c>
      <c r="B19" s="219"/>
      <c r="C19" s="220" t="s">
        <v>337</v>
      </c>
      <c r="D19" s="219"/>
      <c r="E19" s="219"/>
      <c r="F19" s="219"/>
      <c r="G19" s="219" t="s">
        <v>330</v>
      </c>
      <c r="H19" s="219">
        <v>9</v>
      </c>
      <c r="I19" s="219"/>
      <c r="J19" s="222"/>
    </row>
    <row r="20" spans="1:10" ht="25.5">
      <c r="A20" s="221">
        <v>3</v>
      </c>
      <c r="B20" s="219"/>
      <c r="C20" s="220" t="s">
        <v>338</v>
      </c>
      <c r="D20" s="219"/>
      <c r="E20" s="219"/>
      <c r="F20" s="219"/>
      <c r="G20" s="219" t="s">
        <v>330</v>
      </c>
      <c r="H20" s="219">
        <v>3</v>
      </c>
      <c r="I20" s="219"/>
      <c r="J20" s="222"/>
    </row>
    <row r="21" spans="1:10" ht="38.25">
      <c r="A21" s="221">
        <v>4</v>
      </c>
      <c r="B21" s="219"/>
      <c r="C21" s="220" t="s">
        <v>339</v>
      </c>
      <c r="D21" s="219"/>
      <c r="E21" s="219"/>
      <c r="F21" s="219"/>
      <c r="G21" s="219" t="s">
        <v>330</v>
      </c>
      <c r="H21" s="219">
        <v>1</v>
      </c>
      <c r="I21" s="219"/>
      <c r="J21" s="222"/>
    </row>
    <row r="22" spans="1:10" ht="25.5">
      <c r="A22" s="221">
        <v>5</v>
      </c>
      <c r="B22" s="219"/>
      <c r="C22" s="220" t="s">
        <v>340</v>
      </c>
      <c r="D22" s="219"/>
      <c r="E22" s="219"/>
      <c r="F22" s="219"/>
      <c r="G22" s="219" t="s">
        <v>330</v>
      </c>
      <c r="H22" s="219">
        <v>7</v>
      </c>
      <c r="I22" s="219"/>
      <c r="J22" s="222"/>
    </row>
    <row r="23" spans="1:10" ht="38.25">
      <c r="A23" s="221">
        <v>6</v>
      </c>
      <c r="B23" s="219"/>
      <c r="C23" s="220" t="s">
        <v>341</v>
      </c>
      <c r="D23" s="219"/>
      <c r="E23" s="219"/>
      <c r="F23" s="219"/>
      <c r="G23" s="219" t="s">
        <v>330</v>
      </c>
      <c r="H23" s="219">
        <v>1</v>
      </c>
      <c r="I23" s="219"/>
      <c r="J23" s="222"/>
    </row>
    <row r="24" spans="1:10" ht="25.5">
      <c r="A24" s="221">
        <v>7</v>
      </c>
      <c r="B24" s="219"/>
      <c r="C24" s="220" t="s">
        <v>342</v>
      </c>
      <c r="D24" s="219"/>
      <c r="E24" s="219"/>
      <c r="F24" s="219"/>
      <c r="G24" s="219" t="s">
        <v>330</v>
      </c>
      <c r="H24" s="219">
        <v>1</v>
      </c>
      <c r="I24" s="219"/>
      <c r="J24" s="222"/>
    </row>
    <row r="25" spans="1:10" ht="25.5">
      <c r="A25" s="221">
        <v>8</v>
      </c>
      <c r="B25" s="219"/>
      <c r="C25" s="220" t="s">
        <v>343</v>
      </c>
      <c r="D25" s="219"/>
      <c r="E25" s="219"/>
      <c r="F25" s="219"/>
      <c r="G25" s="219" t="s">
        <v>330</v>
      </c>
      <c r="H25" s="219">
        <v>1</v>
      </c>
      <c r="I25" s="219"/>
      <c r="J25" s="222"/>
    </row>
    <row r="26" spans="1:10" ht="25.5">
      <c r="A26" s="221">
        <v>9</v>
      </c>
      <c r="B26" s="219"/>
      <c r="C26" s="220" t="s">
        <v>344</v>
      </c>
      <c r="D26" s="219"/>
      <c r="E26" s="219"/>
      <c r="F26" s="219"/>
      <c r="G26" s="219" t="s">
        <v>330</v>
      </c>
      <c r="H26" s="219">
        <v>1</v>
      </c>
      <c r="I26" s="219"/>
      <c r="J26" s="222"/>
    </row>
    <row r="27" spans="1:10" ht="25.5">
      <c r="A27" s="221">
        <v>10</v>
      </c>
      <c r="B27" s="219"/>
      <c r="C27" s="220" t="s">
        <v>345</v>
      </c>
      <c r="D27" s="219"/>
      <c r="E27" s="219"/>
      <c r="F27" s="219"/>
      <c r="G27" s="219" t="s">
        <v>330</v>
      </c>
      <c r="H27" s="219">
        <v>1</v>
      </c>
      <c r="I27" s="219"/>
      <c r="J27" s="222"/>
    </row>
    <row r="28" spans="1:10" ht="12.75">
      <c r="A28" s="221">
        <v>11</v>
      </c>
      <c r="B28" s="219"/>
      <c r="C28" s="220" t="s">
        <v>346</v>
      </c>
      <c r="D28" s="219"/>
      <c r="E28" s="219"/>
      <c r="F28" s="219"/>
      <c r="G28" s="219" t="s">
        <v>332</v>
      </c>
      <c r="H28" s="219">
        <v>1</v>
      </c>
      <c r="I28" s="219"/>
      <c r="J28" s="222"/>
    </row>
    <row r="29" spans="1:10" ht="12.75">
      <c r="A29" s="221">
        <v>12</v>
      </c>
      <c r="B29" s="219"/>
      <c r="C29" s="220" t="s">
        <v>347</v>
      </c>
      <c r="D29" s="219"/>
      <c r="E29" s="219"/>
      <c r="F29" s="219"/>
      <c r="G29" s="219" t="s">
        <v>332</v>
      </c>
      <c r="H29" s="219">
        <v>1</v>
      </c>
      <c r="I29" s="219"/>
      <c r="J29" s="222"/>
    </row>
    <row r="30" spans="1:10" ht="12.75">
      <c r="A30" s="221"/>
      <c r="B30" s="219"/>
      <c r="C30" s="220"/>
      <c r="D30" s="219"/>
      <c r="E30" s="219"/>
      <c r="F30" s="219"/>
      <c r="G30" s="219"/>
      <c r="H30" s="219"/>
      <c r="I30" s="219"/>
      <c r="J30" s="222"/>
    </row>
    <row r="31" spans="1:10" ht="12.75">
      <c r="A31" s="221"/>
      <c r="B31" s="219"/>
      <c r="C31" s="220" t="s">
        <v>348</v>
      </c>
      <c r="D31" s="219"/>
      <c r="E31" s="219"/>
      <c r="F31" s="219"/>
      <c r="G31" s="219"/>
      <c r="H31" s="219"/>
      <c r="I31" s="219"/>
      <c r="J31" s="222"/>
    </row>
    <row r="32" spans="1:10" ht="12.75">
      <c r="A32" s="221">
        <v>1</v>
      </c>
      <c r="B32" s="219"/>
      <c r="C32" s="220" t="s">
        <v>349</v>
      </c>
      <c r="D32" s="219"/>
      <c r="E32" s="219"/>
      <c r="F32" s="219"/>
      <c r="G32" s="219" t="s">
        <v>350</v>
      </c>
      <c r="H32" s="219">
        <v>10</v>
      </c>
      <c r="I32" s="219"/>
      <c r="J32" s="222"/>
    </row>
    <row r="33" spans="1:10" ht="12.75">
      <c r="A33" s="221">
        <v>2</v>
      </c>
      <c r="B33" s="219"/>
      <c r="C33" s="220" t="s">
        <v>351</v>
      </c>
      <c r="D33" s="219"/>
      <c r="E33" s="219"/>
      <c r="F33" s="219"/>
      <c r="G33" s="219" t="s">
        <v>350</v>
      </c>
      <c r="H33" s="219">
        <v>65</v>
      </c>
      <c r="I33" s="219"/>
      <c r="J33" s="222"/>
    </row>
    <row r="34" spans="1:10" ht="12.75">
      <c r="A34" s="221">
        <v>3</v>
      </c>
      <c r="B34" s="219"/>
      <c r="C34" s="220" t="s">
        <v>352</v>
      </c>
      <c r="D34" s="219"/>
      <c r="E34" s="219"/>
      <c r="F34" s="219"/>
      <c r="G34" s="219" t="s">
        <v>350</v>
      </c>
      <c r="H34" s="219">
        <v>140</v>
      </c>
      <c r="I34" s="219"/>
      <c r="J34" s="222"/>
    </row>
    <row r="35" spans="1:10" ht="12.75">
      <c r="A35" s="221">
        <v>4</v>
      </c>
      <c r="B35" s="219"/>
      <c r="C35" s="220" t="s">
        <v>353</v>
      </c>
      <c r="D35" s="219"/>
      <c r="E35" s="219"/>
      <c r="F35" s="219"/>
      <c r="G35" s="219" t="s">
        <v>350</v>
      </c>
      <c r="H35" s="219">
        <v>5</v>
      </c>
      <c r="I35" s="219"/>
      <c r="J35" s="222"/>
    </row>
    <row r="36" spans="1:10" ht="12.75">
      <c r="A36" s="221">
        <v>5</v>
      </c>
      <c r="B36" s="219"/>
      <c r="C36" s="220" t="s">
        <v>354</v>
      </c>
      <c r="D36" s="219"/>
      <c r="E36" s="219"/>
      <c r="F36" s="219"/>
      <c r="G36" s="219" t="s">
        <v>350</v>
      </c>
      <c r="H36" s="219">
        <v>75</v>
      </c>
      <c r="I36" s="219"/>
      <c r="J36" s="222"/>
    </row>
    <row r="37" spans="1:10" ht="12.75">
      <c r="A37" s="221">
        <v>6</v>
      </c>
      <c r="B37" s="219"/>
      <c r="C37" s="220" t="s">
        <v>355</v>
      </c>
      <c r="D37" s="219"/>
      <c r="E37" s="219"/>
      <c r="F37" s="219"/>
      <c r="G37" s="219" t="s">
        <v>350</v>
      </c>
      <c r="H37" s="219">
        <v>45</v>
      </c>
      <c r="I37" s="219"/>
      <c r="J37" s="222"/>
    </row>
    <row r="38" spans="1:10" ht="12.75">
      <c r="A38" s="221">
        <v>7</v>
      </c>
      <c r="B38" s="219"/>
      <c r="C38" s="220" t="s">
        <v>356</v>
      </c>
      <c r="D38" s="219"/>
      <c r="E38" s="219"/>
      <c r="F38" s="219"/>
      <c r="G38" s="219" t="s">
        <v>350</v>
      </c>
      <c r="H38" s="219">
        <v>50</v>
      </c>
      <c r="I38" s="219"/>
      <c r="J38" s="222"/>
    </row>
    <row r="39" spans="1:10" ht="12.75">
      <c r="A39" s="221">
        <v>8</v>
      </c>
      <c r="B39" s="219"/>
      <c r="C39" s="220" t="s">
        <v>357</v>
      </c>
      <c r="D39" s="219"/>
      <c r="E39" s="219"/>
      <c r="F39" s="219"/>
      <c r="G39" s="219" t="s">
        <v>350</v>
      </c>
      <c r="H39" s="219">
        <v>90</v>
      </c>
      <c r="I39" s="219"/>
      <c r="J39" s="222"/>
    </row>
    <row r="40" spans="1:10" ht="12.75">
      <c r="A40" s="221">
        <v>9</v>
      </c>
      <c r="B40" s="219"/>
      <c r="C40" s="220" t="s">
        <v>358</v>
      </c>
      <c r="D40" s="219"/>
      <c r="E40" s="219"/>
      <c r="F40" s="219"/>
      <c r="G40" s="219" t="s">
        <v>350</v>
      </c>
      <c r="H40" s="219">
        <v>50</v>
      </c>
      <c r="I40" s="219"/>
      <c r="J40" s="222"/>
    </row>
    <row r="41" spans="1:10" ht="12.75">
      <c r="A41" s="221">
        <v>10</v>
      </c>
      <c r="B41" s="219"/>
      <c r="C41" s="220" t="s">
        <v>359</v>
      </c>
      <c r="D41" s="219"/>
      <c r="E41" s="219"/>
      <c r="F41" s="219"/>
      <c r="G41" s="219" t="s">
        <v>350</v>
      </c>
      <c r="H41" s="219">
        <v>45</v>
      </c>
      <c r="I41" s="219"/>
      <c r="J41" s="222"/>
    </row>
    <row r="42" spans="1:10" ht="12.75">
      <c r="A42" s="221">
        <v>11</v>
      </c>
      <c r="B42" s="219"/>
      <c r="C42" s="220" t="s">
        <v>360</v>
      </c>
      <c r="D42" s="219"/>
      <c r="E42" s="219"/>
      <c r="F42" s="219"/>
      <c r="G42" s="219" t="s">
        <v>332</v>
      </c>
      <c r="H42" s="219">
        <v>1</v>
      </c>
      <c r="I42" s="219"/>
      <c r="J42" s="222"/>
    </row>
    <row r="43" spans="1:10" ht="12.75">
      <c r="A43" s="221">
        <v>12</v>
      </c>
      <c r="B43" s="219"/>
      <c r="C43" s="220" t="s">
        <v>347</v>
      </c>
      <c r="D43" s="219"/>
      <c r="E43" s="219"/>
      <c r="F43" s="219"/>
      <c r="G43" s="219" t="s">
        <v>332</v>
      </c>
      <c r="H43" s="219">
        <v>1</v>
      </c>
      <c r="I43" s="219"/>
      <c r="J43" s="222"/>
    </row>
    <row r="44" spans="1:10" ht="12.75">
      <c r="A44" s="221"/>
      <c r="B44" s="219"/>
      <c r="C44" s="226" t="s">
        <v>361</v>
      </c>
      <c r="D44" s="219"/>
      <c r="E44" s="219"/>
      <c r="F44" s="219"/>
      <c r="G44" s="219"/>
      <c r="H44" s="219"/>
      <c r="I44" s="219"/>
      <c r="J44" s="222"/>
    </row>
    <row r="45" spans="1:10" ht="12.75">
      <c r="A45" s="221"/>
      <c r="B45" s="219"/>
      <c r="C45" s="220"/>
      <c r="D45" s="219"/>
      <c r="E45" s="219"/>
      <c r="F45" s="219"/>
      <c r="G45" s="219"/>
      <c r="H45" s="219"/>
      <c r="I45" s="219"/>
      <c r="J45" s="222"/>
    </row>
    <row r="46" spans="1:10" ht="12.75">
      <c r="A46" s="221"/>
      <c r="B46" s="219"/>
      <c r="C46" s="220" t="s">
        <v>362</v>
      </c>
      <c r="D46" s="219"/>
      <c r="E46" s="219"/>
      <c r="F46" s="219"/>
      <c r="G46" s="219"/>
      <c r="H46" s="219"/>
      <c r="I46" s="219"/>
      <c r="J46" s="222"/>
    </row>
    <row r="47" spans="1:10" ht="25.5">
      <c r="A47" s="221">
        <v>1</v>
      </c>
      <c r="B47" s="219"/>
      <c r="C47" s="220" t="s">
        <v>363</v>
      </c>
      <c r="D47" s="219"/>
      <c r="E47" s="219"/>
      <c r="F47" s="219"/>
      <c r="G47" s="219" t="s">
        <v>350</v>
      </c>
      <c r="H47" s="219">
        <v>24</v>
      </c>
      <c r="I47" s="219"/>
      <c r="J47" s="222"/>
    </row>
    <row r="48" spans="1:10" ht="25.5">
      <c r="A48" s="221">
        <v>2</v>
      </c>
      <c r="B48" s="219"/>
      <c r="C48" s="220" t="s">
        <v>364</v>
      </c>
      <c r="D48" s="219"/>
      <c r="E48" s="219"/>
      <c r="F48" s="219"/>
      <c r="G48" s="219" t="s">
        <v>350</v>
      </c>
      <c r="H48" s="219">
        <v>45</v>
      </c>
      <c r="I48" s="219"/>
      <c r="J48" s="222"/>
    </row>
    <row r="49" spans="1:10" ht="25.5">
      <c r="A49" s="221">
        <v>3</v>
      </c>
      <c r="B49" s="219"/>
      <c r="C49" s="220" t="s">
        <v>365</v>
      </c>
      <c r="D49" s="219"/>
      <c r="E49" s="219"/>
      <c r="F49" s="219"/>
      <c r="G49" s="219" t="s">
        <v>350</v>
      </c>
      <c r="H49" s="219">
        <v>20</v>
      </c>
      <c r="I49" s="219"/>
      <c r="J49" s="222"/>
    </row>
    <row r="50" spans="1:10" ht="25.5">
      <c r="A50" s="221">
        <v>4</v>
      </c>
      <c r="B50" s="219"/>
      <c r="C50" s="220" t="s">
        <v>366</v>
      </c>
      <c r="D50" s="219"/>
      <c r="E50" s="219"/>
      <c r="F50" s="219"/>
      <c r="G50" s="219" t="s">
        <v>350</v>
      </c>
      <c r="H50" s="219">
        <v>20</v>
      </c>
      <c r="I50" s="219"/>
      <c r="J50" s="222"/>
    </row>
    <row r="51" spans="1:10" ht="12.75">
      <c r="A51" s="221">
        <v>5</v>
      </c>
      <c r="B51" s="219"/>
      <c r="C51" s="220" t="s">
        <v>367</v>
      </c>
      <c r="D51" s="219"/>
      <c r="E51" s="219"/>
      <c r="F51" s="219"/>
      <c r="G51" s="219" t="s">
        <v>330</v>
      </c>
      <c r="H51" s="219">
        <v>6</v>
      </c>
      <c r="I51" s="219"/>
      <c r="J51" s="222"/>
    </row>
    <row r="52" spans="1:10" ht="12.75">
      <c r="A52" s="221">
        <v>6</v>
      </c>
      <c r="B52" s="219"/>
      <c r="C52" s="220" t="s">
        <v>360</v>
      </c>
      <c r="D52" s="219"/>
      <c r="E52" s="219"/>
      <c r="F52" s="219"/>
      <c r="G52" s="219" t="s">
        <v>332</v>
      </c>
      <c r="H52" s="219">
        <v>1</v>
      </c>
      <c r="I52" s="219"/>
      <c r="J52" s="222"/>
    </row>
    <row r="53" spans="1:10" ht="12.75">
      <c r="A53" s="221">
        <v>7</v>
      </c>
      <c r="B53" s="219"/>
      <c r="C53" s="220" t="s">
        <v>347</v>
      </c>
      <c r="D53" s="219"/>
      <c r="E53" s="219"/>
      <c r="F53" s="219"/>
      <c r="G53" s="219" t="s">
        <v>332</v>
      </c>
      <c r="H53" s="219">
        <v>1</v>
      </c>
      <c r="I53" s="219"/>
      <c r="J53" s="222"/>
    </row>
    <row r="54" spans="1:10" ht="12.75">
      <c r="A54" s="221"/>
      <c r="B54" s="219"/>
      <c r="C54" s="220"/>
      <c r="D54" s="219"/>
      <c r="E54" s="219"/>
      <c r="F54" s="219"/>
      <c r="G54" s="219"/>
      <c r="H54" s="219"/>
      <c r="I54" s="219"/>
      <c r="J54" s="222"/>
    </row>
    <row r="55" spans="1:10" ht="12.75">
      <c r="A55" s="221"/>
      <c r="B55" s="219"/>
      <c r="C55" s="220" t="s">
        <v>368</v>
      </c>
      <c r="D55" s="219"/>
      <c r="E55" s="219"/>
      <c r="F55" s="219"/>
      <c r="G55" s="219"/>
      <c r="H55" s="219"/>
      <c r="I55" s="219"/>
      <c r="J55" s="222"/>
    </row>
    <row r="56" spans="1:10" ht="51">
      <c r="A56" s="221">
        <v>1</v>
      </c>
      <c r="B56" s="219" t="s">
        <v>369</v>
      </c>
      <c r="C56" s="220" t="s">
        <v>370</v>
      </c>
      <c r="D56" s="219"/>
      <c r="E56" s="219"/>
      <c r="F56" s="219"/>
      <c r="G56" s="219" t="s">
        <v>332</v>
      </c>
      <c r="H56" s="219">
        <v>1</v>
      </c>
      <c r="I56" s="219"/>
      <c r="J56" s="222"/>
    </row>
    <row r="57" spans="1:10" ht="51">
      <c r="A57" s="221">
        <v>2</v>
      </c>
      <c r="B57" s="219" t="s">
        <v>371</v>
      </c>
      <c r="C57" s="220" t="s">
        <v>372</v>
      </c>
      <c r="D57" s="219"/>
      <c r="E57" s="219"/>
      <c r="F57" s="219"/>
      <c r="G57" s="219" t="s">
        <v>330</v>
      </c>
      <c r="H57" s="219">
        <v>1</v>
      </c>
      <c r="I57" s="219"/>
      <c r="J57" s="222"/>
    </row>
    <row r="58" spans="1:10" ht="12.75">
      <c r="A58" s="221">
        <v>3</v>
      </c>
      <c r="B58" s="219"/>
      <c r="C58" s="220" t="s">
        <v>360</v>
      </c>
      <c r="D58" s="219"/>
      <c r="E58" s="219"/>
      <c r="F58" s="219"/>
      <c r="G58" s="219" t="s">
        <v>332</v>
      </c>
      <c r="H58" s="219">
        <v>1</v>
      </c>
      <c r="I58" s="219"/>
      <c r="J58" s="222"/>
    </row>
    <row r="59" spans="1:10" ht="12.75">
      <c r="A59" s="221">
        <v>4</v>
      </c>
      <c r="B59" s="219"/>
      <c r="C59" s="220" t="s">
        <v>373</v>
      </c>
      <c r="D59" s="219"/>
      <c r="E59" s="219"/>
      <c r="F59" s="219"/>
      <c r="G59" s="219" t="s">
        <v>332</v>
      </c>
      <c r="H59" s="219">
        <v>1</v>
      </c>
      <c r="I59" s="219"/>
      <c r="J59" s="222"/>
    </row>
    <row r="60" spans="1:10" ht="12.75">
      <c r="A60" s="221"/>
      <c r="B60" s="219"/>
      <c r="C60" s="220"/>
      <c r="D60" s="219"/>
      <c r="E60" s="219"/>
      <c r="F60" s="219"/>
      <c r="G60" s="219"/>
      <c r="H60" s="219"/>
      <c r="I60" s="219"/>
      <c r="J60" s="222"/>
    </row>
    <row r="61" spans="1:10" ht="12.75">
      <c r="A61" s="221"/>
      <c r="B61" s="219"/>
      <c r="C61" s="220" t="s">
        <v>374</v>
      </c>
      <c r="D61" s="219"/>
      <c r="E61" s="219"/>
      <c r="F61" s="219"/>
      <c r="G61" s="219"/>
      <c r="H61" s="219"/>
      <c r="I61" s="219"/>
      <c r="J61" s="222"/>
    </row>
    <row r="62" spans="1:10" ht="25.5">
      <c r="A62" s="221">
        <v>1</v>
      </c>
      <c r="B62" s="219"/>
      <c r="C62" s="220" t="s">
        <v>375</v>
      </c>
      <c r="D62" s="219"/>
      <c r="E62" s="219"/>
      <c r="F62" s="219"/>
      <c r="G62" s="219" t="s">
        <v>332</v>
      </c>
      <c r="H62" s="219">
        <v>1</v>
      </c>
      <c r="I62" s="219"/>
      <c r="J62" s="222"/>
    </row>
    <row r="63" spans="1:10" ht="12.75">
      <c r="A63" s="221">
        <v>2</v>
      </c>
      <c r="B63" s="219"/>
      <c r="C63" s="220" t="s">
        <v>376</v>
      </c>
      <c r="D63" s="219"/>
      <c r="E63" s="219"/>
      <c r="F63" s="219"/>
      <c r="G63" s="219" t="s">
        <v>332</v>
      </c>
      <c r="H63" s="219">
        <v>1</v>
      </c>
      <c r="I63" s="219"/>
      <c r="J63" s="222"/>
    </row>
    <row r="64" spans="1:10" ht="12.75">
      <c r="A64" s="221">
        <v>3</v>
      </c>
      <c r="B64" s="219"/>
      <c r="C64" s="220" t="s">
        <v>377</v>
      </c>
      <c r="D64" s="219"/>
      <c r="E64" s="219"/>
      <c r="F64" s="219"/>
      <c r="G64" s="219" t="s">
        <v>332</v>
      </c>
      <c r="H64" s="219">
        <v>1</v>
      </c>
      <c r="I64" s="219"/>
      <c r="J64" s="222"/>
    </row>
    <row r="65" spans="1:10" ht="12.75">
      <c r="A65" s="221">
        <v>4</v>
      </c>
      <c r="B65" s="219"/>
      <c r="C65" s="220" t="s">
        <v>378</v>
      </c>
      <c r="D65" s="219"/>
      <c r="E65" s="219"/>
      <c r="F65" s="219"/>
      <c r="G65" s="219" t="s">
        <v>332</v>
      </c>
      <c r="H65" s="219">
        <v>1</v>
      </c>
      <c r="I65" s="219"/>
      <c r="J65" s="222"/>
    </row>
    <row r="66" spans="1:10" ht="12.75">
      <c r="A66" s="221">
        <v>5</v>
      </c>
      <c r="B66" s="219"/>
      <c r="C66" s="220" t="s">
        <v>379</v>
      </c>
      <c r="D66" s="219"/>
      <c r="E66" s="219"/>
      <c r="F66" s="219"/>
      <c r="G66" s="219" t="s">
        <v>332</v>
      </c>
      <c r="H66" s="219">
        <v>1</v>
      </c>
      <c r="I66" s="219"/>
      <c r="J66" s="222"/>
    </row>
    <row r="67" spans="1:10" ht="13.5" thickBot="1">
      <c r="A67" s="223">
        <v>43</v>
      </c>
      <c r="B67" s="224"/>
      <c r="C67" s="227" t="s">
        <v>279</v>
      </c>
      <c r="D67" s="224"/>
      <c r="E67" s="224"/>
      <c r="F67" s="224"/>
      <c r="G67" s="224" t="s">
        <v>332</v>
      </c>
      <c r="H67" s="224">
        <v>1</v>
      </c>
      <c r="I67" s="224"/>
      <c r="J67" s="225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Matejka</dc:creator>
  <cp:keywords/>
  <dc:description/>
  <cp:lastModifiedBy>Matejka</cp:lastModifiedBy>
  <dcterms:created xsi:type="dcterms:W3CDTF">2021-09-23T11:24:30Z</dcterms:created>
  <dcterms:modified xsi:type="dcterms:W3CDTF">2021-09-23T11:31:34Z</dcterms:modified>
  <cp:category/>
  <cp:version/>
  <cp:contentType/>
  <cp:contentStatus/>
</cp:coreProperties>
</file>