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kiwi\Desktop\"/>
    </mc:Choice>
  </mc:AlternateContent>
  <xr:revisionPtr revIDLastSave="0" documentId="13_ncr:1_{401785DC-933F-43F6-84C3-1E8A8E072F60}" xr6:coauthVersionLast="47" xr6:coauthVersionMax="47" xr10:uidLastSave="{00000000-0000-0000-0000-000000000000}"/>
  <bookViews>
    <workbookView xWindow="-120" yWindow="-120" windowWidth="25440" windowHeight="15390" tabRatio="988" xr2:uid="{00000000-000D-0000-FFFF-FFFF00000000}"/>
  </bookViews>
  <sheets>
    <sheet name="rekapitulace 39,pila, lakovna" sheetId="37" r:id="rId1"/>
    <sheet name="RD č.p. 39" sheetId="31" r:id="rId2"/>
    <sheet name="RD č.p. 39 studna" sheetId="32" r:id="rId3"/>
    <sheet name="autolakovna" sheetId="33" r:id="rId4"/>
    <sheet name="autolakovna studna" sheetId="35" r:id="rId5"/>
    <sheet name="pila" sheetId="36" r:id="rId6"/>
    <sheet name="stol. dílna" sheetId="34" r:id="rId7"/>
    <sheet name="353 a 354_1" sheetId="38" r:id="rId8"/>
    <sheet name="bramborárna" sheetId="39" r:id="rId9"/>
  </sheets>
  <externalReferences>
    <externalReference r:id="rId10"/>
    <externalReference r:id="rId11"/>
    <externalReference r:id="rId12"/>
    <externalReference r:id="rId13"/>
    <externalReference r:id="rId14"/>
  </externalReferences>
  <calcPr calcId="191029"/>
</workbook>
</file>

<file path=xl/calcChain.xml><?xml version="1.0" encoding="utf-8"?>
<calcChain xmlns="http://schemas.openxmlformats.org/spreadsheetml/2006/main">
  <c r="D15" i="31" l="1"/>
  <c r="K205" i="34" l="1"/>
  <c r="K204" i="34"/>
  <c r="K202" i="34"/>
  <c r="K200" i="34"/>
  <c r="K195" i="34"/>
  <c r="K196" i="34"/>
  <c r="K194" i="34"/>
  <c r="K192" i="34"/>
  <c r="K191" i="34"/>
  <c r="K188" i="34"/>
  <c r="K184" i="34"/>
  <c r="K180" i="34"/>
  <c r="K178" i="34"/>
  <c r="K176" i="34"/>
  <c r="K171" i="34"/>
  <c r="K172" i="34"/>
  <c r="K170" i="34"/>
  <c r="K168" i="34"/>
  <c r="K166" i="34"/>
  <c r="K164" i="34"/>
  <c r="K162" i="34"/>
  <c r="K150" i="34"/>
  <c r="K148" i="34"/>
  <c r="K146" i="34"/>
  <c r="K133" i="34"/>
  <c r="K124" i="34"/>
  <c r="K122" i="34"/>
  <c r="K121" i="34"/>
  <c r="K196" i="38"/>
  <c r="K197" i="38"/>
  <c r="K195" i="38"/>
  <c r="K193" i="38"/>
  <c r="K188" i="38"/>
  <c r="K189" i="38"/>
  <c r="K187" i="38"/>
  <c r="K185" i="38"/>
  <c r="K184" i="38"/>
  <c r="K180" i="38"/>
  <c r="K177" i="38"/>
  <c r="K175" i="38"/>
  <c r="K172" i="38"/>
  <c r="K171" i="38"/>
  <c r="K168" i="38"/>
  <c r="K166" i="38"/>
  <c r="K165" i="38"/>
  <c r="K163" i="38"/>
  <c r="K161" i="38"/>
  <c r="K159" i="38"/>
  <c r="K157" i="38"/>
  <c r="K146" i="38"/>
  <c r="K144" i="38"/>
  <c r="K142" i="38"/>
  <c r="K132" i="38"/>
  <c r="K127" i="38"/>
  <c r="K123" i="38"/>
  <c r="K122" i="38"/>
  <c r="K199" i="34" l="1"/>
  <c r="K190" i="34"/>
  <c r="K98" i="34" s="1"/>
  <c r="K169" i="34"/>
  <c r="K97" i="34" s="1"/>
  <c r="K120" i="34"/>
  <c r="K192" i="38"/>
  <c r="K183" i="38"/>
  <c r="K99" i="38" s="1"/>
  <c r="K164" i="38"/>
  <c r="K98" i="38" s="1"/>
  <c r="K121" i="38"/>
  <c r="K97" i="38" s="1"/>
  <c r="G85" i="39"/>
  <c r="G108" i="39" s="1"/>
  <c r="F86" i="38"/>
  <c r="F111" i="38" s="1"/>
  <c r="K96" i="38" l="1"/>
  <c r="K96" i="34"/>
  <c r="K95" i="34" s="1"/>
  <c r="K94" i="34" s="1"/>
  <c r="K28" i="34" s="1"/>
  <c r="G31" i="34" s="1"/>
  <c r="K119" i="34"/>
  <c r="K191" i="38"/>
  <c r="K100" i="38" s="1"/>
  <c r="K101" i="38"/>
  <c r="K100" i="34"/>
  <c r="K99" i="34" s="1"/>
  <c r="K198" i="34"/>
  <c r="K120" i="38"/>
  <c r="K119" i="38" s="1"/>
  <c r="L154" i="39"/>
  <c r="L153" i="39"/>
  <c r="L151" i="39"/>
  <c r="L150" i="39"/>
  <c r="L147" i="39"/>
  <c r="L146" i="39"/>
  <c r="L121" i="39"/>
  <c r="L122" i="39"/>
  <c r="L123" i="39"/>
  <c r="L124" i="39"/>
  <c r="L127" i="39"/>
  <c r="L133" i="39"/>
  <c r="L135" i="39"/>
  <c r="L137" i="39"/>
  <c r="L139" i="39"/>
  <c r="L141" i="39"/>
  <c r="L142" i="39"/>
  <c r="L144" i="39"/>
  <c r="L119" i="39"/>
  <c r="K118" i="34" l="1"/>
  <c r="K95" i="38"/>
  <c r="K29" i="38" s="1"/>
  <c r="G32" i="38" s="1"/>
  <c r="L145" i="39"/>
  <c r="L97" i="39" s="1"/>
  <c r="L149" i="39"/>
  <c r="L98" i="39" s="1"/>
  <c r="L118" i="39"/>
  <c r="L96" i="39" s="1"/>
  <c r="L95" i="39" l="1"/>
  <c r="L94" i="39" s="1"/>
  <c r="L28" i="39" s="1"/>
  <c r="L117" i="39"/>
  <c r="L116" i="39" s="1"/>
  <c r="AI74" i="37" l="1"/>
  <c r="AK73" i="37"/>
  <c r="AJ72" i="37"/>
  <c r="AM62" i="37" l="1"/>
  <c r="L62" i="37"/>
  <c r="L61" i="37"/>
  <c r="L59" i="37"/>
  <c r="L57" i="37"/>
  <c r="L56" i="37"/>
  <c r="AK27" i="37"/>
  <c r="W27" i="37"/>
  <c r="J150" i="36"/>
  <c r="J149" i="36"/>
  <c r="J147" i="36"/>
  <c r="J146" i="36"/>
  <c r="J144" i="36"/>
  <c r="J143" i="36" s="1"/>
  <c r="J93" i="36" s="1"/>
  <c r="J142" i="36"/>
  <c r="J140" i="36"/>
  <c r="J138" i="36"/>
  <c r="J136" i="36"/>
  <c r="J131" i="36"/>
  <c r="J129" i="36"/>
  <c r="J127" i="36"/>
  <c r="J122" i="36"/>
  <c r="J119" i="36"/>
  <c r="J116" i="36"/>
  <c r="J115" i="36"/>
  <c r="J108" i="36"/>
  <c r="F108" i="36"/>
  <c r="F106" i="36"/>
  <c r="E104" i="36"/>
  <c r="J85" i="36"/>
  <c r="F85" i="36"/>
  <c r="F83" i="36"/>
  <c r="E81" i="36"/>
  <c r="J31" i="36"/>
  <c r="F31" i="36"/>
  <c r="J21" i="36"/>
  <c r="E21" i="36"/>
  <c r="J86" i="36" s="1"/>
  <c r="J20" i="36"/>
  <c r="J15" i="36"/>
  <c r="E15" i="36"/>
  <c r="F109" i="36" s="1"/>
  <c r="J14" i="36"/>
  <c r="J9" i="36"/>
  <c r="J106" i="36" s="1"/>
  <c r="J83" i="36" l="1"/>
  <c r="J145" i="36"/>
  <c r="J94" i="36" s="1"/>
  <c r="J114" i="36"/>
  <c r="F86" i="36"/>
  <c r="J109" i="36"/>
  <c r="J113" i="36" l="1"/>
  <c r="J112" i="36" s="1"/>
  <c r="J27" i="36" s="1"/>
  <c r="J92" i="36"/>
  <c r="J154" i="35"/>
  <c r="J152" i="35"/>
  <c r="J151" i="35"/>
  <c r="J145" i="35"/>
  <c r="J144" i="35" s="1"/>
  <c r="J95" i="35" s="1"/>
  <c r="J143" i="35"/>
  <c r="J141" i="35"/>
  <c r="J140" i="35"/>
  <c r="J138" i="35"/>
  <c r="J136" i="35"/>
  <c r="J133" i="35"/>
  <c r="J130" i="35"/>
  <c r="J127" i="35"/>
  <c r="J125" i="35"/>
  <c r="J123" i="35"/>
  <c r="J121" i="35"/>
  <c r="J119" i="35"/>
  <c r="J112" i="35"/>
  <c r="F112" i="35"/>
  <c r="F110" i="35"/>
  <c r="E108" i="35"/>
  <c r="J87" i="35"/>
  <c r="F87" i="35"/>
  <c r="F85" i="35"/>
  <c r="E83" i="35"/>
  <c r="J33" i="35"/>
  <c r="F33" i="35"/>
  <c r="J23" i="35"/>
  <c r="E23" i="35"/>
  <c r="J113" i="35" s="1"/>
  <c r="J22" i="35"/>
  <c r="J17" i="35"/>
  <c r="E17" i="35"/>
  <c r="F88" i="35" s="1"/>
  <c r="J16" i="35"/>
  <c r="J11" i="35"/>
  <c r="J110" i="35" s="1"/>
  <c r="E6" i="35"/>
  <c r="E106" i="35" s="1"/>
  <c r="J91" i="36" l="1"/>
  <c r="J118" i="35"/>
  <c r="J150" i="35"/>
  <c r="J96" i="35" s="1"/>
  <c r="J90" i="36"/>
  <c r="J85" i="35"/>
  <c r="J88" i="35"/>
  <c r="E81" i="35"/>
  <c r="F113" i="35"/>
  <c r="J117" i="35" l="1"/>
  <c r="J93" i="35" s="1"/>
  <c r="J94" i="35"/>
  <c r="F30" i="36"/>
  <c r="J30" i="36" s="1"/>
  <c r="J33" i="36" s="1"/>
  <c r="AG71" i="37"/>
  <c r="J199" i="33"/>
  <c r="J198" i="33"/>
  <c r="J197" i="33"/>
  <c r="J195" i="33"/>
  <c r="J191" i="33"/>
  <c r="J190" i="33"/>
  <c r="J189" i="33"/>
  <c r="J187" i="33"/>
  <c r="J186" i="33"/>
  <c r="J180" i="33"/>
  <c r="J177" i="33"/>
  <c r="J174" i="33"/>
  <c r="J172" i="33"/>
  <c r="J170" i="33"/>
  <c r="J167" i="33"/>
  <c r="J166" i="33"/>
  <c r="J165" i="33"/>
  <c r="J164" i="33"/>
  <c r="J163" i="33"/>
  <c r="J161" i="33"/>
  <c r="J159" i="33"/>
  <c r="J157" i="33"/>
  <c r="J155" i="33"/>
  <c r="J144" i="33"/>
  <c r="J142" i="33"/>
  <c r="J140" i="33"/>
  <c r="J130" i="33"/>
  <c r="J122" i="33"/>
  <c r="J118" i="33"/>
  <c r="J117" i="33"/>
  <c r="J110" i="33"/>
  <c r="F110" i="33"/>
  <c r="F108" i="33"/>
  <c r="E106" i="33"/>
  <c r="J85" i="33"/>
  <c r="F85" i="33"/>
  <c r="F83" i="33"/>
  <c r="E81" i="33"/>
  <c r="J31" i="33"/>
  <c r="F31" i="33"/>
  <c r="J21" i="33"/>
  <c r="E21" i="33"/>
  <c r="J86" i="33" s="1"/>
  <c r="J20" i="33"/>
  <c r="J15" i="33"/>
  <c r="E15" i="33"/>
  <c r="F111" i="33" s="1"/>
  <c r="J14" i="33"/>
  <c r="J83" i="33"/>
  <c r="J116" i="35" l="1"/>
  <c r="J92" i="35" s="1"/>
  <c r="J185" i="33"/>
  <c r="J94" i="33" s="1"/>
  <c r="J194" i="33"/>
  <c r="J96" i="33" s="1"/>
  <c r="J116" i="33"/>
  <c r="J162" i="33"/>
  <c r="J93" i="33" s="1"/>
  <c r="J108" i="33"/>
  <c r="J111" i="33"/>
  <c r="F86" i="33"/>
  <c r="J29" i="35" l="1"/>
  <c r="F32" i="35" s="1"/>
  <c r="J32" i="35" s="1"/>
  <c r="J35" i="35" s="1"/>
  <c r="J193" i="33"/>
  <c r="J95" i="33" s="1"/>
  <c r="J115" i="33"/>
  <c r="J91" i="33" s="1"/>
  <c r="J92" i="33"/>
  <c r="AG70" i="37" l="1"/>
  <c r="J114" i="33"/>
  <c r="J90" i="33" s="1"/>
  <c r="J27" i="33" l="1"/>
  <c r="AG69" i="37" s="1"/>
  <c r="J154" i="32"/>
  <c r="J152" i="32"/>
  <c r="J151" i="32"/>
  <c r="J145" i="32"/>
  <c r="J144" i="32" s="1"/>
  <c r="J95" i="32" s="1"/>
  <c r="J143" i="32"/>
  <c r="J141" i="32"/>
  <c r="J140" i="32"/>
  <c r="J138" i="32"/>
  <c r="J136" i="32"/>
  <c r="J133" i="32"/>
  <c r="J130" i="32"/>
  <c r="J127" i="32"/>
  <c r="J125" i="32"/>
  <c r="J123" i="32"/>
  <c r="J121" i="32"/>
  <c r="J119" i="32"/>
  <c r="J112" i="32"/>
  <c r="F112" i="32"/>
  <c r="F110" i="32"/>
  <c r="E108" i="32"/>
  <c r="J87" i="32"/>
  <c r="F87" i="32"/>
  <c r="F85" i="32"/>
  <c r="E83" i="32"/>
  <c r="J33" i="32"/>
  <c r="F33" i="32"/>
  <c r="J23" i="32"/>
  <c r="E23" i="32"/>
  <c r="J113" i="32" s="1"/>
  <c r="J22" i="32"/>
  <c r="J17" i="32"/>
  <c r="E17" i="32"/>
  <c r="F113" i="32" s="1"/>
  <c r="J16" i="32"/>
  <c r="J11" i="32"/>
  <c r="J110" i="32" s="1"/>
  <c r="E6" i="32"/>
  <c r="E106" i="32" s="1"/>
  <c r="F30" i="33" l="1"/>
  <c r="J30" i="33" s="1"/>
  <c r="J33" i="33" s="1"/>
  <c r="J118" i="32"/>
  <c r="J94" i="32" s="1"/>
  <c r="J150" i="32"/>
  <c r="J96" i="32" s="1"/>
  <c r="J85" i="32"/>
  <c r="J88" i="32"/>
  <c r="E81" i="32"/>
  <c r="F88" i="32"/>
  <c r="J117" i="32" l="1"/>
  <c r="J116" i="32" s="1"/>
  <c r="J93" i="32" l="1"/>
  <c r="J92" i="32"/>
  <c r="J29" i="32"/>
  <c r="AG68" i="37" l="1"/>
  <c r="F32" i="32"/>
  <c r="J32" i="32" s="1"/>
  <c r="J35" i="32" s="1"/>
  <c r="I14" i="31"/>
  <c r="E86" i="31"/>
  <c r="I15" i="31"/>
  <c r="I20" i="31"/>
  <c r="D21" i="31"/>
  <c r="I86" i="31" s="1"/>
  <c r="I21" i="31"/>
  <c r="E31" i="31"/>
  <c r="I31" i="31"/>
  <c r="D81" i="31"/>
  <c r="E83" i="31"/>
  <c r="I83" i="31"/>
  <c r="E85" i="31"/>
  <c r="I85" i="31"/>
  <c r="I160" i="31"/>
  <c r="I179" i="31"/>
  <c r="I178" i="31"/>
  <c r="I177" i="31"/>
  <c r="I175" i="31"/>
  <c r="I171" i="31"/>
  <c r="I170" i="31"/>
  <c r="I168" i="31"/>
  <c r="I167" i="31"/>
  <c r="I164" i="31"/>
  <c r="I161" i="31"/>
  <c r="I159" i="31"/>
  <c r="I158" i="31"/>
  <c r="I156" i="31"/>
  <c r="I154" i="31"/>
  <c r="I152" i="31"/>
  <c r="I150" i="31"/>
  <c r="I148" i="31"/>
  <c r="I146" i="31"/>
  <c r="I139" i="31"/>
  <c r="I137" i="31"/>
  <c r="I135" i="31"/>
  <c r="I127" i="31"/>
  <c r="I125" i="31"/>
  <c r="I122" i="31"/>
  <c r="I119" i="31"/>
  <c r="I118" i="31"/>
  <c r="I111" i="31"/>
  <c r="E111" i="31"/>
  <c r="E109" i="31"/>
  <c r="D107" i="31"/>
  <c r="I109" i="31"/>
  <c r="I112" i="31" l="1"/>
  <c r="I166" i="31"/>
  <c r="I95" i="31" s="1"/>
  <c r="I174" i="31"/>
  <c r="I173" i="31" s="1"/>
  <c r="I96" i="31" s="1"/>
  <c r="I157" i="31"/>
  <c r="I94" i="31" s="1"/>
  <c r="E112" i="31"/>
  <c r="I153" i="31"/>
  <c r="I93" i="31" s="1"/>
  <c r="I117" i="31"/>
  <c r="I97" i="31" l="1"/>
  <c r="I116" i="31"/>
  <c r="I92" i="31"/>
  <c r="I115" i="31" l="1"/>
  <c r="I91" i="31"/>
  <c r="I27" i="31" l="1"/>
  <c r="I90" i="31"/>
  <c r="AG67" i="37" l="1"/>
  <c r="E30" i="31"/>
  <c r="I30" i="31" s="1"/>
  <c r="I33" i="31" s="1"/>
  <c r="AG66" i="37" l="1"/>
  <c r="AK23" i="37" l="1"/>
  <c r="W26" i="37" s="1"/>
  <c r="AK26" i="37" s="1"/>
  <c r="AK29" i="37" s="1"/>
</calcChain>
</file>

<file path=xl/sharedStrings.xml><?xml version="1.0" encoding="utf-8"?>
<sst xmlns="http://schemas.openxmlformats.org/spreadsheetml/2006/main" count="2608" uniqueCount="465">
  <si>
    <t/>
  </si>
  <si>
    <t>15</t>
  </si>
  <si>
    <t>Stavba:</t>
  </si>
  <si>
    <t>KSO:</t>
  </si>
  <si>
    <t>CC-CZ:</t>
  </si>
  <si>
    <t>Místo:</t>
  </si>
  <si>
    <t>Datum:</t>
  </si>
  <si>
    <t>Zadavatel:</t>
  </si>
  <si>
    <t>IČ:</t>
  </si>
  <si>
    <t>Povodí Odry, státní podnik</t>
  </si>
  <si>
    <t>DIČ:</t>
  </si>
  <si>
    <t>Zhotovitel:</t>
  </si>
  <si>
    <t>Projektant: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</si>
  <si>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</si>
  <si>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</si>
  <si>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</si>
  <si>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</si>
  <si>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</si>
  <si>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</si>
  <si>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</si>
  <si>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</si>
  <si>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</si>
  <si>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Cena s DPH</t>
  </si>
  <si>
    <t>v</t>
  </si>
  <si>
    <t>CZK</t>
  </si>
  <si>
    <t>Kód</t>
  </si>
  <si>
    <t>Popis</t>
  </si>
  <si>
    <t>Typ</t>
  </si>
  <si>
    <t>D</t>
  </si>
  <si>
    <t>1</t>
  </si>
  <si>
    <t>KRYCÍ LIST SOUPISU PRACÍ</t>
  </si>
  <si>
    <t>REKAPITULACE ČLENĚNÍ SOUPISU PRACÍ</t>
  </si>
  <si>
    <t>Kód dílu - Popis</t>
  </si>
  <si>
    <t>Cena celkem [CZK]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</si>
  <si>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</si>
  <si>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</si>
  <si>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</si>
  <si>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</si>
  <si>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</si>
  <si>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</si>
  <si>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</si>
  <si>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</si>
  <si>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</si>
  <si>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Náklady soupisu celkem</t>
  </si>
  <si>
    <t>HSV</t>
  </si>
  <si>
    <t>Práce a dodávky HSV</t>
  </si>
  <si>
    <t>Zemní práce</t>
  </si>
  <si>
    <t>K</t>
  </si>
  <si>
    <t>m3</t>
  </si>
  <si>
    <t>4</t>
  </si>
  <si>
    <t>2</t>
  </si>
  <si>
    <t>VV</t>
  </si>
  <si>
    <t>Součet</t>
  </si>
  <si>
    <t>174101101</t>
  </si>
  <si>
    <t>3</t>
  </si>
  <si>
    <t>M</t>
  </si>
  <si>
    <t>t</t>
  </si>
  <si>
    <t>8</t>
  </si>
  <si>
    <t>5</t>
  </si>
  <si>
    <t>m2</t>
  </si>
  <si>
    <t>6</t>
  </si>
  <si>
    <t>10364100</t>
  </si>
  <si>
    <t>zemina pro terénní úpravy - tříděná</t>
  </si>
  <si>
    <t>7</t>
  </si>
  <si>
    <t>kg</t>
  </si>
  <si>
    <t>9</t>
  </si>
  <si>
    <t>Ostatní konstrukce a práce, bourání</t>
  </si>
  <si>
    <t>981011112</t>
  </si>
  <si>
    <t>10</t>
  </si>
  <si>
    <t>11</t>
  </si>
  <si>
    <t>12</t>
  </si>
  <si>
    <t>997</t>
  </si>
  <si>
    <t>Přesun sutě</t>
  </si>
  <si>
    <t>13</t>
  </si>
  <si>
    <t>997006512</t>
  </si>
  <si>
    <t>14</t>
  </si>
  <si>
    <t>997006519</t>
  </si>
  <si>
    <t>Projektant</t>
  </si>
  <si>
    <t>m</t>
  </si>
  <si>
    <t>181411131</t>
  </si>
  <si>
    <t>16</t>
  </si>
  <si>
    <t>Demolice konstrukcí objektů z betonu železového postupným rozebíráním</t>
  </si>
  <si>
    <t>17</t>
  </si>
  <si>
    <t>18</t>
  </si>
  <si>
    <t>19</t>
  </si>
  <si>
    <t>20</t>
  </si>
  <si>
    <t>k. ú. Nové Heřminovy</t>
  </si>
  <si>
    <t>MORAVIA PROJEKT s.r.o.</t>
  </si>
  <si>
    <t>Zpracovatel</t>
  </si>
  <si>
    <t>Datum a podpis:</t>
  </si>
  <si>
    <t>Razítko</t>
  </si>
  <si>
    <t>Objednavatel</t>
  </si>
  <si>
    <t>Zhotovitel</t>
  </si>
  <si>
    <t>Náklady ze soupisu prací</t>
  </si>
  <si>
    <t>Zásyp jam, šachet rýh nebo kolem objektů sypaninou se zhutněním</t>
  </si>
  <si>
    <t>58981108</t>
  </si>
  <si>
    <t>recyklát směsný frakce 0/32</t>
  </si>
  <si>
    <t>10364101</t>
  </si>
  <si>
    <t>zemina pro terénní úpravy -  ornice</t>
  </si>
  <si>
    <t>Založení parkového trávníku výsevem plochy do 1000 m2 v rovině a ve svahu do 1:5</t>
  </si>
  <si>
    <t>00572410</t>
  </si>
  <si>
    <t>osivo směs travní parková</t>
  </si>
  <si>
    <t>kus</t>
  </si>
  <si>
    <t>Vodorovné doprava suti s naložením a složením na skládku do 1 km</t>
  </si>
  <si>
    <t>Příplatek k vodorovnému přemístění suti na skládku ZKD 1 km přes 1 km</t>
  </si>
  <si>
    <t>PSV - Práce a dodávky PSV</t>
  </si>
  <si>
    <t xml:space="preserve">    765 - Krytina skládaná</t>
  </si>
  <si>
    <t>Mezisoučet</t>
  </si>
  <si>
    <t>981011111</t>
  </si>
  <si>
    <t>Demolice budov dřevěných jednostranně obitých postupným rozebíráním</t>
  </si>
  <si>
    <t>Demolice budov dřevěných ostatních oboustranně obitých nebo omítnutých postupným rozebíráním</t>
  </si>
  <si>
    <t>21</t>
  </si>
  <si>
    <t>22</t>
  </si>
  <si>
    <t>23</t>
  </si>
  <si>
    <t>981511114</t>
  </si>
  <si>
    <t>24</t>
  </si>
  <si>
    <t>25</t>
  </si>
  <si>
    <t>26</t>
  </si>
  <si>
    <t>27</t>
  </si>
  <si>
    <t>997013821</t>
  </si>
  <si>
    <t>28</t>
  </si>
  <si>
    <t>PSV</t>
  </si>
  <si>
    <t>Práce a dodávky PSV</t>
  </si>
  <si>
    <t>765</t>
  </si>
  <si>
    <t>Krytina skládaná</t>
  </si>
  <si>
    <t>29</t>
  </si>
  <si>
    <t>30</t>
  </si>
  <si>
    <t>Objekt:</t>
  </si>
  <si>
    <t>01 - Studna</t>
  </si>
  <si>
    <t>174101102</t>
  </si>
  <si>
    <t>Zásyp v uzavřených prostorech sypaninou se zhutněním</t>
  </si>
  <si>
    <t>58343959.1</t>
  </si>
  <si>
    <t>kamenivo drcené hrubé frakce 8/64</t>
  </si>
  <si>
    <t>58343810</t>
  </si>
  <si>
    <t>kamenivo drcené hrubé frakce 4/8</t>
  </si>
  <si>
    <t>0,5*0,5*3,14*0,15</t>
  </si>
  <si>
    <t>0,118*1,8 'Přepočtené koeficientem množství</t>
  </si>
  <si>
    <t>3,14*1,5*1,5</t>
  </si>
  <si>
    <t>7,065*0,025 'Přepočtené koeficientem množství</t>
  </si>
  <si>
    <t xml:space="preserve">"studna" </t>
  </si>
  <si>
    <t>0,65*0,65*3,14*0,1</t>
  </si>
  <si>
    <t>113107243</t>
  </si>
  <si>
    <t>Odstranění podkladu živičného tl 150 mm strojně pl přes 200 m2</t>
  </si>
  <si>
    <t>113152112</t>
  </si>
  <si>
    <t>Odstranění podkladů zpevněných ploch z kameniva drceného</t>
  </si>
  <si>
    <t>131251103</t>
  </si>
  <si>
    <t>Hloubení jam nezapažených v hornině třídy těžitelnosti I, skupiny 3 objem do 100 m3 strojně</t>
  </si>
  <si>
    <t>181351103</t>
  </si>
  <si>
    <t>Rozprostření ornice tl vrstvy do 200 mm pl do 500 m2 v rovině nebo ve svahu do 1:5 strojně</t>
  </si>
  <si>
    <t>181951111</t>
  </si>
  <si>
    <t>Úprava pláně v hornině třídy těžitelnosti I, skupiny 1 až 3 bez zhutnění</t>
  </si>
  <si>
    <t>938901131.1</t>
  </si>
  <si>
    <t>Vyklizení žumpy</t>
  </si>
  <si>
    <t>966071711</t>
  </si>
  <si>
    <t>Bourání sloupků a vzpěr plotových ocelových do 2,5 m zabetonovaných</t>
  </si>
  <si>
    <t>981011312</t>
  </si>
  <si>
    <t>Demolice budov zděných na MVC podíl konstrukcí do 15 % postupným rozebíráním</t>
  </si>
  <si>
    <t>981011313</t>
  </si>
  <si>
    <t>Demolice budov zděných na MVC podíl konstrukcí do 20 % postupným rozebíráním</t>
  </si>
  <si>
    <t>981011313.1</t>
  </si>
  <si>
    <t>Demolice prosklených budov postupným rozebíráním</t>
  </si>
  <si>
    <t>997013011</t>
  </si>
  <si>
    <t>Vyklizení ulehlé suti z prostorů přes 15 m2 s naložením z hl do 2 m</t>
  </si>
  <si>
    <t>Poplatek za uložení na skládce (skládkovné) stavebního odpadu s obsahem azbestu kód odpadu 17 06 05</t>
  </si>
  <si>
    <t>131213101</t>
  </si>
  <si>
    <t>Hloubení jam v soudržných horninách třídy těžitelnosti I, skupiny 3 ručně</t>
  </si>
  <si>
    <t>181311103</t>
  </si>
  <si>
    <t>Rozprostření ornice tl vrstvy do 200 mm v rovině nebo ve svahu do 1:5 ručně</t>
  </si>
  <si>
    <t>981511113</t>
  </si>
  <si>
    <t>Demolice konstrukcí objektů z kamenného zdiva postupným rozebíráním</t>
  </si>
  <si>
    <t>Povodí Odry, s.p.</t>
  </si>
  <si>
    <t>113106121</t>
  </si>
  <si>
    <t>soubor</t>
  </si>
  <si>
    <t xml:space="preserve"> </t>
  </si>
  <si>
    <t>REKAPITULACE STAVBY</t>
  </si>
  <si>
    <t>Kód:</t>
  </si>
  <si>
    <t>REKAPITULACE OBJEKTŮ STAVBY A SOUPISŮ PRACÍ</t>
  </si>
  <si>
    <t>Cena bez DPH [CZK]</t>
  </si>
  <si>
    <t>Cena s DPH [CZK]</t>
  </si>
  <si>
    <t>Náklady z rozpočtů</t>
  </si>
  <si>
    <t>966003818</t>
  </si>
  <si>
    <t>Rozebrání oplocení s příčníky a ocelovými sloupky z prken a latí</t>
  </si>
  <si>
    <t>997013001</t>
  </si>
  <si>
    <t>Vyklizení ulehlé suti z prostorů do 15 m2 s naložením z hl do 2 m</t>
  </si>
  <si>
    <t>0,5*0,5*3,14*4,2</t>
  </si>
  <si>
    <t>3,14*1,5*1,5*0,2*1,8</t>
  </si>
  <si>
    <t>Loučky u Zátoru</t>
  </si>
  <si>
    <t>MORAVIAPROJEKT, s.r.o.</t>
  </si>
  <si>
    <t xml:space="preserve">    8 - Trubní vedení</t>
  </si>
  <si>
    <t>Rozebrání dlažeb z betonových nebo kamenných dlaždic komunikací pro pěší ručně</t>
  </si>
  <si>
    <t>23*0,25</t>
  </si>
  <si>
    <t>"RD" (12,74+12,81)*2*1*0,6</t>
  </si>
  <si>
    <t>132251101</t>
  </si>
  <si>
    <t>Hloubení rýh nezapažených  š do 800 mm v hornině třídy těžitelnosti I, skupiny 3 objem do 20 m3 strojně</t>
  </si>
  <si>
    <t>"přípojka plynu" 7*0,8*1</t>
  </si>
  <si>
    <t>174151101</t>
  </si>
  <si>
    <t>"RD" 121,83+40</t>
  </si>
  <si>
    <t>"suché WC" 1,2*1,2*3</t>
  </si>
  <si>
    <t>"zpevněné plochy" 5,75</t>
  </si>
  <si>
    <t>30,66</t>
  </si>
  <si>
    <t>202,56*0,8*1,8</t>
  </si>
  <si>
    <t>202,56*0,2*1,8</t>
  </si>
  <si>
    <t>"RD" (14,2*12,9)</t>
  </si>
  <si>
    <t>"suché WC" (1,2*1,2)</t>
  </si>
  <si>
    <t>"zpevněné plochy" 23</t>
  </si>
  <si>
    <t>"sloupky oplocení" 90*0,15</t>
  </si>
  <si>
    <t>221,12*1,1 'Přepočtené koeficientem množství</t>
  </si>
  <si>
    <t>243,232*0,2*1,8</t>
  </si>
  <si>
    <t>243,232</t>
  </si>
  <si>
    <t>243,232*0,025 'Přepočtené koeficientem množství</t>
  </si>
  <si>
    <t>Úprava pláně v hornině třídy těžitelnosti I, skupiny 1 až 3 bez zhutnění strojně</t>
  </si>
  <si>
    <t>Trubní vedení</t>
  </si>
  <si>
    <t>871211811</t>
  </si>
  <si>
    <t>Bourání stávajícího potrubí z polyetylenu D 50 mm</t>
  </si>
  <si>
    <t>"přípojka plynu" 9</t>
  </si>
  <si>
    <t>871211891.1</t>
  </si>
  <si>
    <t>Ostatní práce na odstranění plynovodní přípojky</t>
  </si>
  <si>
    <t>966071821</t>
  </si>
  <si>
    <t>Rozebrání oplocení z drátěného pletiva se čtvercovými oky výšky do 1,6 m</t>
  </si>
  <si>
    <t>"suché WC" 1,2*1,2*2,2</t>
  </si>
  <si>
    <t>"RD" 557,48</t>
  </si>
  <si>
    <t>224,314*17 'Přepočtené koeficientem množství</t>
  </si>
  <si>
    <t>997013871</t>
  </si>
  <si>
    <t>Poplatek za uložení stavebního odpadu na recyklační skládce (skládkovné) směsného stavebního a demoličního kód odpadu  17 09 04</t>
  </si>
  <si>
    <t>224,307-3,76</t>
  </si>
  <si>
    <t>765131803</t>
  </si>
  <si>
    <t>Demontáž azbestocementové skládané krytiny sklonu do 30° do suti</t>
  </si>
  <si>
    <t>211,48</t>
  </si>
  <si>
    <t>765131843</t>
  </si>
  <si>
    <t>Příplatek k cenám demontáže skládané azbestocementové krytiny za sklon přes 30°</t>
  </si>
  <si>
    <t>765131892.2</t>
  </si>
  <si>
    <t>Příplatek za balení do nepropustné fólie k cenám demontáže skládané azbestocementové krytiny</t>
  </si>
  <si>
    <t>765131897.2</t>
  </si>
  <si>
    <t>Příplatek za ochranný enkapsulační nástřik k cenám demontáže hřebene nebo nároží skládané azbestocementové krytiny</t>
  </si>
  <si>
    <t>2*3,14*0,62*1*0,6</t>
  </si>
  <si>
    <t>3,14*1,5*1,5*0,3</t>
  </si>
  <si>
    <t>2,12*1,8 'Přepočtené koeficientem množství</t>
  </si>
  <si>
    <t>0,5*0,5*3,14*0,9</t>
  </si>
  <si>
    <t>0,707*1,8 'Přepočtené koeficientem množství</t>
  </si>
  <si>
    <t>0,5*0,5*3,14*3,15</t>
  </si>
  <si>
    <t>2,473*1,8 'Přepočtené koeficientem množství</t>
  </si>
  <si>
    <t>(0,62*0,62*3,14-0,5*0,5*3,14)*1</t>
  </si>
  <si>
    <t>1,338*14 'Přepočtené koeficientem množství</t>
  </si>
  <si>
    <t>113107176</t>
  </si>
  <si>
    <t>Odstranění podkladu z betonu vyztuženého sítěmi tl 150 mm strojně pl přes 50 do 200 m2</t>
  </si>
  <si>
    <t>73*0,25</t>
  </si>
  <si>
    <t>253*0,25</t>
  </si>
  <si>
    <t>"autolakovna" (32,9+11,9)*2*1*0,6</t>
  </si>
  <si>
    <t>"žumpa" (3,3+3,6*2)*2*1,6</t>
  </si>
  <si>
    <t>"garáže" (10,2+6,4)*2*1*0,6</t>
  </si>
  <si>
    <t>"podezdívka a opěrná stěna" (59+7,7+0,3)*2*1*0,6</t>
  </si>
  <si>
    <t>"skleník" (6+4,5)*2*1*0,6</t>
  </si>
  <si>
    <t>"zahradní chatka" (6+7,6)*2*1*0,6</t>
  </si>
  <si>
    <t>"autolakovna" 305,59</t>
  </si>
  <si>
    <t>"žumpa" (3,3*3)*2</t>
  </si>
  <si>
    <t>"garáže" 51,52</t>
  </si>
  <si>
    <t>"podezdívka a opěrná stěna" (59+7,7)</t>
  </si>
  <si>
    <t>"skleník" 20,1</t>
  </si>
  <si>
    <t>"zahradní chatka" 33,88</t>
  </si>
  <si>
    <t>216,6</t>
  </si>
  <si>
    <t>714,19*0,8*1,8</t>
  </si>
  <si>
    <t>714,190*0,2*1,8</t>
  </si>
  <si>
    <t>"autolakovna" (34,1*11,9)</t>
  </si>
  <si>
    <t>"žumpa" (4,5*3,6)</t>
  </si>
  <si>
    <t>"garáže" (11,4*6,4)</t>
  </si>
  <si>
    <t>"podezdívka a opěrná stěna" (59+7,7)*1,5</t>
  </si>
  <si>
    <t>"skleník" (7,2*4,5)</t>
  </si>
  <si>
    <t>"zahradní chatka" (6*7,6)</t>
  </si>
  <si>
    <t>"zpevněné plochy" 73+253</t>
  </si>
  <si>
    <t>"sloupky oplocení" 30*0,15</t>
  </si>
  <si>
    <t>1003,5*1,1 'Přepočtené koeficientem množství</t>
  </si>
  <si>
    <t>1103,85*0,2*1,8</t>
  </si>
  <si>
    <t>1103,85</t>
  </si>
  <si>
    <t>1103,85*0,025 'Přepočtené koeficientem množství</t>
  </si>
  <si>
    <t>"Garáže" 124,98</t>
  </si>
  <si>
    <t>"zahradní chatka" 103,91</t>
  </si>
  <si>
    <t>"autolakovna" 2076,29</t>
  </si>
  <si>
    <t>"skleník" 3,4*6*2,5</t>
  </si>
  <si>
    <t>"opěrná zídka" 7,7*0,5*1,2</t>
  </si>
  <si>
    <t>"žumpa" 3*3,3*2-2,5*2,8*1,5</t>
  </si>
  <si>
    <t>"skleník" (6+3)*2*0,8*0,2</t>
  </si>
  <si>
    <t>"podezdívka" 59*0,8*0,3</t>
  </si>
  <si>
    <t>768,468*17 'Přepočtené koeficientem množství</t>
  </si>
  <si>
    <t>768,468-3,958</t>
  </si>
  <si>
    <t>13,25*16,8</t>
  </si>
  <si>
    <t>0,5*0,5*3,14*2,7</t>
  </si>
  <si>
    <t>0,5*0,5*3,14*1,1</t>
  </si>
  <si>
    <t>0,864*1,8 'Přepočtené koeficientem množství</t>
  </si>
  <si>
    <t>0,5*0,5*3,14*1,45</t>
  </si>
  <si>
    <t>1,138*1,8 'Přepočtené koeficientem množství</t>
  </si>
  <si>
    <t>"zpevněné plochy" 516*0,25</t>
  </si>
  <si>
    <t>"pila" (11,3+54,3)*2*1*0,6</t>
  </si>
  <si>
    <t>"pila" 555</t>
  </si>
  <si>
    <t>78,72</t>
  </si>
  <si>
    <t>633,72*0,8*1,8</t>
  </si>
  <si>
    <t>633,72*0,2*1,8</t>
  </si>
  <si>
    <t>"pila" (11,3*55,5)</t>
  </si>
  <si>
    <t>"zpevněné plochy" 516</t>
  </si>
  <si>
    <t>1143,15*1,1 'Přepočtené koeficientem množství</t>
  </si>
  <si>
    <t>1257,465*0,2*1,8</t>
  </si>
  <si>
    <t>1257,465</t>
  </si>
  <si>
    <t>1257,465*0,025 'Přepočtené koeficientem množství</t>
  </si>
  <si>
    <t>981011719.1</t>
  </si>
  <si>
    <t>Demolice budov ze železobetonové rámové konstrukce do 10 % postupným rozebíráním</t>
  </si>
  <si>
    <t>885,486*17 'Přepočtené koeficientem množství</t>
  </si>
  <si>
    <t>Demolice autolakovny</t>
  </si>
  <si>
    <t>Demolice RD č.p. 39</t>
  </si>
  <si>
    <t>Demolice RD č.p. 39_studna</t>
  </si>
  <si>
    <t>1.1</t>
  </si>
  <si>
    <t>2.1</t>
  </si>
  <si>
    <t>Demolice autolakovny_studna</t>
  </si>
  <si>
    <t>Demolice pily</t>
  </si>
  <si>
    <t>Uchazeč:</t>
  </si>
  <si>
    <t>zákl. přenesená</t>
  </si>
  <si>
    <t>sníž. přenesená</t>
  </si>
  <si>
    <t>nulová</t>
  </si>
  <si>
    <t>Uchazeč</t>
  </si>
  <si>
    <t>113106142</t>
  </si>
  <si>
    <t>Rozebrání dlažeb z betonových nebo kamenných dlaždic komunikací pro pěší strojně pl přes 50 m2</t>
  </si>
  <si>
    <t>"dílna" (8,7+6,2)*2*1*0,6</t>
  </si>
  <si>
    <t>"žumpa" (3,5+6,2)*2*2*1,6</t>
  </si>
  <si>
    <t>"altán" (4,1+6,1)*2*1*0,6</t>
  </si>
  <si>
    <t>"zídka" (6,2+0,5)*2*1*0,6</t>
  </si>
  <si>
    <t>"kompost" (2,6+3,8)*2*1*0,6</t>
  </si>
  <si>
    <t>"zahradní chatka" (4,1+3,7)*2*1*0,6</t>
  </si>
  <si>
    <t>"schody" (5+2,2)*1*0,6</t>
  </si>
  <si>
    <t>"dílna" 39,63</t>
  </si>
  <si>
    <t>"žumpa" (3,5*5)*2</t>
  </si>
  <si>
    <t>"altán" 20,09</t>
  </si>
  <si>
    <t>"zídka" (5*0,5)</t>
  </si>
  <si>
    <t>"kompost" (2,6*2,6)</t>
  </si>
  <si>
    <t>"zahradní chatka" 10,25</t>
  </si>
  <si>
    <t>"schody" (5*1)</t>
  </si>
  <si>
    <t>"sloupky ostatních konstrukcí" 11*0,5</t>
  </si>
  <si>
    <t>121,6</t>
  </si>
  <si>
    <t>252,080*0,8*1,8</t>
  </si>
  <si>
    <t>252,080*0,2*1,8</t>
  </si>
  <si>
    <t>"dílna" (9,9*6,2)</t>
  </si>
  <si>
    <t>"žumpa" (4,7*6,2)</t>
  </si>
  <si>
    <t>"altán" (5,3*6,1)</t>
  </si>
  <si>
    <t>"zídka" (6,2*1,7)</t>
  </si>
  <si>
    <t>"kompost" (3,8*3,8)</t>
  </si>
  <si>
    <t>"zahradní chatka" (5,3*3,7)</t>
  </si>
  <si>
    <t>"zpevněné plochy" 23+5</t>
  </si>
  <si>
    <t>"sloupky oplocení" 45*0,15</t>
  </si>
  <si>
    <t>207,69*1,1 'Přepočtené koeficientem množství</t>
  </si>
  <si>
    <t>228,459*0,2*1,8</t>
  </si>
  <si>
    <t>228,459</t>
  </si>
  <si>
    <t>228,459*0,025 'Přepočtené koeficientem množství</t>
  </si>
  <si>
    <t>"Altán" 38,5</t>
  </si>
  <si>
    <t>"Ostatní - přístřešek, průchod, houpačka, ..."  11,5</t>
  </si>
  <si>
    <t>"zahrádkářská chatka" 29,57</t>
  </si>
  <si>
    <t>"stolařská dílna" 150,48</t>
  </si>
  <si>
    <t>"zídka" 5*0,5*2</t>
  </si>
  <si>
    <t>"schody" 5*0,3</t>
  </si>
  <si>
    <t>"žumpa" 5*3,5*2,5-4,5*3,5*2</t>
  </si>
  <si>
    <t>"kompost" (2,6+2)*2*1,5*0,3</t>
  </si>
  <si>
    <t>981511116</t>
  </si>
  <si>
    <t>Demolice konstrukcí objektů z betonu prostého postupným rozebíráním</t>
  </si>
  <si>
    <t>"patky" 0,4*0,4*1*11</t>
  </si>
  <si>
    <t>132,651*17 'Přepočtené koeficientem množství</t>
  </si>
  <si>
    <t>132,651-0,954</t>
  </si>
  <si>
    <t>765131857</t>
  </si>
  <si>
    <t>Demontáž vlnité azbestocementové krytiny sklonu do 30° do suti</t>
  </si>
  <si>
    <t>7,5*7,5+2*3</t>
  </si>
  <si>
    <t>765131887</t>
  </si>
  <si>
    <t>Příplatek za sklon přes 30° k cenám demontáže vlnité azbestocementové krytiny</t>
  </si>
  <si>
    <t>7,5*3,5</t>
  </si>
  <si>
    <t>765131892.1</t>
  </si>
  <si>
    <t>Příplatek za balení do nepropustné fólie k cenám demontáže vlnité azbestocementové krytiny</t>
  </si>
  <si>
    <t>765131897.1</t>
  </si>
  <si>
    <t>Příplatek za ochranný enkapsulační nástřik k cenám demontáže hřebene nebo nároží vlnité azbestocementové krytiny</t>
  </si>
  <si>
    <t>v ---  níže se nacházejí doplnkové a pomocné údaje k sestavám  --- v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</si>
  <si>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</si>
  <si>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</si>
  <si>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</si>
  <si>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</si>
  <si>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</si>
  <si>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</si>
  <si>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</si>
  <si>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"zpevněné plochy" 2,5*0,25</t>
  </si>
  <si>
    <t>"kotec pro psa" 2,4*2,2*0,25</t>
  </si>
  <si>
    <t>"hospodářská budova" (12+11,6)*2*1*0,6</t>
  </si>
  <si>
    <t>"sloupky sušáku a vodovodu" (1+0,5)*2*1*0,6</t>
  </si>
  <si>
    <t>"podezdívka oplocení" (15,2+0,3)*2*1*0,6</t>
  </si>
  <si>
    <t>"hospodářská budova" 88,36</t>
  </si>
  <si>
    <t>"žumpa" (1*2)*2,5</t>
  </si>
  <si>
    <t>"zpevněné plochy" 1,945</t>
  </si>
  <si>
    <t>"sloupky sušáku a vodovodu" 8*0,5</t>
  </si>
  <si>
    <t>"suché WC" 2</t>
  </si>
  <si>
    <t>"podezdívka oplocení" (14*0,3)</t>
  </si>
  <si>
    <t>48,72</t>
  </si>
  <si>
    <t>154,225*0,8*1,8</t>
  </si>
  <si>
    <t>154,225*0,2*1,8</t>
  </si>
  <si>
    <t>"žumpa" (2,2*3,2)</t>
  </si>
  <si>
    <t xml:space="preserve">"kotec pro psa" 2,4*2,2 </t>
  </si>
  <si>
    <t>"zpevněné plochy" 2,5</t>
  </si>
  <si>
    <t>"suché WC" 1</t>
  </si>
  <si>
    <t>"sloupky oplocení" 38*0,15</t>
  </si>
  <si>
    <t>"podezdívka oplocení" 14*0,5</t>
  </si>
  <si>
    <t>120,88*1,1 'Přepočtené koeficientem množství</t>
  </si>
  <si>
    <t>132,968*0,2*1,8</t>
  </si>
  <si>
    <t>132,968</t>
  </si>
  <si>
    <t>132,968*0,025 'Přepočtené koeficientem množství</t>
  </si>
  <si>
    <t>14+16</t>
  </si>
  <si>
    <t>"vč. konstrukce sušáku a sloupků vodovodu</t>
  </si>
  <si>
    <t>32+8</t>
  </si>
  <si>
    <t>966071822</t>
  </si>
  <si>
    <t>Rozebrání oplocení z drátěného pletiva se čtvercovými oky výšky do 2,0 m</t>
  </si>
  <si>
    <t>"Ostatní - suché WC, kotec pro psy"  4</t>
  </si>
  <si>
    <t>"hospodářská budova" 290,77</t>
  </si>
  <si>
    <t>"podezdívka oplocení" 14*0,3*1</t>
  </si>
  <si>
    <t>"žumpa" 2*1*2,5-1,5*0,5*2</t>
  </si>
  <si>
    <t>101,452*17 'Přepočtené koeficientem množství</t>
  </si>
  <si>
    <t>101,452-1,674</t>
  </si>
  <si>
    <t>7*12,85+2,75*7</t>
  </si>
  <si>
    <t>Demolice objektů na parc. č. 353 A 354/3</t>
  </si>
  <si>
    <t>20. 3. 2020</t>
  </si>
  <si>
    <t>Ateliér POD VĚŽÍ</t>
  </si>
  <si>
    <t>111111331</t>
  </si>
  <si>
    <t>Odstranění ruderálního porostu přes 500 m2 naložení a odvoz do 20 km v rovině nebo svahu do 1:5</t>
  </si>
  <si>
    <t>950+75</t>
  </si>
  <si>
    <t>111301111</t>
  </si>
  <si>
    <t>Sejmutí drnu tl do 100 mm s přemístěním do 50 m nebo naložením na dopravní prostředek</t>
  </si>
  <si>
    <t>113107223</t>
  </si>
  <si>
    <t>Odstranění podkladu z kameniva drceného tl 300 mm strojně pl přes 200 m2</t>
  </si>
  <si>
    <t>113107242</t>
  </si>
  <si>
    <t>Odstranění podkladu živičného tl 100 mm strojně pl přes 200 m2</t>
  </si>
  <si>
    <t>131151104</t>
  </si>
  <si>
    <t>Hloubení jam nezapažených v hornině třídy těžitelnosti I, skupiny 1 a 2 objem do 500 m3 strojně</t>
  </si>
  <si>
    <t>"hala" (67,5+18,295)*2*1*0,6</t>
  </si>
  <si>
    <t>"hala" 67,5*18,295</t>
  </si>
  <si>
    <t>"zpevněné plochy" 2575*0,25</t>
  </si>
  <si>
    <t>102,954</t>
  </si>
  <si>
    <t>1981,617*0,8*1,8</t>
  </si>
  <si>
    <t>1981,617*0,2*1,8</t>
  </si>
  <si>
    <t>181351113</t>
  </si>
  <si>
    <t>Rozprostření ornice tl vrstvy do 200 mm pl přes 500 m2 v rovině nebo ve svahu do 1:5 strojně</t>
  </si>
  <si>
    <t>2575+1235</t>
  </si>
  <si>
    <t>3810*0,2*1,8</t>
  </si>
  <si>
    <t>181451311</t>
  </si>
  <si>
    <t>Založení trávníku strojně v jedné operaci v rovině</t>
  </si>
  <si>
    <t>3810*0,025 'Přepočtené koeficientem množství</t>
  </si>
  <si>
    <t>965901001</t>
  </si>
  <si>
    <t>Odpojení a odstranění přípojky vody, přípojky NN</t>
  </si>
  <si>
    <t>kpl</t>
  </si>
  <si>
    <t>981011411</t>
  </si>
  <si>
    <t>Demolice budov zděných na MC nebo z betonu podíl konstrukcí do 10 % postupným rozebíráním</t>
  </si>
  <si>
    <t>185*67,5</t>
  </si>
  <si>
    <t>3777,5*17 'Přepočtené koeficientem množství</t>
  </si>
  <si>
    <t>997013011.1</t>
  </si>
  <si>
    <t>Vyklizení prostorů přes 15 m2 s naložením z hl do 2 m</t>
  </si>
  <si>
    <t>997013891</t>
  </si>
  <si>
    <t>Poplatek za uložení stavebního odpadu na skládce (skládkovné)</t>
  </si>
  <si>
    <t>Demolice haly na p.č. st. 109/2</t>
  </si>
  <si>
    <t xml:space="preserve">Demolice stolařské dílny, 02.040 opatření Zátor </t>
  </si>
  <si>
    <t>Demolice, OHO, stavba č. 4341</t>
  </si>
  <si>
    <t>Demolice autolakovny,
Demolice, OHO, stavba č. 4341</t>
  </si>
  <si>
    <t>Demolice RD č.p. 39, 
Demolice, OHO, stavba č. 4341</t>
  </si>
  <si>
    <t>Demolice pily,
Demolice, OHO, stavba č. 4341</t>
  </si>
  <si>
    <t>Demolice stolařské dílny,
Demolice, OHO, stavba č. 4341</t>
  </si>
  <si>
    <t>Demolice objektů na parc. č. 353 A 354/3,
Demolice, OHO, stavba č. 4341</t>
  </si>
  <si>
    <t>Demolice haly na p.č. st. 109/2,
Demolice, OHO, stavba č. 4341</t>
  </si>
  <si>
    <t>R</t>
  </si>
  <si>
    <t>provizorní oplocení po dobou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</si>
</sst>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"/>
    <numFmt numFmtId="167" formatCode="#,##0.00000"/>
  </numFmts>
  <fonts count="64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color rgb="FF960000"/>
      <name val="Arial CE"/>
      <family val="2"/>
      <charset val="238"/>
    </font>
    <font>
      <b/>
      <sz val="10"/>
      <color rgb="FF464646"/>
      <name val="Arial CE"/>
      <family val="2"/>
      <charset val="238"/>
    </font>
    <font>
      <b/>
      <sz val="10"/>
      <color rgb="FF969696"/>
      <name val="Arial CE"/>
      <family val="2"/>
      <charset val="238"/>
    </font>
    <font>
      <sz val="11"/>
      <name val="Arial CE"/>
      <family val="2"/>
      <charset val="238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b/>
      <sz val="14"/>
      <name val="Arial CE"/>
      <family val="2"/>
      <charset val="238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9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8"/>
      <color rgb="FF969696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sz val="7"/>
      <color rgb="FF969696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0000A8"/>
      <name val="Arial CE"/>
      <family val="2"/>
      <charset val="238"/>
    </font>
    <font>
      <i/>
      <sz val="9"/>
      <color rgb="FF0000FF"/>
      <name val="Arial CE"/>
      <family val="2"/>
      <charset val="238"/>
    </font>
    <font>
      <sz val="8"/>
      <color rgb="FF800080"/>
      <name val="Arial CE"/>
      <family val="2"/>
      <charset val="238"/>
    </font>
    <font>
      <b/>
      <sz val="12"/>
      <color rgb="FFC00000"/>
      <name val="Arial CE"/>
      <family val="2"/>
      <charset val="238"/>
    </font>
    <font>
      <sz val="12"/>
      <color rgb="FFC00000"/>
      <name val="Arial CE"/>
      <family val="2"/>
      <charset val="238"/>
    </font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800080"/>
      <name val="Arial CE"/>
    </font>
    <font>
      <b/>
      <sz val="14"/>
      <name val="Arial CE"/>
    </font>
    <font>
      <b/>
      <sz val="10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b/>
      <sz val="12"/>
      <color rgb="FF960000"/>
      <name val="Arial CE"/>
    </font>
    <font>
      <b/>
      <sz val="12"/>
      <color rgb="FF800000"/>
      <name val="Arial CE"/>
    </font>
    <font>
      <sz val="7"/>
      <color rgb="FF969696"/>
      <name val="Arial CE"/>
    </font>
    <font>
      <i/>
      <sz val="9"/>
      <color rgb="FF0000FF"/>
      <name val="Arial CE"/>
    </font>
    <font>
      <b/>
      <sz val="11"/>
      <color theme="3" tint="-0.249977111117893"/>
      <name val="Arial CE"/>
      <family val="2"/>
      <charset val="238"/>
    </font>
    <font>
      <sz val="9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sz val="8"/>
      <color rgb="FF960000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3" tint="-0.249977111117893"/>
      <name val="Arial CE"/>
      <family val="2"/>
    </font>
  </fonts>
  <fills count="6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BEBEBE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969696"/>
      </top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rgb="FF000000"/>
      </top>
      <bottom/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/>
      <top style="hair">
        <color rgb="FF969696"/>
      </top>
      <bottom style="hair">
        <color rgb="FF969696"/>
      </bottom>
      <diagonal/>
    </border>
    <border>
      <left/>
      <right style="thin">
        <color indexed="64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thin">
        <color indexed="64"/>
      </right>
      <top style="hair">
        <color rgb="FF969696"/>
      </top>
      <bottom style="hair">
        <color rgb="FF969696"/>
      </bottom>
      <diagonal/>
    </border>
    <border>
      <left/>
      <right style="thin">
        <color indexed="64"/>
      </right>
      <top/>
      <bottom style="hair">
        <color rgb="FF969696"/>
      </bottom>
      <diagonal/>
    </border>
    <border>
      <left/>
      <right style="thin">
        <color indexed="64"/>
      </right>
      <top style="hair">
        <color rgb="FF969696"/>
      </top>
      <bottom/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thin">
        <color rgb="FF000000"/>
      </right>
      <top style="hair">
        <color rgb="FF969696"/>
      </top>
      <bottom style="hair">
        <color rgb="FF969696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16">
    <xf numFmtId="0" fontId="0" fillId="0" borderId="0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36" fillId="0" borderId="1"/>
    <xf numFmtId="0" fontId="62" fillId="0" borderId="1" applyNumberFormat="0" applyFill="0" applyBorder="0" applyAlignment="0" applyProtection="0"/>
    <xf numFmtId="0" fontId="36" fillId="0" borderId="1"/>
    <xf numFmtId="0" fontId="36" fillId="0" borderId="1"/>
  </cellStyleXfs>
  <cellXfs count="71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5" xfId="0" applyBorder="1"/>
    <xf numFmtId="0" fontId="6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Border="1"/>
    <xf numFmtId="0" fontId="0" fillId="0" borderId="0" xfId="0"/>
    <xf numFmtId="0" fontId="13" fillId="0" borderId="8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6" xfId="0" applyFont="1" applyBorder="1" applyAlignment="1">
      <alignment vertical="center"/>
    </xf>
    <xf numFmtId="0" fontId="0" fillId="0" borderId="0" xfId="0"/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4" fontId="15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>
      <alignment horizontal="right" vertical="center"/>
    </xf>
    <xf numFmtId="0" fontId="19" fillId="2" borderId="7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right" vertical="center"/>
    </xf>
    <xf numFmtId="0" fontId="19" fillId="2" borderId="8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vertical="center"/>
    </xf>
    <xf numFmtId="0" fontId="25" fillId="0" borderId="14" xfId="0" applyFont="1" applyBorder="1" applyAlignment="1">
      <alignment horizontal="left" vertical="center"/>
    </xf>
    <xf numFmtId="0" fontId="25" fillId="0" borderId="14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14" xfId="0" applyFont="1" applyBorder="1" applyAlignment="1">
      <alignment horizontal="left" vertical="center"/>
    </xf>
    <xf numFmtId="0" fontId="26" fillId="0" borderId="14" xfId="0" applyFont="1" applyBorder="1" applyAlignment="1">
      <alignment vertical="center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/>
    <xf numFmtId="0" fontId="27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1" fillId="0" borderId="15" xfId="0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 applyProtection="1">
      <alignment horizontal="left" vertical="center" wrapText="1"/>
      <protection locked="0"/>
    </xf>
    <xf numFmtId="0" fontId="21" fillId="0" borderId="15" xfId="0" applyFont="1" applyBorder="1" applyAlignment="1" applyProtection="1">
      <alignment horizontal="left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166" fontId="21" fillId="0" borderId="15" xfId="0" applyNumberFormat="1" applyFont="1" applyBorder="1" applyAlignment="1" applyProtection="1">
      <alignment vertical="center"/>
      <protection locked="0"/>
    </xf>
    <xf numFmtId="0" fontId="28" fillId="0" borderId="1" xfId="0" applyFont="1" applyBorder="1" applyAlignment="1">
      <alignment vertical="center"/>
    </xf>
    <xf numFmtId="0" fontId="29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 wrapText="1"/>
    </xf>
    <xf numFmtId="166" fontId="30" fillId="0" borderId="1" xfId="0" applyNumberFormat="1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 wrapText="1"/>
    </xf>
    <xf numFmtId="166" fontId="31" fillId="0" borderId="1" xfId="0" applyNumberFormat="1" applyFont="1" applyBorder="1" applyAlignment="1">
      <alignment vertical="center"/>
    </xf>
    <xf numFmtId="0" fontId="32" fillId="0" borderId="15" xfId="0" applyFont="1" applyBorder="1" applyAlignment="1" applyProtection="1">
      <alignment horizontal="center" vertical="center"/>
      <protection locked="0"/>
    </xf>
    <xf numFmtId="49" fontId="32" fillId="0" borderId="15" xfId="0" applyNumberFormat="1" applyFont="1" applyBorder="1" applyAlignment="1" applyProtection="1">
      <alignment horizontal="left" vertical="center" wrapText="1"/>
      <protection locked="0"/>
    </xf>
    <xf numFmtId="0" fontId="32" fillId="0" borderId="15" xfId="0" applyFont="1" applyBorder="1" applyAlignment="1" applyProtection="1">
      <alignment horizontal="left" vertical="center" wrapText="1"/>
      <protection locked="0"/>
    </xf>
    <xf numFmtId="0" fontId="32" fillId="0" borderId="15" xfId="0" applyFont="1" applyBorder="1" applyAlignment="1" applyProtection="1">
      <alignment horizontal="center" vertical="center" wrapText="1"/>
      <protection locked="0"/>
    </xf>
    <xf numFmtId="166" fontId="32" fillId="0" borderId="15" xfId="0" applyNumberFormat="1" applyFont="1" applyBorder="1" applyAlignment="1" applyProtection="1">
      <alignment vertical="center"/>
      <protection locked="0"/>
    </xf>
    <xf numFmtId="0" fontId="0" fillId="0" borderId="23" xfId="0" applyBorder="1"/>
    <xf numFmtId="0" fontId="19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center"/>
    </xf>
    <xf numFmtId="0" fontId="0" fillId="0" borderId="19" xfId="0" applyBorder="1"/>
    <xf numFmtId="0" fontId="14" fillId="0" borderId="20" xfId="0" applyFont="1" applyBorder="1" applyAlignment="1">
      <alignment horizontal="left" vertical="center"/>
    </xf>
    <xf numFmtId="0" fontId="0" fillId="0" borderId="20" xfId="0" applyBorder="1"/>
    <xf numFmtId="0" fontId="0" fillId="0" borderId="21" xfId="0" applyBorder="1"/>
    <xf numFmtId="0" fontId="0" fillId="0" borderId="24" xfId="0" applyBorder="1"/>
    <xf numFmtId="0" fontId="0" fillId="0" borderId="25" xfId="0" applyBorder="1"/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6" fillId="0" borderId="25" xfId="0" applyFont="1" applyBorder="1" applyAlignment="1">
      <alignment horizontal="left" vertical="center"/>
    </xf>
    <xf numFmtId="165" fontId="16" fillId="0" borderId="25" xfId="0" applyNumberFormat="1" applyFont="1" applyBorder="1" applyAlignment="1">
      <alignment horizontal="left" vertical="center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4" fontId="22" fillId="0" borderId="25" xfId="0" applyNumberFormat="1" applyFont="1" applyBorder="1" applyAlignment="1">
      <alignment vertical="center"/>
    </xf>
    <xf numFmtId="0" fontId="15" fillId="0" borderId="25" xfId="0" applyFont="1" applyBorder="1" applyAlignment="1">
      <alignment horizontal="right" vertical="center"/>
    </xf>
    <xf numFmtId="4" fontId="15" fillId="0" borderId="25" xfId="0" applyNumberFormat="1" applyFont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4" fontId="19" fillId="2" borderId="25" xfId="0" applyNumberFormat="1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15" fillId="0" borderId="29" xfId="0" applyFont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left" vertical="center"/>
    </xf>
    <xf numFmtId="4" fontId="22" fillId="0" borderId="25" xfId="0" applyNumberFormat="1" applyFont="1" applyBorder="1" applyAlignment="1"/>
    <xf numFmtId="0" fontId="27" fillId="0" borderId="24" xfId="0" applyFont="1" applyBorder="1" applyAlignment="1"/>
    <xf numFmtId="4" fontId="25" fillId="0" borderId="25" xfId="0" applyNumberFormat="1" applyFont="1" applyBorder="1" applyAlignment="1"/>
    <xf numFmtId="4" fontId="26" fillId="0" borderId="25" xfId="0" applyNumberFormat="1" applyFont="1" applyBorder="1" applyAlignment="1"/>
    <xf numFmtId="0" fontId="21" fillId="0" borderId="32" xfId="0" applyFont="1" applyBorder="1" applyAlignment="1" applyProtection="1">
      <alignment horizontal="center" vertical="center"/>
      <protection locked="0"/>
    </xf>
    <xf numFmtId="4" fontId="21" fillId="0" borderId="33" xfId="0" applyNumberFormat="1" applyFont="1" applyBorder="1" applyAlignment="1" applyProtection="1">
      <alignment vertical="center"/>
      <protection locked="0"/>
    </xf>
    <xf numFmtId="0" fontId="28" fillId="0" borderId="24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30" fillId="0" borderId="25" xfId="0" applyFont="1" applyBorder="1" applyAlignment="1">
      <alignment vertical="center"/>
    </xf>
    <xf numFmtId="0" fontId="31" fillId="0" borderId="24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0" fontId="32" fillId="0" borderId="32" xfId="0" applyFont="1" applyBorder="1" applyAlignment="1" applyProtection="1">
      <alignment horizontal="center" vertical="center"/>
      <protection locked="0"/>
    </xf>
    <xf numFmtId="4" fontId="32" fillId="0" borderId="33" xfId="0" applyNumberFormat="1" applyFont="1" applyBorder="1" applyAlignment="1" applyProtection="1">
      <alignment vertical="center"/>
      <protection locked="0"/>
    </xf>
    <xf numFmtId="0" fontId="21" fillId="2" borderId="24" xfId="0" applyFont="1" applyFill="1" applyBorder="1" applyAlignment="1">
      <alignment horizontal="left" vertical="center"/>
    </xf>
    <xf numFmtId="0" fontId="21" fillId="2" borderId="25" xfId="0" applyFont="1" applyFill="1" applyBorder="1" applyAlignment="1">
      <alignment horizontal="right" vertical="center"/>
    </xf>
    <xf numFmtId="0" fontId="24" fillId="0" borderId="24" xfId="0" applyFont="1" applyBorder="1" applyAlignment="1">
      <alignment horizontal="left" vertical="center"/>
    </xf>
    <xf numFmtId="0" fontId="25" fillId="0" borderId="24" xfId="0" applyFont="1" applyBorder="1" applyAlignment="1">
      <alignment vertical="center"/>
    </xf>
    <xf numFmtId="4" fontId="25" fillId="0" borderId="34" xfId="0" applyNumberFormat="1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4" fontId="26" fillId="0" borderId="34" xfId="0" applyNumberFormat="1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 wrapText="1"/>
    </xf>
    <xf numFmtId="0" fontId="0" fillId="0" borderId="35" xfId="0" applyFont="1" applyBorder="1" applyAlignment="1">
      <alignment vertical="center"/>
    </xf>
    <xf numFmtId="4" fontId="19" fillId="2" borderId="36" xfId="0" applyNumberFormat="1" applyFont="1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26" xfId="0" applyBorder="1"/>
    <xf numFmtId="0" fontId="0" fillId="0" borderId="27" xfId="0" applyBorder="1"/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 applyProtection="1">
      <alignment vertical="center"/>
      <protection locked="0"/>
    </xf>
    <xf numFmtId="0" fontId="33" fillId="0" borderId="24" xfId="0" applyFont="1" applyBorder="1" applyAlignment="1">
      <alignment vertical="center"/>
    </xf>
    <xf numFmtId="0" fontId="33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0" fillId="0" borderId="1" xfId="0" applyBorder="1"/>
    <xf numFmtId="0" fontId="43" fillId="0" borderId="1" xfId="7" applyFont="1" applyAlignment="1" applyProtection="1">
      <protection locked="0"/>
    </xf>
    <xf numFmtId="4" fontId="52" fillId="4" borderId="15" xfId="7" applyNumberFormat="1" applyFont="1" applyFill="1" applyBorder="1" applyAlignment="1" applyProtection="1">
      <alignment vertical="center"/>
      <protection locked="0"/>
    </xf>
    <xf numFmtId="0" fontId="44" fillId="0" borderId="1" xfId="7" applyFont="1" applyAlignment="1" applyProtection="1">
      <alignment vertical="center"/>
      <protection locked="0"/>
    </xf>
    <xf numFmtId="0" fontId="45" fillId="0" borderId="1" xfId="7" applyFont="1" applyAlignment="1" applyProtection="1">
      <alignment vertical="center"/>
      <protection locked="0"/>
    </xf>
    <xf numFmtId="0" fontId="46" fillId="0" borderId="1" xfId="7" applyFont="1" applyAlignment="1" applyProtection="1">
      <alignment vertical="center"/>
      <protection locked="0"/>
    </xf>
    <xf numFmtId="4" fontId="56" fillId="4" borderId="15" xfId="7" applyNumberFormat="1" applyFont="1" applyFill="1" applyBorder="1" applyAlignment="1" applyProtection="1">
      <alignment vertical="center"/>
      <protection locked="0"/>
    </xf>
    <xf numFmtId="0" fontId="43" fillId="0" borderId="1" xfId="8" applyFont="1" applyAlignment="1" applyProtection="1">
      <protection locked="0"/>
    </xf>
    <xf numFmtId="4" fontId="52" fillId="4" borderId="15" xfId="8" applyNumberFormat="1" applyFont="1" applyFill="1" applyBorder="1" applyAlignment="1" applyProtection="1">
      <alignment vertical="center"/>
      <protection locked="0"/>
    </xf>
    <xf numFmtId="0" fontId="44" fillId="0" borderId="1" xfId="8" applyFont="1" applyAlignment="1" applyProtection="1">
      <alignment vertical="center"/>
      <protection locked="0"/>
    </xf>
    <xf numFmtId="0" fontId="45" fillId="0" borderId="1" xfId="8" applyFont="1" applyAlignment="1" applyProtection="1">
      <alignment vertical="center"/>
      <protection locked="0"/>
    </xf>
    <xf numFmtId="0" fontId="46" fillId="0" borderId="1" xfId="8" applyFont="1" applyAlignment="1" applyProtection="1">
      <alignment vertical="center"/>
      <protection locked="0"/>
    </xf>
    <xf numFmtId="4" fontId="56" fillId="4" borderId="15" xfId="8" applyNumberFormat="1" applyFont="1" applyFill="1" applyBorder="1" applyAlignment="1" applyProtection="1">
      <alignment vertical="center"/>
      <protection locked="0"/>
    </xf>
    <xf numFmtId="0" fontId="43" fillId="0" borderId="1" xfId="9" applyFont="1" applyAlignment="1" applyProtection="1">
      <protection locked="0"/>
    </xf>
    <xf numFmtId="4" fontId="52" fillId="4" borderId="15" xfId="9" applyNumberFormat="1" applyFont="1" applyFill="1" applyBorder="1" applyAlignment="1" applyProtection="1">
      <alignment vertical="center"/>
      <protection locked="0"/>
    </xf>
    <xf numFmtId="0" fontId="44" fillId="0" borderId="1" xfId="9" applyFont="1" applyAlignment="1" applyProtection="1">
      <alignment vertical="center"/>
      <protection locked="0"/>
    </xf>
    <xf numFmtId="0" fontId="45" fillId="0" borderId="1" xfId="9" applyFont="1" applyAlignment="1" applyProtection="1">
      <alignment vertical="center"/>
      <protection locked="0"/>
    </xf>
    <xf numFmtId="4" fontId="56" fillId="4" borderId="15" xfId="9" applyNumberFormat="1" applyFont="1" applyFill="1" applyBorder="1" applyAlignment="1" applyProtection="1">
      <alignment vertical="center"/>
      <protection locked="0"/>
    </xf>
    <xf numFmtId="0" fontId="47" fillId="0" borderId="1" xfId="9" applyFont="1" applyAlignment="1" applyProtection="1">
      <alignment vertical="center"/>
      <protection locked="0"/>
    </xf>
    <xf numFmtId="0" fontId="36" fillId="0" borderId="1" xfId="11"/>
    <xf numFmtId="0" fontId="36" fillId="0" borderId="1" xfId="11" applyAlignment="1">
      <alignment vertical="center"/>
    </xf>
    <xf numFmtId="0" fontId="41" fillId="0" borderId="1" xfId="11" applyFont="1" applyAlignment="1">
      <alignment vertical="center"/>
    </xf>
    <xf numFmtId="0" fontId="42" fillId="0" borderId="1" xfId="11" applyFont="1" applyAlignment="1">
      <alignment vertical="center"/>
    </xf>
    <xf numFmtId="0" fontId="43" fillId="0" borderId="1" xfId="11" applyFont="1" applyAlignment="1"/>
    <xf numFmtId="0" fontId="44" fillId="0" borderId="1" xfId="11" applyFont="1" applyAlignment="1">
      <alignment vertical="center"/>
    </xf>
    <xf numFmtId="0" fontId="45" fillId="0" borderId="1" xfId="11" applyFont="1" applyAlignment="1">
      <alignment vertical="center"/>
    </xf>
    <xf numFmtId="0" fontId="46" fillId="0" borderId="1" xfId="11" applyFont="1" applyAlignment="1">
      <alignment vertical="center"/>
    </xf>
    <xf numFmtId="0" fontId="36" fillId="0" borderId="4" xfId="11" applyBorder="1"/>
    <xf numFmtId="0" fontId="48" fillId="0" borderId="1" xfId="11" applyFont="1" applyAlignment="1" applyProtection="1">
      <alignment horizontal="left" vertical="center"/>
    </xf>
    <xf numFmtId="0" fontId="38" fillId="0" borderId="1" xfId="11" applyFont="1" applyAlignment="1" applyProtection="1">
      <alignment horizontal="left" vertical="center"/>
    </xf>
    <xf numFmtId="0" fontId="37" fillId="0" borderId="1" xfId="11" applyFont="1" applyAlignment="1" applyProtection="1">
      <alignment horizontal="left" vertical="center"/>
    </xf>
    <xf numFmtId="0" fontId="0" fillId="0" borderId="1" xfId="11" applyFont="1" applyAlignment="1">
      <alignment vertical="center"/>
    </xf>
    <xf numFmtId="0" fontId="0" fillId="0" borderId="4" xfId="11" applyFont="1" applyBorder="1" applyAlignment="1" applyProtection="1">
      <alignment vertical="center"/>
    </xf>
    <xf numFmtId="0" fontId="0" fillId="0" borderId="1" xfId="11" applyFont="1" applyAlignment="1" applyProtection="1">
      <alignment vertical="center"/>
    </xf>
    <xf numFmtId="0" fontId="0" fillId="0" borderId="4" xfId="11" applyFont="1" applyBorder="1" applyAlignment="1">
      <alignment vertical="center"/>
    </xf>
    <xf numFmtId="0" fontId="36" fillId="0" borderId="4" xfId="11" applyBorder="1" applyAlignment="1">
      <alignment vertical="center"/>
    </xf>
    <xf numFmtId="0" fontId="0" fillId="0" borderId="9" xfId="11" applyFont="1" applyBorder="1" applyAlignment="1" applyProtection="1">
      <alignment vertical="center"/>
    </xf>
    <xf numFmtId="0" fontId="0" fillId="0" borderId="10" xfId="11" applyFont="1" applyBorder="1" applyAlignment="1" applyProtection="1">
      <alignment vertical="center"/>
    </xf>
    <xf numFmtId="0" fontId="0" fillId="0" borderId="2" xfId="11" applyFont="1" applyBorder="1" applyAlignment="1" applyProtection="1">
      <alignment vertical="center"/>
    </xf>
    <xf numFmtId="0" fontId="0" fillId="0" borderId="3" xfId="11" applyFont="1" applyBorder="1" applyAlignment="1" applyProtection="1">
      <alignment vertical="center"/>
    </xf>
    <xf numFmtId="0" fontId="53" fillId="0" borderId="1" xfId="11" applyFont="1" applyAlignment="1" applyProtection="1">
      <alignment horizontal="left" vertical="center"/>
    </xf>
    <xf numFmtId="0" fontId="36" fillId="0" borderId="2" xfId="11" applyBorder="1"/>
    <xf numFmtId="0" fontId="36" fillId="0" borderId="3" xfId="11" applyBorder="1"/>
    <xf numFmtId="0" fontId="48" fillId="0" borderId="1" xfId="11" applyFont="1" applyAlignment="1">
      <alignment horizontal="left" vertical="center"/>
    </xf>
    <xf numFmtId="0" fontId="37" fillId="0" borderId="1" xfId="11" applyFont="1" applyAlignment="1">
      <alignment horizontal="left" vertical="center"/>
    </xf>
    <xf numFmtId="0" fontId="38" fillId="0" borderId="1" xfId="11" applyFont="1" applyAlignment="1">
      <alignment horizontal="left" vertical="center"/>
    </xf>
    <xf numFmtId="0" fontId="0" fillId="0" borderId="1" xfId="11" applyFont="1" applyAlignment="1">
      <alignment vertical="center" wrapText="1"/>
    </xf>
    <xf numFmtId="0" fontId="0" fillId="0" borderId="4" xfId="11" applyFont="1" applyBorder="1" applyAlignment="1">
      <alignment vertical="center" wrapText="1"/>
    </xf>
    <xf numFmtId="0" fontId="0" fillId="0" borderId="11" xfId="11" applyFont="1" applyBorder="1" applyAlignment="1">
      <alignment vertical="center"/>
    </xf>
    <xf numFmtId="0" fontId="49" fillId="0" borderId="1" xfId="11" applyFont="1" applyAlignment="1">
      <alignment horizontal="left" vertical="center"/>
    </xf>
    <xf numFmtId="0" fontId="37" fillId="0" borderId="1" xfId="11" applyFont="1" applyAlignment="1">
      <alignment horizontal="right" vertical="center"/>
    </xf>
    <xf numFmtId="0" fontId="51" fillId="0" borderId="1" xfId="11" applyFont="1" applyAlignment="1">
      <alignment horizontal="left" vertical="center"/>
    </xf>
    <xf numFmtId="4" fontId="37" fillId="0" borderId="1" xfId="11" applyNumberFormat="1" applyFont="1" applyAlignment="1">
      <alignment vertical="center"/>
    </xf>
    <xf numFmtId="164" fontId="37" fillId="0" borderId="1" xfId="11" applyNumberFormat="1" applyFont="1" applyAlignment="1">
      <alignment horizontal="right" vertical="center"/>
    </xf>
    <xf numFmtId="0" fontId="0" fillId="2" borderId="1" xfId="11" applyFont="1" applyFill="1" applyAlignment="1">
      <alignment vertical="center"/>
    </xf>
    <xf numFmtId="0" fontId="40" fillId="2" borderId="7" xfId="11" applyFont="1" applyFill="1" applyBorder="1" applyAlignment="1">
      <alignment horizontal="left" vertical="center"/>
    </xf>
    <xf numFmtId="0" fontId="0" fillId="2" borderId="8" xfId="11" applyFont="1" applyFill="1" applyBorder="1" applyAlignment="1">
      <alignment vertical="center"/>
    </xf>
    <xf numFmtId="0" fontId="40" fillId="2" borderId="8" xfId="11" applyFont="1" applyFill="1" applyBorder="1" applyAlignment="1">
      <alignment horizontal="right" vertical="center"/>
    </xf>
    <xf numFmtId="0" fontId="40" fillId="2" borderId="8" xfId="11" applyFont="1" applyFill="1" applyBorder="1" applyAlignment="1">
      <alignment horizontal="center" vertical="center"/>
    </xf>
    <xf numFmtId="0" fontId="50" fillId="0" borderId="5" xfId="11" applyFont="1" applyBorder="1" applyAlignment="1">
      <alignment horizontal="left" vertical="center"/>
    </xf>
    <xf numFmtId="0" fontId="36" fillId="0" borderId="5" xfId="11" applyBorder="1" applyAlignment="1">
      <alignment vertical="center"/>
    </xf>
    <xf numFmtId="0" fontId="37" fillId="0" borderId="6" xfId="11" applyFont="1" applyBorder="1" applyAlignment="1">
      <alignment horizontal="left" vertical="center"/>
    </xf>
    <xf numFmtId="0" fontId="0" fillId="0" borderId="6" xfId="11" applyFont="1" applyBorder="1" applyAlignment="1">
      <alignment vertical="center"/>
    </xf>
    <xf numFmtId="0" fontId="37" fillId="0" borderId="6" xfId="11" applyFont="1" applyBorder="1" applyAlignment="1">
      <alignment horizontal="center" vertical="center"/>
    </xf>
    <xf numFmtId="0" fontId="0" fillId="0" borderId="5" xfId="11" applyFont="1" applyBorder="1" applyAlignment="1">
      <alignment vertical="center"/>
    </xf>
    <xf numFmtId="0" fontId="0" fillId="0" borderId="9" xfId="11" applyFont="1" applyBorder="1" applyAlignment="1">
      <alignment vertical="center"/>
    </xf>
    <xf numFmtId="0" fontId="0" fillId="0" borderId="10" xfId="11" applyFont="1" applyBorder="1" applyAlignment="1">
      <alignment vertical="center"/>
    </xf>
    <xf numFmtId="0" fontId="0" fillId="0" borderId="2" xfId="11" applyFont="1" applyBorder="1" applyAlignment="1">
      <alignment vertical="center"/>
    </xf>
    <xf numFmtId="0" fontId="0" fillId="0" borderId="3" xfId="11" applyFont="1" applyBorder="1" applyAlignment="1">
      <alignment vertical="center"/>
    </xf>
    <xf numFmtId="0" fontId="52" fillId="2" borderId="1" xfId="11" applyFont="1" applyFill="1" applyAlignment="1" applyProtection="1">
      <alignment horizontal="left" vertical="center"/>
    </xf>
    <xf numFmtId="0" fontId="0" fillId="2" borderId="1" xfId="11" applyFont="1" applyFill="1" applyAlignment="1" applyProtection="1">
      <alignment vertical="center"/>
    </xf>
    <xf numFmtId="0" fontId="54" fillId="0" borderId="1" xfId="11" applyFont="1" applyAlignment="1" applyProtection="1">
      <alignment horizontal="left" vertical="center"/>
    </xf>
    <xf numFmtId="0" fontId="41" fillId="0" borderId="4" xfId="11" applyFont="1" applyBorder="1" applyAlignment="1" applyProtection="1">
      <alignment vertical="center"/>
    </xf>
    <xf numFmtId="0" fontId="41" fillId="0" borderId="1" xfId="11" applyFont="1" applyAlignment="1" applyProtection="1">
      <alignment vertical="center"/>
    </xf>
    <xf numFmtId="0" fontId="41" fillId="0" borderId="14" xfId="11" applyFont="1" applyBorder="1" applyAlignment="1" applyProtection="1">
      <alignment horizontal="left" vertical="center"/>
    </xf>
    <xf numFmtId="0" fontId="41" fillId="0" borderId="14" xfId="11" applyFont="1" applyBorder="1" applyAlignment="1" applyProtection="1">
      <alignment vertical="center"/>
    </xf>
    <xf numFmtId="0" fontId="42" fillId="0" borderId="4" xfId="11" applyFont="1" applyBorder="1" applyAlignment="1" applyProtection="1">
      <alignment vertical="center"/>
    </xf>
    <xf numFmtId="0" fontId="42" fillId="0" borderId="1" xfId="11" applyFont="1" applyAlignment="1" applyProtection="1">
      <alignment vertical="center"/>
    </xf>
    <xf numFmtId="0" fontId="42" fillId="0" borderId="14" xfId="11" applyFont="1" applyBorder="1" applyAlignment="1" applyProtection="1">
      <alignment horizontal="left" vertical="center"/>
    </xf>
    <xf numFmtId="0" fontId="42" fillId="0" borderId="14" xfId="11" applyFont="1" applyBorder="1" applyAlignment="1" applyProtection="1">
      <alignment vertical="center"/>
    </xf>
    <xf numFmtId="0" fontId="0" fillId="0" borderId="1" xfId="11" applyFont="1" applyAlignment="1">
      <alignment horizontal="center" vertical="center" wrapText="1"/>
    </xf>
    <xf numFmtId="0" fontId="0" fillId="0" borderId="4" xfId="11" applyFont="1" applyBorder="1" applyAlignment="1" applyProtection="1">
      <alignment horizontal="center" vertical="center" wrapText="1"/>
    </xf>
    <xf numFmtId="0" fontId="52" fillId="2" borderId="12" xfId="11" applyFont="1" applyFill="1" applyBorder="1" applyAlignment="1" applyProtection="1">
      <alignment horizontal="center" vertical="center" wrapText="1"/>
    </xf>
    <xf numFmtId="0" fontId="52" fillId="2" borderId="13" xfId="11" applyFont="1" applyFill="1" applyBorder="1" applyAlignment="1" applyProtection="1">
      <alignment horizontal="center" vertical="center" wrapText="1"/>
    </xf>
    <xf numFmtId="0" fontId="43" fillId="0" borderId="4" xfId="11" applyFont="1" applyBorder="1" applyAlignment="1" applyProtection="1"/>
    <xf numFmtId="0" fontId="43" fillId="0" borderId="1" xfId="11" applyFont="1" applyAlignment="1" applyProtection="1"/>
    <xf numFmtId="0" fontId="43" fillId="0" borderId="1" xfId="11" applyFont="1" applyAlignment="1" applyProtection="1">
      <alignment horizontal="left"/>
    </xf>
    <xf numFmtId="0" fontId="41" fillId="0" borderId="1" xfId="11" applyFont="1" applyAlignment="1" applyProtection="1">
      <alignment horizontal="left"/>
    </xf>
    <xf numFmtId="0" fontId="43" fillId="0" borderId="1" xfId="11" applyFont="1" applyAlignment="1" applyProtection="1">
      <protection locked="0"/>
    </xf>
    <xf numFmtId="0" fontId="42" fillId="0" borderId="1" xfId="11" applyFont="1" applyAlignment="1" applyProtection="1">
      <alignment horizontal="left"/>
    </xf>
    <xf numFmtId="0" fontId="52" fillId="0" borderId="15" xfId="11" applyFont="1" applyBorder="1" applyAlignment="1" applyProtection="1">
      <alignment horizontal="center" vertical="center"/>
    </xf>
    <xf numFmtId="49" fontId="52" fillId="0" borderId="15" xfId="11" applyNumberFormat="1" applyFont="1" applyBorder="1" applyAlignment="1" applyProtection="1">
      <alignment horizontal="left" vertical="center" wrapText="1"/>
    </xf>
    <xf numFmtId="0" fontId="52" fillId="0" borderId="15" xfId="11" applyFont="1" applyBorder="1" applyAlignment="1" applyProtection="1">
      <alignment horizontal="left" vertical="center" wrapText="1"/>
    </xf>
    <xf numFmtId="0" fontId="52" fillId="0" borderId="15" xfId="11" applyFont="1" applyBorder="1" applyAlignment="1" applyProtection="1">
      <alignment horizontal="center" vertical="center" wrapText="1"/>
    </xf>
    <xf numFmtId="166" fontId="52" fillId="0" borderId="15" xfId="11" applyNumberFormat="1" applyFont="1" applyBorder="1" applyAlignment="1" applyProtection="1">
      <alignment vertical="center"/>
    </xf>
    <xf numFmtId="4" fontId="52" fillId="4" borderId="15" xfId="11" applyNumberFormat="1" applyFont="1" applyFill="1" applyBorder="1" applyAlignment="1" applyProtection="1">
      <alignment vertical="center"/>
      <protection locked="0"/>
    </xf>
    <xf numFmtId="0" fontId="44" fillId="0" borderId="4" xfId="11" applyFont="1" applyBorder="1" applyAlignment="1" applyProtection="1">
      <alignment vertical="center"/>
    </xf>
    <xf numFmtId="0" fontId="44" fillId="0" borderId="1" xfId="11" applyFont="1" applyAlignment="1" applyProtection="1">
      <alignment vertical="center"/>
    </xf>
    <xf numFmtId="0" fontId="55" fillId="0" borderId="1" xfId="11" applyFont="1" applyAlignment="1" applyProtection="1">
      <alignment horizontal="left" vertical="center"/>
    </xf>
    <xf numFmtId="0" fontId="44" fillId="0" borderId="1" xfId="11" applyFont="1" applyAlignment="1" applyProtection="1">
      <alignment horizontal="left" vertical="center"/>
    </xf>
    <xf numFmtId="0" fontId="44" fillId="0" borderId="1" xfId="11" applyFont="1" applyAlignment="1" applyProtection="1">
      <alignment horizontal="left" vertical="center" wrapText="1"/>
    </xf>
    <xf numFmtId="166" fontId="44" fillId="0" borderId="1" xfId="11" applyNumberFormat="1" applyFont="1" applyAlignment="1" applyProtection="1">
      <alignment vertical="center"/>
    </xf>
    <xf numFmtId="0" fontId="44" fillId="0" borderId="1" xfId="11" applyFont="1" applyAlignment="1" applyProtection="1">
      <alignment vertical="center"/>
      <protection locked="0"/>
    </xf>
    <xf numFmtId="0" fontId="45" fillId="0" borderId="4" xfId="11" applyFont="1" applyBorder="1" applyAlignment="1" applyProtection="1">
      <alignment vertical="center"/>
    </xf>
    <xf numFmtId="0" fontId="45" fillId="0" borderId="1" xfId="11" applyFont="1" applyAlignment="1" applyProtection="1">
      <alignment vertical="center"/>
    </xf>
    <xf numFmtId="0" fontId="45" fillId="0" borderId="1" xfId="11" applyFont="1" applyAlignment="1" applyProtection="1">
      <alignment horizontal="left" vertical="center"/>
    </xf>
    <xf numFmtId="0" fontId="45" fillId="0" borderId="1" xfId="11" applyFont="1" applyAlignment="1" applyProtection="1">
      <alignment horizontal="left" vertical="center" wrapText="1"/>
    </xf>
    <xf numFmtId="166" fontId="45" fillId="0" borderId="1" xfId="11" applyNumberFormat="1" applyFont="1" applyAlignment="1" applyProtection="1">
      <alignment vertical="center"/>
    </xf>
    <xf numFmtId="0" fontId="45" fillId="0" borderId="1" xfId="11" applyFont="1" applyAlignment="1" applyProtection="1">
      <alignment vertical="center"/>
      <protection locked="0"/>
    </xf>
    <xf numFmtId="0" fontId="46" fillId="0" borderId="4" xfId="11" applyFont="1" applyBorder="1" applyAlignment="1" applyProtection="1">
      <alignment vertical="center"/>
    </xf>
    <xf numFmtId="0" fontId="46" fillId="0" borderId="1" xfId="11" applyFont="1" applyAlignment="1" applyProtection="1">
      <alignment vertical="center"/>
    </xf>
    <xf numFmtId="0" fontId="46" fillId="0" borderId="1" xfId="11" applyFont="1" applyAlignment="1" applyProtection="1">
      <alignment horizontal="left" vertical="center"/>
    </xf>
    <xf numFmtId="0" fontId="46" fillId="0" borderId="1" xfId="11" applyFont="1" applyAlignment="1" applyProtection="1">
      <alignment horizontal="left" vertical="center" wrapText="1"/>
    </xf>
    <xf numFmtId="166" fontId="46" fillId="0" borderId="1" xfId="11" applyNumberFormat="1" applyFont="1" applyAlignment="1" applyProtection="1">
      <alignment vertical="center"/>
    </xf>
    <xf numFmtId="0" fontId="46" fillId="0" borderId="1" xfId="11" applyFont="1" applyAlignment="1" applyProtection="1">
      <alignment vertical="center"/>
      <protection locked="0"/>
    </xf>
    <xf numFmtId="0" fontId="56" fillId="0" borderId="15" xfId="11" applyFont="1" applyBorder="1" applyAlignment="1" applyProtection="1">
      <alignment horizontal="center" vertical="center"/>
    </xf>
    <xf numFmtId="49" fontId="56" fillId="0" borderId="15" xfId="11" applyNumberFormat="1" applyFont="1" applyBorder="1" applyAlignment="1" applyProtection="1">
      <alignment horizontal="left" vertical="center" wrapText="1"/>
    </xf>
    <xf numFmtId="0" fontId="56" fillId="0" borderId="15" xfId="11" applyFont="1" applyBorder="1" applyAlignment="1" applyProtection="1">
      <alignment horizontal="left" vertical="center" wrapText="1"/>
    </xf>
    <xf numFmtId="0" fontId="56" fillId="0" borderId="15" xfId="11" applyFont="1" applyBorder="1" applyAlignment="1" applyProtection="1">
      <alignment horizontal="center" vertical="center" wrapText="1"/>
    </xf>
    <xf numFmtId="166" fontId="56" fillId="0" borderId="15" xfId="11" applyNumberFormat="1" applyFont="1" applyBorder="1" applyAlignment="1" applyProtection="1">
      <alignment vertical="center"/>
    </xf>
    <xf numFmtId="4" fontId="56" fillId="4" borderId="15" xfId="11" applyNumberFormat="1" applyFont="1" applyFill="1" applyBorder="1" applyAlignment="1" applyProtection="1">
      <alignment vertical="center"/>
      <protection locked="0"/>
    </xf>
    <xf numFmtId="0" fontId="36" fillId="0" borderId="16" xfId="11" applyBorder="1"/>
    <xf numFmtId="0" fontId="36" fillId="0" borderId="17" xfId="11" applyBorder="1"/>
    <xf numFmtId="0" fontId="0" fillId="0" borderId="17" xfId="11" applyFont="1" applyBorder="1" applyAlignment="1">
      <alignment vertical="center"/>
    </xf>
    <xf numFmtId="0" fontId="38" fillId="0" borderId="17" xfId="11" applyFont="1" applyBorder="1" applyAlignment="1">
      <alignment horizontal="left" vertical="center"/>
    </xf>
    <xf numFmtId="165" fontId="38" fillId="0" borderId="17" xfId="11" applyNumberFormat="1" applyFont="1" applyBorder="1" applyAlignment="1">
      <alignment horizontal="left" vertical="center"/>
    </xf>
    <xf numFmtId="0" fontId="38" fillId="4" borderId="17" xfId="11" applyFont="1" applyFill="1" applyBorder="1" applyAlignment="1" applyProtection="1">
      <alignment horizontal="left" vertical="center"/>
      <protection locked="0"/>
    </xf>
    <xf numFmtId="0" fontId="0" fillId="0" borderId="17" xfId="11" applyFont="1" applyBorder="1" applyAlignment="1">
      <alignment vertical="center" wrapText="1"/>
    </xf>
    <xf numFmtId="0" fontId="0" fillId="0" borderId="46" xfId="11" applyFont="1" applyBorder="1" applyAlignment="1">
      <alignment vertical="center"/>
    </xf>
    <xf numFmtId="4" fontId="53" fillId="0" borderId="17" xfId="11" applyNumberFormat="1" applyFont="1" applyBorder="1" applyAlignment="1">
      <alignment vertical="center"/>
    </xf>
    <xf numFmtId="0" fontId="37" fillId="0" borderId="17" xfId="11" applyFont="1" applyBorder="1" applyAlignment="1">
      <alignment horizontal="right" vertical="center"/>
    </xf>
    <xf numFmtId="4" fontId="37" fillId="0" borderId="17" xfId="11" applyNumberFormat="1" applyFont="1" applyBorder="1" applyAlignment="1">
      <alignment vertical="center"/>
    </xf>
    <xf numFmtId="4" fontId="40" fillId="2" borderId="47" xfId="11" applyNumberFormat="1" applyFont="1" applyFill="1" applyBorder="1" applyAlignment="1">
      <alignment vertical="center"/>
    </xf>
    <xf numFmtId="0" fontId="36" fillId="0" borderId="48" xfId="11" applyBorder="1" applyAlignment="1">
      <alignment vertical="center"/>
    </xf>
    <xf numFmtId="0" fontId="37" fillId="0" borderId="49" xfId="11" applyFont="1" applyBorder="1" applyAlignment="1">
      <alignment horizontal="right" vertical="center"/>
    </xf>
    <xf numFmtId="0" fontId="0" fillId="0" borderId="48" xfId="11" applyFont="1" applyBorder="1" applyAlignment="1">
      <alignment vertical="center"/>
    </xf>
    <xf numFmtId="0" fontId="0" fillId="0" borderId="18" xfId="11" applyFont="1" applyBorder="1" applyAlignment="1">
      <alignment vertical="center"/>
    </xf>
    <xf numFmtId="0" fontId="0" fillId="0" borderId="16" xfId="11" applyFont="1" applyBorder="1" applyAlignment="1">
      <alignment vertical="center"/>
    </xf>
    <xf numFmtId="0" fontId="0" fillId="0" borderId="17" xfId="11" applyFont="1" applyBorder="1" applyAlignment="1" applyProtection="1">
      <alignment vertical="center"/>
    </xf>
    <xf numFmtId="165" fontId="38" fillId="0" borderId="17" xfId="11" applyNumberFormat="1" applyFont="1" applyBorder="1" applyAlignment="1" applyProtection="1">
      <alignment horizontal="left" vertical="center"/>
    </xf>
    <xf numFmtId="0" fontId="38" fillId="0" borderId="17" xfId="11" applyFont="1" applyBorder="1" applyAlignment="1" applyProtection="1">
      <alignment horizontal="left" vertical="center" wrapText="1"/>
    </xf>
    <xf numFmtId="0" fontId="52" fillId="2" borderId="17" xfId="11" applyFont="1" applyFill="1" applyBorder="1" applyAlignment="1" applyProtection="1">
      <alignment horizontal="right" vertical="center"/>
    </xf>
    <xf numFmtId="4" fontId="53" fillId="0" borderId="17" xfId="11" applyNumberFormat="1" applyFont="1" applyBorder="1" applyAlignment="1" applyProtection="1">
      <alignment vertical="center"/>
    </xf>
    <xf numFmtId="4" fontId="41" fillId="0" borderId="50" xfId="11" applyNumberFormat="1" applyFont="1" applyBorder="1" applyAlignment="1" applyProtection="1">
      <alignment vertical="center"/>
    </xf>
    <xf numFmtId="4" fontId="42" fillId="0" borderId="50" xfId="11" applyNumberFormat="1" applyFont="1" applyBorder="1" applyAlignment="1" applyProtection="1">
      <alignment vertical="center"/>
    </xf>
    <xf numFmtId="0" fontId="0" fillId="0" borderId="18" xfId="11" applyFont="1" applyBorder="1" applyAlignment="1" applyProtection="1">
      <alignment vertical="center"/>
    </xf>
    <xf numFmtId="0" fontId="0" fillId="0" borderId="16" xfId="11" applyFont="1" applyBorder="1" applyAlignment="1" applyProtection="1">
      <alignment vertical="center"/>
    </xf>
    <xf numFmtId="0" fontId="52" fillId="2" borderId="51" xfId="11" applyFont="1" applyFill="1" applyBorder="1" applyAlignment="1" applyProtection="1">
      <alignment horizontal="center" vertical="center" wrapText="1"/>
    </xf>
    <xf numFmtId="4" fontId="53" fillId="0" borderId="17" xfId="11" applyNumberFormat="1" applyFont="1" applyBorder="1" applyAlignment="1" applyProtection="1"/>
    <xf numFmtId="4" fontId="41" fillId="0" borderId="17" xfId="11" applyNumberFormat="1" applyFont="1" applyBorder="1" applyAlignment="1" applyProtection="1"/>
    <xf numFmtId="4" fontId="42" fillId="0" borderId="17" xfId="11" applyNumberFormat="1" applyFont="1" applyBorder="1" applyAlignment="1" applyProtection="1"/>
    <xf numFmtId="4" fontId="52" fillId="0" borderId="52" xfId="11" applyNumberFormat="1" applyFont="1" applyBorder="1" applyAlignment="1" applyProtection="1">
      <alignment vertical="center"/>
    </xf>
    <xf numFmtId="0" fontId="44" fillId="0" borderId="17" xfId="11" applyFont="1" applyBorder="1" applyAlignment="1" applyProtection="1">
      <alignment vertical="center"/>
    </xf>
    <xf numFmtId="0" fontId="45" fillId="0" borderId="17" xfId="11" applyFont="1" applyBorder="1" applyAlignment="1" applyProtection="1">
      <alignment vertical="center"/>
    </xf>
    <xf numFmtId="0" fontId="46" fillId="0" borderId="17" xfId="11" applyFont="1" applyBorder="1" applyAlignment="1" applyProtection="1">
      <alignment vertical="center"/>
    </xf>
    <xf numFmtId="4" fontId="56" fillId="0" borderId="52" xfId="11" applyNumberFormat="1" applyFont="1" applyBorder="1" applyAlignment="1" applyProtection="1">
      <alignment vertical="center"/>
    </xf>
    <xf numFmtId="0" fontId="57" fillId="0" borderId="5" xfId="11" applyFont="1" applyBorder="1" applyAlignment="1" applyProtection="1">
      <alignment vertical="center" wrapText="1"/>
    </xf>
    <xf numFmtId="0" fontId="36" fillId="0" borderId="1" xfId="12"/>
    <xf numFmtId="0" fontId="36" fillId="0" borderId="1" xfId="12" applyAlignment="1">
      <alignment vertical="center"/>
    </xf>
    <xf numFmtId="0" fontId="36" fillId="0" borderId="1" xfId="12" applyAlignment="1">
      <alignment vertical="center" wrapText="1"/>
    </xf>
    <xf numFmtId="0" fontId="25" fillId="0" borderId="1" xfId="12" applyFont="1" applyAlignment="1">
      <alignment vertical="center"/>
    </xf>
    <xf numFmtId="0" fontId="26" fillId="0" borderId="1" xfId="12" applyFont="1" applyAlignment="1">
      <alignment vertical="center"/>
    </xf>
    <xf numFmtId="0" fontId="27" fillId="0" borderId="1" xfId="12" applyFont="1" applyAlignment="1"/>
    <xf numFmtId="0" fontId="28" fillId="0" borderId="1" xfId="12" applyFont="1" applyAlignment="1">
      <alignment vertical="center"/>
    </xf>
    <xf numFmtId="0" fontId="30" fillId="0" borderId="1" xfId="12" applyFont="1" applyAlignment="1">
      <alignment vertical="center"/>
    </xf>
    <xf numFmtId="0" fontId="31" fillId="0" borderId="1" xfId="12" applyFont="1" applyAlignment="1">
      <alignment vertical="center"/>
    </xf>
    <xf numFmtId="0" fontId="33" fillId="0" borderId="1" xfId="12" applyFont="1" applyAlignment="1">
      <alignment vertical="center"/>
    </xf>
    <xf numFmtId="0" fontId="36" fillId="0" borderId="4" xfId="12" applyBorder="1"/>
    <xf numFmtId="0" fontId="5" fillId="0" borderId="1" xfId="12" applyFont="1" applyAlignment="1" applyProtection="1">
      <alignment horizontal="left" vertical="center"/>
    </xf>
    <xf numFmtId="0" fontId="2" fillId="0" borderId="1" xfId="12" applyFont="1" applyAlignment="1" applyProtection="1">
      <alignment horizontal="left" vertical="center"/>
    </xf>
    <xf numFmtId="0" fontId="1" fillId="0" borderId="1" xfId="12" applyFont="1" applyAlignment="1" applyProtection="1">
      <alignment horizontal="left" vertical="center"/>
    </xf>
    <xf numFmtId="0" fontId="2" fillId="4" borderId="1" xfId="12" applyFont="1" applyFill="1" applyAlignment="1" applyProtection="1">
      <alignment horizontal="left" vertical="center"/>
      <protection locked="0"/>
    </xf>
    <xf numFmtId="0" fontId="2" fillId="0" borderId="1" xfId="12" applyFont="1" applyAlignment="1" applyProtection="1">
      <alignment horizontal="left" vertical="center" wrapText="1"/>
    </xf>
    <xf numFmtId="0" fontId="0" fillId="0" borderId="1" xfId="12" applyFont="1" applyAlignment="1">
      <alignment vertical="center"/>
    </xf>
    <xf numFmtId="0" fontId="0" fillId="0" borderId="4" xfId="12" applyFont="1" applyBorder="1" applyAlignment="1" applyProtection="1">
      <alignment vertical="center"/>
    </xf>
    <xf numFmtId="0" fontId="0" fillId="0" borderId="1" xfId="12" applyFont="1" applyAlignment="1" applyProtection="1">
      <alignment vertical="center"/>
    </xf>
    <xf numFmtId="0" fontId="0" fillId="0" borderId="4" xfId="12" applyFont="1" applyBorder="1" applyAlignment="1">
      <alignment vertical="center"/>
    </xf>
    <xf numFmtId="0" fontId="36" fillId="0" borderId="4" xfId="12" applyBorder="1" applyAlignment="1">
      <alignment vertical="center"/>
    </xf>
    <xf numFmtId="0" fontId="0" fillId="0" borderId="9" xfId="12" applyFont="1" applyBorder="1" applyAlignment="1" applyProtection="1">
      <alignment vertical="center"/>
    </xf>
    <xf numFmtId="0" fontId="0" fillId="0" borderId="10" xfId="12" applyFont="1" applyBorder="1" applyAlignment="1" applyProtection="1">
      <alignment vertical="center"/>
    </xf>
    <xf numFmtId="0" fontId="0" fillId="0" borderId="2" xfId="12" applyFont="1" applyBorder="1" applyAlignment="1" applyProtection="1">
      <alignment vertical="center"/>
    </xf>
    <xf numFmtId="0" fontId="0" fillId="0" borderId="3" xfId="12" applyFont="1" applyBorder="1" applyAlignment="1" applyProtection="1">
      <alignment vertical="center"/>
    </xf>
    <xf numFmtId="165" fontId="2" fillId="0" borderId="1" xfId="12" applyNumberFormat="1" applyFont="1" applyAlignment="1" applyProtection="1">
      <alignment horizontal="left" vertical="center"/>
    </xf>
    <xf numFmtId="0" fontId="0" fillId="0" borderId="1" xfId="12" applyFont="1" applyBorder="1" applyAlignment="1" applyProtection="1">
      <alignment vertical="center"/>
    </xf>
    <xf numFmtId="0" fontId="58" fillId="0" borderId="12" xfId="12" applyFont="1" applyBorder="1" applyAlignment="1" applyProtection="1">
      <alignment horizontal="center" vertical="center" wrapText="1"/>
    </xf>
    <xf numFmtId="0" fontId="58" fillId="0" borderId="13" xfId="12" applyFont="1" applyBorder="1" applyAlignment="1" applyProtection="1">
      <alignment horizontal="center" vertical="center" wrapText="1"/>
    </xf>
    <xf numFmtId="0" fontId="58" fillId="0" borderId="43" xfId="12" applyFont="1" applyBorder="1" applyAlignment="1" applyProtection="1">
      <alignment horizontal="center" vertical="center" wrapText="1"/>
    </xf>
    <xf numFmtId="0" fontId="0" fillId="0" borderId="39" xfId="12" applyFont="1" applyBorder="1" applyAlignment="1" applyProtection="1">
      <alignment vertical="center"/>
    </xf>
    <xf numFmtId="0" fontId="0" fillId="0" borderId="11" xfId="12" applyFont="1" applyBorder="1" applyAlignment="1" applyProtection="1">
      <alignment vertical="center"/>
    </xf>
    <xf numFmtId="0" fontId="8" fillId="0" borderId="1" xfId="12" applyFont="1" applyAlignment="1" applyProtection="1">
      <alignment horizontal="left" vertical="center"/>
    </xf>
    <xf numFmtId="4" fontId="8" fillId="0" borderId="1" xfId="12" applyNumberFormat="1" applyFont="1" applyAlignment="1" applyProtection="1">
      <alignment vertical="center"/>
    </xf>
    <xf numFmtId="0" fontId="36" fillId="0" borderId="2" xfId="12" applyBorder="1"/>
    <xf numFmtId="0" fontId="36" fillId="0" borderId="3" xfId="12" applyBorder="1"/>
    <xf numFmtId="0" fontId="5" fillId="0" borderId="1" xfId="12" applyFont="1" applyAlignment="1">
      <alignment horizontal="left" vertical="center"/>
    </xf>
    <xf numFmtId="0" fontId="59" fillId="0" borderId="1" xfId="12" applyFont="1" applyAlignment="1">
      <alignment horizontal="left" vertical="center"/>
    </xf>
    <xf numFmtId="0" fontId="1" fillId="0" borderId="1" xfId="12" applyFont="1" applyAlignment="1">
      <alignment horizontal="left" vertical="center"/>
    </xf>
    <xf numFmtId="0" fontId="2" fillId="0" borderId="1" xfId="12" applyFont="1" applyAlignment="1">
      <alignment horizontal="left" vertical="center"/>
    </xf>
    <xf numFmtId="165" fontId="2" fillId="0" borderId="1" xfId="12" applyNumberFormat="1" applyFont="1" applyAlignment="1">
      <alignment horizontal="left" vertical="center"/>
    </xf>
    <xf numFmtId="0" fontId="0" fillId="0" borderId="1" xfId="12" applyFont="1" applyAlignment="1">
      <alignment vertical="center" wrapText="1"/>
    </xf>
    <xf numFmtId="0" fontId="0" fillId="0" borderId="4" xfId="12" applyFont="1" applyBorder="1" applyAlignment="1">
      <alignment vertical="center" wrapText="1"/>
    </xf>
    <xf numFmtId="0" fontId="36" fillId="0" borderId="4" xfId="12" applyBorder="1" applyAlignment="1">
      <alignment vertical="center" wrapText="1"/>
    </xf>
    <xf numFmtId="0" fontId="0" fillId="0" borderId="11" xfId="12" applyFont="1" applyBorder="1" applyAlignment="1">
      <alignment vertical="center"/>
    </xf>
    <xf numFmtId="0" fontId="6" fillId="0" borderId="1" xfId="12" applyFont="1" applyAlignment="1">
      <alignment horizontal="left" vertical="center"/>
    </xf>
    <xf numFmtId="4" fontId="8" fillId="0" borderId="1" xfId="12" applyNumberFormat="1" applyFont="1" applyAlignment="1">
      <alignment vertical="center"/>
    </xf>
    <xf numFmtId="0" fontId="1" fillId="0" borderId="1" xfId="12" applyFont="1" applyAlignment="1">
      <alignment horizontal="right" vertical="center"/>
    </xf>
    <xf numFmtId="0" fontId="23" fillId="0" borderId="1" xfId="12" applyFont="1" applyAlignment="1">
      <alignment horizontal="left" vertical="center"/>
    </xf>
    <xf numFmtId="4" fontId="1" fillId="0" borderId="1" xfId="12" applyNumberFormat="1" applyFont="1" applyAlignment="1">
      <alignment vertical="center"/>
    </xf>
    <xf numFmtId="164" fontId="1" fillId="0" borderId="1" xfId="12" applyNumberFormat="1" applyFont="1" applyAlignment="1">
      <alignment horizontal="right" vertical="center"/>
    </xf>
    <xf numFmtId="0" fontId="0" fillId="2" borderId="1" xfId="12" applyFont="1" applyFill="1" applyAlignment="1">
      <alignment vertical="center"/>
    </xf>
    <xf numFmtId="0" fontId="4" fillId="2" borderId="7" xfId="12" applyFont="1" applyFill="1" applyBorder="1" applyAlignment="1">
      <alignment horizontal="left" vertical="center"/>
    </xf>
    <xf numFmtId="0" fontId="0" fillId="2" borderId="8" xfId="12" applyFont="1" applyFill="1" applyBorder="1" applyAlignment="1">
      <alignment vertical="center"/>
    </xf>
    <xf numFmtId="0" fontId="4" fillId="2" borderId="8" xfId="12" applyFont="1" applyFill="1" applyBorder="1" applyAlignment="1">
      <alignment horizontal="right" vertical="center"/>
    </xf>
    <xf numFmtId="0" fontId="4" fillId="2" borderId="8" xfId="12" applyFont="1" applyFill="1" applyBorder="1" applyAlignment="1">
      <alignment horizontal="center" vertical="center"/>
    </xf>
    <xf numFmtId="4" fontId="4" fillId="2" borderId="8" xfId="12" applyNumberFormat="1" applyFont="1" applyFill="1" applyBorder="1" applyAlignment="1">
      <alignment vertical="center"/>
    </xf>
    <xf numFmtId="0" fontId="0" fillId="2" borderId="22" xfId="12" applyFont="1" applyFill="1" applyBorder="1" applyAlignment="1">
      <alignment vertical="center"/>
    </xf>
    <xf numFmtId="0" fontId="9" fillId="0" borderId="5" xfId="12" applyFont="1" applyBorder="1" applyAlignment="1">
      <alignment horizontal="left" vertical="center"/>
    </xf>
    <xf numFmtId="0" fontId="36" fillId="0" borderId="5" xfId="12" applyBorder="1" applyAlignment="1">
      <alignment vertical="center"/>
    </xf>
    <xf numFmtId="0" fontId="1" fillId="0" borderId="6" xfId="12" applyFont="1" applyBorder="1" applyAlignment="1">
      <alignment horizontal="left" vertical="center"/>
    </xf>
    <xf numFmtId="0" fontId="0" fillId="0" borderId="6" xfId="12" applyFont="1" applyBorder="1" applyAlignment="1">
      <alignment vertical="center"/>
    </xf>
    <xf numFmtId="0" fontId="1" fillId="0" borderId="6" xfId="12" applyFont="1" applyBorder="1" applyAlignment="1">
      <alignment horizontal="center" vertical="center"/>
    </xf>
    <xf numFmtId="0" fontId="1" fillId="0" borderId="6" xfId="12" applyFont="1" applyBorder="1" applyAlignment="1">
      <alignment horizontal="right" vertical="center"/>
    </xf>
    <xf numFmtId="0" fontId="0" fillId="0" borderId="5" xfId="12" applyFont="1" applyBorder="1" applyAlignment="1">
      <alignment vertical="center"/>
    </xf>
    <xf numFmtId="0" fontId="0" fillId="0" borderId="9" xfId="12" applyFont="1" applyBorder="1" applyAlignment="1">
      <alignment vertical="center"/>
    </xf>
    <xf numFmtId="0" fontId="0" fillId="0" borderId="10" xfId="12" applyFont="1" applyBorder="1" applyAlignment="1">
      <alignment vertical="center"/>
    </xf>
    <xf numFmtId="0" fontId="0" fillId="0" borderId="2" xfId="12" applyFont="1" applyBorder="1" applyAlignment="1">
      <alignment vertical="center"/>
    </xf>
    <xf numFmtId="0" fontId="0" fillId="0" borderId="3" xfId="12" applyFont="1" applyBorder="1" applyAlignment="1">
      <alignment vertical="center"/>
    </xf>
    <xf numFmtId="0" fontId="7" fillId="2" borderId="1" xfId="12" applyFont="1" applyFill="1" applyAlignment="1" applyProtection="1">
      <alignment horizontal="left" vertical="center"/>
    </xf>
    <xf numFmtId="0" fontId="0" fillId="2" borderId="1" xfId="12" applyFont="1" applyFill="1" applyAlignment="1" applyProtection="1">
      <alignment vertical="center"/>
    </xf>
    <xf numFmtId="0" fontId="7" fillId="2" borderId="1" xfId="12" applyFont="1" applyFill="1" applyAlignment="1" applyProtection="1">
      <alignment horizontal="right" vertical="center"/>
    </xf>
    <xf numFmtId="0" fontId="24" fillId="0" borderId="1" xfId="12" applyFont="1" applyAlignment="1" applyProtection="1">
      <alignment horizontal="left" vertical="center"/>
    </xf>
    <xf numFmtId="0" fontId="25" fillId="0" borderId="4" xfId="12" applyFont="1" applyBorder="1" applyAlignment="1" applyProtection="1">
      <alignment vertical="center"/>
    </xf>
    <xf numFmtId="0" fontId="25" fillId="0" borderId="1" xfId="12" applyFont="1" applyAlignment="1" applyProtection="1">
      <alignment vertical="center"/>
    </xf>
    <xf numFmtId="0" fontId="25" fillId="0" borderId="14" xfId="12" applyFont="1" applyBorder="1" applyAlignment="1" applyProtection="1">
      <alignment horizontal="left" vertical="center"/>
    </xf>
    <xf numFmtId="0" fontId="25" fillId="0" borderId="14" xfId="12" applyFont="1" applyBorder="1" applyAlignment="1" applyProtection="1">
      <alignment vertical="center"/>
    </xf>
    <xf numFmtId="4" fontId="25" fillId="0" borderId="14" xfId="12" applyNumberFormat="1" applyFont="1" applyBorder="1" applyAlignment="1" applyProtection="1">
      <alignment vertical="center"/>
    </xf>
    <xf numFmtId="0" fontId="25" fillId="0" borderId="4" xfId="12" applyFont="1" applyBorder="1" applyAlignment="1">
      <alignment vertical="center"/>
    </xf>
    <xf numFmtId="0" fontId="26" fillId="0" borderId="4" xfId="12" applyFont="1" applyBorder="1" applyAlignment="1" applyProtection="1">
      <alignment vertical="center"/>
    </xf>
    <xf numFmtId="0" fontId="26" fillId="0" borderId="1" xfId="12" applyFont="1" applyAlignment="1" applyProtection="1">
      <alignment vertical="center"/>
    </xf>
    <xf numFmtId="0" fontId="26" fillId="0" borderId="14" xfId="12" applyFont="1" applyBorder="1" applyAlignment="1" applyProtection="1">
      <alignment horizontal="left" vertical="center"/>
    </xf>
    <xf numFmtId="0" fontId="26" fillId="0" borderId="14" xfId="12" applyFont="1" applyBorder="1" applyAlignment="1" applyProtection="1">
      <alignment vertical="center"/>
    </xf>
    <xf numFmtId="4" fontId="26" fillId="0" borderId="14" xfId="12" applyNumberFormat="1" applyFont="1" applyBorder="1" applyAlignment="1" applyProtection="1">
      <alignment vertical="center"/>
    </xf>
    <xf numFmtId="0" fontId="26" fillId="0" borderId="4" xfId="12" applyFont="1" applyBorder="1" applyAlignment="1">
      <alignment vertical="center"/>
    </xf>
    <xf numFmtId="0" fontId="0" fillId="0" borderId="1" xfId="12" applyFont="1" applyAlignment="1">
      <alignment horizontal="center" vertical="center" wrapText="1"/>
    </xf>
    <xf numFmtId="0" fontId="0" fillId="0" borderId="4" xfId="12" applyFont="1" applyBorder="1" applyAlignment="1" applyProtection="1">
      <alignment horizontal="center" vertical="center" wrapText="1"/>
    </xf>
    <xf numFmtId="0" fontId="7" fillId="2" borderId="12" xfId="12" applyFont="1" applyFill="1" applyBorder="1" applyAlignment="1" applyProtection="1">
      <alignment horizontal="center" vertical="center" wrapText="1"/>
    </xf>
    <xf numFmtId="0" fontId="7" fillId="2" borderId="13" xfId="12" applyFont="1" applyFill="1" applyBorder="1" applyAlignment="1" applyProtection="1">
      <alignment horizontal="center" vertical="center" wrapText="1"/>
    </xf>
    <xf numFmtId="0" fontId="7" fillId="2" borderId="43" xfId="12" applyFont="1" applyFill="1" applyBorder="1" applyAlignment="1" applyProtection="1">
      <alignment horizontal="center" vertical="center" wrapText="1"/>
    </xf>
    <xf numFmtId="0" fontId="7" fillId="2" borderId="1" xfId="12" applyFont="1" applyFill="1" applyAlignment="1" applyProtection="1">
      <alignment horizontal="center" vertical="center" wrapText="1"/>
    </xf>
    <xf numFmtId="0" fontId="36" fillId="0" borderId="4" xfId="12" applyBorder="1" applyAlignment="1">
      <alignment horizontal="center" vertical="center" wrapText="1"/>
    </xf>
    <xf numFmtId="4" fontId="8" fillId="0" borderId="1" xfId="12" applyNumberFormat="1" applyFont="1" applyAlignment="1" applyProtection="1"/>
    <xf numFmtId="0" fontId="36" fillId="0" borderId="11" xfId="12" applyBorder="1" applyAlignment="1" applyProtection="1">
      <alignment vertical="center"/>
    </xf>
    <xf numFmtId="167" fontId="60" fillId="0" borderId="11" xfId="12" applyNumberFormat="1" applyFont="1" applyBorder="1" applyAlignment="1" applyProtection="1"/>
    <xf numFmtId="167" fontId="60" fillId="0" borderId="40" xfId="12" applyNumberFormat="1" applyFont="1" applyBorder="1" applyAlignment="1" applyProtection="1"/>
    <xf numFmtId="0" fontId="27" fillId="0" borderId="4" xfId="12" applyFont="1" applyBorder="1" applyAlignment="1" applyProtection="1"/>
    <xf numFmtId="0" fontId="27" fillId="0" borderId="1" xfId="12" applyFont="1" applyAlignment="1" applyProtection="1"/>
    <xf numFmtId="0" fontId="27" fillId="0" borderId="1" xfId="12" applyFont="1" applyAlignment="1" applyProtection="1">
      <alignment horizontal="left"/>
    </xf>
    <xf numFmtId="0" fontId="25" fillId="0" borderId="1" xfId="12" applyFont="1" applyAlignment="1" applyProtection="1">
      <alignment horizontal="left"/>
    </xf>
    <xf numFmtId="0" fontId="27" fillId="0" borderId="1" xfId="12" applyFont="1" applyAlignment="1" applyProtection="1">
      <protection locked="0"/>
    </xf>
    <xf numFmtId="4" fontId="25" fillId="0" borderId="1" xfId="12" applyNumberFormat="1" applyFont="1" applyAlignment="1" applyProtection="1"/>
    <xf numFmtId="0" fontId="27" fillId="0" borderId="4" xfId="12" applyFont="1" applyBorder="1" applyAlignment="1"/>
    <xf numFmtId="0" fontId="27" fillId="0" borderId="41" xfId="12" applyFont="1" applyBorder="1" applyAlignment="1" applyProtection="1"/>
    <xf numFmtId="0" fontId="27" fillId="0" borderId="1" xfId="12" applyFont="1" applyBorder="1" applyAlignment="1" applyProtection="1"/>
    <xf numFmtId="167" fontId="27" fillId="0" borderId="1" xfId="12" applyNumberFormat="1" applyFont="1" applyBorder="1" applyAlignment="1" applyProtection="1"/>
    <xf numFmtId="167" fontId="27" fillId="0" borderId="42" xfId="12" applyNumberFormat="1" applyFont="1" applyBorder="1" applyAlignment="1" applyProtection="1"/>
    <xf numFmtId="0" fontId="26" fillId="0" borderId="1" xfId="12" applyFont="1" applyAlignment="1" applyProtection="1">
      <alignment horizontal="left"/>
    </xf>
    <xf numFmtId="4" fontId="26" fillId="0" borderId="1" xfId="12" applyNumberFormat="1" applyFont="1" applyAlignment="1" applyProtection="1"/>
    <xf numFmtId="0" fontId="7" fillId="0" borderId="15" xfId="12" applyFont="1" applyBorder="1" applyAlignment="1" applyProtection="1">
      <alignment horizontal="center" vertical="center"/>
    </xf>
    <xf numFmtId="49" fontId="7" fillId="0" borderId="15" xfId="12" applyNumberFormat="1" applyFont="1" applyBorder="1" applyAlignment="1" applyProtection="1">
      <alignment horizontal="left" vertical="center" wrapText="1"/>
    </xf>
    <xf numFmtId="0" fontId="7" fillId="0" borderId="15" xfId="12" applyFont="1" applyBorder="1" applyAlignment="1" applyProtection="1">
      <alignment horizontal="left" vertical="center" wrapText="1"/>
    </xf>
    <xf numFmtId="0" fontId="7" fillId="0" borderId="15" xfId="12" applyFont="1" applyBorder="1" applyAlignment="1" applyProtection="1">
      <alignment horizontal="center" vertical="center" wrapText="1"/>
    </xf>
    <xf numFmtId="166" fontId="7" fillId="0" borderId="15" xfId="12" applyNumberFormat="1" applyFont="1" applyBorder="1" applyAlignment="1" applyProtection="1">
      <alignment vertical="center"/>
    </xf>
    <xf numFmtId="4" fontId="7" fillId="4" borderId="15" xfId="12" applyNumberFormat="1" applyFont="1" applyFill="1" applyBorder="1" applyAlignment="1" applyProtection="1">
      <alignment vertical="center"/>
      <protection locked="0"/>
    </xf>
    <xf numFmtId="4" fontId="7" fillId="0" borderId="15" xfId="12" applyNumberFormat="1" applyFont="1" applyBorder="1" applyAlignment="1" applyProtection="1">
      <alignment vertical="center"/>
    </xf>
    <xf numFmtId="0" fontId="0" fillId="0" borderId="15" xfId="12" applyFont="1" applyBorder="1" applyAlignment="1" applyProtection="1">
      <alignment vertical="center"/>
    </xf>
    <xf numFmtId="0" fontId="58" fillId="4" borderId="41" xfId="12" applyFont="1" applyFill="1" applyBorder="1" applyAlignment="1" applyProtection="1">
      <alignment horizontal="left" vertical="center"/>
      <protection locked="0"/>
    </xf>
    <xf numFmtId="0" fontId="58" fillId="0" borderId="1" xfId="12" applyFont="1" applyBorder="1" applyAlignment="1" applyProtection="1">
      <alignment horizontal="center" vertical="center"/>
    </xf>
    <xf numFmtId="167" fontId="58" fillId="0" borderId="1" xfId="12" applyNumberFormat="1" applyFont="1" applyBorder="1" applyAlignment="1" applyProtection="1">
      <alignment vertical="center"/>
    </xf>
    <xf numFmtId="167" fontId="58" fillId="0" borderId="42" xfId="12" applyNumberFormat="1" applyFont="1" applyBorder="1" applyAlignment="1" applyProtection="1">
      <alignment vertical="center"/>
    </xf>
    <xf numFmtId="0" fontId="28" fillId="0" borderId="4" xfId="12" applyFont="1" applyBorder="1" applyAlignment="1" applyProtection="1">
      <alignment vertical="center"/>
    </xf>
    <xf numFmtId="0" fontId="28" fillId="0" borderId="1" xfId="12" applyFont="1" applyAlignment="1" applyProtection="1">
      <alignment vertical="center"/>
    </xf>
    <xf numFmtId="0" fontId="29" fillId="0" borderId="1" xfId="12" applyFont="1" applyAlignment="1" applyProtection="1">
      <alignment horizontal="left" vertical="center"/>
    </xf>
    <xf numFmtId="0" fontId="28" fillId="0" borderId="1" xfId="12" applyFont="1" applyAlignment="1" applyProtection="1">
      <alignment horizontal="left" vertical="center"/>
    </xf>
    <xf numFmtId="0" fontId="28" fillId="0" borderId="1" xfId="12" applyFont="1" applyAlignment="1" applyProtection="1">
      <alignment horizontal="left" vertical="center" wrapText="1"/>
    </xf>
    <xf numFmtId="166" fontId="28" fillId="0" borderId="1" xfId="12" applyNumberFormat="1" applyFont="1" applyAlignment="1" applyProtection="1">
      <alignment vertical="center"/>
    </xf>
    <xf numFmtId="0" fontId="28" fillId="0" borderId="1" xfId="12" applyFont="1" applyAlignment="1" applyProtection="1">
      <alignment vertical="center"/>
      <protection locked="0"/>
    </xf>
    <xf numFmtId="0" fontId="28" fillId="0" borderId="4" xfId="12" applyFont="1" applyBorder="1" applyAlignment="1">
      <alignment vertical="center"/>
    </xf>
    <xf numFmtId="0" fontId="28" fillId="0" borderId="41" xfId="12" applyFont="1" applyBorder="1" applyAlignment="1" applyProtection="1">
      <alignment vertical="center"/>
    </xf>
    <xf numFmtId="0" fontId="28" fillId="0" borderId="1" xfId="12" applyFont="1" applyBorder="1" applyAlignment="1" applyProtection="1">
      <alignment vertical="center"/>
    </xf>
    <xf numFmtId="0" fontId="28" fillId="0" borderId="42" xfId="12" applyFont="1" applyBorder="1" applyAlignment="1" applyProtection="1">
      <alignment vertical="center"/>
    </xf>
    <xf numFmtId="0" fontId="30" fillId="0" borderId="4" xfId="12" applyFont="1" applyBorder="1" applyAlignment="1" applyProtection="1">
      <alignment vertical="center"/>
    </xf>
    <xf numFmtId="0" fontId="30" fillId="0" borderId="1" xfId="12" applyFont="1" applyAlignment="1" applyProtection="1">
      <alignment vertical="center"/>
    </xf>
    <xf numFmtId="0" fontId="30" fillId="0" borderId="1" xfId="12" applyFont="1" applyAlignment="1" applyProtection="1">
      <alignment horizontal="left" vertical="center"/>
    </xf>
    <xf numFmtId="0" fontId="30" fillId="0" borderId="1" xfId="12" applyFont="1" applyAlignment="1" applyProtection="1">
      <alignment horizontal="left" vertical="center" wrapText="1"/>
    </xf>
    <xf numFmtId="166" fontId="30" fillId="0" borderId="1" xfId="12" applyNumberFormat="1" applyFont="1" applyAlignment="1" applyProtection="1">
      <alignment vertical="center"/>
    </xf>
    <xf numFmtId="0" fontId="30" fillId="0" borderId="1" xfId="12" applyFont="1" applyAlignment="1" applyProtection="1">
      <alignment vertical="center"/>
      <protection locked="0"/>
    </xf>
    <xf numFmtId="0" fontId="30" fillId="0" borderId="4" xfId="12" applyFont="1" applyBorder="1" applyAlignment="1">
      <alignment vertical="center"/>
    </xf>
    <xf numFmtId="0" fontId="30" fillId="0" borderId="41" xfId="12" applyFont="1" applyBorder="1" applyAlignment="1" applyProtection="1">
      <alignment vertical="center"/>
    </xf>
    <xf numFmtId="0" fontId="30" fillId="0" borderId="1" xfId="12" applyFont="1" applyBorder="1" applyAlignment="1" applyProtection="1">
      <alignment vertical="center"/>
    </xf>
    <xf numFmtId="0" fontId="30" fillId="0" borderId="42" xfId="12" applyFont="1" applyBorder="1" applyAlignment="1" applyProtection="1">
      <alignment vertical="center"/>
    </xf>
    <xf numFmtId="0" fontId="31" fillId="0" borderId="4" xfId="12" applyFont="1" applyBorder="1" applyAlignment="1" applyProtection="1">
      <alignment vertical="center"/>
    </xf>
    <xf numFmtId="0" fontId="31" fillId="0" borderId="1" xfId="12" applyFont="1" applyAlignment="1" applyProtection="1">
      <alignment vertical="center"/>
    </xf>
    <xf numFmtId="0" fontId="31" fillId="0" borderId="1" xfId="12" applyFont="1" applyAlignment="1" applyProtection="1">
      <alignment horizontal="left" vertical="center"/>
    </xf>
    <xf numFmtId="0" fontId="31" fillId="0" borderId="1" xfId="12" applyFont="1" applyAlignment="1" applyProtection="1">
      <alignment horizontal="left" vertical="center" wrapText="1"/>
    </xf>
    <xf numFmtId="166" fontId="31" fillId="0" borderId="1" xfId="12" applyNumberFormat="1" applyFont="1" applyAlignment="1" applyProtection="1">
      <alignment vertical="center"/>
    </xf>
    <xf numFmtId="0" fontId="31" fillId="0" borderId="1" xfId="12" applyFont="1" applyAlignment="1" applyProtection="1">
      <alignment vertical="center"/>
      <protection locked="0"/>
    </xf>
    <xf numFmtId="0" fontId="31" fillId="0" borderId="4" xfId="12" applyFont="1" applyBorder="1" applyAlignment="1">
      <alignment vertical="center"/>
    </xf>
    <xf numFmtId="0" fontId="31" fillId="0" borderId="41" xfId="12" applyFont="1" applyBorder="1" applyAlignment="1" applyProtection="1">
      <alignment vertical="center"/>
    </xf>
    <xf numFmtId="0" fontId="31" fillId="0" borderId="1" xfId="12" applyFont="1" applyBorder="1" applyAlignment="1" applyProtection="1">
      <alignment vertical="center"/>
    </xf>
    <xf numFmtId="0" fontId="31" fillId="0" borderId="42" xfId="12" applyFont="1" applyBorder="1" applyAlignment="1" applyProtection="1">
      <alignment vertical="center"/>
    </xf>
    <xf numFmtId="0" fontId="32" fillId="0" borderId="15" xfId="12" applyFont="1" applyBorder="1" applyAlignment="1" applyProtection="1">
      <alignment horizontal="center" vertical="center"/>
    </xf>
    <xf numFmtId="49" fontId="32" fillId="0" borderId="15" xfId="12" applyNumberFormat="1" applyFont="1" applyBorder="1" applyAlignment="1" applyProtection="1">
      <alignment horizontal="left" vertical="center" wrapText="1"/>
    </xf>
    <xf numFmtId="0" fontId="32" fillId="0" borderId="15" xfId="12" applyFont="1" applyBorder="1" applyAlignment="1" applyProtection="1">
      <alignment horizontal="left" vertical="center" wrapText="1"/>
    </xf>
    <xf numFmtId="0" fontId="32" fillId="0" borderId="15" xfId="12" applyFont="1" applyBorder="1" applyAlignment="1" applyProtection="1">
      <alignment horizontal="center" vertical="center" wrapText="1"/>
    </xf>
    <xf numFmtId="166" fontId="32" fillId="0" borderId="15" xfId="12" applyNumberFormat="1" applyFont="1" applyBorder="1" applyAlignment="1" applyProtection="1">
      <alignment vertical="center"/>
    </xf>
    <xf numFmtId="4" fontId="32" fillId="4" borderId="15" xfId="12" applyNumberFormat="1" applyFont="1" applyFill="1" applyBorder="1" applyAlignment="1" applyProtection="1">
      <alignment vertical="center"/>
      <protection locked="0"/>
    </xf>
    <xf numFmtId="4" fontId="32" fillId="0" borderId="15" xfId="12" applyNumberFormat="1" applyFont="1" applyBorder="1" applyAlignment="1" applyProtection="1">
      <alignment vertical="center"/>
    </xf>
    <xf numFmtId="0" fontId="61" fillId="0" borderId="15" xfId="12" applyFont="1" applyBorder="1" applyAlignment="1" applyProtection="1">
      <alignment vertical="center"/>
    </xf>
    <xf numFmtId="0" fontId="61" fillId="0" borderId="4" xfId="12" applyFont="1" applyBorder="1" applyAlignment="1">
      <alignment vertical="center"/>
    </xf>
    <xf numFmtId="0" fontId="32" fillId="4" borderId="41" xfId="12" applyFont="1" applyFill="1" applyBorder="1" applyAlignment="1" applyProtection="1">
      <alignment horizontal="left" vertical="center"/>
      <protection locked="0"/>
    </xf>
    <xf numFmtId="0" fontId="32" fillId="0" borderId="1" xfId="12" applyFont="1" applyBorder="1" applyAlignment="1" applyProtection="1">
      <alignment horizontal="center" vertical="center"/>
    </xf>
    <xf numFmtId="0" fontId="33" fillId="0" borderId="4" xfId="12" applyFont="1" applyBorder="1" applyAlignment="1" applyProtection="1">
      <alignment vertical="center"/>
    </xf>
    <xf numFmtId="0" fontId="33" fillId="0" borderId="1" xfId="12" applyFont="1" applyAlignment="1" applyProtection="1">
      <alignment vertical="center"/>
    </xf>
    <xf numFmtId="0" fontId="33" fillId="0" borderId="1" xfId="12" applyFont="1" applyAlignment="1" applyProtection="1">
      <alignment horizontal="left" vertical="center"/>
    </xf>
    <xf numFmtId="0" fontId="33" fillId="0" borderId="1" xfId="12" applyFont="1" applyAlignment="1" applyProtection="1">
      <alignment horizontal="left" vertical="center" wrapText="1"/>
    </xf>
    <xf numFmtId="0" fontId="33" fillId="0" borderId="1" xfId="12" applyFont="1" applyAlignment="1" applyProtection="1">
      <alignment vertical="center"/>
      <protection locked="0"/>
    </xf>
    <xf numFmtId="0" fontId="33" fillId="0" borderId="4" xfId="12" applyFont="1" applyBorder="1" applyAlignment="1">
      <alignment vertical="center"/>
    </xf>
    <xf numFmtId="0" fontId="33" fillId="0" borderId="41" xfId="12" applyFont="1" applyBorder="1" applyAlignment="1" applyProtection="1">
      <alignment vertical="center"/>
    </xf>
    <xf numFmtId="0" fontId="33" fillId="0" borderId="1" xfId="12" applyFont="1" applyBorder="1" applyAlignment="1" applyProtection="1">
      <alignment vertical="center"/>
    </xf>
    <xf numFmtId="0" fontId="33" fillId="0" borderId="42" xfId="12" applyFont="1" applyBorder="1" applyAlignment="1" applyProtection="1">
      <alignment vertical="center"/>
    </xf>
    <xf numFmtId="0" fontId="58" fillId="4" borderId="44" xfId="12" applyFont="1" applyFill="1" applyBorder="1" applyAlignment="1" applyProtection="1">
      <alignment horizontal="left" vertical="center"/>
      <protection locked="0"/>
    </xf>
    <xf numFmtId="0" fontId="58" fillId="0" borderId="14" xfId="12" applyFont="1" applyBorder="1" applyAlignment="1" applyProtection="1">
      <alignment horizontal="center" vertical="center"/>
    </xf>
    <xf numFmtId="0" fontId="0" fillId="0" borderId="14" xfId="12" applyFont="1" applyBorder="1" applyAlignment="1" applyProtection="1">
      <alignment vertical="center"/>
    </xf>
    <xf numFmtId="167" fontId="58" fillId="0" borderId="14" xfId="12" applyNumberFormat="1" applyFont="1" applyBorder="1" applyAlignment="1" applyProtection="1">
      <alignment vertical="center"/>
    </xf>
    <xf numFmtId="167" fontId="58" fillId="0" borderId="45" xfId="12" applyNumberFormat="1" applyFont="1" applyBorder="1" applyAlignment="1" applyProtection="1">
      <alignment vertical="center"/>
    </xf>
    <xf numFmtId="0" fontId="27" fillId="0" borderId="1" xfId="14" applyFont="1" applyAlignment="1" applyProtection="1">
      <protection locked="0"/>
    </xf>
    <xf numFmtId="4" fontId="7" fillId="4" borderId="15" xfId="14" applyNumberFormat="1" applyFont="1" applyFill="1" applyBorder="1" applyAlignment="1" applyProtection="1">
      <alignment vertical="center"/>
      <protection locked="0"/>
    </xf>
    <xf numFmtId="0" fontId="28" fillId="0" borderId="1" xfId="14" applyFont="1" applyAlignment="1" applyProtection="1">
      <alignment vertical="center"/>
      <protection locked="0"/>
    </xf>
    <xf numFmtId="0" fontId="30" fillId="0" borderId="1" xfId="14" applyFont="1" applyAlignment="1" applyProtection="1">
      <alignment vertical="center"/>
      <protection locked="0"/>
    </xf>
    <xf numFmtId="0" fontId="31" fillId="0" borderId="1" xfId="14" applyFont="1" applyAlignment="1" applyProtection="1">
      <alignment vertical="center"/>
      <protection locked="0"/>
    </xf>
    <xf numFmtId="4" fontId="32" fillId="4" borderId="15" xfId="14" applyNumberFormat="1" applyFont="1" applyFill="1" applyBorder="1" applyAlignment="1" applyProtection="1">
      <alignment vertical="center"/>
      <protection locked="0"/>
    </xf>
    <xf numFmtId="0" fontId="36" fillId="0" borderId="1" xfId="15"/>
    <xf numFmtId="0" fontId="36" fillId="0" borderId="1" xfId="15" applyAlignment="1">
      <alignment vertical="center"/>
    </xf>
    <xf numFmtId="0" fontId="25" fillId="0" borderId="1" xfId="15" applyFont="1" applyAlignment="1">
      <alignment vertical="center"/>
    </xf>
    <xf numFmtId="0" fontId="26" fillId="0" borderId="1" xfId="15" applyFont="1" applyAlignment="1">
      <alignment vertical="center"/>
    </xf>
    <xf numFmtId="0" fontId="27" fillId="0" borderId="1" xfId="15" applyFont="1" applyAlignment="1"/>
    <xf numFmtId="0" fontId="28" fillId="0" borderId="1" xfId="15" applyFont="1" applyAlignment="1">
      <alignment vertical="center"/>
    </xf>
    <xf numFmtId="0" fontId="30" fillId="0" borderId="1" xfId="15" applyFont="1" applyAlignment="1">
      <alignment vertical="center"/>
    </xf>
    <xf numFmtId="0" fontId="31" fillId="0" borderId="1" xfId="15" applyFont="1" applyAlignment="1">
      <alignment vertical="center"/>
    </xf>
    <xf numFmtId="0" fontId="36" fillId="0" borderId="2" xfId="15" applyBorder="1"/>
    <xf numFmtId="0" fontId="36" fillId="0" borderId="3" xfId="15" applyBorder="1"/>
    <xf numFmtId="0" fontId="36" fillId="0" borderId="4" xfId="15" applyBorder="1"/>
    <xf numFmtId="0" fontId="5" fillId="0" borderId="1" xfId="15" applyFont="1" applyAlignment="1">
      <alignment horizontal="left" vertical="center"/>
    </xf>
    <xf numFmtId="0" fontId="2" fillId="0" borderId="1" xfId="15" applyFont="1" applyAlignment="1">
      <alignment horizontal="left" vertical="center"/>
    </xf>
    <xf numFmtId="0" fontId="1" fillId="0" borderId="1" xfId="15" applyFont="1" applyAlignment="1">
      <alignment horizontal="left" vertical="center"/>
    </xf>
    <xf numFmtId="0" fontId="0" fillId="0" borderId="1" xfId="15" applyFont="1" applyAlignment="1">
      <alignment vertical="center"/>
    </xf>
    <xf numFmtId="0" fontId="0" fillId="0" borderId="4" xfId="15" applyFont="1" applyBorder="1" applyAlignment="1">
      <alignment vertical="center"/>
    </xf>
    <xf numFmtId="0" fontId="0" fillId="0" borderId="6" xfId="15" applyFont="1" applyBorder="1" applyAlignment="1">
      <alignment vertical="center"/>
    </xf>
    <xf numFmtId="0" fontId="1" fillId="0" borderId="1" xfId="15" applyFont="1" applyAlignment="1">
      <alignment horizontal="right" vertical="center"/>
    </xf>
    <xf numFmtId="0" fontId="36" fillId="0" borderId="4" xfId="15" applyBorder="1" applyAlignment="1">
      <alignment vertical="center"/>
    </xf>
    <xf numFmtId="0" fontId="9" fillId="0" borderId="5" xfId="15" applyFont="1" applyBorder="1" applyAlignment="1">
      <alignment horizontal="left" vertical="center"/>
    </xf>
    <xf numFmtId="0" fontId="36" fillId="0" borderId="5" xfId="15" applyBorder="1" applyAlignment="1">
      <alignment vertical="center"/>
    </xf>
    <xf numFmtId="0" fontId="1" fillId="0" borderId="6" xfId="15" applyFont="1" applyBorder="1" applyAlignment="1">
      <alignment horizontal="left" vertical="center"/>
    </xf>
    <xf numFmtId="0" fontId="0" fillId="0" borderId="5" xfId="15" applyFont="1" applyBorder="1" applyAlignment="1">
      <alignment vertical="center"/>
    </xf>
    <xf numFmtId="0" fontId="0" fillId="0" borderId="9" xfId="15" applyFont="1" applyBorder="1" applyAlignment="1">
      <alignment vertical="center"/>
    </xf>
    <xf numFmtId="0" fontId="0" fillId="0" borderId="10" xfId="15" applyFont="1" applyBorder="1" applyAlignment="1">
      <alignment vertical="center"/>
    </xf>
    <xf numFmtId="0" fontId="0" fillId="0" borderId="2" xfId="15" applyFont="1" applyBorder="1" applyAlignment="1">
      <alignment vertical="center"/>
    </xf>
    <xf numFmtId="0" fontId="0" fillId="0" borderId="3" xfId="15" applyFont="1" applyBorder="1" applyAlignment="1">
      <alignment vertical="center"/>
    </xf>
    <xf numFmtId="0" fontId="0" fillId="2" borderId="8" xfId="15" applyFont="1" applyFill="1" applyBorder="1" applyAlignment="1">
      <alignment vertical="center"/>
    </xf>
    <xf numFmtId="0" fontId="0" fillId="0" borderId="11" xfId="15" applyFont="1" applyBorder="1" applyAlignment="1">
      <alignment vertical="center"/>
    </xf>
    <xf numFmtId="0" fontId="8" fillId="0" borderId="1" xfId="15" applyFont="1" applyAlignment="1">
      <alignment horizontal="left" vertical="center"/>
    </xf>
    <xf numFmtId="0" fontId="0" fillId="0" borderId="1" xfId="15" applyFont="1" applyAlignment="1">
      <alignment vertical="center" wrapText="1"/>
    </xf>
    <xf numFmtId="0" fontId="0" fillId="0" borderId="4" xfId="15" applyFont="1" applyBorder="1" applyAlignment="1">
      <alignment vertical="center" wrapText="1"/>
    </xf>
    <xf numFmtId="0" fontId="6" fillId="0" borderId="1" xfId="15" applyFont="1" applyAlignment="1">
      <alignment horizontal="left" vertical="center"/>
    </xf>
    <xf numFmtId="0" fontId="23" fillId="0" borderId="1" xfId="15" applyFont="1" applyAlignment="1">
      <alignment horizontal="left" vertical="center"/>
    </xf>
    <xf numFmtId="4" fontId="1" fillId="0" borderId="1" xfId="15" applyNumberFormat="1" applyFont="1" applyAlignment="1">
      <alignment vertical="center"/>
    </xf>
    <xf numFmtId="164" fontId="1" fillId="0" borderId="1" xfId="15" applyNumberFormat="1" applyFont="1" applyAlignment="1">
      <alignment horizontal="right" vertical="center"/>
    </xf>
    <xf numFmtId="0" fontId="0" fillId="2" borderId="1" xfId="15" applyFont="1" applyFill="1" applyAlignment="1">
      <alignment vertical="center"/>
    </xf>
    <xf numFmtId="0" fontId="4" fillId="2" borderId="7" xfId="15" applyFont="1" applyFill="1" applyBorder="1" applyAlignment="1">
      <alignment horizontal="left" vertical="center"/>
    </xf>
    <xf numFmtId="0" fontId="4" fillId="2" borderId="8" xfId="15" applyFont="1" applyFill="1" applyBorder="1" applyAlignment="1">
      <alignment horizontal="right" vertical="center"/>
    </xf>
    <xf numFmtId="0" fontId="4" fillId="2" borderId="8" xfId="15" applyFont="1" applyFill="1" applyBorder="1" applyAlignment="1">
      <alignment horizontal="center" vertical="center"/>
    </xf>
    <xf numFmtId="0" fontId="1" fillId="0" borderId="6" xfId="15" applyFont="1" applyBorder="1" applyAlignment="1">
      <alignment horizontal="center" vertical="center"/>
    </xf>
    <xf numFmtId="0" fontId="7" fillId="2" borderId="1" xfId="15" applyFont="1" applyFill="1" applyAlignment="1">
      <alignment horizontal="left" vertical="center"/>
    </xf>
    <xf numFmtId="0" fontId="24" fillId="0" borderId="1" xfId="15" applyFont="1" applyAlignment="1">
      <alignment horizontal="left" vertical="center"/>
    </xf>
    <xf numFmtId="0" fontId="25" fillId="0" borderId="4" xfId="15" applyFont="1" applyBorder="1" applyAlignment="1">
      <alignment vertical="center"/>
    </xf>
    <xf numFmtId="0" fontId="25" fillId="0" borderId="14" xfId="15" applyFont="1" applyBorder="1" applyAlignment="1">
      <alignment horizontal="left" vertical="center"/>
    </xf>
    <xf numFmtId="0" fontId="25" fillId="0" borderId="14" xfId="15" applyFont="1" applyBorder="1" applyAlignment="1">
      <alignment vertical="center"/>
    </xf>
    <xf numFmtId="0" fontId="26" fillId="0" borderId="4" xfId="15" applyFont="1" applyBorder="1" applyAlignment="1">
      <alignment vertical="center"/>
    </xf>
    <xf numFmtId="0" fontId="26" fillId="0" borderId="14" xfId="15" applyFont="1" applyBorder="1" applyAlignment="1">
      <alignment horizontal="left" vertical="center"/>
    </xf>
    <xf numFmtId="0" fontId="26" fillId="0" borderId="14" xfId="15" applyFont="1" applyBorder="1" applyAlignment="1">
      <alignment vertical="center"/>
    </xf>
    <xf numFmtId="0" fontId="0" fillId="0" borderId="1" xfId="15" applyFont="1" applyAlignment="1">
      <alignment horizontal="center" vertical="center" wrapText="1"/>
    </xf>
    <xf numFmtId="0" fontId="0" fillId="0" borderId="4" xfId="15" applyFont="1" applyBorder="1" applyAlignment="1">
      <alignment horizontal="center" vertical="center" wrapText="1"/>
    </xf>
    <xf numFmtId="0" fontId="7" fillId="2" borderId="12" xfId="15" applyFont="1" applyFill="1" applyBorder="1" applyAlignment="1">
      <alignment horizontal="center" vertical="center" wrapText="1"/>
    </xf>
    <xf numFmtId="0" fontId="7" fillId="2" borderId="13" xfId="15" applyFont="1" applyFill="1" applyBorder="1" applyAlignment="1">
      <alignment horizontal="center" vertical="center" wrapText="1"/>
    </xf>
    <xf numFmtId="0" fontId="27" fillId="0" borderId="4" xfId="15" applyFont="1" applyBorder="1" applyAlignment="1"/>
    <xf numFmtId="0" fontId="27" fillId="0" borderId="1" xfId="15" applyFont="1" applyAlignment="1">
      <alignment horizontal="left"/>
    </xf>
    <xf numFmtId="0" fontId="25" fillId="0" borderId="1" xfId="15" applyFont="1" applyAlignment="1">
      <alignment horizontal="left"/>
    </xf>
    <xf numFmtId="0" fontId="26" fillId="0" borderId="1" xfId="15" applyFont="1" applyAlignment="1">
      <alignment horizontal="left"/>
    </xf>
    <xf numFmtId="0" fontId="0" fillId="0" borderId="4" xfId="15" applyFont="1" applyBorder="1" applyAlignment="1" applyProtection="1">
      <alignment vertical="center"/>
      <protection locked="0"/>
    </xf>
    <xf numFmtId="0" fontId="7" fillId="0" borderId="15" xfId="15" applyFont="1" applyBorder="1" applyAlignment="1" applyProtection="1">
      <alignment horizontal="center" vertical="center"/>
      <protection locked="0"/>
    </xf>
    <xf numFmtId="49" fontId="7" fillId="0" borderId="15" xfId="15" applyNumberFormat="1" applyFont="1" applyBorder="1" applyAlignment="1" applyProtection="1">
      <alignment horizontal="left" vertical="center" wrapText="1"/>
      <protection locked="0"/>
    </xf>
    <xf numFmtId="0" fontId="7" fillId="0" borderId="15" xfId="15" applyFont="1" applyBorder="1" applyAlignment="1" applyProtection="1">
      <alignment horizontal="left" vertical="center" wrapText="1"/>
      <protection locked="0"/>
    </xf>
    <xf numFmtId="0" fontId="7" fillId="0" borderId="15" xfId="15" applyFont="1" applyBorder="1" applyAlignment="1" applyProtection="1">
      <alignment horizontal="center" vertical="center" wrapText="1"/>
      <protection locked="0"/>
    </xf>
    <xf numFmtId="166" fontId="7" fillId="0" borderId="15" xfId="15" applyNumberFormat="1" applyFont="1" applyBorder="1" applyAlignment="1" applyProtection="1">
      <alignment vertical="center"/>
      <protection locked="0"/>
    </xf>
    <xf numFmtId="0" fontId="28" fillId="0" borderId="4" xfId="15" applyFont="1" applyBorder="1" applyAlignment="1">
      <alignment vertical="center"/>
    </xf>
    <xf numFmtId="0" fontId="29" fillId="0" borderId="1" xfId="15" applyFont="1" applyAlignment="1">
      <alignment horizontal="left" vertical="center"/>
    </xf>
    <xf numFmtId="0" fontId="28" fillId="0" borderId="1" xfId="15" applyFont="1" applyAlignment="1">
      <alignment horizontal="left" vertical="center"/>
    </xf>
    <xf numFmtId="0" fontId="28" fillId="0" borderId="1" xfId="15" applyFont="1" applyAlignment="1">
      <alignment horizontal="left" vertical="center" wrapText="1"/>
    </xf>
    <xf numFmtId="166" fontId="28" fillId="0" borderId="1" xfId="15" applyNumberFormat="1" applyFont="1" applyAlignment="1">
      <alignment vertical="center"/>
    </xf>
    <xf numFmtId="0" fontId="30" fillId="0" borderId="4" xfId="15" applyFont="1" applyBorder="1" applyAlignment="1">
      <alignment vertical="center"/>
    </xf>
    <xf numFmtId="0" fontId="30" fillId="0" borderId="1" xfId="15" applyFont="1" applyAlignment="1">
      <alignment horizontal="left" vertical="center"/>
    </xf>
    <xf numFmtId="0" fontId="30" fillId="0" borderId="1" xfId="15" applyFont="1" applyAlignment="1">
      <alignment horizontal="left" vertical="center" wrapText="1"/>
    </xf>
    <xf numFmtId="166" fontId="30" fillId="0" borderId="1" xfId="15" applyNumberFormat="1" applyFont="1" applyAlignment="1">
      <alignment vertical="center"/>
    </xf>
    <xf numFmtId="0" fontId="31" fillId="0" borderId="4" xfId="15" applyFont="1" applyBorder="1" applyAlignment="1">
      <alignment vertical="center"/>
    </xf>
    <xf numFmtId="0" fontId="31" fillId="0" borderId="1" xfId="15" applyFont="1" applyAlignment="1">
      <alignment horizontal="left" vertical="center"/>
    </xf>
    <xf numFmtId="0" fontId="31" fillId="0" borderId="1" xfId="15" applyFont="1" applyAlignment="1">
      <alignment horizontal="left" vertical="center" wrapText="1"/>
    </xf>
    <xf numFmtId="166" fontId="31" fillId="0" borderId="1" xfId="15" applyNumberFormat="1" applyFont="1" applyAlignment="1">
      <alignment vertical="center"/>
    </xf>
    <xf numFmtId="0" fontId="32" fillId="0" borderId="15" xfId="15" applyFont="1" applyBorder="1" applyAlignment="1" applyProtection="1">
      <alignment horizontal="center" vertical="center"/>
      <protection locked="0"/>
    </xf>
    <xf numFmtId="49" fontId="32" fillId="0" borderId="15" xfId="15" applyNumberFormat="1" applyFont="1" applyBorder="1" applyAlignment="1" applyProtection="1">
      <alignment horizontal="left" vertical="center" wrapText="1"/>
      <protection locked="0"/>
    </xf>
    <xf numFmtId="0" fontId="32" fillId="0" borderId="15" xfId="15" applyFont="1" applyBorder="1" applyAlignment="1" applyProtection="1">
      <alignment horizontal="left" vertical="center" wrapText="1"/>
      <protection locked="0"/>
    </xf>
    <xf numFmtId="0" fontId="32" fillId="0" borderId="15" xfId="15" applyFont="1" applyBorder="1" applyAlignment="1" applyProtection="1">
      <alignment horizontal="center" vertical="center" wrapText="1"/>
      <protection locked="0"/>
    </xf>
    <xf numFmtId="166" fontId="32" fillId="0" borderId="15" xfId="15" applyNumberFormat="1" applyFont="1" applyBorder="1" applyAlignment="1" applyProtection="1">
      <alignment vertical="center"/>
      <protection locked="0"/>
    </xf>
    <xf numFmtId="0" fontId="36" fillId="0" borderId="16" xfId="15" applyBorder="1"/>
    <xf numFmtId="0" fontId="36" fillId="0" borderId="17" xfId="15" applyBorder="1"/>
    <xf numFmtId="0" fontId="0" fillId="0" borderId="17" xfId="15" applyFont="1" applyBorder="1" applyAlignment="1">
      <alignment vertical="center"/>
    </xf>
    <xf numFmtId="0" fontId="2" fillId="0" borderId="17" xfId="15" applyFont="1" applyBorder="1" applyAlignment="1">
      <alignment horizontal="left" vertical="center"/>
    </xf>
    <xf numFmtId="165" fontId="2" fillId="0" borderId="17" xfId="15" applyNumberFormat="1" applyFont="1" applyBorder="1" applyAlignment="1">
      <alignment horizontal="left" vertical="center"/>
    </xf>
    <xf numFmtId="0" fontId="0" fillId="0" borderId="17" xfId="15" applyFont="1" applyBorder="1" applyAlignment="1">
      <alignment vertical="center" wrapText="1"/>
    </xf>
    <xf numFmtId="0" fontId="0" fillId="0" borderId="46" xfId="15" applyFont="1" applyBorder="1" applyAlignment="1">
      <alignment vertical="center"/>
    </xf>
    <xf numFmtId="4" fontId="8" fillId="0" borderId="17" xfId="15" applyNumberFormat="1" applyFont="1" applyBorder="1" applyAlignment="1">
      <alignment vertical="center"/>
    </xf>
    <xf numFmtId="0" fontId="1" fillId="0" borderId="17" xfId="15" applyFont="1" applyBorder="1" applyAlignment="1">
      <alignment horizontal="right" vertical="center"/>
    </xf>
    <xf numFmtId="4" fontId="1" fillId="0" borderId="17" xfId="15" applyNumberFormat="1" applyFont="1" applyBorder="1" applyAlignment="1">
      <alignment vertical="center"/>
    </xf>
    <xf numFmtId="4" fontId="4" fillId="2" borderId="47" xfId="15" applyNumberFormat="1" applyFont="1" applyFill="1" applyBorder="1" applyAlignment="1">
      <alignment vertical="center"/>
    </xf>
    <xf numFmtId="0" fontId="36" fillId="0" borderId="48" xfId="15" applyBorder="1" applyAlignment="1">
      <alignment vertical="center"/>
    </xf>
    <xf numFmtId="0" fontId="1" fillId="0" borderId="49" xfId="15" applyFont="1" applyBorder="1" applyAlignment="1">
      <alignment horizontal="right" vertical="center"/>
    </xf>
    <xf numFmtId="0" fontId="0" fillId="0" borderId="48" xfId="15" applyFont="1" applyBorder="1" applyAlignment="1">
      <alignment vertical="center"/>
    </xf>
    <xf numFmtId="0" fontId="0" fillId="0" borderId="18" xfId="15" applyFont="1" applyBorder="1" applyAlignment="1">
      <alignment vertical="center"/>
    </xf>
    <xf numFmtId="0" fontId="0" fillId="0" borderId="16" xfId="15" applyFont="1" applyBorder="1" applyAlignment="1">
      <alignment vertical="center"/>
    </xf>
    <xf numFmtId="0" fontId="2" fillId="0" borderId="17" xfId="15" applyFont="1" applyBorder="1" applyAlignment="1">
      <alignment horizontal="left" vertical="center" wrapText="1"/>
    </xf>
    <xf numFmtId="0" fontId="7" fillId="2" borderId="17" xfId="15" applyFont="1" applyFill="1" applyBorder="1" applyAlignment="1">
      <alignment horizontal="right" vertical="center"/>
    </xf>
    <xf numFmtId="4" fontId="25" fillId="0" borderId="50" xfId="15" applyNumberFormat="1" applyFont="1" applyBorder="1" applyAlignment="1">
      <alignment vertical="center"/>
    </xf>
    <xf numFmtId="4" fontId="26" fillId="0" borderId="50" xfId="15" applyNumberFormat="1" applyFont="1" applyBorder="1" applyAlignment="1">
      <alignment vertical="center"/>
    </xf>
    <xf numFmtId="0" fontId="7" fillId="2" borderId="51" xfId="15" applyFont="1" applyFill="1" applyBorder="1" applyAlignment="1">
      <alignment horizontal="center" vertical="center" wrapText="1"/>
    </xf>
    <xf numFmtId="4" fontId="8" fillId="0" borderId="17" xfId="15" applyNumberFormat="1" applyFont="1" applyBorder="1" applyAlignment="1"/>
    <xf numFmtId="4" fontId="25" fillId="0" borderId="17" xfId="15" applyNumberFormat="1" applyFont="1" applyBorder="1" applyAlignment="1"/>
    <xf numFmtId="4" fontId="26" fillId="0" borderId="17" xfId="15" applyNumberFormat="1" applyFont="1" applyBorder="1" applyAlignment="1"/>
    <xf numFmtId="4" fontId="7" fillId="0" borderId="52" xfId="15" applyNumberFormat="1" applyFont="1" applyBorder="1" applyAlignment="1" applyProtection="1">
      <alignment vertical="center"/>
      <protection locked="0"/>
    </xf>
    <xf numFmtId="0" fontId="28" fillId="0" borderId="17" xfId="15" applyFont="1" applyBorder="1" applyAlignment="1">
      <alignment vertical="center"/>
    </xf>
    <xf numFmtId="0" fontId="0" fillId="0" borderId="53" xfId="0" applyBorder="1"/>
    <xf numFmtId="0" fontId="12" fillId="0" borderId="53" xfId="0" applyNumberFormat="1" applyFont="1" applyBorder="1" applyAlignment="1">
      <alignment horizontal="left" vertical="center" wrapText="1"/>
    </xf>
    <xf numFmtId="4" fontId="7" fillId="4" borderId="15" xfId="0" applyNumberFormat="1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/>
      <protection locked="0"/>
    </xf>
    <xf numFmtId="4" fontId="32" fillId="4" borderId="15" xfId="0" applyNumberFormat="1" applyFont="1" applyFill="1" applyBorder="1" applyAlignment="1" applyProtection="1">
      <alignment vertical="center"/>
      <protection locked="0"/>
    </xf>
    <xf numFmtId="0" fontId="27" fillId="0" borderId="1" xfId="0" applyFont="1" applyBorder="1" applyAlignment="1" applyProtection="1">
      <protection locked="0"/>
    </xf>
    <xf numFmtId="0" fontId="33" fillId="0" borderId="1" xfId="0" applyFont="1" applyBorder="1" applyAlignment="1" applyProtection="1">
      <alignment vertical="center"/>
      <protection locked="0"/>
    </xf>
    <xf numFmtId="0" fontId="30" fillId="0" borderId="1" xfId="0" applyFont="1" applyBorder="1" applyAlignment="1" applyProtection="1">
      <alignment vertical="center"/>
      <protection locked="0"/>
    </xf>
    <xf numFmtId="0" fontId="12" fillId="0" borderId="5" xfId="0" applyNumberFormat="1" applyFont="1" applyBorder="1" applyAlignment="1">
      <alignment horizontal="left" vertical="center" wrapText="1"/>
    </xf>
    <xf numFmtId="0" fontId="0" fillId="0" borderId="54" xfId="0" applyBorder="1"/>
    <xf numFmtId="4" fontId="0" fillId="0" borderId="0" xfId="0" applyNumberFormat="1"/>
    <xf numFmtId="0" fontId="0" fillId="0" borderId="1" xfId="12" applyFont="1" applyAlignment="1">
      <alignment vertical="center"/>
    </xf>
    <xf numFmtId="0" fontId="2" fillId="5" borderId="17" xfId="15" applyFont="1" applyFill="1" applyBorder="1" applyAlignment="1">
      <alignment horizontal="left" vertical="center"/>
    </xf>
    <xf numFmtId="4" fontId="7" fillId="5" borderId="15" xfId="15" applyNumberFormat="1" applyFont="1" applyFill="1" applyBorder="1" applyAlignment="1" applyProtection="1">
      <alignment vertical="center"/>
      <protection locked="0"/>
    </xf>
    <xf numFmtId="4" fontId="32" fillId="5" borderId="15" xfId="15" applyNumberFormat="1" applyFont="1" applyFill="1" applyBorder="1" applyAlignment="1" applyProtection="1">
      <alignment vertical="center"/>
      <protection locked="0"/>
    </xf>
    <xf numFmtId="49" fontId="12" fillId="0" borderId="8" xfId="0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" fontId="13" fillId="0" borderId="8" xfId="0" applyNumberFormat="1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2" fillId="0" borderId="8" xfId="0" applyNumberFormat="1" applyFont="1" applyBorder="1" applyAlignment="1">
      <alignment horizontal="left" vertical="center" wrapText="1"/>
    </xf>
    <xf numFmtId="0" fontId="12" fillId="0" borderId="6" xfId="0" applyNumberFormat="1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4" fontId="8" fillId="0" borderId="25" xfId="0" applyNumberFormat="1" applyFont="1" applyBorder="1" applyAlignment="1">
      <alignment vertical="center"/>
    </xf>
    <xf numFmtId="0" fontId="12" fillId="0" borderId="6" xfId="0" applyFont="1" applyBorder="1" applyAlignment="1">
      <alignment horizontal="left" vertical="center" wrapText="1"/>
    </xf>
    <xf numFmtId="4" fontId="13" fillId="0" borderId="6" xfId="0" applyNumberFormat="1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165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right" vertical="center"/>
    </xf>
    <xf numFmtId="0" fontId="7" fillId="2" borderId="36" xfId="0" applyFont="1" applyFill="1" applyBorder="1" applyAlignment="1">
      <alignment horizontal="left" vertical="center"/>
    </xf>
    <xf numFmtId="0" fontId="12" fillId="0" borderId="5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3" fillId="0" borderId="1" xfId="0" applyFont="1" applyBorder="1" applyAlignment="1">
      <alignment horizontal="left" vertical="top" wrapText="1"/>
    </xf>
    <xf numFmtId="4" fontId="34" fillId="0" borderId="6" xfId="0" applyNumberFormat="1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3" borderId="8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12" fillId="0" borderId="53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4" fontId="63" fillId="0" borderId="54" xfId="0" applyNumberFormat="1" applyFont="1" applyBorder="1" applyAlignment="1">
      <alignment horizontal="right"/>
    </xf>
    <xf numFmtId="4" fontId="63" fillId="0" borderId="53" xfId="0" applyNumberFormat="1" applyFont="1" applyBorder="1" applyAlignment="1">
      <alignment horizontal="right"/>
    </xf>
    <xf numFmtId="0" fontId="12" fillId="0" borderId="5" xfId="0" applyFont="1" applyBorder="1" applyAlignment="1">
      <alignment horizontal="left" vertical="center" wrapText="1"/>
    </xf>
    <xf numFmtId="4" fontId="13" fillId="0" borderId="5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3" fillId="0" borderId="1" xfId="11" applyFont="1" applyAlignment="1" applyProtection="1">
      <alignment horizontal="left" vertical="center" wrapText="1"/>
    </xf>
    <xf numFmtId="0" fontId="0" fillId="0" borderId="1" xfId="11" applyFont="1" applyAlignment="1" applyProtection="1">
      <alignment vertical="center"/>
    </xf>
    <xf numFmtId="0" fontId="39" fillId="0" borderId="1" xfId="11" applyFont="1" applyAlignment="1">
      <alignment horizontal="left" vertical="center" wrapText="1"/>
    </xf>
    <xf numFmtId="0" fontId="0" fillId="0" borderId="1" xfId="11" applyFont="1" applyAlignment="1">
      <alignment vertical="center"/>
    </xf>
    <xf numFmtId="0" fontId="38" fillId="4" borderId="1" xfId="11" applyFont="1" applyFill="1" applyAlignment="1" applyProtection="1">
      <alignment horizontal="left" vertical="center"/>
      <protection locked="0"/>
    </xf>
    <xf numFmtId="0" fontId="38" fillId="0" borderId="1" xfId="11" applyFont="1" applyAlignment="1">
      <alignment horizontal="left" vertical="center"/>
    </xf>
    <xf numFmtId="0" fontId="38" fillId="0" borderId="1" xfId="11" applyFont="1" applyAlignment="1">
      <alignment horizontal="left" vertical="center" wrapText="1"/>
    </xf>
    <xf numFmtId="0" fontId="39" fillId="0" borderId="1" xfId="11" applyFont="1" applyAlignment="1" applyProtection="1">
      <alignment horizontal="left" vertical="center" wrapText="1"/>
    </xf>
    <xf numFmtId="0" fontId="3" fillId="0" borderId="1" xfId="12" applyFont="1" applyAlignment="1" applyProtection="1">
      <alignment horizontal="left" vertical="center" wrapText="1"/>
    </xf>
    <xf numFmtId="0" fontId="0" fillId="0" borderId="1" xfId="12" applyFont="1" applyAlignment="1" applyProtection="1">
      <alignment vertical="center"/>
    </xf>
    <xf numFmtId="0" fontId="3" fillId="0" borderId="1" xfId="12" applyFont="1" applyAlignment="1">
      <alignment horizontal="left" vertical="center" wrapText="1"/>
    </xf>
    <xf numFmtId="0" fontId="0" fillId="0" borderId="1" xfId="12" applyFont="1" applyAlignment="1">
      <alignment vertical="center"/>
    </xf>
    <xf numFmtId="0" fontId="2" fillId="4" borderId="1" xfId="12" applyFont="1" applyFill="1" applyAlignment="1" applyProtection="1">
      <alignment horizontal="left" vertical="center"/>
      <protection locked="0"/>
    </xf>
    <xf numFmtId="0" fontId="2" fillId="0" borderId="1" xfId="12" applyFont="1" applyAlignment="1">
      <alignment horizontal="left" vertical="center"/>
    </xf>
    <xf numFmtId="0" fontId="2" fillId="0" borderId="1" xfId="12" applyFont="1" applyAlignment="1">
      <alignment horizontal="left" vertical="center" wrapText="1"/>
    </xf>
    <xf numFmtId="0" fontId="3" fillId="0" borderId="1" xfId="15" applyFont="1" applyAlignment="1">
      <alignment horizontal="left" vertical="center" wrapText="1"/>
    </xf>
    <xf numFmtId="0" fontId="0" fillId="0" borderId="1" xfId="15" applyFont="1" applyAlignment="1">
      <alignment vertical="center"/>
    </xf>
    <xf numFmtId="0" fontId="2" fillId="5" borderId="1" xfId="15" applyFont="1" applyFill="1" applyAlignment="1">
      <alignment horizontal="left" vertical="center"/>
    </xf>
    <xf numFmtId="0" fontId="2" fillId="0" borderId="1" xfId="15" applyFont="1" applyAlignment="1">
      <alignment horizontal="left" vertical="center" wrapText="1"/>
    </xf>
  </cellXfs>
  <cellStyles count="16">
    <cellStyle name="Hypertextový odkaz 2" xfId="13" xr:uid="{00000000-0005-0000-0000-000000000000}"/>
    <cellStyle name="Normální" xfId="0" builtinId="0" customBuiltin="1"/>
    <cellStyle name="normální 10" xfId="9" xr:uid="{00000000-0005-0000-0000-000002000000}"/>
    <cellStyle name="normální 11" xfId="10" xr:uid="{00000000-0005-0000-0000-000003000000}"/>
    <cellStyle name="normální 12" xfId="11" xr:uid="{00000000-0005-0000-0000-000004000000}"/>
    <cellStyle name="normální 13" xfId="12" xr:uid="{00000000-0005-0000-0000-000005000000}"/>
    <cellStyle name="normální 14" xfId="14" xr:uid="{00000000-0005-0000-0000-000006000000}"/>
    <cellStyle name="normální 15" xfId="15" xr:uid="{00000000-0005-0000-0000-000007000000}"/>
    <cellStyle name="normální 2" xfId="1" xr:uid="{00000000-0005-0000-0000-000008000000}"/>
    <cellStyle name="normální 3" xfId="2" xr:uid="{00000000-0005-0000-0000-000009000000}"/>
    <cellStyle name="normální 4" xfId="3" xr:uid="{00000000-0005-0000-0000-00000A000000}"/>
    <cellStyle name="normální 5" xfId="4" xr:uid="{00000000-0005-0000-0000-00000B000000}"/>
    <cellStyle name="normální 6" xfId="5" xr:uid="{00000000-0005-0000-0000-00000C000000}"/>
    <cellStyle name="normální 7" xfId="6" xr:uid="{00000000-0005-0000-0000-00000D000000}"/>
    <cellStyle name="normální 8" xfId="7" xr:uid="{00000000-0005-0000-0000-00000E000000}"/>
    <cellStyle name="normální 9" xfId="8" xr:uid="{00000000-0005-0000-0000-00000F000000}"/>
  </cellStyles>
  <dxfs count="0"/>
  <tableStyles count="0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OLF~1/AppData/Local/Temp/notes1ABA62/~722949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OLF~1/AppData/Local/Temp/notes1ABA62/~298624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OLF~1/AppData/Local/Temp/notes1ABA62/201029a%20-%20Demolice%20autolakovny,%2002.053%20opat&#345;en&#237;%20Z&#225;tor%20-%20Lou&#269;ky,%20OHO,%20stavba%20&#269;.%20588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OLF~1/AppData/Local/Temp/notes1ABA62/~585706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OLF~1/AppData/Local/Temp/notes1ABA62/201030a%20-%20Demolice%20pily,%2002.060%20opat&#345;en&#237;%20v%20&#250;seku%20Brantice,%20OHO,%20stavba%20&#269;.%20588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201029b - Demolice RD č.p..."/>
      <sheetName val="01 - Studn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201029b - Demolice RD č.p..."/>
      <sheetName val="01 - Studna"/>
    </sheetNames>
    <sheetDataSet>
      <sheetData sheetId="0">
        <row r="5">
          <cell r="K5" t="str">
            <v>201029b</v>
          </cell>
        </row>
        <row r="7">
          <cell r="AN7" t="str">
            <v/>
          </cell>
        </row>
        <row r="13">
          <cell r="AN13" t="str">
            <v/>
          </cell>
        </row>
        <row r="19">
          <cell r="AN19" t="str">
            <v/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201029a - Demolice autola..."/>
      <sheetName val="01 - Studna"/>
    </sheetNames>
    <sheetDataSet>
      <sheetData sheetId="0">
        <row r="13">
          <cell r="D13" t="str">
            <v>Zhotovitel:</v>
          </cell>
        </row>
        <row r="19">
          <cell r="D19" t="str">
            <v>Zpracovatel: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201029a - Demolice autola..."/>
      <sheetName val="01 - Studna"/>
    </sheetNames>
    <sheetDataSet>
      <sheetData sheetId="0">
        <row r="5">
          <cell r="K5" t="str">
            <v>201029a</v>
          </cell>
        </row>
        <row r="7">
          <cell r="AN7" t="str">
            <v/>
          </cell>
        </row>
        <row r="13">
          <cell r="AN13" t="str">
            <v/>
          </cell>
        </row>
        <row r="19">
          <cell r="AN19" t="str">
            <v/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201030a - Demolice pily, ..."/>
    </sheetNames>
    <sheetDataSet>
      <sheetData sheetId="0">
        <row r="7">
          <cell r="AN7" t="str">
            <v/>
          </cell>
        </row>
        <row r="13">
          <cell r="AN13" t="str">
            <v/>
          </cell>
        </row>
        <row r="19">
          <cell r="AN19" t="str">
            <v/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V74"/>
  <sheetViews>
    <sheetView showGridLines="0" tabSelected="1" zoomScaleNormal="100" workbookViewId="0">
      <selection activeCell="AJ72" sqref="AJ72:AM72"/>
    </sheetView>
  </sheetViews>
  <sheetFormatPr defaultRowHeight="11.25" x14ac:dyDescent="0.2"/>
  <cols>
    <col min="1" max="1" width="9.33203125" style="51"/>
    <col min="2" max="2" width="1.6640625" style="51" customWidth="1"/>
    <col min="3" max="3" width="4.1640625" style="51" customWidth="1"/>
    <col min="4" max="33" width="2.6640625" style="51" customWidth="1"/>
    <col min="34" max="34" width="3.33203125" style="51" customWidth="1"/>
    <col min="35" max="35" width="31.6640625" style="51" customWidth="1"/>
    <col min="36" max="37" width="2.5" style="51" customWidth="1"/>
    <col min="38" max="38" width="8.33203125" style="51" customWidth="1"/>
    <col min="39" max="39" width="3.33203125" style="51" customWidth="1"/>
    <col min="40" max="40" width="13.33203125" style="51" customWidth="1"/>
    <col min="41" max="41" width="7.5" style="51" customWidth="1"/>
    <col min="42" max="42" width="4.1640625" style="51" customWidth="1"/>
    <col min="43" max="47" width="9.33203125" style="51"/>
    <col min="48" max="48" width="10.1640625" style="51" bestFit="1" customWidth="1"/>
    <col min="49" max="16384" width="9.33203125" style="51"/>
  </cols>
  <sheetData>
    <row r="2" spans="2:42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12"/>
    </row>
    <row r="3" spans="2:42" ht="18" x14ac:dyDescent="0.2">
      <c r="B3" s="3"/>
      <c r="C3" s="49"/>
      <c r="D3" s="16" t="s">
        <v>174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13"/>
    </row>
    <row r="4" spans="2:42" ht="12.75" x14ac:dyDescent="0.2">
      <c r="B4" s="3"/>
      <c r="C4" s="49"/>
      <c r="D4" s="23" t="s">
        <v>175</v>
      </c>
      <c r="E4" s="49"/>
      <c r="F4" s="49"/>
      <c r="G4" s="49"/>
      <c r="H4" s="49"/>
      <c r="I4" s="49"/>
      <c r="J4" s="49"/>
      <c r="K4" s="670"/>
      <c r="L4" s="671"/>
      <c r="M4" s="671"/>
      <c r="N4" s="671"/>
      <c r="O4" s="671"/>
      <c r="P4" s="671"/>
      <c r="Q4" s="671"/>
      <c r="R4" s="671"/>
      <c r="S4" s="671"/>
      <c r="T4" s="671"/>
      <c r="U4" s="671"/>
      <c r="V4" s="671"/>
      <c r="W4" s="671"/>
      <c r="X4" s="671"/>
      <c r="Y4" s="671"/>
      <c r="Z4" s="671"/>
      <c r="AA4" s="671"/>
      <c r="AB4" s="671"/>
      <c r="AC4" s="671"/>
      <c r="AD4" s="671"/>
      <c r="AE4" s="671"/>
      <c r="AF4" s="671"/>
      <c r="AG4" s="671"/>
      <c r="AH4" s="671"/>
      <c r="AI4" s="671"/>
      <c r="AJ4" s="671"/>
      <c r="AK4" s="671"/>
      <c r="AL4" s="671"/>
      <c r="AM4" s="671"/>
      <c r="AN4" s="671"/>
      <c r="AO4" s="671"/>
      <c r="AP4" s="13"/>
    </row>
    <row r="5" spans="2:42" ht="15" x14ac:dyDescent="0.2">
      <c r="B5" s="3"/>
      <c r="C5" s="49"/>
      <c r="D5" s="24" t="s">
        <v>2</v>
      </c>
      <c r="E5" s="49"/>
      <c r="F5" s="49"/>
      <c r="G5" s="49"/>
      <c r="H5" s="49"/>
      <c r="I5" s="49"/>
      <c r="J5" s="49"/>
      <c r="K5" s="672" t="s">
        <v>456</v>
      </c>
      <c r="L5" s="671"/>
      <c r="M5" s="671"/>
      <c r="N5" s="671"/>
      <c r="O5" s="671"/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671"/>
      <c r="AA5" s="671"/>
      <c r="AB5" s="671"/>
      <c r="AC5" s="671"/>
      <c r="AD5" s="671"/>
      <c r="AE5" s="671"/>
      <c r="AF5" s="671"/>
      <c r="AG5" s="671"/>
      <c r="AH5" s="671"/>
      <c r="AI5" s="671"/>
      <c r="AJ5" s="671"/>
      <c r="AK5" s="671"/>
      <c r="AL5" s="671"/>
      <c r="AM5" s="671"/>
      <c r="AN5" s="671"/>
      <c r="AO5" s="671"/>
      <c r="AP5" s="13"/>
    </row>
    <row r="6" spans="2:42" ht="12.75" x14ac:dyDescent="0.2">
      <c r="B6" s="3"/>
      <c r="C6" s="49"/>
      <c r="D6" s="53" t="s">
        <v>3</v>
      </c>
      <c r="E6" s="49"/>
      <c r="F6" s="49"/>
      <c r="G6" s="49"/>
      <c r="H6" s="49"/>
      <c r="I6" s="49"/>
      <c r="J6" s="49"/>
      <c r="K6" s="48" t="s">
        <v>0</v>
      </c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53" t="s">
        <v>4</v>
      </c>
      <c r="AL6" s="49"/>
      <c r="AM6" s="49"/>
      <c r="AN6" s="48" t="s">
        <v>0</v>
      </c>
      <c r="AO6" s="49"/>
      <c r="AP6" s="13"/>
    </row>
    <row r="7" spans="2:42" ht="12.75" x14ac:dyDescent="0.2">
      <c r="B7" s="3"/>
      <c r="C7" s="49"/>
      <c r="D7" s="53" t="s">
        <v>5</v>
      </c>
      <c r="E7" s="49"/>
      <c r="F7" s="49"/>
      <c r="G7" s="49"/>
      <c r="H7" s="49"/>
      <c r="I7" s="49"/>
      <c r="J7" s="49"/>
      <c r="K7" s="48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53" t="s">
        <v>6</v>
      </c>
      <c r="AL7" s="49"/>
      <c r="AM7" s="49"/>
      <c r="AN7" s="48"/>
      <c r="AO7" s="49"/>
      <c r="AP7" s="13"/>
    </row>
    <row r="8" spans="2:42" x14ac:dyDescent="0.2">
      <c r="B8" s="3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13"/>
    </row>
    <row r="9" spans="2:42" ht="12.75" x14ac:dyDescent="0.2">
      <c r="B9" s="3"/>
      <c r="C9" s="49"/>
      <c r="D9" s="53" t="s">
        <v>7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53" t="s">
        <v>8</v>
      </c>
      <c r="AL9" s="49"/>
      <c r="AM9" s="49"/>
      <c r="AN9" s="48" t="s">
        <v>0</v>
      </c>
      <c r="AO9" s="49"/>
      <c r="AP9" s="13"/>
    </row>
    <row r="10" spans="2:42" ht="12.75" x14ac:dyDescent="0.2">
      <c r="B10" s="3"/>
      <c r="C10" s="49"/>
      <c r="D10" s="49"/>
      <c r="E10" s="48" t="s">
        <v>9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53" t="s">
        <v>10</v>
      </c>
      <c r="AL10" s="49"/>
      <c r="AM10" s="49"/>
      <c r="AN10" s="48" t="s">
        <v>0</v>
      </c>
      <c r="AO10" s="49"/>
      <c r="AP10" s="13"/>
    </row>
    <row r="11" spans="2:42" x14ac:dyDescent="0.2">
      <c r="B11" s="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13"/>
    </row>
    <row r="12" spans="2:42" ht="12.75" x14ac:dyDescent="0.2">
      <c r="B12" s="3"/>
      <c r="C12" s="49"/>
      <c r="D12" s="53" t="s">
        <v>11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53" t="s">
        <v>8</v>
      </c>
      <c r="AL12" s="49"/>
      <c r="AM12" s="49"/>
      <c r="AN12" s="48"/>
      <c r="AO12" s="49"/>
      <c r="AP12" s="13"/>
    </row>
    <row r="13" spans="2:42" ht="12.75" x14ac:dyDescent="0.2">
      <c r="B13" s="3"/>
      <c r="C13" s="49"/>
      <c r="D13" s="49"/>
      <c r="E13" s="48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53" t="s">
        <v>10</v>
      </c>
      <c r="AL13" s="49"/>
      <c r="AM13" s="49"/>
      <c r="AN13" s="48"/>
      <c r="AO13" s="49"/>
      <c r="AP13" s="13"/>
    </row>
    <row r="14" spans="2:42" ht="12.75" x14ac:dyDescent="0.2">
      <c r="B14" s="3"/>
      <c r="C14" s="49"/>
      <c r="D14" s="53" t="s">
        <v>12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53" t="s">
        <v>8</v>
      </c>
      <c r="AL14" s="49"/>
      <c r="AM14" s="49"/>
      <c r="AN14" s="48" t="s">
        <v>0</v>
      </c>
      <c r="AO14" s="49"/>
      <c r="AP14" s="13"/>
    </row>
    <row r="15" spans="2:42" ht="12.75" x14ac:dyDescent="0.2">
      <c r="B15" s="3"/>
      <c r="C15" s="49"/>
      <c r="D15" s="49"/>
      <c r="E15" s="48" t="s">
        <v>87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53" t="s">
        <v>10</v>
      </c>
      <c r="AL15" s="49"/>
      <c r="AM15" s="49"/>
      <c r="AN15" s="48" t="s">
        <v>0</v>
      </c>
      <c r="AO15" s="49"/>
      <c r="AP15" s="13"/>
    </row>
    <row r="16" spans="2:42" x14ac:dyDescent="0.2">
      <c r="B16" s="3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13"/>
    </row>
    <row r="17" spans="2:42" ht="12.75" x14ac:dyDescent="0.2">
      <c r="B17" s="3"/>
      <c r="C17" s="49"/>
      <c r="D17" s="53" t="s">
        <v>13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53" t="s">
        <v>8</v>
      </c>
      <c r="AL17" s="49"/>
      <c r="AM17" s="49"/>
      <c r="AN17" s="48" t="s">
        <v>0</v>
      </c>
      <c r="AO17" s="49"/>
      <c r="AP17" s="13"/>
    </row>
    <row r="18" spans="2:42" ht="12.75" x14ac:dyDescent="0.2">
      <c r="B18" s="3"/>
      <c r="C18" s="49"/>
      <c r="D18" s="49"/>
      <c r="E18" s="48" t="s">
        <v>173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53" t="s">
        <v>10</v>
      </c>
      <c r="AL18" s="49"/>
      <c r="AM18" s="49"/>
      <c r="AN18" s="48" t="s">
        <v>0</v>
      </c>
      <c r="AO18" s="49"/>
      <c r="AP18" s="13"/>
    </row>
    <row r="19" spans="2:42" x14ac:dyDescent="0.2">
      <c r="B19" s="3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13"/>
    </row>
    <row r="20" spans="2:42" ht="12.75" x14ac:dyDescent="0.2">
      <c r="B20" s="3"/>
      <c r="C20" s="49"/>
      <c r="D20" s="53" t="s">
        <v>14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13"/>
    </row>
    <row r="21" spans="2:42" x14ac:dyDescent="0.2">
      <c r="B21" s="3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13"/>
    </row>
    <row r="22" spans="2:42" x14ac:dyDescent="0.2">
      <c r="B22" s="3"/>
      <c r="C22" s="49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13"/>
    </row>
    <row r="23" spans="2:42" ht="15.75" x14ac:dyDescent="0.2">
      <c r="B23" s="4"/>
      <c r="C23" s="52"/>
      <c r="D23" s="26" t="s">
        <v>15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673">
        <f>ROUND(AG66,2)</f>
        <v>0</v>
      </c>
      <c r="AL23" s="674"/>
      <c r="AM23" s="674"/>
      <c r="AN23" s="674"/>
      <c r="AO23" s="674"/>
      <c r="AP23" s="14"/>
    </row>
    <row r="24" spans="2:42" x14ac:dyDescent="0.2">
      <c r="B24" s="4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14"/>
    </row>
    <row r="25" spans="2:42" ht="12.75" x14ac:dyDescent="0.2">
      <c r="B25" s="4"/>
      <c r="C25" s="52"/>
      <c r="D25" s="52"/>
      <c r="E25" s="52"/>
      <c r="F25" s="52"/>
      <c r="G25" s="52"/>
      <c r="H25" s="52"/>
      <c r="I25" s="52"/>
      <c r="J25" s="52"/>
      <c r="K25" s="52"/>
      <c r="L25" s="675" t="s">
        <v>16</v>
      </c>
      <c r="M25" s="675"/>
      <c r="N25" s="675"/>
      <c r="O25" s="675"/>
      <c r="P25" s="675"/>
      <c r="Q25" s="52"/>
      <c r="R25" s="52"/>
      <c r="S25" s="52"/>
      <c r="T25" s="52"/>
      <c r="U25" s="52"/>
      <c r="V25" s="52"/>
      <c r="W25" s="675" t="s">
        <v>17</v>
      </c>
      <c r="X25" s="675"/>
      <c r="Y25" s="675"/>
      <c r="Z25" s="675"/>
      <c r="AA25" s="675"/>
      <c r="AB25" s="675"/>
      <c r="AC25" s="675"/>
      <c r="AD25" s="675"/>
      <c r="AE25" s="675"/>
      <c r="AF25" s="52"/>
      <c r="AG25" s="52"/>
      <c r="AH25" s="52"/>
      <c r="AI25" s="52"/>
      <c r="AJ25" s="52"/>
      <c r="AK25" s="675" t="s">
        <v>18</v>
      </c>
      <c r="AL25" s="675"/>
      <c r="AM25" s="675"/>
      <c r="AN25" s="675"/>
      <c r="AO25" s="675"/>
      <c r="AP25" s="14"/>
    </row>
    <row r="26" spans="2:42" ht="12.75" x14ac:dyDescent="0.2">
      <c r="B26" s="27"/>
      <c r="C26" s="45"/>
      <c r="D26" s="53" t="s">
        <v>19</v>
      </c>
      <c r="E26" s="45"/>
      <c r="F26" s="53" t="s">
        <v>20</v>
      </c>
      <c r="G26" s="45"/>
      <c r="H26" s="45"/>
      <c r="I26" s="45"/>
      <c r="J26" s="45"/>
      <c r="K26" s="45"/>
      <c r="L26" s="682">
        <v>0.21</v>
      </c>
      <c r="M26" s="683"/>
      <c r="N26" s="683"/>
      <c r="O26" s="683"/>
      <c r="P26" s="683"/>
      <c r="Q26" s="45"/>
      <c r="R26" s="45"/>
      <c r="S26" s="45"/>
      <c r="T26" s="45"/>
      <c r="U26" s="45"/>
      <c r="V26" s="45"/>
      <c r="W26" s="684">
        <f>AK23</f>
        <v>0</v>
      </c>
      <c r="X26" s="683"/>
      <c r="Y26" s="683"/>
      <c r="Z26" s="683"/>
      <c r="AA26" s="683"/>
      <c r="AB26" s="683"/>
      <c r="AC26" s="683"/>
      <c r="AD26" s="683"/>
      <c r="AE26" s="683"/>
      <c r="AF26" s="45"/>
      <c r="AG26" s="45"/>
      <c r="AH26" s="45"/>
      <c r="AI26" s="45"/>
      <c r="AJ26" s="45"/>
      <c r="AK26" s="684">
        <f>W26*21/100</f>
        <v>0</v>
      </c>
      <c r="AL26" s="683"/>
      <c r="AM26" s="683"/>
      <c r="AN26" s="683"/>
      <c r="AO26" s="683"/>
      <c r="AP26" s="34"/>
    </row>
    <row r="27" spans="2:42" ht="12.75" x14ac:dyDescent="0.2">
      <c r="B27" s="27"/>
      <c r="C27" s="45"/>
      <c r="D27" s="45"/>
      <c r="E27" s="45"/>
      <c r="F27" s="53" t="s">
        <v>21</v>
      </c>
      <c r="G27" s="45"/>
      <c r="H27" s="45"/>
      <c r="I27" s="45"/>
      <c r="J27" s="45"/>
      <c r="K27" s="45"/>
      <c r="L27" s="682">
        <v>0.15</v>
      </c>
      <c r="M27" s="683"/>
      <c r="N27" s="683"/>
      <c r="O27" s="683"/>
      <c r="P27" s="683"/>
      <c r="Q27" s="45"/>
      <c r="R27" s="45"/>
      <c r="S27" s="45"/>
      <c r="T27" s="45"/>
      <c r="U27" s="45"/>
      <c r="V27" s="45"/>
      <c r="W27" s="684">
        <f>ROUND(BA66, 2)</f>
        <v>0</v>
      </c>
      <c r="X27" s="683"/>
      <c r="Y27" s="683"/>
      <c r="Z27" s="683"/>
      <c r="AA27" s="683"/>
      <c r="AB27" s="683"/>
      <c r="AC27" s="683"/>
      <c r="AD27" s="683"/>
      <c r="AE27" s="683"/>
      <c r="AF27" s="45"/>
      <c r="AG27" s="45"/>
      <c r="AH27" s="45"/>
      <c r="AI27" s="45"/>
      <c r="AJ27" s="45"/>
      <c r="AK27" s="684">
        <f>ROUND(AW66, 2)</f>
        <v>0</v>
      </c>
      <c r="AL27" s="683"/>
      <c r="AM27" s="683"/>
      <c r="AN27" s="683"/>
      <c r="AO27" s="683"/>
      <c r="AP27" s="34"/>
    </row>
    <row r="28" spans="2:42" x14ac:dyDescent="0.2">
      <c r="B28" s="4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14"/>
    </row>
    <row r="29" spans="2:42" ht="15.75" x14ac:dyDescent="0.2">
      <c r="B29" s="4"/>
      <c r="C29" s="28"/>
      <c r="D29" s="29" t="s">
        <v>22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30" t="s">
        <v>23</v>
      </c>
      <c r="U29" s="46"/>
      <c r="V29" s="46"/>
      <c r="W29" s="46"/>
      <c r="X29" s="676" t="s">
        <v>24</v>
      </c>
      <c r="Y29" s="677"/>
      <c r="Z29" s="677"/>
      <c r="AA29" s="677"/>
      <c r="AB29" s="677"/>
      <c r="AC29" s="46"/>
      <c r="AD29" s="46"/>
      <c r="AE29" s="46"/>
      <c r="AF29" s="46"/>
      <c r="AG29" s="46"/>
      <c r="AH29" s="46"/>
      <c r="AI29" s="46"/>
      <c r="AJ29" s="46"/>
      <c r="AK29" s="678">
        <f>SUM(AK23:AK27)</f>
        <v>0</v>
      </c>
      <c r="AL29" s="677"/>
      <c r="AM29" s="677"/>
      <c r="AN29" s="677"/>
      <c r="AO29" s="679"/>
      <c r="AP29" s="35"/>
    </row>
    <row r="30" spans="2:42" ht="9" customHeight="1" x14ac:dyDescent="0.2">
      <c r="B30" s="4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14"/>
    </row>
    <row r="31" spans="2:42" hidden="1" x14ac:dyDescent="0.2">
      <c r="B31" s="3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13"/>
    </row>
    <row r="32" spans="2:42" hidden="1" x14ac:dyDescent="0.2">
      <c r="B32" s="3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13"/>
    </row>
    <row r="33" spans="2:42" hidden="1" x14ac:dyDescent="0.2">
      <c r="B33" s="3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13"/>
    </row>
    <row r="34" spans="2:42" x14ac:dyDescent="0.2">
      <c r="B34" s="3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13"/>
    </row>
    <row r="35" spans="2:42" ht="12.75" x14ac:dyDescent="0.2">
      <c r="B35" s="9"/>
      <c r="C35" s="21"/>
      <c r="D35" s="17" t="s">
        <v>77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17" t="s">
        <v>88</v>
      </c>
      <c r="AI35" s="22"/>
      <c r="AJ35" s="22"/>
      <c r="AK35" s="22"/>
      <c r="AL35" s="22"/>
      <c r="AM35" s="22"/>
      <c r="AN35" s="22"/>
      <c r="AO35" s="22"/>
      <c r="AP35" s="36"/>
    </row>
    <row r="36" spans="2:42" x14ac:dyDescent="0.2">
      <c r="B36" s="3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13"/>
    </row>
    <row r="37" spans="2:42" x14ac:dyDescent="0.2">
      <c r="B37" s="3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13"/>
    </row>
    <row r="38" spans="2:42" ht="12.75" x14ac:dyDescent="0.2">
      <c r="B38" s="4"/>
      <c r="C38" s="52"/>
      <c r="D38" s="19" t="s">
        <v>89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19" t="s">
        <v>90</v>
      </c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19" t="s">
        <v>89</v>
      </c>
      <c r="AI38" s="50"/>
      <c r="AJ38" s="50"/>
      <c r="AK38" s="50"/>
      <c r="AL38" s="50"/>
      <c r="AM38" s="19" t="s">
        <v>90</v>
      </c>
      <c r="AN38" s="50"/>
      <c r="AO38" s="50"/>
      <c r="AP38" s="14"/>
    </row>
    <row r="39" spans="2:42" x14ac:dyDescent="0.2">
      <c r="B39" s="3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13"/>
    </row>
    <row r="40" spans="2:42" x14ac:dyDescent="0.2">
      <c r="B40" s="3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13"/>
    </row>
    <row r="41" spans="2:42" x14ac:dyDescent="0.2">
      <c r="B41" s="3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13"/>
    </row>
    <row r="42" spans="2:42" ht="12.75" x14ac:dyDescent="0.2">
      <c r="B42" s="4"/>
      <c r="C42" s="52"/>
      <c r="D42" s="17" t="s">
        <v>91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7" t="s">
        <v>92</v>
      </c>
      <c r="AI42" s="18"/>
      <c r="AJ42" s="18"/>
      <c r="AK42" s="18"/>
      <c r="AL42" s="18"/>
      <c r="AM42" s="18"/>
      <c r="AN42" s="18"/>
      <c r="AO42" s="18"/>
      <c r="AP42" s="14"/>
    </row>
    <row r="43" spans="2:42" x14ac:dyDescent="0.2">
      <c r="B43" s="3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13"/>
    </row>
    <row r="44" spans="2:42" x14ac:dyDescent="0.2">
      <c r="B44" s="3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13"/>
    </row>
    <row r="45" spans="2:42" x14ac:dyDescent="0.2">
      <c r="B45" s="3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13"/>
    </row>
    <row r="46" spans="2:42" x14ac:dyDescent="0.2">
      <c r="B46" s="3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13"/>
    </row>
    <row r="47" spans="2:42" ht="12.75" x14ac:dyDescent="0.2">
      <c r="B47" s="4"/>
      <c r="C47" s="52"/>
      <c r="D47" s="19" t="s">
        <v>89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19" t="s">
        <v>90</v>
      </c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19" t="s">
        <v>89</v>
      </c>
      <c r="AI47" s="50"/>
      <c r="AJ47" s="50"/>
      <c r="AK47" s="50"/>
      <c r="AL47" s="50"/>
      <c r="AM47" s="19" t="s">
        <v>90</v>
      </c>
      <c r="AN47" s="50"/>
      <c r="AO47" s="50"/>
      <c r="AP47" s="14"/>
    </row>
    <row r="48" spans="2:42" x14ac:dyDescent="0.2">
      <c r="B48" s="4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14"/>
    </row>
    <row r="49" spans="2:42" x14ac:dyDescent="0.2"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15"/>
    </row>
    <row r="50" spans="2:42" x14ac:dyDescent="0.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</row>
    <row r="51" spans="2:42" x14ac:dyDescent="0.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</row>
    <row r="52" spans="2:42" x14ac:dyDescent="0.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</row>
    <row r="53" spans="2:42" x14ac:dyDescent="0.2">
      <c r="B53" s="134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6"/>
    </row>
    <row r="54" spans="2:42" ht="18" x14ac:dyDescent="0.2">
      <c r="B54" s="116"/>
      <c r="C54" s="16" t="s">
        <v>176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117"/>
    </row>
    <row r="55" spans="2:42" x14ac:dyDescent="0.2">
      <c r="B55" s="11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117"/>
    </row>
    <row r="56" spans="2:42" ht="12.75" x14ac:dyDescent="0.2">
      <c r="B56" s="177"/>
      <c r="C56" s="53" t="s">
        <v>175</v>
      </c>
      <c r="D56" s="44"/>
      <c r="E56" s="44"/>
      <c r="F56" s="44"/>
      <c r="G56" s="44"/>
      <c r="H56" s="44"/>
      <c r="I56" s="44"/>
      <c r="J56" s="44"/>
      <c r="K56" s="44"/>
      <c r="L56" s="44">
        <f>K4</f>
        <v>0</v>
      </c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178"/>
    </row>
    <row r="57" spans="2:42" ht="15" x14ac:dyDescent="0.2">
      <c r="B57" s="179"/>
      <c r="C57" s="31" t="s">
        <v>2</v>
      </c>
      <c r="D57" s="47"/>
      <c r="E57" s="47"/>
      <c r="F57" s="47"/>
      <c r="G57" s="47"/>
      <c r="H57" s="47"/>
      <c r="I57" s="47"/>
      <c r="J57" s="47"/>
      <c r="K57" s="47"/>
      <c r="L57" s="680" t="str">
        <f>K5</f>
        <v>Demolice, OHO, stavba č. 4341</v>
      </c>
      <c r="M57" s="681"/>
      <c r="N57" s="681"/>
      <c r="O57" s="681"/>
      <c r="P57" s="681"/>
      <c r="Q57" s="681"/>
      <c r="R57" s="681"/>
      <c r="S57" s="681"/>
      <c r="T57" s="681"/>
      <c r="U57" s="681"/>
      <c r="V57" s="681"/>
      <c r="W57" s="681"/>
      <c r="X57" s="681"/>
      <c r="Y57" s="681"/>
      <c r="Z57" s="681"/>
      <c r="AA57" s="681"/>
      <c r="AB57" s="681"/>
      <c r="AC57" s="681"/>
      <c r="AD57" s="681"/>
      <c r="AE57" s="681"/>
      <c r="AF57" s="681"/>
      <c r="AG57" s="681"/>
      <c r="AH57" s="681"/>
      <c r="AI57" s="681"/>
      <c r="AJ57" s="681"/>
      <c r="AK57" s="681"/>
      <c r="AL57" s="681"/>
      <c r="AM57" s="681"/>
      <c r="AN57" s="681"/>
      <c r="AO57" s="681"/>
      <c r="AP57" s="180"/>
    </row>
    <row r="58" spans="2:42" x14ac:dyDescent="0.2">
      <c r="B58" s="11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117"/>
    </row>
    <row r="59" spans="2:42" ht="12.75" x14ac:dyDescent="0.2">
      <c r="B59" s="116"/>
      <c r="C59" s="53" t="s">
        <v>5</v>
      </c>
      <c r="D59" s="52"/>
      <c r="E59" s="52"/>
      <c r="F59" s="52"/>
      <c r="G59" s="52"/>
      <c r="H59" s="52"/>
      <c r="I59" s="52"/>
      <c r="J59" s="52"/>
      <c r="K59" s="52"/>
      <c r="L59" s="32" t="str">
        <f>IF(K7="","",K7)</f>
        <v/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3" t="s">
        <v>6</v>
      </c>
      <c r="AJ59" s="52"/>
      <c r="AK59" s="52"/>
      <c r="AL59" s="52"/>
      <c r="AM59" s="660"/>
      <c r="AN59" s="660"/>
      <c r="AO59" s="52"/>
      <c r="AP59" s="117"/>
    </row>
    <row r="60" spans="2:42" x14ac:dyDescent="0.2">
      <c r="B60" s="116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117"/>
    </row>
    <row r="61" spans="2:42" ht="12.75" x14ac:dyDescent="0.2">
      <c r="B61" s="116"/>
      <c r="C61" s="53" t="s">
        <v>7</v>
      </c>
      <c r="D61" s="52"/>
      <c r="E61" s="52"/>
      <c r="F61" s="52"/>
      <c r="G61" s="52"/>
      <c r="H61" s="52"/>
      <c r="I61" s="52"/>
      <c r="J61" s="52"/>
      <c r="K61" s="52"/>
      <c r="L61" s="44" t="str">
        <f>IF(E10= "","",E10)</f>
        <v>Povodí Odry, státní podnik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3" t="s">
        <v>12</v>
      </c>
      <c r="AJ61" s="52"/>
      <c r="AK61" s="52"/>
      <c r="AL61" s="52"/>
      <c r="AM61" s="661"/>
      <c r="AN61" s="662"/>
      <c r="AO61" s="662"/>
      <c r="AP61" s="663"/>
    </row>
    <row r="62" spans="2:42" ht="12.75" x14ac:dyDescent="0.2">
      <c r="B62" s="116"/>
      <c r="C62" s="53" t="s">
        <v>11</v>
      </c>
      <c r="D62" s="52"/>
      <c r="E62" s="52"/>
      <c r="F62" s="52"/>
      <c r="G62" s="52"/>
      <c r="H62" s="52"/>
      <c r="I62" s="52"/>
      <c r="J62" s="52"/>
      <c r="K62" s="52"/>
      <c r="L62" s="44" t="str">
        <f>IF(E13="","",E13)</f>
        <v/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3" t="s">
        <v>13</v>
      </c>
      <c r="AJ62" s="52"/>
      <c r="AK62" s="52"/>
      <c r="AL62" s="52"/>
      <c r="AM62" s="661" t="str">
        <f>IF(E18="","",E18)</f>
        <v xml:space="preserve"> </v>
      </c>
      <c r="AN62" s="662"/>
      <c r="AO62" s="662"/>
      <c r="AP62" s="663"/>
    </row>
    <row r="63" spans="2:42" x14ac:dyDescent="0.2">
      <c r="B63" s="116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117"/>
    </row>
    <row r="64" spans="2:42" ht="12" x14ac:dyDescent="0.2">
      <c r="B64" s="116"/>
      <c r="C64" s="664" t="s">
        <v>25</v>
      </c>
      <c r="D64" s="665"/>
      <c r="E64" s="665"/>
      <c r="F64" s="665"/>
      <c r="G64" s="665"/>
      <c r="H64" s="7"/>
      <c r="I64" s="666" t="s">
        <v>26</v>
      </c>
      <c r="J64" s="665"/>
      <c r="K64" s="665"/>
      <c r="L64" s="665"/>
      <c r="M64" s="665"/>
      <c r="N64" s="665"/>
      <c r="O64" s="665"/>
      <c r="P64" s="665"/>
      <c r="Q64" s="665"/>
      <c r="R64" s="665"/>
      <c r="S64" s="665"/>
      <c r="T64" s="665"/>
      <c r="U64" s="665"/>
      <c r="V64" s="665"/>
      <c r="W64" s="665"/>
      <c r="X64" s="665"/>
      <c r="Y64" s="665"/>
      <c r="Z64" s="665"/>
      <c r="AA64" s="665"/>
      <c r="AB64" s="665"/>
      <c r="AC64" s="665"/>
      <c r="AD64" s="665"/>
      <c r="AE64" s="665"/>
      <c r="AF64" s="665"/>
      <c r="AG64" s="667" t="s">
        <v>177</v>
      </c>
      <c r="AH64" s="665"/>
      <c r="AI64" s="665"/>
      <c r="AJ64" s="665"/>
      <c r="AK64" s="665"/>
      <c r="AL64" s="665"/>
      <c r="AM64" s="665"/>
      <c r="AN64" s="666" t="s">
        <v>178</v>
      </c>
      <c r="AO64" s="665"/>
      <c r="AP64" s="668"/>
    </row>
    <row r="65" spans="2:48" x14ac:dyDescent="0.2">
      <c r="B65" s="11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117"/>
      <c r="AV65" s="640"/>
    </row>
    <row r="66" spans="2:48" ht="15.75" x14ac:dyDescent="0.2">
      <c r="B66" s="181"/>
      <c r="C66" s="20" t="s">
        <v>179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654">
        <f>SUM(AG67:AM77)</f>
        <v>0</v>
      </c>
      <c r="AH66" s="654"/>
      <c r="AI66" s="654"/>
      <c r="AJ66" s="654"/>
      <c r="AK66" s="654"/>
      <c r="AL66" s="654"/>
      <c r="AM66" s="654"/>
      <c r="AN66" s="655"/>
      <c r="AO66" s="655"/>
      <c r="AP66" s="656"/>
    </row>
    <row r="67" spans="2:48" ht="15" x14ac:dyDescent="0.2">
      <c r="B67" s="182"/>
      <c r="C67" s="37"/>
      <c r="D67" s="657">
        <v>1</v>
      </c>
      <c r="E67" s="657"/>
      <c r="F67" s="657"/>
      <c r="G67" s="657"/>
      <c r="H67" s="657"/>
      <c r="I67" s="43"/>
      <c r="J67" s="650" t="s">
        <v>306</v>
      </c>
      <c r="K67" s="650"/>
      <c r="L67" s="650"/>
      <c r="M67" s="650"/>
      <c r="N67" s="650"/>
      <c r="O67" s="650"/>
      <c r="P67" s="650"/>
      <c r="Q67" s="650"/>
      <c r="R67" s="650"/>
      <c r="S67" s="650"/>
      <c r="T67" s="650"/>
      <c r="U67" s="650"/>
      <c r="V67" s="650"/>
      <c r="W67" s="650"/>
      <c r="X67" s="650"/>
      <c r="Y67" s="650"/>
      <c r="Z67" s="650"/>
      <c r="AA67" s="650"/>
      <c r="AB67" s="650"/>
      <c r="AC67" s="650"/>
      <c r="AD67" s="650"/>
      <c r="AE67" s="650"/>
      <c r="AF67" s="650"/>
      <c r="AG67" s="658">
        <f>'RD č.p. 39'!I27</f>
        <v>0</v>
      </c>
      <c r="AH67" s="659"/>
      <c r="AI67" s="659"/>
      <c r="AJ67" s="659"/>
      <c r="AK67" s="659"/>
      <c r="AL67" s="659"/>
      <c r="AM67" s="659"/>
      <c r="AN67" s="651"/>
      <c r="AO67" s="652"/>
      <c r="AP67" s="653"/>
    </row>
    <row r="68" spans="2:48" ht="15" customHeight="1" x14ac:dyDescent="0.2">
      <c r="B68" s="182"/>
      <c r="C68" s="38"/>
      <c r="D68" s="645" t="s">
        <v>308</v>
      </c>
      <c r="E68" s="645"/>
      <c r="F68" s="645"/>
      <c r="G68" s="645"/>
      <c r="H68" s="645"/>
      <c r="I68" s="42"/>
      <c r="J68" s="650" t="s">
        <v>307</v>
      </c>
      <c r="K68" s="650"/>
      <c r="L68" s="650"/>
      <c r="M68" s="650"/>
      <c r="N68" s="650"/>
      <c r="O68" s="650"/>
      <c r="P68" s="650"/>
      <c r="Q68" s="650"/>
      <c r="R68" s="650"/>
      <c r="S68" s="650"/>
      <c r="T68" s="650"/>
      <c r="U68" s="650"/>
      <c r="V68" s="650"/>
      <c r="W68" s="650"/>
      <c r="X68" s="650"/>
      <c r="Y68" s="650"/>
      <c r="Z68" s="650"/>
      <c r="AA68" s="650"/>
      <c r="AB68" s="650"/>
      <c r="AC68" s="650"/>
      <c r="AD68" s="650"/>
      <c r="AE68" s="650"/>
      <c r="AF68" s="650"/>
      <c r="AG68" s="647">
        <f>'RD č.p. 39 studna'!J29</f>
        <v>0</v>
      </c>
      <c r="AH68" s="648"/>
      <c r="AI68" s="648"/>
      <c r="AJ68" s="648"/>
      <c r="AK68" s="648"/>
      <c r="AL68" s="648"/>
      <c r="AM68" s="648"/>
      <c r="AN68" s="651"/>
      <c r="AO68" s="652"/>
      <c r="AP68" s="653"/>
    </row>
    <row r="69" spans="2:48" ht="15" x14ac:dyDescent="0.2">
      <c r="B69" s="116"/>
      <c r="C69" s="39"/>
      <c r="D69" s="646">
        <v>2</v>
      </c>
      <c r="E69" s="646"/>
      <c r="F69" s="646"/>
      <c r="G69" s="646"/>
      <c r="H69" s="646"/>
      <c r="I69" s="39"/>
      <c r="J69" s="646" t="s">
        <v>305</v>
      </c>
      <c r="K69" s="646"/>
      <c r="L69" s="646"/>
      <c r="M69" s="646"/>
      <c r="N69" s="646"/>
      <c r="O69" s="646"/>
      <c r="P69" s="646"/>
      <c r="Q69" s="646"/>
      <c r="R69" s="646"/>
      <c r="S69" s="646"/>
      <c r="T69" s="646"/>
      <c r="U69" s="646"/>
      <c r="V69" s="646"/>
      <c r="W69" s="646"/>
      <c r="X69" s="646"/>
      <c r="Y69" s="646"/>
      <c r="Z69" s="646"/>
      <c r="AA69" s="646"/>
      <c r="AB69" s="646"/>
      <c r="AC69" s="646"/>
      <c r="AD69" s="646"/>
      <c r="AE69" s="646"/>
      <c r="AF69" s="646"/>
      <c r="AG69" s="647">
        <f>autolakovna!J27</f>
        <v>0</v>
      </c>
      <c r="AH69" s="648"/>
      <c r="AI69" s="648"/>
      <c r="AJ69" s="648"/>
      <c r="AK69" s="648"/>
      <c r="AL69" s="648"/>
      <c r="AM69" s="648"/>
      <c r="AN69" s="52"/>
      <c r="AO69" s="52"/>
      <c r="AP69" s="117"/>
    </row>
    <row r="70" spans="2:48" ht="15" customHeight="1" x14ac:dyDescent="0.2">
      <c r="B70" s="116"/>
      <c r="C70" s="39"/>
      <c r="D70" s="645" t="s">
        <v>309</v>
      </c>
      <c r="E70" s="645"/>
      <c r="F70" s="645"/>
      <c r="G70" s="645"/>
      <c r="H70" s="645"/>
      <c r="I70" s="39"/>
      <c r="J70" s="646" t="s">
        <v>310</v>
      </c>
      <c r="K70" s="646"/>
      <c r="L70" s="646"/>
      <c r="M70" s="646"/>
      <c r="N70" s="646"/>
      <c r="O70" s="646"/>
      <c r="P70" s="646"/>
      <c r="Q70" s="646"/>
      <c r="R70" s="646"/>
      <c r="S70" s="646"/>
      <c r="T70" s="646"/>
      <c r="U70" s="646"/>
      <c r="V70" s="646"/>
      <c r="W70" s="646"/>
      <c r="X70" s="646"/>
      <c r="Y70" s="646"/>
      <c r="Z70" s="646"/>
      <c r="AA70" s="646"/>
      <c r="AB70" s="646"/>
      <c r="AC70" s="646"/>
      <c r="AD70" s="646"/>
      <c r="AE70" s="646"/>
      <c r="AF70" s="646"/>
      <c r="AG70" s="647">
        <f>'autolakovna studna'!J29</f>
        <v>0</v>
      </c>
      <c r="AH70" s="648"/>
      <c r="AI70" s="648"/>
      <c r="AJ70" s="648"/>
      <c r="AK70" s="648"/>
      <c r="AL70" s="648"/>
      <c r="AM70" s="648"/>
      <c r="AN70" s="52"/>
      <c r="AO70" s="52"/>
      <c r="AP70" s="117"/>
    </row>
    <row r="71" spans="2:48" ht="15" x14ac:dyDescent="0.2">
      <c r="B71" s="114"/>
      <c r="C71" s="40"/>
      <c r="D71" s="649">
        <v>3</v>
      </c>
      <c r="E71" s="649"/>
      <c r="F71" s="649"/>
      <c r="G71" s="649"/>
      <c r="H71" s="649"/>
      <c r="I71" s="40"/>
      <c r="J71" s="646" t="s">
        <v>311</v>
      </c>
      <c r="K71" s="646"/>
      <c r="L71" s="646"/>
      <c r="M71" s="646"/>
      <c r="N71" s="646"/>
      <c r="O71" s="646"/>
      <c r="P71" s="646"/>
      <c r="Q71" s="646"/>
      <c r="R71" s="646"/>
      <c r="S71" s="646"/>
      <c r="T71" s="646"/>
      <c r="U71" s="646"/>
      <c r="V71" s="646"/>
      <c r="W71" s="646"/>
      <c r="X71" s="646"/>
      <c r="Y71" s="646"/>
      <c r="Z71" s="646"/>
      <c r="AA71" s="646"/>
      <c r="AB71" s="646"/>
      <c r="AC71" s="646"/>
      <c r="AD71" s="646"/>
      <c r="AE71" s="646"/>
      <c r="AF71" s="646"/>
      <c r="AG71" s="647">
        <f>pila!J27</f>
        <v>0</v>
      </c>
      <c r="AH71" s="648"/>
      <c r="AI71" s="648"/>
      <c r="AJ71" s="648"/>
      <c r="AK71" s="648"/>
      <c r="AL71" s="648"/>
      <c r="AM71" s="648"/>
      <c r="AN71" s="49"/>
      <c r="AO71" s="49"/>
      <c r="AP71" s="115"/>
    </row>
    <row r="72" spans="2:48" ht="15" x14ac:dyDescent="0.2">
      <c r="B72" s="114"/>
      <c r="C72" s="25"/>
      <c r="D72" s="638">
        <v>4</v>
      </c>
      <c r="E72" s="638"/>
      <c r="F72" s="638"/>
      <c r="G72" s="638"/>
      <c r="H72" s="638"/>
      <c r="I72" s="25"/>
      <c r="J72" s="689" t="s">
        <v>455</v>
      </c>
      <c r="K72" s="689"/>
      <c r="L72" s="689"/>
      <c r="M72" s="689"/>
      <c r="N72" s="689"/>
      <c r="O72" s="689"/>
      <c r="P72" s="689"/>
      <c r="Q72" s="689"/>
      <c r="R72" s="689"/>
      <c r="S72" s="689"/>
      <c r="T72" s="689"/>
      <c r="U72" s="689"/>
      <c r="V72" s="689"/>
      <c r="W72" s="689"/>
      <c r="X72" s="689"/>
      <c r="Y72" s="689"/>
      <c r="Z72" s="689"/>
      <c r="AA72" s="689"/>
      <c r="AB72" s="689"/>
      <c r="AC72" s="689"/>
      <c r="AD72" s="689"/>
      <c r="AE72" s="689"/>
      <c r="AF72" s="689"/>
      <c r="AG72" s="339"/>
      <c r="AH72" s="339"/>
      <c r="AI72" s="339"/>
      <c r="AJ72" s="690">
        <f>'stol. dílna'!K118</f>
        <v>0</v>
      </c>
      <c r="AK72" s="690"/>
      <c r="AL72" s="690"/>
      <c r="AM72" s="690"/>
      <c r="AN72" s="183"/>
      <c r="AO72" s="183"/>
      <c r="AP72" s="115"/>
    </row>
    <row r="73" spans="2:48" ht="15" customHeight="1" x14ac:dyDescent="0.2">
      <c r="B73" s="114"/>
      <c r="C73" s="639"/>
      <c r="D73" s="669">
        <v>5</v>
      </c>
      <c r="E73" s="669"/>
      <c r="F73" s="669"/>
      <c r="G73" s="669"/>
      <c r="H73" s="669"/>
      <c r="I73" s="639"/>
      <c r="J73" s="686" t="s">
        <v>416</v>
      </c>
      <c r="K73" s="686"/>
      <c r="L73" s="686"/>
      <c r="M73" s="686"/>
      <c r="N73" s="686"/>
      <c r="O73" s="686"/>
      <c r="P73" s="686"/>
      <c r="Q73" s="686"/>
      <c r="R73" s="686"/>
      <c r="S73" s="686"/>
      <c r="T73" s="686"/>
      <c r="U73" s="686"/>
      <c r="V73" s="686"/>
      <c r="W73" s="686"/>
      <c r="X73" s="686"/>
      <c r="Y73" s="686"/>
      <c r="Z73" s="686"/>
      <c r="AA73" s="686"/>
      <c r="AB73" s="686"/>
      <c r="AC73" s="686"/>
      <c r="AD73" s="686"/>
      <c r="AE73" s="686"/>
      <c r="AF73" s="686"/>
      <c r="AG73" s="686"/>
      <c r="AH73" s="639"/>
      <c r="AI73" s="639"/>
      <c r="AJ73" s="639"/>
      <c r="AK73" s="687">
        <f>'353 a 354_1'!K119</f>
        <v>0</v>
      </c>
      <c r="AL73" s="687"/>
      <c r="AM73" s="687"/>
      <c r="AN73" s="183"/>
      <c r="AO73" s="183"/>
      <c r="AP73" s="115"/>
    </row>
    <row r="74" spans="2:48" ht="15" customHeight="1" x14ac:dyDescent="0.2">
      <c r="B74" s="171"/>
      <c r="C74" s="630"/>
      <c r="D74" s="631">
        <v>6</v>
      </c>
      <c r="E74" s="631"/>
      <c r="F74" s="631"/>
      <c r="G74" s="631"/>
      <c r="H74" s="631"/>
      <c r="I74" s="630"/>
      <c r="J74" s="685" t="s">
        <v>454</v>
      </c>
      <c r="K74" s="685"/>
      <c r="L74" s="685"/>
      <c r="M74" s="685"/>
      <c r="N74" s="685"/>
      <c r="O74" s="685"/>
      <c r="P74" s="685"/>
      <c r="Q74" s="685"/>
      <c r="R74" s="685"/>
      <c r="S74" s="685"/>
      <c r="T74" s="685"/>
      <c r="U74" s="685"/>
      <c r="V74" s="685"/>
      <c r="W74" s="685"/>
      <c r="X74" s="685"/>
      <c r="Y74" s="685"/>
      <c r="Z74" s="685"/>
      <c r="AA74" s="685"/>
      <c r="AB74" s="685"/>
      <c r="AC74" s="685"/>
      <c r="AD74" s="685"/>
      <c r="AE74" s="685"/>
      <c r="AF74" s="685"/>
      <c r="AG74" s="630"/>
      <c r="AH74" s="630"/>
      <c r="AI74" s="688">
        <f>bramborárna!L116</f>
        <v>0</v>
      </c>
      <c r="AJ74" s="688"/>
      <c r="AK74" s="688"/>
      <c r="AL74" s="688"/>
      <c r="AM74" s="688"/>
      <c r="AN74" s="106"/>
      <c r="AO74" s="106"/>
      <c r="AP74" s="172"/>
    </row>
  </sheetData>
  <mergeCells count="48">
    <mergeCell ref="J74:AF74"/>
    <mergeCell ref="J73:AG73"/>
    <mergeCell ref="AK73:AM73"/>
    <mergeCell ref="AI74:AM74"/>
    <mergeCell ref="J72:AF72"/>
    <mergeCell ref="AJ72:AM72"/>
    <mergeCell ref="D73:H73"/>
    <mergeCell ref="K4:AO4"/>
    <mergeCell ref="K5:AO5"/>
    <mergeCell ref="AK23:AO23"/>
    <mergeCell ref="L25:P25"/>
    <mergeCell ref="W25:AE25"/>
    <mergeCell ref="AK25:AO25"/>
    <mergeCell ref="X29:AB29"/>
    <mergeCell ref="AK29:AO29"/>
    <mergeCell ref="L57:AO57"/>
    <mergeCell ref="L26:P26"/>
    <mergeCell ref="W26:AE26"/>
    <mergeCell ref="AK26:AO26"/>
    <mergeCell ref="L27:P27"/>
    <mergeCell ref="W27:AE27"/>
    <mergeCell ref="AK27:AO27"/>
    <mergeCell ref="AM59:AN59"/>
    <mergeCell ref="AM61:AP61"/>
    <mergeCell ref="AM62:AP62"/>
    <mergeCell ref="C64:G64"/>
    <mergeCell ref="I64:AF64"/>
    <mergeCell ref="AG64:AM64"/>
    <mergeCell ref="AN64:AP64"/>
    <mergeCell ref="AG66:AM66"/>
    <mergeCell ref="AN66:AP66"/>
    <mergeCell ref="D67:H67"/>
    <mergeCell ref="J67:AF67"/>
    <mergeCell ref="AG67:AM67"/>
    <mergeCell ref="AN67:AP67"/>
    <mergeCell ref="D68:H68"/>
    <mergeCell ref="J68:AF68"/>
    <mergeCell ref="AG68:AM68"/>
    <mergeCell ref="AN68:AP68"/>
    <mergeCell ref="D69:H69"/>
    <mergeCell ref="J69:AF69"/>
    <mergeCell ref="AG69:AM69"/>
    <mergeCell ref="D70:H70"/>
    <mergeCell ref="J70:AF70"/>
    <mergeCell ref="AG70:AM70"/>
    <mergeCell ref="D71:H71"/>
    <mergeCell ref="J71:AF71"/>
    <mergeCell ref="AG71:AM71"/>
  </mergeCells>
  <pageMargins left="0.70866141732283472" right="0.70866141732283472" top="0.78740157480314965" bottom="0.78740157480314965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0"/>
  <sheetViews>
    <sheetView showGridLines="0" zoomScaleNormal="100" workbookViewId="0">
      <selection activeCell="D15" sqref="D15:G15"/>
    </sheetView>
  </sheetViews>
  <sheetFormatPr defaultRowHeight="11.25" x14ac:dyDescent="0.2"/>
  <cols>
    <col min="1" max="1" width="2.83203125" style="51" customWidth="1"/>
    <col min="2" max="2" width="4.1640625" customWidth="1"/>
    <col min="3" max="3" width="4.33203125" customWidth="1"/>
    <col min="4" max="4" width="17.1640625" customWidth="1"/>
    <col min="5" max="5" width="50.83203125" customWidth="1"/>
    <col min="6" max="6" width="7.5" customWidth="1"/>
    <col min="7" max="7" width="11.5" customWidth="1"/>
    <col min="8" max="8" width="20.1640625" customWidth="1"/>
    <col min="9" max="9" width="27" customWidth="1"/>
  </cols>
  <sheetData>
    <row r="1" spans="2:9" x14ac:dyDescent="0.2">
      <c r="B1" s="49"/>
      <c r="C1" s="49"/>
      <c r="D1" s="49"/>
      <c r="E1" s="49"/>
      <c r="F1" s="49"/>
      <c r="G1" s="49"/>
      <c r="H1" s="49"/>
      <c r="I1" s="49"/>
    </row>
    <row r="2" spans="2:9" x14ac:dyDescent="0.2">
      <c r="B2" s="49"/>
      <c r="C2" s="49"/>
      <c r="D2" s="49"/>
      <c r="E2" s="49"/>
      <c r="F2" s="49"/>
      <c r="G2" s="49"/>
      <c r="H2" s="49"/>
      <c r="I2" s="49"/>
    </row>
    <row r="3" spans="2:9" ht="18" x14ac:dyDescent="0.2">
      <c r="B3" s="110"/>
      <c r="C3" s="111" t="s">
        <v>30</v>
      </c>
      <c r="D3" s="112"/>
      <c r="E3" s="112"/>
      <c r="F3" s="112"/>
      <c r="G3" s="112"/>
      <c r="H3" s="112"/>
      <c r="I3" s="113"/>
    </row>
    <row r="4" spans="2:9" x14ac:dyDescent="0.2">
      <c r="B4" s="114"/>
      <c r="C4" s="49"/>
      <c r="D4" s="49"/>
      <c r="E4" s="49"/>
      <c r="F4" s="49"/>
      <c r="G4" s="49"/>
      <c r="H4" s="49"/>
      <c r="I4" s="115"/>
    </row>
    <row r="5" spans="2:9" ht="12.75" x14ac:dyDescent="0.2">
      <c r="B5" s="116"/>
      <c r="C5" s="55" t="s">
        <v>2</v>
      </c>
      <c r="D5" s="52"/>
      <c r="E5" s="52"/>
      <c r="F5" s="52"/>
      <c r="G5" s="52"/>
      <c r="H5" s="52"/>
      <c r="I5" s="117"/>
    </row>
    <row r="6" spans="2:9" ht="27.75" customHeight="1" x14ac:dyDescent="0.2">
      <c r="B6" s="116"/>
      <c r="C6" s="52"/>
      <c r="D6" s="680" t="s">
        <v>458</v>
      </c>
      <c r="E6" s="691"/>
      <c r="F6" s="691"/>
      <c r="G6" s="691"/>
      <c r="H6" s="52"/>
      <c r="I6" s="117"/>
    </row>
    <row r="7" spans="2:9" x14ac:dyDescent="0.2">
      <c r="B7" s="116"/>
      <c r="C7" s="52"/>
      <c r="D7" s="52"/>
      <c r="E7" s="52"/>
      <c r="F7" s="52"/>
      <c r="G7" s="52"/>
      <c r="H7" s="52"/>
      <c r="I7" s="117"/>
    </row>
    <row r="8" spans="2:9" ht="12.75" x14ac:dyDescent="0.2">
      <c r="B8" s="116"/>
      <c r="C8" s="55" t="s">
        <v>3</v>
      </c>
      <c r="D8" s="52"/>
      <c r="E8" s="56" t="s">
        <v>0</v>
      </c>
      <c r="F8" s="52"/>
      <c r="G8" s="52"/>
      <c r="H8" s="55" t="s">
        <v>4</v>
      </c>
      <c r="I8" s="118" t="s">
        <v>0</v>
      </c>
    </row>
    <row r="9" spans="2:9" ht="12.75" x14ac:dyDescent="0.2">
      <c r="B9" s="116"/>
      <c r="C9" s="55" t="s">
        <v>5</v>
      </c>
      <c r="D9" s="52"/>
      <c r="E9" s="56" t="s">
        <v>186</v>
      </c>
      <c r="F9" s="52"/>
      <c r="G9" s="52"/>
      <c r="H9" s="55" t="s">
        <v>6</v>
      </c>
      <c r="I9" s="119">
        <v>44133</v>
      </c>
    </row>
    <row r="10" spans="2:9" x14ac:dyDescent="0.2">
      <c r="B10" s="116"/>
      <c r="C10" s="52"/>
      <c r="D10" s="52"/>
      <c r="E10" s="52"/>
      <c r="F10" s="52"/>
      <c r="G10" s="52"/>
      <c r="H10" s="52"/>
      <c r="I10" s="117"/>
    </row>
    <row r="11" spans="2:9" ht="12.75" x14ac:dyDescent="0.2">
      <c r="B11" s="116"/>
      <c r="C11" s="55" t="s">
        <v>7</v>
      </c>
      <c r="D11" s="52"/>
      <c r="E11" s="52"/>
      <c r="F11" s="52"/>
      <c r="G11" s="52"/>
      <c r="H11" s="55" t="s">
        <v>8</v>
      </c>
      <c r="I11" s="118" t="s">
        <v>0</v>
      </c>
    </row>
    <row r="12" spans="2:9" ht="12.75" x14ac:dyDescent="0.2">
      <c r="B12" s="116"/>
      <c r="C12" s="52"/>
      <c r="D12" s="56" t="s">
        <v>170</v>
      </c>
      <c r="E12" s="52"/>
      <c r="F12" s="52"/>
      <c r="G12" s="52"/>
      <c r="H12" s="55" t="s">
        <v>10</v>
      </c>
      <c r="I12" s="118" t="s">
        <v>0</v>
      </c>
    </row>
    <row r="13" spans="2:9" x14ac:dyDescent="0.2">
      <c r="B13" s="116"/>
      <c r="C13" s="52"/>
      <c r="D13" s="52"/>
      <c r="E13" s="52"/>
      <c r="F13" s="52"/>
      <c r="G13" s="52"/>
      <c r="H13" s="52"/>
      <c r="I13" s="117"/>
    </row>
    <row r="14" spans="2:9" ht="12.75" x14ac:dyDescent="0.2">
      <c r="B14" s="116"/>
      <c r="C14" s="55" t="s">
        <v>11</v>
      </c>
      <c r="D14" s="52"/>
      <c r="E14" s="52"/>
      <c r="F14" s="52"/>
      <c r="G14" s="52"/>
      <c r="H14" s="55" t="s">
        <v>8</v>
      </c>
      <c r="I14" s="118">
        <f>'[1]Rekapitulace stavby'!AL12</f>
        <v>0</v>
      </c>
    </row>
    <row r="15" spans="2:9" ht="12.75" x14ac:dyDescent="0.2">
      <c r="B15" s="116"/>
      <c r="C15" s="52"/>
      <c r="D15" s="693">
        <f>'[1]Rekapitulace stavby'!C13</f>
        <v>0</v>
      </c>
      <c r="E15" s="693"/>
      <c r="F15" s="693"/>
      <c r="G15" s="693"/>
      <c r="H15" s="55" t="s">
        <v>10</v>
      </c>
      <c r="I15" s="118">
        <f>'[1]Rekapitulace stavby'!AL13</f>
        <v>0</v>
      </c>
    </row>
    <row r="16" spans="2:9" x14ac:dyDescent="0.2">
      <c r="B16" s="116"/>
      <c r="C16" s="52"/>
      <c r="D16" s="52"/>
      <c r="E16" s="52"/>
      <c r="F16" s="52"/>
      <c r="G16" s="52"/>
      <c r="H16" s="52"/>
      <c r="I16" s="117"/>
    </row>
    <row r="17" spans="2:9" ht="12.75" x14ac:dyDescent="0.2">
      <c r="B17" s="116"/>
      <c r="C17" s="55" t="s">
        <v>12</v>
      </c>
      <c r="D17" s="52"/>
      <c r="E17" s="52"/>
      <c r="F17" s="52"/>
      <c r="G17" s="52"/>
      <c r="H17" s="55" t="s">
        <v>8</v>
      </c>
      <c r="I17" s="118" t="s">
        <v>0</v>
      </c>
    </row>
    <row r="18" spans="2:9" ht="12.75" x14ac:dyDescent="0.2">
      <c r="B18" s="116"/>
      <c r="C18" s="52"/>
      <c r="D18" s="56" t="s">
        <v>187</v>
      </c>
      <c r="E18" s="52"/>
      <c r="F18" s="52"/>
      <c r="G18" s="52"/>
      <c r="H18" s="55" t="s">
        <v>10</v>
      </c>
      <c r="I18" s="118" t="s">
        <v>0</v>
      </c>
    </row>
    <row r="19" spans="2:9" x14ac:dyDescent="0.2">
      <c r="B19" s="116"/>
      <c r="C19" s="52"/>
      <c r="D19" s="52"/>
      <c r="E19" s="52"/>
      <c r="F19" s="52"/>
      <c r="G19" s="52"/>
      <c r="H19" s="52"/>
      <c r="I19" s="117"/>
    </row>
    <row r="20" spans="2:9" ht="12.75" x14ac:dyDescent="0.2">
      <c r="B20" s="116"/>
      <c r="C20" s="55" t="s">
        <v>13</v>
      </c>
      <c r="D20" s="52"/>
      <c r="E20" s="52"/>
      <c r="F20" s="52"/>
      <c r="G20" s="52"/>
      <c r="H20" s="55" t="s">
        <v>8</v>
      </c>
      <c r="I20" s="118" t="str">
        <f>IF('[1]Rekapitulace stavby'!AL18="","",'[1]Rekapitulace stavby'!AL18)</f>
        <v/>
      </c>
    </row>
    <row r="21" spans="2:9" ht="12.75" x14ac:dyDescent="0.2">
      <c r="B21" s="116"/>
      <c r="C21" s="52"/>
      <c r="D21" s="56" t="str">
        <f>IF('[1]Rekapitulace stavby'!C19="","",'[1]Rekapitulace stavby'!C19)</f>
        <v/>
      </c>
      <c r="E21" s="52"/>
      <c r="F21" s="52"/>
      <c r="G21" s="52"/>
      <c r="H21" s="55" t="s">
        <v>10</v>
      </c>
      <c r="I21" s="118" t="str">
        <f>IF('[1]Rekapitulace stavby'!AL19="","",'[1]Rekapitulace stavby'!AL19)</f>
        <v/>
      </c>
    </row>
    <row r="22" spans="2:9" x14ac:dyDescent="0.2">
      <c r="B22" s="116"/>
      <c r="C22" s="52"/>
      <c r="D22" s="52"/>
      <c r="E22" s="52"/>
      <c r="F22" s="52"/>
      <c r="G22" s="52"/>
      <c r="H22" s="52"/>
      <c r="I22" s="117"/>
    </row>
    <row r="23" spans="2:9" ht="12.75" x14ac:dyDescent="0.2">
      <c r="B23" s="116"/>
      <c r="C23" s="55" t="s">
        <v>14</v>
      </c>
      <c r="D23" s="52"/>
      <c r="E23" s="52"/>
      <c r="F23" s="52"/>
      <c r="G23" s="52"/>
      <c r="H23" s="52"/>
      <c r="I23" s="117"/>
    </row>
    <row r="24" spans="2:9" ht="12.75" x14ac:dyDescent="0.2">
      <c r="B24" s="120"/>
      <c r="C24" s="10"/>
      <c r="D24" s="694" t="s">
        <v>0</v>
      </c>
      <c r="E24" s="694"/>
      <c r="F24" s="694"/>
      <c r="G24" s="694"/>
      <c r="H24" s="10"/>
      <c r="I24" s="121"/>
    </row>
    <row r="25" spans="2:9" x14ac:dyDescent="0.2">
      <c r="B25" s="116"/>
      <c r="C25" s="52"/>
      <c r="D25" s="52"/>
      <c r="E25" s="52"/>
      <c r="F25" s="52"/>
      <c r="G25" s="52"/>
      <c r="H25" s="52"/>
      <c r="I25" s="117"/>
    </row>
    <row r="26" spans="2:9" x14ac:dyDescent="0.2">
      <c r="B26" s="116"/>
      <c r="C26" s="52"/>
      <c r="D26" s="52"/>
      <c r="E26" s="52"/>
      <c r="F26" s="52"/>
      <c r="G26" s="52"/>
      <c r="H26" s="52"/>
      <c r="I26" s="117"/>
    </row>
    <row r="27" spans="2:9" ht="15.75" x14ac:dyDescent="0.2">
      <c r="B27" s="116"/>
      <c r="C27" s="61" t="s">
        <v>15</v>
      </c>
      <c r="D27" s="52"/>
      <c r="E27" s="52"/>
      <c r="F27" s="52"/>
      <c r="G27" s="52"/>
      <c r="H27" s="52"/>
      <c r="I27" s="122">
        <f>ROUND(I115, 2)</f>
        <v>0</v>
      </c>
    </row>
    <row r="28" spans="2:9" x14ac:dyDescent="0.2">
      <c r="B28" s="116"/>
      <c r="C28" s="52"/>
      <c r="D28" s="52"/>
      <c r="E28" s="52"/>
      <c r="F28" s="52"/>
      <c r="G28" s="52"/>
      <c r="H28" s="52"/>
      <c r="I28" s="117"/>
    </row>
    <row r="29" spans="2:9" ht="12.75" x14ac:dyDescent="0.2">
      <c r="B29" s="116"/>
      <c r="C29" s="52"/>
      <c r="D29" s="52"/>
      <c r="E29" s="60" t="s">
        <v>17</v>
      </c>
      <c r="F29" s="52"/>
      <c r="G29" s="52"/>
      <c r="H29" s="60" t="s">
        <v>16</v>
      </c>
      <c r="I29" s="123" t="s">
        <v>18</v>
      </c>
    </row>
    <row r="30" spans="2:9" ht="12.75" x14ac:dyDescent="0.2">
      <c r="B30" s="116"/>
      <c r="C30" s="62" t="s">
        <v>19</v>
      </c>
      <c r="D30" s="55" t="s">
        <v>20</v>
      </c>
      <c r="E30" s="63">
        <f>I27</f>
        <v>0</v>
      </c>
      <c r="F30" s="52"/>
      <c r="G30" s="52"/>
      <c r="H30" s="64">
        <v>0.21</v>
      </c>
      <c r="I30" s="124">
        <f>E30*21/100</f>
        <v>0</v>
      </c>
    </row>
    <row r="31" spans="2:9" ht="12.75" x14ac:dyDescent="0.2">
      <c r="B31" s="116"/>
      <c r="C31" s="52"/>
      <c r="D31" s="55" t="s">
        <v>21</v>
      </c>
      <c r="E31" s="63">
        <f>ROUND((SUM(BE115:BE179)),  2)</f>
        <v>0</v>
      </c>
      <c r="F31" s="52"/>
      <c r="G31" s="52"/>
      <c r="H31" s="64">
        <v>0.15</v>
      </c>
      <c r="I31" s="124">
        <f>ROUND(((SUM(BE115:BE179))*H31),  2)</f>
        <v>0</v>
      </c>
    </row>
    <row r="32" spans="2:9" x14ac:dyDescent="0.2">
      <c r="B32" s="116"/>
      <c r="C32" s="52"/>
      <c r="D32" s="52"/>
      <c r="E32" s="52"/>
      <c r="F32" s="52"/>
      <c r="G32" s="52"/>
      <c r="H32" s="52"/>
      <c r="I32" s="117"/>
    </row>
    <row r="33" spans="2:9" ht="15.75" x14ac:dyDescent="0.2">
      <c r="B33" s="125"/>
      <c r="C33" s="107" t="s">
        <v>22</v>
      </c>
      <c r="D33" s="11"/>
      <c r="E33" s="11"/>
      <c r="F33" s="108" t="s">
        <v>23</v>
      </c>
      <c r="G33" s="109" t="s">
        <v>24</v>
      </c>
      <c r="H33" s="11"/>
      <c r="I33" s="126">
        <f>SUM(I27:I31)</f>
        <v>0</v>
      </c>
    </row>
    <row r="34" spans="2:9" x14ac:dyDescent="0.2">
      <c r="B34" s="127"/>
      <c r="C34" s="128"/>
      <c r="D34" s="128"/>
      <c r="E34" s="128"/>
      <c r="F34" s="128"/>
      <c r="G34" s="128"/>
      <c r="H34" s="128"/>
      <c r="I34" s="129"/>
    </row>
    <row r="35" spans="2:9" x14ac:dyDescent="0.2">
      <c r="B35" s="114"/>
      <c r="C35" s="49"/>
      <c r="D35" s="49"/>
      <c r="E35" s="49"/>
      <c r="F35" s="49"/>
      <c r="G35" s="49"/>
      <c r="H35" s="49"/>
      <c r="I35" s="115"/>
    </row>
    <row r="36" spans="2:9" x14ac:dyDescent="0.2">
      <c r="B36" s="114"/>
      <c r="C36" s="49"/>
      <c r="D36" s="49"/>
      <c r="E36" s="49"/>
      <c r="F36" s="49"/>
      <c r="G36" s="49"/>
      <c r="H36" s="49"/>
      <c r="I36" s="115"/>
    </row>
    <row r="37" spans="2:9" x14ac:dyDescent="0.2">
      <c r="B37" s="114"/>
      <c r="C37" s="49"/>
      <c r="D37" s="49"/>
      <c r="E37" s="49"/>
      <c r="F37" s="49"/>
      <c r="G37" s="49"/>
      <c r="H37" s="49"/>
      <c r="I37" s="115"/>
    </row>
    <row r="38" spans="2:9" x14ac:dyDescent="0.2">
      <c r="B38" s="114"/>
      <c r="C38" s="49"/>
      <c r="D38" s="49"/>
      <c r="E38" s="49"/>
      <c r="F38" s="49"/>
      <c r="G38" s="49"/>
      <c r="H38" s="49"/>
      <c r="I38" s="115"/>
    </row>
    <row r="39" spans="2:9" x14ac:dyDescent="0.2">
      <c r="B39" s="114"/>
      <c r="C39" s="49"/>
      <c r="D39" s="49"/>
      <c r="E39" s="49"/>
      <c r="F39" s="49"/>
      <c r="G39" s="49"/>
      <c r="H39" s="49"/>
      <c r="I39" s="115"/>
    </row>
    <row r="40" spans="2:9" x14ac:dyDescent="0.2">
      <c r="B40" s="114"/>
      <c r="C40" s="49"/>
      <c r="D40" s="49"/>
      <c r="E40" s="49"/>
      <c r="F40" s="49"/>
      <c r="G40" s="49"/>
      <c r="H40" s="49"/>
      <c r="I40" s="115"/>
    </row>
    <row r="41" spans="2:9" x14ac:dyDescent="0.2">
      <c r="B41" s="114"/>
      <c r="C41" s="49"/>
      <c r="D41" s="49"/>
      <c r="E41" s="49"/>
      <c r="F41" s="49"/>
      <c r="G41" s="49"/>
      <c r="H41" s="49"/>
      <c r="I41" s="115"/>
    </row>
    <row r="42" spans="2:9" x14ac:dyDescent="0.2">
      <c r="B42" s="114"/>
      <c r="C42" s="49"/>
      <c r="D42" s="49"/>
      <c r="E42" s="49"/>
      <c r="F42" s="49"/>
      <c r="G42" s="49"/>
      <c r="H42" s="49"/>
      <c r="I42" s="115"/>
    </row>
    <row r="43" spans="2:9" x14ac:dyDescent="0.2">
      <c r="B43" s="114"/>
      <c r="C43" s="49"/>
      <c r="D43" s="49"/>
      <c r="E43" s="49"/>
      <c r="F43" s="49"/>
      <c r="G43" s="49"/>
      <c r="H43" s="49"/>
      <c r="I43" s="115"/>
    </row>
    <row r="44" spans="2:9" x14ac:dyDescent="0.2">
      <c r="B44" s="114"/>
      <c r="C44" s="49"/>
      <c r="D44" s="49"/>
      <c r="E44" s="49"/>
      <c r="F44" s="49"/>
      <c r="G44" s="49"/>
      <c r="H44" s="49"/>
      <c r="I44" s="115"/>
    </row>
    <row r="45" spans="2:9" x14ac:dyDescent="0.2">
      <c r="B45" s="114"/>
      <c r="C45" s="49"/>
      <c r="D45" s="49"/>
      <c r="E45" s="49"/>
      <c r="F45" s="49"/>
      <c r="G45" s="49"/>
      <c r="H45" s="49"/>
      <c r="I45" s="115"/>
    </row>
    <row r="46" spans="2:9" ht="12.75" x14ac:dyDescent="0.2">
      <c r="B46" s="130"/>
      <c r="C46" s="57" t="s">
        <v>77</v>
      </c>
      <c r="D46" s="22"/>
      <c r="E46" s="22"/>
      <c r="F46" s="57" t="s">
        <v>88</v>
      </c>
      <c r="G46" s="22"/>
      <c r="H46" s="22"/>
      <c r="I46" s="131"/>
    </row>
    <row r="47" spans="2:9" x14ac:dyDescent="0.2">
      <c r="B47" s="114"/>
      <c r="C47" s="49"/>
      <c r="D47" s="49"/>
      <c r="E47" s="49"/>
      <c r="F47" s="49"/>
      <c r="G47" s="49"/>
      <c r="H47" s="49"/>
      <c r="I47" s="115"/>
    </row>
    <row r="48" spans="2:9" x14ac:dyDescent="0.2">
      <c r="B48" s="114"/>
      <c r="C48" s="49"/>
      <c r="D48" s="49"/>
      <c r="E48" s="49"/>
      <c r="F48" s="49"/>
      <c r="G48" s="49"/>
      <c r="H48" s="49"/>
      <c r="I48" s="115"/>
    </row>
    <row r="49" spans="2:9" x14ac:dyDescent="0.2">
      <c r="B49" s="114"/>
      <c r="C49" s="49"/>
      <c r="D49" s="49"/>
      <c r="E49" s="49"/>
      <c r="F49" s="49"/>
      <c r="G49" s="49"/>
      <c r="H49" s="49"/>
      <c r="I49" s="115"/>
    </row>
    <row r="50" spans="2:9" x14ac:dyDescent="0.2">
      <c r="B50" s="114"/>
      <c r="C50" s="49"/>
      <c r="D50" s="49"/>
      <c r="E50" s="49"/>
      <c r="F50" s="49"/>
      <c r="G50" s="49"/>
      <c r="H50" s="49"/>
      <c r="I50" s="115"/>
    </row>
    <row r="51" spans="2:9" x14ac:dyDescent="0.2">
      <c r="B51" s="114"/>
      <c r="C51" s="49"/>
      <c r="D51" s="49"/>
      <c r="E51" s="49"/>
      <c r="F51" s="49"/>
      <c r="G51" s="49"/>
      <c r="H51" s="49"/>
      <c r="I51" s="115"/>
    </row>
    <row r="52" spans="2:9" x14ac:dyDescent="0.2">
      <c r="B52" s="114"/>
      <c r="C52" s="49"/>
      <c r="D52" s="49"/>
      <c r="E52" s="49"/>
      <c r="F52" s="49"/>
      <c r="G52" s="49"/>
      <c r="H52" s="49"/>
      <c r="I52" s="115"/>
    </row>
    <row r="53" spans="2:9" x14ac:dyDescent="0.2">
      <c r="B53" s="114"/>
      <c r="C53" s="49"/>
      <c r="D53" s="49"/>
      <c r="E53" s="49"/>
      <c r="F53" s="49"/>
      <c r="G53" s="49"/>
      <c r="H53" s="49"/>
      <c r="I53" s="115"/>
    </row>
    <row r="54" spans="2:9" x14ac:dyDescent="0.2">
      <c r="B54" s="114"/>
      <c r="C54" s="49"/>
      <c r="D54" s="49"/>
      <c r="E54" s="49"/>
      <c r="F54" s="49"/>
      <c r="G54" s="49"/>
      <c r="H54" s="49"/>
      <c r="I54" s="115"/>
    </row>
    <row r="55" spans="2:9" x14ac:dyDescent="0.2">
      <c r="B55" s="114"/>
      <c r="C55" s="49"/>
      <c r="D55" s="49"/>
      <c r="E55" s="49"/>
      <c r="F55" s="49"/>
      <c r="G55" s="49"/>
      <c r="H55" s="49"/>
      <c r="I55" s="115"/>
    </row>
    <row r="56" spans="2:9" x14ac:dyDescent="0.2">
      <c r="B56" s="114"/>
      <c r="C56" s="49"/>
      <c r="D56" s="49"/>
      <c r="E56" s="49"/>
      <c r="F56" s="49"/>
      <c r="G56" s="49"/>
      <c r="H56" s="49"/>
      <c r="I56" s="115"/>
    </row>
    <row r="57" spans="2:9" ht="12.75" x14ac:dyDescent="0.2">
      <c r="B57" s="116"/>
      <c r="C57" s="58" t="s">
        <v>89</v>
      </c>
      <c r="D57" s="50"/>
      <c r="E57" s="68" t="s">
        <v>90</v>
      </c>
      <c r="F57" s="58" t="s">
        <v>89</v>
      </c>
      <c r="G57" s="50"/>
      <c r="H57" s="50"/>
      <c r="I57" s="132" t="s">
        <v>90</v>
      </c>
    </row>
    <row r="58" spans="2:9" x14ac:dyDescent="0.2">
      <c r="B58" s="114"/>
      <c r="C58" s="49"/>
      <c r="D58" s="49"/>
      <c r="E58" s="49"/>
      <c r="F58" s="49"/>
      <c r="G58" s="49"/>
      <c r="H58" s="49"/>
      <c r="I58" s="115"/>
    </row>
    <row r="59" spans="2:9" x14ac:dyDescent="0.2">
      <c r="B59" s="114"/>
      <c r="C59" s="49"/>
      <c r="D59" s="49"/>
      <c r="E59" s="49"/>
      <c r="F59" s="49"/>
      <c r="G59" s="49"/>
      <c r="H59" s="49"/>
      <c r="I59" s="115"/>
    </row>
    <row r="60" spans="2:9" x14ac:dyDescent="0.2">
      <c r="B60" s="114"/>
      <c r="C60" s="49"/>
      <c r="D60" s="49"/>
      <c r="E60" s="49"/>
      <c r="F60" s="49"/>
      <c r="G60" s="49"/>
      <c r="H60" s="49"/>
      <c r="I60" s="115"/>
    </row>
    <row r="61" spans="2:9" ht="12.75" x14ac:dyDescent="0.2">
      <c r="B61" s="116"/>
      <c r="C61" s="57" t="s">
        <v>91</v>
      </c>
      <c r="D61" s="18"/>
      <c r="E61" s="18"/>
      <c r="F61" s="57" t="s">
        <v>92</v>
      </c>
      <c r="G61" s="18"/>
      <c r="H61" s="18"/>
      <c r="I61" s="133"/>
    </row>
    <row r="62" spans="2:9" x14ac:dyDescent="0.2">
      <c r="B62" s="114"/>
      <c r="C62" s="49"/>
      <c r="D62" s="49"/>
      <c r="E62" s="49"/>
      <c r="F62" s="49"/>
      <c r="G62" s="49"/>
      <c r="H62" s="49"/>
      <c r="I62" s="115"/>
    </row>
    <row r="63" spans="2:9" x14ac:dyDescent="0.2">
      <c r="B63" s="114"/>
      <c r="C63" s="49"/>
      <c r="D63" s="49"/>
      <c r="E63" s="49"/>
      <c r="F63" s="49"/>
      <c r="G63" s="49"/>
      <c r="H63" s="49"/>
      <c r="I63" s="115"/>
    </row>
    <row r="64" spans="2:9" x14ac:dyDescent="0.2">
      <c r="B64" s="114"/>
      <c r="C64" s="49"/>
      <c r="D64" s="49"/>
      <c r="E64" s="49"/>
      <c r="F64" s="49"/>
      <c r="G64" s="49"/>
      <c r="H64" s="49"/>
      <c r="I64" s="115"/>
    </row>
    <row r="65" spans="2:9" x14ac:dyDescent="0.2">
      <c r="B65" s="114"/>
      <c r="C65" s="49"/>
      <c r="D65" s="49"/>
      <c r="E65" s="49"/>
      <c r="F65" s="49"/>
      <c r="G65" s="49"/>
      <c r="H65" s="49"/>
      <c r="I65" s="115"/>
    </row>
    <row r="66" spans="2:9" x14ac:dyDescent="0.2">
      <c r="B66" s="114"/>
      <c r="C66" s="49"/>
      <c r="D66" s="49"/>
      <c r="E66" s="49"/>
      <c r="F66" s="49"/>
      <c r="G66" s="49"/>
      <c r="H66" s="49"/>
      <c r="I66" s="115"/>
    </row>
    <row r="67" spans="2:9" x14ac:dyDescent="0.2">
      <c r="B67" s="114"/>
      <c r="C67" s="49"/>
      <c r="D67" s="49"/>
      <c r="E67" s="49"/>
      <c r="F67" s="49"/>
      <c r="G67" s="49"/>
      <c r="H67" s="49"/>
      <c r="I67" s="115"/>
    </row>
    <row r="68" spans="2:9" x14ac:dyDescent="0.2">
      <c r="B68" s="114"/>
      <c r="C68" s="49"/>
      <c r="D68" s="49"/>
      <c r="E68" s="49"/>
      <c r="F68" s="49"/>
      <c r="G68" s="49"/>
      <c r="H68" s="49"/>
      <c r="I68" s="115"/>
    </row>
    <row r="69" spans="2:9" x14ac:dyDescent="0.2">
      <c r="B69" s="114"/>
      <c r="C69" s="49"/>
      <c r="D69" s="49"/>
      <c r="E69" s="49"/>
      <c r="F69" s="49"/>
      <c r="G69" s="49"/>
      <c r="H69" s="49"/>
      <c r="I69" s="115"/>
    </row>
    <row r="70" spans="2:9" x14ac:dyDescent="0.2">
      <c r="B70" s="114"/>
      <c r="C70" s="49"/>
      <c r="D70" s="49"/>
      <c r="E70" s="49"/>
      <c r="F70" s="49"/>
      <c r="G70" s="49"/>
      <c r="H70" s="49"/>
      <c r="I70" s="115"/>
    </row>
    <row r="71" spans="2:9" x14ac:dyDescent="0.2">
      <c r="B71" s="114"/>
      <c r="C71" s="49"/>
      <c r="D71" s="49"/>
      <c r="E71" s="49"/>
      <c r="F71" s="49"/>
      <c r="G71" s="49"/>
      <c r="H71" s="49"/>
      <c r="I71" s="115"/>
    </row>
    <row r="72" spans="2:9" ht="12.75" x14ac:dyDescent="0.2">
      <c r="B72" s="116"/>
      <c r="C72" s="58" t="s">
        <v>89</v>
      </c>
      <c r="D72" s="50"/>
      <c r="E72" s="68" t="s">
        <v>90</v>
      </c>
      <c r="F72" s="58" t="s">
        <v>89</v>
      </c>
      <c r="G72" s="50"/>
      <c r="H72" s="50"/>
      <c r="I72" s="132" t="s">
        <v>90</v>
      </c>
    </row>
    <row r="73" spans="2:9" x14ac:dyDescent="0.2">
      <c r="B73" s="127"/>
      <c r="C73" s="128"/>
      <c r="D73" s="128"/>
      <c r="E73" s="128"/>
      <c r="F73" s="128"/>
      <c r="G73" s="128"/>
      <c r="H73" s="128"/>
      <c r="I73" s="129"/>
    </row>
    <row r="74" spans="2:9" x14ac:dyDescent="0.2">
      <c r="B74" s="49"/>
      <c r="C74" s="49"/>
      <c r="D74" s="49"/>
      <c r="E74" s="49"/>
      <c r="F74" s="49"/>
      <c r="G74" s="49"/>
      <c r="H74" s="49"/>
      <c r="I74" s="49"/>
    </row>
    <row r="75" spans="2:9" x14ac:dyDescent="0.2">
      <c r="B75" s="49"/>
      <c r="C75" s="49"/>
      <c r="D75" s="49"/>
      <c r="E75" s="49"/>
      <c r="F75" s="49"/>
      <c r="G75" s="49"/>
      <c r="H75" s="49"/>
      <c r="I75" s="49"/>
    </row>
    <row r="76" spans="2:9" x14ac:dyDescent="0.2">
      <c r="B76" s="49"/>
      <c r="C76" s="49"/>
      <c r="D76" s="49"/>
      <c r="E76" s="49"/>
      <c r="F76" s="49"/>
      <c r="G76" s="49"/>
      <c r="H76" s="49"/>
      <c r="I76" s="49"/>
    </row>
    <row r="77" spans="2:9" x14ac:dyDescent="0.2">
      <c r="B77" s="134"/>
      <c r="C77" s="135"/>
      <c r="D77" s="135"/>
      <c r="E77" s="135"/>
      <c r="F77" s="135"/>
      <c r="G77" s="135"/>
      <c r="H77" s="135"/>
      <c r="I77" s="136"/>
    </row>
    <row r="78" spans="2:9" ht="18" x14ac:dyDescent="0.2">
      <c r="B78" s="137" t="s">
        <v>31</v>
      </c>
      <c r="C78" s="52"/>
      <c r="D78" s="52"/>
      <c r="E78" s="52"/>
      <c r="F78" s="52"/>
      <c r="G78" s="52"/>
      <c r="H78" s="52"/>
      <c r="I78" s="117"/>
    </row>
    <row r="79" spans="2:9" x14ac:dyDescent="0.2">
      <c r="B79" s="116"/>
      <c r="C79" s="52"/>
      <c r="D79" s="52"/>
      <c r="E79" s="52"/>
      <c r="F79" s="52"/>
      <c r="G79" s="52"/>
      <c r="H79" s="52"/>
      <c r="I79" s="117"/>
    </row>
    <row r="80" spans="2:9" ht="12.75" x14ac:dyDescent="0.2">
      <c r="B80" s="138" t="s">
        <v>2</v>
      </c>
      <c r="C80" s="52"/>
      <c r="D80" s="52"/>
      <c r="E80" s="52"/>
      <c r="F80" s="52"/>
      <c r="G80" s="52"/>
      <c r="H80" s="52"/>
      <c r="I80" s="117"/>
    </row>
    <row r="81" spans="2:9" ht="24.75" customHeight="1" x14ac:dyDescent="0.2">
      <c r="B81" s="116"/>
      <c r="C81" s="52"/>
      <c r="D81" s="691" t="str">
        <f>D6</f>
        <v>Demolice RD č.p. 39, 
Demolice, OHO, stavba č. 4341</v>
      </c>
      <c r="E81" s="691"/>
      <c r="F81" s="691"/>
      <c r="G81" s="691"/>
      <c r="H81" s="52"/>
      <c r="I81" s="117"/>
    </row>
    <row r="82" spans="2:9" x14ac:dyDescent="0.2">
      <c r="B82" s="116"/>
      <c r="C82" s="52"/>
      <c r="D82" s="52"/>
      <c r="E82" s="52"/>
      <c r="F82" s="52"/>
      <c r="G82" s="52"/>
      <c r="H82" s="52"/>
      <c r="I82" s="117"/>
    </row>
    <row r="83" spans="2:9" ht="12.75" x14ac:dyDescent="0.2">
      <c r="B83" s="138" t="s">
        <v>5</v>
      </c>
      <c r="C83" s="52"/>
      <c r="D83" s="52"/>
      <c r="E83" s="56" t="str">
        <f>E9</f>
        <v>Loučky u Zátoru</v>
      </c>
      <c r="F83" s="52"/>
      <c r="G83" s="52"/>
      <c r="H83" s="55" t="s">
        <v>6</v>
      </c>
      <c r="I83" s="119">
        <f>IF(I9="","",I9)</f>
        <v>44133</v>
      </c>
    </row>
    <row r="84" spans="2:9" x14ac:dyDescent="0.2">
      <c r="B84" s="116"/>
      <c r="C84" s="52"/>
      <c r="D84" s="52"/>
      <c r="E84" s="52"/>
      <c r="F84" s="52"/>
      <c r="G84" s="52"/>
      <c r="H84" s="52"/>
      <c r="I84" s="117"/>
    </row>
    <row r="85" spans="2:9" ht="25.5" x14ac:dyDescent="0.2">
      <c r="B85" s="138" t="s">
        <v>7</v>
      </c>
      <c r="C85" s="52"/>
      <c r="D85" s="52"/>
      <c r="E85" s="56" t="str">
        <f>D12</f>
        <v>Povodí Odry, s.p.</v>
      </c>
      <c r="F85" s="52"/>
      <c r="G85" s="52"/>
      <c r="H85" s="55" t="s">
        <v>12</v>
      </c>
      <c r="I85" s="139" t="str">
        <f>D18</f>
        <v>MORAVIAPROJEKT, s.r.o.</v>
      </c>
    </row>
    <row r="86" spans="2:9" ht="12.75" x14ac:dyDescent="0.2">
      <c r="B86" s="138" t="s">
        <v>11</v>
      </c>
      <c r="C86" s="52"/>
      <c r="D86" s="52"/>
      <c r="E86" s="56">
        <f>IF(D15="","",D15)</f>
        <v>0</v>
      </c>
      <c r="F86" s="52"/>
      <c r="G86" s="52"/>
      <c r="H86" s="55" t="s">
        <v>13</v>
      </c>
      <c r="I86" s="139" t="str">
        <f>D21</f>
        <v/>
      </c>
    </row>
    <row r="87" spans="2:9" x14ac:dyDescent="0.2">
      <c r="B87" s="116"/>
      <c r="C87" s="52"/>
      <c r="D87" s="52"/>
      <c r="E87" s="52"/>
      <c r="F87" s="52"/>
      <c r="G87" s="52"/>
      <c r="H87" s="52"/>
      <c r="I87" s="117"/>
    </row>
    <row r="88" spans="2:9" ht="12" x14ac:dyDescent="0.2">
      <c r="B88" s="157" t="s">
        <v>32</v>
      </c>
      <c r="C88" s="11"/>
      <c r="D88" s="11"/>
      <c r="E88" s="11"/>
      <c r="F88" s="11"/>
      <c r="G88" s="11"/>
      <c r="H88" s="11"/>
      <c r="I88" s="158" t="s">
        <v>33</v>
      </c>
    </row>
    <row r="89" spans="2:9" x14ac:dyDescent="0.2">
      <c r="B89" s="116"/>
      <c r="C89" s="52"/>
      <c r="D89" s="52"/>
      <c r="E89" s="52"/>
      <c r="F89" s="52"/>
      <c r="G89" s="52"/>
      <c r="H89" s="52"/>
      <c r="I89" s="117"/>
    </row>
    <row r="90" spans="2:9" ht="15.75" x14ac:dyDescent="0.2">
      <c r="B90" s="159" t="s">
        <v>93</v>
      </c>
      <c r="C90" s="52"/>
      <c r="D90" s="52"/>
      <c r="E90" s="52"/>
      <c r="F90" s="52"/>
      <c r="G90" s="52"/>
      <c r="H90" s="52"/>
      <c r="I90" s="122">
        <f>I115</f>
        <v>0</v>
      </c>
    </row>
    <row r="91" spans="2:9" ht="15" x14ac:dyDescent="0.2">
      <c r="B91" s="160"/>
      <c r="C91" s="72" t="s">
        <v>34</v>
      </c>
      <c r="D91" s="73"/>
      <c r="E91" s="73"/>
      <c r="F91" s="73"/>
      <c r="G91" s="73"/>
      <c r="H91" s="73"/>
      <c r="I91" s="161">
        <f>I116</f>
        <v>0</v>
      </c>
    </row>
    <row r="92" spans="2:9" ht="12.75" x14ac:dyDescent="0.2">
      <c r="B92" s="162"/>
      <c r="C92" s="75" t="s">
        <v>35</v>
      </c>
      <c r="D92" s="76"/>
      <c r="E92" s="76"/>
      <c r="F92" s="76"/>
      <c r="G92" s="76"/>
      <c r="H92" s="76"/>
      <c r="I92" s="163">
        <f>I117</f>
        <v>0</v>
      </c>
    </row>
    <row r="93" spans="2:9" ht="12.75" x14ac:dyDescent="0.2">
      <c r="B93" s="162"/>
      <c r="C93" s="75" t="s">
        <v>188</v>
      </c>
      <c r="D93" s="76"/>
      <c r="E93" s="76"/>
      <c r="F93" s="76"/>
      <c r="G93" s="76"/>
      <c r="H93" s="76"/>
      <c r="I93" s="163">
        <f>I153</f>
        <v>0</v>
      </c>
    </row>
    <row r="94" spans="2:9" ht="12.75" x14ac:dyDescent="0.2">
      <c r="B94" s="162"/>
      <c r="C94" s="75" t="s">
        <v>36</v>
      </c>
      <c r="D94" s="76"/>
      <c r="E94" s="76"/>
      <c r="F94" s="76"/>
      <c r="G94" s="76"/>
      <c r="H94" s="76"/>
      <c r="I94" s="163">
        <f>I157</f>
        <v>0</v>
      </c>
    </row>
    <row r="95" spans="2:9" ht="12.75" x14ac:dyDescent="0.2">
      <c r="B95" s="162"/>
      <c r="C95" s="75" t="s">
        <v>37</v>
      </c>
      <c r="D95" s="76"/>
      <c r="E95" s="76"/>
      <c r="F95" s="76"/>
      <c r="G95" s="76"/>
      <c r="H95" s="76"/>
      <c r="I95" s="163">
        <f>I166</f>
        <v>0</v>
      </c>
    </row>
    <row r="96" spans="2:9" ht="15" x14ac:dyDescent="0.2">
      <c r="B96" s="160"/>
      <c r="C96" s="72" t="s">
        <v>105</v>
      </c>
      <c r="D96" s="73"/>
      <c r="E96" s="73"/>
      <c r="F96" s="73"/>
      <c r="G96" s="73"/>
      <c r="H96" s="73"/>
      <c r="I96" s="161">
        <f>I173</f>
        <v>0</v>
      </c>
    </row>
    <row r="97" spans="2:9" ht="12.75" x14ac:dyDescent="0.2">
      <c r="B97" s="162"/>
      <c r="C97" s="75" t="s">
        <v>106</v>
      </c>
      <c r="D97" s="76"/>
      <c r="E97" s="76"/>
      <c r="F97" s="76"/>
      <c r="G97" s="76"/>
      <c r="H97" s="76"/>
      <c r="I97" s="163">
        <f>I174</f>
        <v>0</v>
      </c>
    </row>
    <row r="98" spans="2:9" x14ac:dyDescent="0.2">
      <c r="B98" s="116"/>
      <c r="C98" s="52"/>
      <c r="D98" s="52"/>
      <c r="E98" s="52"/>
      <c r="F98" s="52"/>
      <c r="G98" s="52"/>
      <c r="H98" s="52"/>
      <c r="I98" s="117"/>
    </row>
    <row r="99" spans="2:9" x14ac:dyDescent="0.2">
      <c r="B99" s="127"/>
      <c r="C99" s="128"/>
      <c r="D99" s="128"/>
      <c r="E99" s="128"/>
      <c r="F99" s="128"/>
      <c r="G99" s="128"/>
      <c r="H99" s="128"/>
      <c r="I99" s="129"/>
    </row>
    <row r="100" spans="2:9" x14ac:dyDescent="0.2">
      <c r="B100" s="49"/>
      <c r="C100" s="49"/>
      <c r="D100" s="49"/>
      <c r="E100" s="49"/>
      <c r="F100" s="49"/>
      <c r="G100" s="49"/>
      <c r="H100" s="49"/>
      <c r="I100" s="49"/>
    </row>
    <row r="101" spans="2:9" x14ac:dyDescent="0.2">
      <c r="B101" s="49"/>
      <c r="C101" s="49"/>
      <c r="D101" s="49"/>
      <c r="E101" s="49"/>
      <c r="F101" s="49"/>
      <c r="G101" s="49"/>
      <c r="H101" s="49"/>
      <c r="I101" s="49"/>
    </row>
    <row r="102" spans="2:9" x14ac:dyDescent="0.2">
      <c r="B102" s="49"/>
      <c r="C102" s="49"/>
      <c r="D102" s="49"/>
      <c r="E102" s="49"/>
      <c r="F102" s="49"/>
      <c r="G102" s="49"/>
      <c r="H102" s="49"/>
      <c r="I102" s="49"/>
    </row>
    <row r="103" spans="2:9" x14ac:dyDescent="0.2">
      <c r="B103" s="134"/>
      <c r="C103" s="135"/>
      <c r="D103" s="135"/>
      <c r="E103" s="135"/>
      <c r="F103" s="135"/>
      <c r="G103" s="135"/>
      <c r="H103" s="135"/>
      <c r="I103" s="136"/>
    </row>
    <row r="104" spans="2:9" ht="18" x14ac:dyDescent="0.2">
      <c r="B104" s="137" t="s">
        <v>38</v>
      </c>
      <c r="C104" s="52"/>
      <c r="D104" s="52"/>
      <c r="E104" s="52"/>
      <c r="F104" s="52"/>
      <c r="G104" s="52"/>
      <c r="H104" s="52"/>
      <c r="I104" s="117"/>
    </row>
    <row r="105" spans="2:9" x14ac:dyDescent="0.2">
      <c r="B105" s="116"/>
      <c r="C105" s="52"/>
      <c r="D105" s="52"/>
      <c r="E105" s="52"/>
      <c r="F105" s="52"/>
      <c r="G105" s="52"/>
      <c r="H105" s="52"/>
      <c r="I105" s="117"/>
    </row>
    <row r="106" spans="2:9" ht="12.75" x14ac:dyDescent="0.2">
      <c r="B106" s="138" t="s">
        <v>2</v>
      </c>
      <c r="C106" s="52"/>
      <c r="D106" s="52"/>
      <c r="E106" s="52"/>
      <c r="F106" s="52"/>
      <c r="G106" s="52"/>
      <c r="H106" s="52"/>
      <c r="I106" s="117"/>
    </row>
    <row r="107" spans="2:9" ht="19.5" customHeight="1" x14ac:dyDescent="0.2">
      <c r="B107" s="116"/>
      <c r="C107" s="52"/>
      <c r="D107" s="691" t="str">
        <f>D6</f>
        <v>Demolice RD č.p. 39, 
Demolice, OHO, stavba č. 4341</v>
      </c>
      <c r="E107" s="692"/>
      <c r="F107" s="692"/>
      <c r="G107" s="692"/>
      <c r="H107" s="52"/>
      <c r="I107" s="117"/>
    </row>
    <row r="108" spans="2:9" x14ac:dyDescent="0.2">
      <c r="B108" s="116"/>
      <c r="C108" s="52"/>
      <c r="D108" s="52"/>
      <c r="E108" s="52"/>
      <c r="F108" s="52"/>
      <c r="G108" s="52"/>
      <c r="H108" s="52"/>
      <c r="I108" s="117"/>
    </row>
    <row r="109" spans="2:9" ht="12.75" x14ac:dyDescent="0.2">
      <c r="B109" s="138" t="s">
        <v>5</v>
      </c>
      <c r="C109" s="52"/>
      <c r="D109" s="52"/>
      <c r="E109" s="56" t="str">
        <f>E9</f>
        <v>Loučky u Zátoru</v>
      </c>
      <c r="F109" s="52"/>
      <c r="G109" s="52"/>
      <c r="H109" s="55" t="s">
        <v>6</v>
      </c>
      <c r="I109" s="119">
        <f>IF(I9="","",I9)</f>
        <v>44133</v>
      </c>
    </row>
    <row r="110" spans="2:9" x14ac:dyDescent="0.2">
      <c r="B110" s="116"/>
      <c r="C110" s="52"/>
      <c r="D110" s="52"/>
      <c r="E110" s="52"/>
      <c r="F110" s="52"/>
      <c r="G110" s="52"/>
      <c r="H110" s="52"/>
      <c r="I110" s="117"/>
    </row>
    <row r="111" spans="2:9" ht="25.5" x14ac:dyDescent="0.2">
      <c r="B111" s="138" t="s">
        <v>7</v>
      </c>
      <c r="C111" s="52"/>
      <c r="D111" s="52"/>
      <c r="E111" s="56" t="str">
        <f>D12</f>
        <v>Povodí Odry, s.p.</v>
      </c>
      <c r="F111" s="52"/>
      <c r="G111" s="52"/>
      <c r="H111" s="55" t="s">
        <v>12</v>
      </c>
      <c r="I111" s="139" t="str">
        <f>D18</f>
        <v>MORAVIAPROJEKT, s.r.o.</v>
      </c>
    </row>
    <row r="112" spans="2:9" ht="12.75" x14ac:dyDescent="0.2">
      <c r="B112" s="138" t="s">
        <v>11</v>
      </c>
      <c r="C112" s="52"/>
      <c r="D112" s="52"/>
      <c r="E112" s="56">
        <f>IF(D15="","",D15)</f>
        <v>0</v>
      </c>
      <c r="F112" s="52"/>
      <c r="G112" s="52"/>
      <c r="H112" s="55" t="s">
        <v>13</v>
      </c>
      <c r="I112" s="139" t="str">
        <f>D21</f>
        <v/>
      </c>
    </row>
    <row r="113" spans="2:13" x14ac:dyDescent="0.2">
      <c r="B113" s="116"/>
      <c r="C113" s="52"/>
      <c r="D113" s="52"/>
      <c r="E113" s="52"/>
      <c r="F113" s="52"/>
      <c r="G113" s="52"/>
      <c r="H113" s="52"/>
      <c r="I113" s="117"/>
    </row>
    <row r="114" spans="2:13" ht="12" x14ac:dyDescent="0.2">
      <c r="B114" s="140" t="s">
        <v>39</v>
      </c>
      <c r="C114" s="78" t="s">
        <v>27</v>
      </c>
      <c r="D114" s="78" t="s">
        <v>25</v>
      </c>
      <c r="E114" s="78" t="s">
        <v>26</v>
      </c>
      <c r="F114" s="78" t="s">
        <v>40</v>
      </c>
      <c r="G114" s="78" t="s">
        <v>41</v>
      </c>
      <c r="H114" s="78" t="s">
        <v>42</v>
      </c>
      <c r="I114" s="141" t="s">
        <v>33</v>
      </c>
    </row>
    <row r="115" spans="2:13" ht="15.75" x14ac:dyDescent="0.25">
      <c r="B115" s="142" t="s">
        <v>43</v>
      </c>
      <c r="C115" s="52"/>
      <c r="D115" s="52"/>
      <c r="E115" s="52"/>
      <c r="F115" s="52"/>
      <c r="G115" s="52"/>
      <c r="H115" s="52"/>
      <c r="I115" s="143">
        <f>I116+I173</f>
        <v>0</v>
      </c>
    </row>
    <row r="116" spans="2:13" ht="15" x14ac:dyDescent="0.2">
      <c r="B116" s="144"/>
      <c r="C116" s="80" t="s">
        <v>28</v>
      </c>
      <c r="D116" s="81" t="s">
        <v>44</v>
      </c>
      <c r="E116" s="81" t="s">
        <v>45</v>
      </c>
      <c r="F116" s="79"/>
      <c r="G116" s="79"/>
      <c r="H116" s="79"/>
      <c r="I116" s="145">
        <f>I117+I153+I157+I166</f>
        <v>0</v>
      </c>
    </row>
    <row r="117" spans="2:13" ht="12.75" x14ac:dyDescent="0.2">
      <c r="B117" s="144"/>
      <c r="C117" s="80" t="s">
        <v>28</v>
      </c>
      <c r="D117" s="82" t="s">
        <v>29</v>
      </c>
      <c r="E117" s="82" t="s">
        <v>46</v>
      </c>
      <c r="F117" s="79"/>
      <c r="G117" s="79"/>
      <c r="H117" s="79"/>
      <c r="I117" s="146">
        <f>SUM(I118:I152)</f>
        <v>0</v>
      </c>
    </row>
    <row r="118" spans="2:13" ht="24" x14ac:dyDescent="0.2">
      <c r="B118" s="147" t="s">
        <v>29</v>
      </c>
      <c r="C118" s="83" t="s">
        <v>47</v>
      </c>
      <c r="D118" s="84" t="s">
        <v>171</v>
      </c>
      <c r="E118" s="85" t="s">
        <v>189</v>
      </c>
      <c r="F118" s="86" t="s">
        <v>59</v>
      </c>
      <c r="G118" s="87">
        <v>23</v>
      </c>
      <c r="H118" s="185">
        <v>0</v>
      </c>
      <c r="I118" s="148">
        <f>ROUND(H118*G118,2)</f>
        <v>0</v>
      </c>
    </row>
    <row r="119" spans="2:13" ht="24" x14ac:dyDescent="0.2">
      <c r="B119" s="147" t="s">
        <v>50</v>
      </c>
      <c r="C119" s="83" t="s">
        <v>47</v>
      </c>
      <c r="D119" s="84" t="s">
        <v>143</v>
      </c>
      <c r="E119" s="85" t="s">
        <v>144</v>
      </c>
      <c r="F119" s="86" t="s">
        <v>48</v>
      </c>
      <c r="G119" s="87">
        <v>5.75</v>
      </c>
      <c r="H119" s="185">
        <v>0</v>
      </c>
      <c r="I119" s="148">
        <f>ROUND(H119*G119,2)</f>
        <v>0</v>
      </c>
      <c r="M119" s="51"/>
    </row>
    <row r="120" spans="2:13" x14ac:dyDescent="0.2">
      <c r="B120" s="149"/>
      <c r="C120" s="89" t="s">
        <v>51</v>
      </c>
      <c r="D120" s="90" t="s">
        <v>0</v>
      </c>
      <c r="E120" s="91" t="s">
        <v>190</v>
      </c>
      <c r="F120" s="88"/>
      <c r="G120" s="92">
        <v>5.75</v>
      </c>
      <c r="H120" s="186"/>
      <c r="I120" s="150"/>
      <c r="M120" s="51"/>
    </row>
    <row r="121" spans="2:13" x14ac:dyDescent="0.2">
      <c r="B121" s="151"/>
      <c r="C121" s="89" t="s">
        <v>51</v>
      </c>
      <c r="D121" s="94" t="s">
        <v>0</v>
      </c>
      <c r="E121" s="95" t="s">
        <v>52</v>
      </c>
      <c r="F121" s="93"/>
      <c r="G121" s="96">
        <v>5.75</v>
      </c>
      <c r="H121" s="187"/>
      <c r="I121" s="152"/>
      <c r="M121" s="51"/>
    </row>
    <row r="122" spans="2:13" ht="24" x14ac:dyDescent="0.2">
      <c r="B122" s="147" t="s">
        <v>54</v>
      </c>
      <c r="C122" s="83" t="s">
        <v>47</v>
      </c>
      <c r="D122" s="84" t="s">
        <v>145</v>
      </c>
      <c r="E122" s="85" t="s">
        <v>146</v>
      </c>
      <c r="F122" s="86" t="s">
        <v>48</v>
      </c>
      <c r="G122" s="87">
        <v>30.66</v>
      </c>
      <c r="H122" s="185">
        <v>0</v>
      </c>
      <c r="I122" s="148">
        <f>ROUND(H122*G122,2)</f>
        <v>0</v>
      </c>
      <c r="M122" s="51"/>
    </row>
    <row r="123" spans="2:13" x14ac:dyDescent="0.2">
      <c r="B123" s="149"/>
      <c r="C123" s="89" t="s">
        <v>51</v>
      </c>
      <c r="D123" s="90" t="s">
        <v>0</v>
      </c>
      <c r="E123" s="91" t="s">
        <v>191</v>
      </c>
      <c r="F123" s="88"/>
      <c r="G123" s="92">
        <v>30.66</v>
      </c>
      <c r="H123" s="186"/>
      <c r="I123" s="150"/>
      <c r="M123" s="51"/>
    </row>
    <row r="124" spans="2:13" x14ac:dyDescent="0.2">
      <c r="B124" s="151"/>
      <c r="C124" s="89" t="s">
        <v>51</v>
      </c>
      <c r="D124" s="94" t="s">
        <v>0</v>
      </c>
      <c r="E124" s="95" t="s">
        <v>52</v>
      </c>
      <c r="F124" s="93"/>
      <c r="G124" s="96">
        <v>30.66</v>
      </c>
      <c r="H124" s="187"/>
      <c r="I124" s="152"/>
      <c r="M124" s="51"/>
    </row>
    <row r="125" spans="2:13" ht="24" x14ac:dyDescent="0.2">
      <c r="B125" s="147" t="s">
        <v>49</v>
      </c>
      <c r="C125" s="83" t="s">
        <v>47</v>
      </c>
      <c r="D125" s="84" t="s">
        <v>192</v>
      </c>
      <c r="E125" s="85" t="s">
        <v>193</v>
      </c>
      <c r="F125" s="86" t="s">
        <v>48</v>
      </c>
      <c r="G125" s="87">
        <v>5.6</v>
      </c>
      <c r="H125" s="185">
        <v>0</v>
      </c>
      <c r="I125" s="148">
        <f>ROUND(H125*G125,2)</f>
        <v>0</v>
      </c>
      <c r="M125" s="51"/>
    </row>
    <row r="126" spans="2:13" x14ac:dyDescent="0.2">
      <c r="B126" s="149"/>
      <c r="C126" s="89" t="s">
        <v>51</v>
      </c>
      <c r="D126" s="90" t="s">
        <v>0</v>
      </c>
      <c r="E126" s="91" t="s">
        <v>194</v>
      </c>
      <c r="F126" s="88"/>
      <c r="G126" s="92">
        <v>5.6</v>
      </c>
      <c r="H126" s="186"/>
      <c r="I126" s="150"/>
      <c r="M126" s="51"/>
    </row>
    <row r="127" spans="2:13" ht="24" x14ac:dyDescent="0.2">
      <c r="B127" s="147" t="s">
        <v>58</v>
      </c>
      <c r="C127" s="83" t="s">
        <v>47</v>
      </c>
      <c r="D127" s="84" t="s">
        <v>195</v>
      </c>
      <c r="E127" s="85" t="s">
        <v>94</v>
      </c>
      <c r="F127" s="86" t="s">
        <v>48</v>
      </c>
      <c r="G127" s="87">
        <v>208.16</v>
      </c>
      <c r="H127" s="185">
        <v>0</v>
      </c>
      <c r="I127" s="148">
        <f>ROUND(H127*G127,2)</f>
        <v>0</v>
      </c>
      <c r="M127" s="51"/>
    </row>
    <row r="128" spans="2:13" x14ac:dyDescent="0.2">
      <c r="B128" s="149"/>
      <c r="C128" s="89" t="s">
        <v>51</v>
      </c>
      <c r="D128" s="90" t="s">
        <v>0</v>
      </c>
      <c r="E128" s="91" t="s">
        <v>196</v>
      </c>
      <c r="F128" s="88"/>
      <c r="G128" s="92">
        <v>161.83000000000001</v>
      </c>
      <c r="H128" s="186"/>
      <c r="I128" s="150"/>
      <c r="M128" s="51"/>
    </row>
    <row r="129" spans="2:13" x14ac:dyDescent="0.2">
      <c r="B129" s="149"/>
      <c r="C129" s="89" t="s">
        <v>51</v>
      </c>
      <c r="D129" s="90" t="s">
        <v>0</v>
      </c>
      <c r="E129" s="91" t="s">
        <v>197</v>
      </c>
      <c r="F129" s="88"/>
      <c r="G129" s="92">
        <v>4.32</v>
      </c>
      <c r="H129" s="186"/>
      <c r="I129" s="150"/>
      <c r="M129" s="51"/>
    </row>
    <row r="130" spans="2:13" x14ac:dyDescent="0.2">
      <c r="B130" s="149"/>
      <c r="C130" s="89" t="s">
        <v>51</v>
      </c>
      <c r="D130" s="90" t="s">
        <v>0</v>
      </c>
      <c r="E130" s="91" t="s">
        <v>198</v>
      </c>
      <c r="F130" s="88"/>
      <c r="G130" s="92">
        <v>5.75</v>
      </c>
      <c r="H130" s="186"/>
      <c r="I130" s="150"/>
      <c r="M130" s="51"/>
    </row>
    <row r="131" spans="2:13" x14ac:dyDescent="0.2">
      <c r="B131" s="149"/>
      <c r="C131" s="89" t="s">
        <v>51</v>
      </c>
      <c r="D131" s="90" t="s">
        <v>0</v>
      </c>
      <c r="E131" s="91" t="s">
        <v>194</v>
      </c>
      <c r="F131" s="88"/>
      <c r="G131" s="92">
        <v>5.6</v>
      </c>
      <c r="H131" s="186"/>
      <c r="I131" s="150"/>
      <c r="M131" s="51"/>
    </row>
    <row r="132" spans="2:13" x14ac:dyDescent="0.2">
      <c r="B132" s="153"/>
      <c r="C132" s="89" t="s">
        <v>51</v>
      </c>
      <c r="D132" s="98" t="s">
        <v>0</v>
      </c>
      <c r="E132" s="99" t="s">
        <v>107</v>
      </c>
      <c r="F132" s="97"/>
      <c r="G132" s="100">
        <v>177.5</v>
      </c>
      <c r="H132" s="188"/>
      <c r="I132" s="154"/>
      <c r="M132" s="51"/>
    </row>
    <row r="133" spans="2:13" x14ac:dyDescent="0.2">
      <c r="B133" s="149"/>
      <c r="C133" s="89" t="s">
        <v>51</v>
      </c>
      <c r="D133" s="90" t="s">
        <v>0</v>
      </c>
      <c r="E133" s="91" t="s">
        <v>199</v>
      </c>
      <c r="F133" s="88"/>
      <c r="G133" s="92">
        <v>30.66</v>
      </c>
      <c r="H133" s="186"/>
      <c r="I133" s="150"/>
      <c r="M133" s="51"/>
    </row>
    <row r="134" spans="2:13" x14ac:dyDescent="0.2">
      <c r="B134" s="151"/>
      <c r="C134" s="89" t="s">
        <v>51</v>
      </c>
      <c r="D134" s="94" t="s">
        <v>0</v>
      </c>
      <c r="E134" s="95" t="s">
        <v>52</v>
      </c>
      <c r="F134" s="93"/>
      <c r="G134" s="96">
        <v>208.16</v>
      </c>
      <c r="H134" s="187"/>
      <c r="I134" s="152"/>
      <c r="M134" s="51"/>
    </row>
    <row r="135" spans="2:13" ht="12" x14ac:dyDescent="0.2">
      <c r="B135" s="155" t="s">
        <v>60</v>
      </c>
      <c r="C135" s="101" t="s">
        <v>55</v>
      </c>
      <c r="D135" s="102" t="s">
        <v>95</v>
      </c>
      <c r="E135" s="103" t="s">
        <v>96</v>
      </c>
      <c r="F135" s="104" t="s">
        <v>56</v>
      </c>
      <c r="G135" s="105">
        <v>291.68599999999998</v>
      </c>
      <c r="H135" s="189">
        <v>0</v>
      </c>
      <c r="I135" s="156">
        <f>ROUND(H135*G135,2)</f>
        <v>0</v>
      </c>
      <c r="M135" s="51"/>
    </row>
    <row r="136" spans="2:13" x14ac:dyDescent="0.2">
      <c r="B136" s="149"/>
      <c r="C136" s="89" t="s">
        <v>51</v>
      </c>
      <c r="D136" s="90" t="s">
        <v>0</v>
      </c>
      <c r="E136" s="91" t="s">
        <v>200</v>
      </c>
      <c r="F136" s="88"/>
      <c r="G136" s="92">
        <v>291.68599999999998</v>
      </c>
      <c r="H136" s="186"/>
      <c r="I136" s="150"/>
      <c r="M136" s="51"/>
    </row>
    <row r="137" spans="2:13" ht="12" x14ac:dyDescent="0.2">
      <c r="B137" s="155" t="s">
        <v>63</v>
      </c>
      <c r="C137" s="101" t="s">
        <v>55</v>
      </c>
      <c r="D137" s="102" t="s">
        <v>61</v>
      </c>
      <c r="E137" s="103" t="s">
        <v>62</v>
      </c>
      <c r="F137" s="104" t="s">
        <v>56</v>
      </c>
      <c r="G137" s="105">
        <v>72.921999999999997</v>
      </c>
      <c r="H137" s="189">
        <v>0</v>
      </c>
      <c r="I137" s="156">
        <f>ROUND(H137*G137,2)</f>
        <v>0</v>
      </c>
      <c r="M137" s="51"/>
    </row>
    <row r="138" spans="2:13" x14ac:dyDescent="0.2">
      <c r="B138" s="149"/>
      <c r="C138" s="89" t="s">
        <v>51</v>
      </c>
      <c r="D138" s="90" t="s">
        <v>0</v>
      </c>
      <c r="E138" s="91" t="s">
        <v>201</v>
      </c>
      <c r="F138" s="88"/>
      <c r="G138" s="92">
        <v>72.921999999999997</v>
      </c>
      <c r="H138" s="186"/>
      <c r="I138" s="150"/>
      <c r="M138" s="51"/>
    </row>
    <row r="139" spans="2:13" ht="24" x14ac:dyDescent="0.2">
      <c r="B139" s="147" t="s">
        <v>57</v>
      </c>
      <c r="C139" s="83" t="s">
        <v>47</v>
      </c>
      <c r="D139" s="84" t="s">
        <v>147</v>
      </c>
      <c r="E139" s="85" t="s">
        <v>148</v>
      </c>
      <c r="F139" s="86" t="s">
        <v>59</v>
      </c>
      <c r="G139" s="87">
        <v>243.232</v>
      </c>
      <c r="H139" s="185">
        <v>0</v>
      </c>
      <c r="I139" s="148">
        <f>ROUND(H139*G139,2)</f>
        <v>0</v>
      </c>
      <c r="M139" s="51"/>
    </row>
    <row r="140" spans="2:13" x14ac:dyDescent="0.2">
      <c r="B140" s="149"/>
      <c r="C140" s="89" t="s">
        <v>51</v>
      </c>
      <c r="D140" s="90" t="s">
        <v>0</v>
      </c>
      <c r="E140" s="91" t="s">
        <v>202</v>
      </c>
      <c r="F140" s="88"/>
      <c r="G140" s="92">
        <v>183.18</v>
      </c>
      <c r="H140" s="186"/>
      <c r="I140" s="150"/>
      <c r="M140" s="51"/>
    </row>
    <row r="141" spans="2:13" x14ac:dyDescent="0.2">
      <c r="B141" s="149"/>
      <c r="C141" s="89" t="s">
        <v>51</v>
      </c>
      <c r="D141" s="90" t="s">
        <v>0</v>
      </c>
      <c r="E141" s="91" t="s">
        <v>203</v>
      </c>
      <c r="F141" s="88"/>
      <c r="G141" s="92">
        <v>1.44</v>
      </c>
      <c r="H141" s="186"/>
      <c r="I141" s="150"/>
      <c r="M141" s="51"/>
    </row>
    <row r="142" spans="2:13" x14ac:dyDescent="0.2">
      <c r="B142" s="149"/>
      <c r="C142" s="89" t="s">
        <v>51</v>
      </c>
      <c r="D142" s="90" t="s">
        <v>0</v>
      </c>
      <c r="E142" s="91" t="s">
        <v>204</v>
      </c>
      <c r="F142" s="88"/>
      <c r="G142" s="92">
        <v>23</v>
      </c>
      <c r="H142" s="186"/>
      <c r="I142" s="150"/>
      <c r="M142" s="51"/>
    </row>
    <row r="143" spans="2:13" x14ac:dyDescent="0.2">
      <c r="B143" s="149"/>
      <c r="C143" s="89" t="s">
        <v>51</v>
      </c>
      <c r="D143" s="90" t="s">
        <v>0</v>
      </c>
      <c r="E143" s="91" t="s">
        <v>205</v>
      </c>
      <c r="F143" s="88"/>
      <c r="G143" s="92">
        <v>13.5</v>
      </c>
      <c r="H143" s="186"/>
      <c r="I143" s="150"/>
      <c r="M143" s="51"/>
    </row>
    <row r="144" spans="2:13" x14ac:dyDescent="0.2">
      <c r="B144" s="151"/>
      <c r="C144" s="89" t="s">
        <v>51</v>
      </c>
      <c r="D144" s="94" t="s">
        <v>0</v>
      </c>
      <c r="E144" s="95" t="s">
        <v>52</v>
      </c>
      <c r="F144" s="93"/>
      <c r="G144" s="96">
        <v>221.12</v>
      </c>
      <c r="H144" s="187"/>
      <c r="I144" s="152"/>
      <c r="M144" s="51"/>
    </row>
    <row r="145" spans="2:13" x14ac:dyDescent="0.2">
      <c r="B145" s="149"/>
      <c r="C145" s="89" t="s">
        <v>51</v>
      </c>
      <c r="D145" s="88"/>
      <c r="E145" s="91" t="s">
        <v>206</v>
      </c>
      <c r="F145" s="88"/>
      <c r="G145" s="92">
        <v>243.232</v>
      </c>
      <c r="H145" s="186"/>
      <c r="I145" s="150"/>
      <c r="M145" s="51"/>
    </row>
    <row r="146" spans="2:13" ht="12" x14ac:dyDescent="0.2">
      <c r="B146" s="155" t="s">
        <v>65</v>
      </c>
      <c r="C146" s="101" t="s">
        <v>55</v>
      </c>
      <c r="D146" s="102" t="s">
        <v>97</v>
      </c>
      <c r="E146" s="103" t="s">
        <v>98</v>
      </c>
      <c r="F146" s="104" t="s">
        <v>56</v>
      </c>
      <c r="G146" s="105">
        <v>87.563999999999993</v>
      </c>
      <c r="H146" s="189">
        <v>0</v>
      </c>
      <c r="I146" s="156">
        <f>ROUND(H146*G146,2)</f>
        <v>0</v>
      </c>
      <c r="M146" s="51"/>
    </row>
    <row r="147" spans="2:13" x14ac:dyDescent="0.2">
      <c r="B147" s="149"/>
      <c r="C147" s="89" t="s">
        <v>51</v>
      </c>
      <c r="D147" s="90" t="s">
        <v>0</v>
      </c>
      <c r="E147" s="91" t="s">
        <v>207</v>
      </c>
      <c r="F147" s="88"/>
      <c r="G147" s="92">
        <v>87.563999999999993</v>
      </c>
      <c r="H147" s="186"/>
      <c r="I147" s="150"/>
      <c r="M147" s="51"/>
    </row>
    <row r="148" spans="2:13" ht="24" x14ac:dyDescent="0.2">
      <c r="B148" s="147" t="s">
        <v>68</v>
      </c>
      <c r="C148" s="83" t="s">
        <v>47</v>
      </c>
      <c r="D148" s="84" t="s">
        <v>79</v>
      </c>
      <c r="E148" s="85" t="s">
        <v>99</v>
      </c>
      <c r="F148" s="86" t="s">
        <v>59</v>
      </c>
      <c r="G148" s="87">
        <v>243.232</v>
      </c>
      <c r="H148" s="185">
        <v>0</v>
      </c>
      <c r="I148" s="148">
        <f>ROUND(H148*G148,2)</f>
        <v>0</v>
      </c>
      <c r="M148" s="51"/>
    </row>
    <row r="149" spans="2:13" x14ac:dyDescent="0.2">
      <c r="B149" s="149"/>
      <c r="C149" s="89" t="s">
        <v>51</v>
      </c>
      <c r="D149" s="90" t="s">
        <v>0</v>
      </c>
      <c r="E149" s="91" t="s">
        <v>208</v>
      </c>
      <c r="F149" s="88"/>
      <c r="G149" s="92">
        <v>243.232</v>
      </c>
      <c r="H149" s="186"/>
      <c r="I149" s="150"/>
      <c r="M149" s="51"/>
    </row>
    <row r="150" spans="2:13" ht="12" x14ac:dyDescent="0.2">
      <c r="B150" s="155" t="s">
        <v>69</v>
      </c>
      <c r="C150" s="101" t="s">
        <v>55</v>
      </c>
      <c r="D150" s="102" t="s">
        <v>100</v>
      </c>
      <c r="E150" s="103" t="s">
        <v>101</v>
      </c>
      <c r="F150" s="104" t="s">
        <v>64</v>
      </c>
      <c r="G150" s="105">
        <v>6.0810000000000004</v>
      </c>
      <c r="H150" s="189">
        <v>0</v>
      </c>
      <c r="I150" s="156">
        <f>ROUND(H150*G150,2)</f>
        <v>0</v>
      </c>
      <c r="M150" s="51"/>
    </row>
    <row r="151" spans="2:13" x14ac:dyDescent="0.2">
      <c r="B151" s="149"/>
      <c r="C151" s="89" t="s">
        <v>51</v>
      </c>
      <c r="D151" s="88"/>
      <c r="E151" s="91" t="s">
        <v>209</v>
      </c>
      <c r="F151" s="88"/>
      <c r="G151" s="92">
        <v>6.0810000000000004</v>
      </c>
      <c r="H151" s="186"/>
      <c r="I151" s="150"/>
      <c r="M151" s="51"/>
    </row>
    <row r="152" spans="2:13" ht="24" x14ac:dyDescent="0.2">
      <c r="B152" s="147" t="s">
        <v>70</v>
      </c>
      <c r="C152" s="83" t="s">
        <v>47</v>
      </c>
      <c r="D152" s="84" t="s">
        <v>149</v>
      </c>
      <c r="E152" s="85" t="s">
        <v>210</v>
      </c>
      <c r="F152" s="86" t="s">
        <v>59</v>
      </c>
      <c r="G152" s="87">
        <v>243.232</v>
      </c>
      <c r="H152" s="185">
        <v>0</v>
      </c>
      <c r="I152" s="148">
        <f>ROUND(H152*G152,2)</f>
        <v>0</v>
      </c>
      <c r="M152" s="51"/>
    </row>
    <row r="153" spans="2:13" ht="12.75" x14ac:dyDescent="0.2">
      <c r="B153" s="144"/>
      <c r="C153" s="80" t="s">
        <v>28</v>
      </c>
      <c r="D153" s="82" t="s">
        <v>57</v>
      </c>
      <c r="E153" s="82" t="s">
        <v>211</v>
      </c>
      <c r="F153" s="79"/>
      <c r="G153" s="79"/>
      <c r="H153" s="184"/>
      <c r="I153" s="146">
        <f>SUM(I154:I156)</f>
        <v>0</v>
      </c>
      <c r="M153" s="51"/>
    </row>
    <row r="154" spans="2:13" ht="12" x14ac:dyDescent="0.2">
      <c r="B154" s="147" t="s">
        <v>73</v>
      </c>
      <c r="C154" s="83" t="s">
        <v>47</v>
      </c>
      <c r="D154" s="84" t="s">
        <v>212</v>
      </c>
      <c r="E154" s="85" t="s">
        <v>213</v>
      </c>
      <c r="F154" s="86" t="s">
        <v>78</v>
      </c>
      <c r="G154" s="87">
        <v>9</v>
      </c>
      <c r="H154" s="185">
        <v>0</v>
      </c>
      <c r="I154" s="148">
        <f>ROUND(H154*G154,2)</f>
        <v>0</v>
      </c>
      <c r="M154" s="51"/>
    </row>
    <row r="155" spans="2:13" x14ac:dyDescent="0.2">
      <c r="B155" s="149"/>
      <c r="C155" s="89" t="s">
        <v>51</v>
      </c>
      <c r="D155" s="90" t="s">
        <v>0</v>
      </c>
      <c r="E155" s="91" t="s">
        <v>214</v>
      </c>
      <c r="F155" s="88"/>
      <c r="G155" s="92">
        <v>9</v>
      </c>
      <c r="H155" s="186"/>
      <c r="I155" s="150"/>
      <c r="M155" s="51"/>
    </row>
    <row r="156" spans="2:13" ht="24" x14ac:dyDescent="0.2">
      <c r="B156" s="147" t="s">
        <v>75</v>
      </c>
      <c r="C156" s="83" t="s">
        <v>47</v>
      </c>
      <c r="D156" s="84" t="s">
        <v>215</v>
      </c>
      <c r="E156" s="85" t="s">
        <v>216</v>
      </c>
      <c r="F156" s="86" t="s">
        <v>172</v>
      </c>
      <c r="G156" s="87">
        <v>1</v>
      </c>
      <c r="H156" s="185">
        <v>0</v>
      </c>
      <c r="I156" s="148">
        <f>ROUND(H156*G156,2)</f>
        <v>0</v>
      </c>
      <c r="M156" s="51"/>
    </row>
    <row r="157" spans="2:13" ht="12.75" x14ac:dyDescent="0.2">
      <c r="B157" s="144"/>
      <c r="C157" s="80" t="s">
        <v>28</v>
      </c>
      <c r="D157" s="82" t="s">
        <v>65</v>
      </c>
      <c r="E157" s="82" t="s">
        <v>66</v>
      </c>
      <c r="F157" s="79"/>
      <c r="G157" s="79"/>
      <c r="H157" s="184"/>
      <c r="I157" s="146">
        <f>SUM(I158:I164)</f>
        <v>0</v>
      </c>
      <c r="M157" s="51"/>
    </row>
    <row r="158" spans="2:13" ht="24" x14ac:dyDescent="0.2">
      <c r="B158" s="147" t="s">
        <v>1</v>
      </c>
      <c r="C158" s="83" t="s">
        <v>47</v>
      </c>
      <c r="D158" s="84" t="s">
        <v>180</v>
      </c>
      <c r="E158" s="85" t="s">
        <v>181</v>
      </c>
      <c r="F158" s="86" t="s">
        <v>78</v>
      </c>
      <c r="G158" s="87">
        <v>164</v>
      </c>
      <c r="H158" s="185">
        <v>0</v>
      </c>
      <c r="I158" s="148">
        <f>ROUND(H158*G158,2)</f>
        <v>0</v>
      </c>
      <c r="M158" s="51"/>
    </row>
    <row r="159" spans="2:13" ht="24" x14ac:dyDescent="0.2">
      <c r="B159" s="147" t="s">
        <v>80</v>
      </c>
      <c r="C159" s="83" t="s">
        <v>47</v>
      </c>
      <c r="D159" s="84" t="s">
        <v>153</v>
      </c>
      <c r="E159" s="85" t="s">
        <v>154</v>
      </c>
      <c r="F159" s="86" t="s">
        <v>102</v>
      </c>
      <c r="G159" s="87">
        <v>30</v>
      </c>
      <c r="H159" s="185">
        <v>0</v>
      </c>
      <c r="I159" s="148">
        <f>ROUND(H159*G159,2)</f>
        <v>0</v>
      </c>
      <c r="M159" s="51"/>
    </row>
    <row r="160" spans="2:13" ht="24" x14ac:dyDescent="0.2">
      <c r="B160" s="147" t="s">
        <v>82</v>
      </c>
      <c r="C160" s="83" t="s">
        <v>47</v>
      </c>
      <c r="D160" s="84" t="s">
        <v>217</v>
      </c>
      <c r="E160" s="85" t="s">
        <v>218</v>
      </c>
      <c r="F160" s="86" t="s">
        <v>78</v>
      </c>
      <c r="G160" s="87">
        <v>78</v>
      </c>
      <c r="H160" s="185">
        <v>0</v>
      </c>
      <c r="I160" s="148">
        <f>ROUND(H160*G160,2)</f>
        <v>0</v>
      </c>
      <c r="M160" s="51"/>
    </row>
    <row r="161" spans="2:13" ht="24" x14ac:dyDescent="0.2">
      <c r="B161" s="147" t="s">
        <v>83</v>
      </c>
      <c r="C161" s="83" t="s">
        <v>47</v>
      </c>
      <c r="D161" s="84" t="s">
        <v>108</v>
      </c>
      <c r="E161" s="85" t="s">
        <v>109</v>
      </c>
      <c r="F161" s="86" t="s">
        <v>48</v>
      </c>
      <c r="G161" s="87">
        <v>3.1680000000000001</v>
      </c>
      <c r="H161" s="185">
        <v>0</v>
      </c>
      <c r="I161" s="148">
        <f>ROUND(H161*G161,2)</f>
        <v>0</v>
      </c>
      <c r="M161" s="51"/>
    </row>
    <row r="162" spans="2:13" x14ac:dyDescent="0.2">
      <c r="B162" s="149"/>
      <c r="C162" s="89" t="s">
        <v>51</v>
      </c>
      <c r="D162" s="90" t="s">
        <v>0</v>
      </c>
      <c r="E162" s="91" t="s">
        <v>219</v>
      </c>
      <c r="F162" s="88"/>
      <c r="G162" s="92">
        <v>3.1680000000000001</v>
      </c>
      <c r="H162" s="186"/>
      <c r="I162" s="150"/>
      <c r="M162" s="51"/>
    </row>
    <row r="163" spans="2:13" x14ac:dyDescent="0.2">
      <c r="B163" s="151"/>
      <c r="C163" s="89" t="s">
        <v>51</v>
      </c>
      <c r="D163" s="94" t="s">
        <v>0</v>
      </c>
      <c r="E163" s="95" t="s">
        <v>52</v>
      </c>
      <c r="F163" s="93"/>
      <c r="G163" s="96">
        <v>3.1680000000000001</v>
      </c>
      <c r="H163" s="187"/>
      <c r="I163" s="152"/>
      <c r="M163" s="51"/>
    </row>
    <row r="164" spans="2:13" ht="24" x14ac:dyDescent="0.2">
      <c r="B164" s="147" t="s">
        <v>84</v>
      </c>
      <c r="C164" s="83" t="s">
        <v>47</v>
      </c>
      <c r="D164" s="84" t="s">
        <v>157</v>
      </c>
      <c r="E164" s="85" t="s">
        <v>158</v>
      </c>
      <c r="F164" s="86" t="s">
        <v>48</v>
      </c>
      <c r="G164" s="87">
        <v>557.48</v>
      </c>
      <c r="H164" s="185">
        <v>0</v>
      </c>
      <c r="I164" s="148">
        <f>ROUND(H164*G164,2)</f>
        <v>0</v>
      </c>
      <c r="M164" s="51"/>
    </row>
    <row r="165" spans="2:13" x14ac:dyDescent="0.2">
      <c r="B165" s="149"/>
      <c r="C165" s="89" t="s">
        <v>51</v>
      </c>
      <c r="D165" s="90" t="s">
        <v>0</v>
      </c>
      <c r="E165" s="91" t="s">
        <v>220</v>
      </c>
      <c r="F165" s="88"/>
      <c r="G165" s="92">
        <v>557.48</v>
      </c>
      <c r="H165" s="186"/>
      <c r="I165" s="150"/>
      <c r="M165" s="51"/>
    </row>
    <row r="166" spans="2:13" ht="12.75" x14ac:dyDescent="0.2">
      <c r="B166" s="144"/>
      <c r="C166" s="80" t="s">
        <v>28</v>
      </c>
      <c r="D166" s="82" t="s">
        <v>71</v>
      </c>
      <c r="E166" s="82" t="s">
        <v>72</v>
      </c>
      <c r="F166" s="79"/>
      <c r="G166" s="79"/>
      <c r="H166" s="184"/>
      <c r="I166" s="146">
        <f>SUM(I167:I171)</f>
        <v>0</v>
      </c>
      <c r="M166" s="51"/>
    </row>
    <row r="167" spans="2:13" ht="24" x14ac:dyDescent="0.2">
      <c r="B167" s="147" t="s">
        <v>85</v>
      </c>
      <c r="C167" s="83" t="s">
        <v>47</v>
      </c>
      <c r="D167" s="84" t="s">
        <v>74</v>
      </c>
      <c r="E167" s="85" t="s">
        <v>103</v>
      </c>
      <c r="F167" s="86" t="s">
        <v>56</v>
      </c>
      <c r="G167" s="87">
        <v>224.31399999999999</v>
      </c>
      <c r="H167" s="185">
        <v>0</v>
      </c>
      <c r="I167" s="148">
        <f>ROUND(H167*G167,2)</f>
        <v>0</v>
      </c>
      <c r="M167" s="51"/>
    </row>
    <row r="168" spans="2:13" ht="24" x14ac:dyDescent="0.2">
      <c r="B168" s="147" t="s">
        <v>111</v>
      </c>
      <c r="C168" s="83" t="s">
        <v>47</v>
      </c>
      <c r="D168" s="84" t="s">
        <v>76</v>
      </c>
      <c r="E168" s="85" t="s">
        <v>104</v>
      </c>
      <c r="F168" s="86" t="s">
        <v>56</v>
      </c>
      <c r="G168" s="87">
        <v>3813.3380000000002</v>
      </c>
      <c r="H168" s="185">
        <v>0</v>
      </c>
      <c r="I168" s="148">
        <f>ROUND(H168*G168,2)</f>
        <v>0</v>
      </c>
      <c r="M168" s="51"/>
    </row>
    <row r="169" spans="2:13" x14ac:dyDescent="0.2">
      <c r="B169" s="149"/>
      <c r="C169" s="89" t="s">
        <v>51</v>
      </c>
      <c r="D169" s="88"/>
      <c r="E169" s="91" t="s">
        <v>221</v>
      </c>
      <c r="F169" s="88"/>
      <c r="G169" s="92">
        <v>3813.3380000000002</v>
      </c>
      <c r="H169" s="186"/>
      <c r="I169" s="150"/>
      <c r="M169" s="51"/>
    </row>
    <row r="170" spans="2:13" ht="36" x14ac:dyDescent="0.2">
      <c r="B170" s="147" t="s">
        <v>112</v>
      </c>
      <c r="C170" s="83" t="s">
        <v>47</v>
      </c>
      <c r="D170" s="84" t="s">
        <v>119</v>
      </c>
      <c r="E170" s="85" t="s">
        <v>163</v>
      </c>
      <c r="F170" s="86" t="s">
        <v>56</v>
      </c>
      <c r="G170" s="87">
        <v>3.76</v>
      </c>
      <c r="H170" s="185">
        <v>0</v>
      </c>
      <c r="I170" s="148">
        <f>ROUND(H170*G170,2)</f>
        <v>0</v>
      </c>
      <c r="M170" s="51"/>
    </row>
    <row r="171" spans="2:13" ht="36" x14ac:dyDescent="0.2">
      <c r="B171" s="147" t="s">
        <v>113</v>
      </c>
      <c r="C171" s="83" t="s">
        <v>47</v>
      </c>
      <c r="D171" s="84" t="s">
        <v>222</v>
      </c>
      <c r="E171" s="85" t="s">
        <v>223</v>
      </c>
      <c r="F171" s="86" t="s">
        <v>56</v>
      </c>
      <c r="G171" s="87">
        <v>220.547</v>
      </c>
      <c r="H171" s="185">
        <v>0</v>
      </c>
      <c r="I171" s="148">
        <f>ROUND(H171*G171,2)</f>
        <v>0</v>
      </c>
      <c r="M171" s="51"/>
    </row>
    <row r="172" spans="2:13" x14ac:dyDescent="0.2">
      <c r="B172" s="149"/>
      <c r="C172" s="89" t="s">
        <v>51</v>
      </c>
      <c r="D172" s="90" t="s">
        <v>0</v>
      </c>
      <c r="E172" s="91" t="s">
        <v>224</v>
      </c>
      <c r="F172" s="88"/>
      <c r="G172" s="92">
        <v>220.547</v>
      </c>
      <c r="H172" s="186"/>
      <c r="I172" s="150"/>
      <c r="M172" s="51"/>
    </row>
    <row r="173" spans="2:13" ht="15" x14ac:dyDescent="0.2">
      <c r="B173" s="144"/>
      <c r="C173" s="80" t="s">
        <v>28</v>
      </c>
      <c r="D173" s="81" t="s">
        <v>121</v>
      </c>
      <c r="E173" s="81" t="s">
        <v>122</v>
      </c>
      <c r="F173" s="79"/>
      <c r="G173" s="79"/>
      <c r="H173" s="184"/>
      <c r="I173" s="145">
        <f>I174</f>
        <v>0</v>
      </c>
      <c r="M173" s="51"/>
    </row>
    <row r="174" spans="2:13" ht="12.75" x14ac:dyDescent="0.2">
      <c r="B174" s="144"/>
      <c r="C174" s="80" t="s">
        <v>28</v>
      </c>
      <c r="D174" s="82" t="s">
        <v>123</v>
      </c>
      <c r="E174" s="82" t="s">
        <v>124</v>
      </c>
      <c r="F174" s="79"/>
      <c r="G174" s="79"/>
      <c r="H174" s="184"/>
      <c r="I174" s="146">
        <f>I175+I177+I178+I179</f>
        <v>0</v>
      </c>
      <c r="M174" s="51"/>
    </row>
    <row r="175" spans="2:13" ht="24" x14ac:dyDescent="0.2">
      <c r="B175" s="147" t="s">
        <v>115</v>
      </c>
      <c r="C175" s="83" t="s">
        <v>47</v>
      </c>
      <c r="D175" s="84" t="s">
        <v>225</v>
      </c>
      <c r="E175" s="85" t="s">
        <v>226</v>
      </c>
      <c r="F175" s="86" t="s">
        <v>59</v>
      </c>
      <c r="G175" s="87">
        <v>211.48</v>
      </c>
      <c r="H175" s="185">
        <v>0</v>
      </c>
      <c r="I175" s="148">
        <f>ROUND(H175*G175,2)</f>
        <v>0</v>
      </c>
      <c r="M175" s="51"/>
    </row>
    <row r="176" spans="2:13" x14ac:dyDescent="0.2">
      <c r="B176" s="149"/>
      <c r="C176" s="89" t="s">
        <v>51</v>
      </c>
      <c r="D176" s="90" t="s">
        <v>0</v>
      </c>
      <c r="E176" s="91" t="s">
        <v>227</v>
      </c>
      <c r="F176" s="88"/>
      <c r="G176" s="92">
        <v>211.48</v>
      </c>
      <c r="H176" s="186"/>
      <c r="I176" s="150"/>
      <c r="M176" s="51"/>
    </row>
    <row r="177" spans="2:13" ht="24" x14ac:dyDescent="0.2">
      <c r="B177" s="147" t="s">
        <v>116</v>
      </c>
      <c r="C177" s="83" t="s">
        <v>47</v>
      </c>
      <c r="D177" s="84" t="s">
        <v>228</v>
      </c>
      <c r="E177" s="85" t="s">
        <v>229</v>
      </c>
      <c r="F177" s="86" t="s">
        <v>59</v>
      </c>
      <c r="G177" s="87">
        <v>191.24</v>
      </c>
      <c r="H177" s="185">
        <v>0</v>
      </c>
      <c r="I177" s="148">
        <f>ROUND(H177*G177,2)</f>
        <v>0</v>
      </c>
      <c r="M177" s="51"/>
    </row>
    <row r="178" spans="2:13" ht="24" x14ac:dyDescent="0.2">
      <c r="B178" s="147" t="s">
        <v>117</v>
      </c>
      <c r="C178" s="83" t="s">
        <v>47</v>
      </c>
      <c r="D178" s="84" t="s">
        <v>230</v>
      </c>
      <c r="E178" s="85" t="s">
        <v>231</v>
      </c>
      <c r="F178" s="86" t="s">
        <v>59</v>
      </c>
      <c r="G178" s="87">
        <v>211.48</v>
      </c>
      <c r="H178" s="185">
        <v>0</v>
      </c>
      <c r="I178" s="148">
        <f>ROUND(H178*G178,2)</f>
        <v>0</v>
      </c>
      <c r="M178" s="51"/>
    </row>
    <row r="179" spans="2:13" ht="36" x14ac:dyDescent="0.2">
      <c r="B179" s="147" t="s">
        <v>118</v>
      </c>
      <c r="C179" s="83" t="s">
        <v>47</v>
      </c>
      <c r="D179" s="84" t="s">
        <v>232</v>
      </c>
      <c r="E179" s="85" t="s">
        <v>233</v>
      </c>
      <c r="F179" s="86" t="s">
        <v>59</v>
      </c>
      <c r="G179" s="87">
        <v>211.48</v>
      </c>
      <c r="H179" s="185">
        <v>0</v>
      </c>
      <c r="I179" s="148">
        <f>ROUND(H179*G179,2)</f>
        <v>0</v>
      </c>
      <c r="M179" s="51"/>
    </row>
    <row r="180" spans="2:13" x14ac:dyDescent="0.2">
      <c r="B180" s="127"/>
      <c r="C180" s="128"/>
      <c r="D180" s="128"/>
      <c r="E180" s="128"/>
      <c r="F180" s="128"/>
      <c r="G180" s="128"/>
      <c r="H180" s="128"/>
      <c r="I180" s="129"/>
    </row>
  </sheetData>
  <mergeCells count="5">
    <mergeCell ref="D107:G107"/>
    <mergeCell ref="D6:G6"/>
    <mergeCell ref="D15:G15"/>
    <mergeCell ref="D24:G24"/>
    <mergeCell ref="D81:G81"/>
  </mergeCells>
  <pageMargins left="0.7" right="0.7" top="0.78740157499999996" bottom="0.78740157499999996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155"/>
  <sheetViews>
    <sheetView showGridLines="0" zoomScaleNormal="100" workbookViewId="0">
      <selection activeCell="I156" sqref="I156"/>
    </sheetView>
  </sheetViews>
  <sheetFormatPr defaultRowHeight="11.25" x14ac:dyDescent="0.2"/>
  <cols>
    <col min="2" max="2" width="5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1.5" customWidth="1"/>
    <col min="9" max="9" width="20.1640625" customWidth="1"/>
    <col min="10" max="10" width="27.1640625" customWidth="1"/>
  </cols>
  <sheetData>
    <row r="2" spans="2:10" x14ac:dyDescent="0.2">
      <c r="B2" s="110"/>
      <c r="C2" s="112"/>
      <c r="D2" s="112"/>
      <c r="E2" s="112"/>
      <c r="F2" s="112"/>
      <c r="G2" s="112"/>
      <c r="H2" s="112"/>
      <c r="I2" s="112"/>
      <c r="J2" s="113"/>
    </row>
    <row r="3" spans="2:10" ht="18" x14ac:dyDescent="0.2">
      <c r="B3" s="114"/>
      <c r="C3" s="49"/>
      <c r="D3" s="54" t="s">
        <v>30</v>
      </c>
      <c r="E3" s="49"/>
      <c r="F3" s="49"/>
      <c r="G3" s="49"/>
      <c r="H3" s="49"/>
      <c r="I3" s="49"/>
      <c r="J3" s="115"/>
    </row>
    <row r="4" spans="2:10" x14ac:dyDescent="0.2">
      <c r="B4" s="114"/>
      <c r="C4" s="49"/>
      <c r="D4" s="49"/>
      <c r="E4" s="49"/>
      <c r="F4" s="49"/>
      <c r="G4" s="49"/>
      <c r="H4" s="49"/>
      <c r="I4" s="49"/>
      <c r="J4" s="115"/>
    </row>
    <row r="5" spans="2:10" ht="12.75" x14ac:dyDescent="0.2">
      <c r="B5" s="114"/>
      <c r="C5" s="49"/>
      <c r="D5" s="55" t="s">
        <v>2</v>
      </c>
      <c r="E5" s="49"/>
      <c r="F5" s="49"/>
      <c r="G5" s="49"/>
      <c r="H5" s="49"/>
      <c r="I5" s="49"/>
      <c r="J5" s="115"/>
    </row>
    <row r="6" spans="2:10" ht="12.75" x14ac:dyDescent="0.2">
      <c r="B6" s="114"/>
      <c r="C6" s="49"/>
      <c r="D6" s="49"/>
      <c r="E6" s="695" t="str">
        <f>'[2]Rekapitulace stavby'!K5</f>
        <v>201029b</v>
      </c>
      <c r="F6" s="696"/>
      <c r="G6" s="696"/>
      <c r="H6" s="696"/>
      <c r="I6" s="49"/>
      <c r="J6" s="115"/>
    </row>
    <row r="7" spans="2:10" ht="12.75" x14ac:dyDescent="0.2">
      <c r="B7" s="116"/>
      <c r="C7" s="52"/>
      <c r="D7" s="55" t="s">
        <v>127</v>
      </c>
      <c r="E7" s="52"/>
      <c r="F7" s="52"/>
      <c r="G7" s="52"/>
      <c r="H7" s="52"/>
      <c r="I7" s="52"/>
      <c r="J7" s="117"/>
    </row>
    <row r="8" spans="2:10" ht="16.5" customHeight="1" x14ac:dyDescent="0.2">
      <c r="B8" s="116"/>
      <c r="C8" s="52"/>
      <c r="D8" s="52"/>
      <c r="E8" s="691" t="s">
        <v>128</v>
      </c>
      <c r="F8" s="692"/>
      <c r="G8" s="692"/>
      <c r="H8" s="692"/>
      <c r="I8" s="52"/>
      <c r="J8" s="117"/>
    </row>
    <row r="9" spans="2:10" x14ac:dyDescent="0.2">
      <c r="B9" s="116"/>
      <c r="C9" s="52"/>
      <c r="D9" s="52"/>
      <c r="E9" s="52"/>
      <c r="F9" s="52"/>
      <c r="G9" s="52"/>
      <c r="H9" s="52"/>
      <c r="I9" s="52"/>
      <c r="J9" s="117"/>
    </row>
    <row r="10" spans="2:10" ht="12.75" x14ac:dyDescent="0.2">
      <c r="B10" s="116"/>
      <c r="C10" s="52"/>
      <c r="D10" s="55" t="s">
        <v>3</v>
      </c>
      <c r="E10" s="52"/>
      <c r="F10" s="56" t="s">
        <v>0</v>
      </c>
      <c r="G10" s="52"/>
      <c r="H10" s="52"/>
      <c r="I10" s="55" t="s">
        <v>4</v>
      </c>
      <c r="J10" s="118" t="s">
        <v>0</v>
      </c>
    </row>
    <row r="11" spans="2:10" ht="12.75" x14ac:dyDescent="0.2">
      <c r="B11" s="116"/>
      <c r="C11" s="52"/>
      <c r="D11" s="55" t="s">
        <v>5</v>
      </c>
      <c r="E11" s="52"/>
      <c r="F11" s="56" t="s">
        <v>186</v>
      </c>
      <c r="G11" s="52"/>
      <c r="H11" s="52"/>
      <c r="I11" s="55" t="s">
        <v>6</v>
      </c>
      <c r="J11" s="119" t="str">
        <f>'[2]Rekapitulace stavby'!AN7</f>
        <v/>
      </c>
    </row>
    <row r="12" spans="2:10" x14ac:dyDescent="0.2">
      <c r="B12" s="116"/>
      <c r="C12" s="52"/>
      <c r="D12" s="52"/>
      <c r="E12" s="52"/>
      <c r="F12" s="52"/>
      <c r="G12" s="52"/>
      <c r="H12" s="52"/>
      <c r="I12" s="52"/>
      <c r="J12" s="117"/>
    </row>
    <row r="13" spans="2:10" ht="12.75" x14ac:dyDescent="0.2">
      <c r="B13" s="116"/>
      <c r="C13" s="52"/>
      <c r="D13" s="55" t="s">
        <v>7</v>
      </c>
      <c r="E13" s="52"/>
      <c r="F13" s="52"/>
      <c r="G13" s="52"/>
      <c r="H13" s="52"/>
      <c r="I13" s="55" t="s">
        <v>8</v>
      </c>
      <c r="J13" s="118" t="s">
        <v>0</v>
      </c>
    </row>
    <row r="14" spans="2:10" ht="12.75" x14ac:dyDescent="0.2">
      <c r="B14" s="116"/>
      <c r="C14" s="52"/>
      <c r="D14" s="52"/>
      <c r="E14" s="56" t="s">
        <v>170</v>
      </c>
      <c r="F14" s="52"/>
      <c r="G14" s="52"/>
      <c r="H14" s="52"/>
      <c r="I14" s="55" t="s">
        <v>10</v>
      </c>
      <c r="J14" s="118" t="s">
        <v>0</v>
      </c>
    </row>
    <row r="15" spans="2:10" x14ac:dyDescent="0.2">
      <c r="B15" s="116"/>
      <c r="C15" s="52"/>
      <c r="D15" s="52"/>
      <c r="E15" s="52"/>
      <c r="F15" s="52"/>
      <c r="G15" s="52"/>
      <c r="H15" s="52"/>
      <c r="I15" s="52"/>
      <c r="J15" s="117"/>
    </row>
    <row r="16" spans="2:10" ht="12.75" x14ac:dyDescent="0.2">
      <c r="B16" s="116"/>
      <c r="C16" s="52"/>
      <c r="D16" s="55" t="s">
        <v>11</v>
      </c>
      <c r="E16" s="52"/>
      <c r="F16" s="52"/>
      <c r="G16" s="52"/>
      <c r="H16" s="52"/>
      <c r="I16" s="55" t="s">
        <v>8</v>
      </c>
      <c r="J16" s="118">
        <f>'[2]Rekapitulace stavby'!AN12</f>
        <v>0</v>
      </c>
    </row>
    <row r="17" spans="2:10" ht="12.75" x14ac:dyDescent="0.2">
      <c r="B17" s="116"/>
      <c r="C17" s="52"/>
      <c r="D17" s="52"/>
      <c r="E17" s="693">
        <f>'[2]Rekapitulace stavby'!E13</f>
        <v>0</v>
      </c>
      <c r="F17" s="693"/>
      <c r="G17" s="693"/>
      <c r="H17" s="693"/>
      <c r="I17" s="55" t="s">
        <v>10</v>
      </c>
      <c r="J17" s="118" t="str">
        <f>'[2]Rekapitulace stavby'!AN13</f>
        <v/>
      </c>
    </row>
    <row r="18" spans="2:10" x14ac:dyDescent="0.2">
      <c r="B18" s="116"/>
      <c r="C18" s="52"/>
      <c r="D18" s="52"/>
      <c r="E18" s="52"/>
      <c r="F18" s="52"/>
      <c r="G18" s="52"/>
      <c r="H18" s="52"/>
      <c r="I18" s="52"/>
      <c r="J18" s="117"/>
    </row>
    <row r="19" spans="2:10" ht="12.75" x14ac:dyDescent="0.2">
      <c r="B19" s="116"/>
      <c r="C19" s="52"/>
      <c r="D19" s="55" t="s">
        <v>12</v>
      </c>
      <c r="E19" s="52"/>
      <c r="F19" s="52"/>
      <c r="G19" s="52"/>
      <c r="H19" s="52"/>
      <c r="I19" s="55" t="s">
        <v>8</v>
      </c>
      <c r="J19" s="118" t="s">
        <v>0</v>
      </c>
    </row>
    <row r="20" spans="2:10" ht="12.75" x14ac:dyDescent="0.2">
      <c r="B20" s="116"/>
      <c r="C20" s="52"/>
      <c r="D20" s="52"/>
      <c r="E20" s="56" t="s">
        <v>187</v>
      </c>
      <c r="F20" s="52"/>
      <c r="G20" s="52"/>
      <c r="H20" s="52"/>
      <c r="I20" s="55" t="s">
        <v>10</v>
      </c>
      <c r="J20" s="118" t="s">
        <v>0</v>
      </c>
    </row>
    <row r="21" spans="2:10" x14ac:dyDescent="0.2">
      <c r="B21" s="116"/>
      <c r="C21" s="52"/>
      <c r="D21" s="52"/>
      <c r="E21" s="52"/>
      <c r="F21" s="52"/>
      <c r="G21" s="52"/>
      <c r="H21" s="52"/>
      <c r="I21" s="52"/>
      <c r="J21" s="117"/>
    </row>
    <row r="22" spans="2:10" ht="12.75" x14ac:dyDescent="0.2">
      <c r="B22" s="116"/>
      <c r="C22" s="52"/>
      <c r="D22" s="55" t="s">
        <v>13</v>
      </c>
      <c r="E22" s="52"/>
      <c r="F22" s="52"/>
      <c r="G22" s="52"/>
      <c r="H22" s="52"/>
      <c r="I22" s="55" t="s">
        <v>8</v>
      </c>
      <c r="J22" s="118" t="str">
        <f>IF('[2]Rekapitulace stavby'!AN18="","",'[2]Rekapitulace stavby'!AN18)</f>
        <v/>
      </c>
    </row>
    <row r="23" spans="2:10" ht="12.75" x14ac:dyDescent="0.2">
      <c r="B23" s="116"/>
      <c r="C23" s="52"/>
      <c r="D23" s="52"/>
      <c r="E23" s="56" t="str">
        <f>IF('[2]Rekapitulace stavby'!E19="","",'[2]Rekapitulace stavby'!E19)</f>
        <v/>
      </c>
      <c r="F23" s="52"/>
      <c r="G23" s="52"/>
      <c r="H23" s="52"/>
      <c r="I23" s="55" t="s">
        <v>10</v>
      </c>
      <c r="J23" s="118" t="str">
        <f>IF('[2]Rekapitulace stavby'!AN19="","",'[2]Rekapitulace stavby'!AN19)</f>
        <v/>
      </c>
    </row>
    <row r="24" spans="2:10" x14ac:dyDescent="0.2">
      <c r="B24" s="116"/>
      <c r="C24" s="52"/>
      <c r="D24" s="52"/>
      <c r="E24" s="52"/>
      <c r="F24" s="52"/>
      <c r="G24" s="52"/>
      <c r="H24" s="52"/>
      <c r="I24" s="52"/>
      <c r="J24" s="117"/>
    </row>
    <row r="25" spans="2:10" ht="12.75" x14ac:dyDescent="0.2">
      <c r="B25" s="116"/>
      <c r="C25" s="52"/>
      <c r="D25" s="55" t="s">
        <v>14</v>
      </c>
      <c r="E25" s="52"/>
      <c r="F25" s="52"/>
      <c r="G25" s="52"/>
      <c r="H25" s="52"/>
      <c r="I25" s="52"/>
      <c r="J25" s="117"/>
    </row>
    <row r="26" spans="2:10" ht="12.75" x14ac:dyDescent="0.2">
      <c r="B26" s="120"/>
      <c r="C26" s="10"/>
      <c r="D26" s="10"/>
      <c r="E26" s="694" t="s">
        <v>0</v>
      </c>
      <c r="F26" s="694"/>
      <c r="G26" s="694"/>
      <c r="H26" s="694"/>
      <c r="I26" s="10"/>
      <c r="J26" s="121"/>
    </row>
    <row r="27" spans="2:10" x14ac:dyDescent="0.2">
      <c r="B27" s="116"/>
      <c r="C27" s="52"/>
      <c r="D27" s="52"/>
      <c r="E27" s="52"/>
      <c r="F27" s="52"/>
      <c r="G27" s="52"/>
      <c r="H27" s="52"/>
      <c r="I27" s="52"/>
      <c r="J27" s="117"/>
    </row>
    <row r="28" spans="2:10" x14ac:dyDescent="0.2">
      <c r="B28" s="116"/>
      <c r="C28" s="52"/>
      <c r="D28" s="8"/>
      <c r="E28" s="8"/>
      <c r="F28" s="8"/>
      <c r="G28" s="8"/>
      <c r="H28" s="8"/>
      <c r="I28" s="8"/>
      <c r="J28" s="167"/>
    </row>
    <row r="29" spans="2:10" ht="15.75" x14ac:dyDescent="0.2">
      <c r="B29" s="116"/>
      <c r="C29" s="52"/>
      <c r="D29" s="61" t="s">
        <v>15</v>
      </c>
      <c r="E29" s="52"/>
      <c r="F29" s="52"/>
      <c r="G29" s="52"/>
      <c r="H29" s="52"/>
      <c r="I29" s="52"/>
      <c r="J29" s="122">
        <f>ROUND(J116, 2)</f>
        <v>0</v>
      </c>
    </row>
    <row r="30" spans="2:10" x14ac:dyDescent="0.2">
      <c r="B30" s="116"/>
      <c r="C30" s="52"/>
      <c r="D30" s="8"/>
      <c r="E30" s="8"/>
      <c r="F30" s="8"/>
      <c r="G30" s="8"/>
      <c r="H30" s="8"/>
      <c r="I30" s="8"/>
      <c r="J30" s="167"/>
    </row>
    <row r="31" spans="2:10" ht="12.75" x14ac:dyDescent="0.2">
      <c r="B31" s="116"/>
      <c r="C31" s="52"/>
      <c r="D31" s="52"/>
      <c r="E31" s="52"/>
      <c r="F31" s="60" t="s">
        <v>17</v>
      </c>
      <c r="G31" s="52"/>
      <c r="H31" s="52"/>
      <c r="I31" s="60" t="s">
        <v>16</v>
      </c>
      <c r="J31" s="123" t="s">
        <v>18</v>
      </c>
    </row>
    <row r="32" spans="2:10" ht="12.75" x14ac:dyDescent="0.2">
      <c r="B32" s="116"/>
      <c r="C32" s="52"/>
      <c r="D32" s="62" t="s">
        <v>19</v>
      </c>
      <c r="E32" s="55" t="s">
        <v>20</v>
      </c>
      <c r="F32" s="63">
        <f>J29</f>
        <v>0</v>
      </c>
      <c r="G32" s="52"/>
      <c r="H32" s="52"/>
      <c r="I32" s="64">
        <v>0.21</v>
      </c>
      <c r="J32" s="124">
        <f>F32*21/100</f>
        <v>0</v>
      </c>
    </row>
    <row r="33" spans="2:10" ht="12.75" x14ac:dyDescent="0.2">
      <c r="B33" s="116"/>
      <c r="C33" s="52"/>
      <c r="D33" s="52"/>
      <c r="E33" s="55" t="s">
        <v>21</v>
      </c>
      <c r="F33" s="63">
        <f>ROUND((SUM(BF116:BF154)),  2)</f>
        <v>0</v>
      </c>
      <c r="G33" s="52"/>
      <c r="H33" s="52"/>
      <c r="I33" s="64">
        <v>0.15</v>
      </c>
      <c r="J33" s="124">
        <f>ROUND(((SUM(BF116:BF154))*I33),  2)</f>
        <v>0</v>
      </c>
    </row>
    <row r="34" spans="2:10" x14ac:dyDescent="0.2">
      <c r="B34" s="116"/>
      <c r="C34" s="52"/>
      <c r="D34" s="52"/>
      <c r="E34" s="52"/>
      <c r="F34" s="52"/>
      <c r="G34" s="52"/>
      <c r="H34" s="52"/>
      <c r="I34" s="52"/>
      <c r="J34" s="117"/>
    </row>
    <row r="35" spans="2:10" ht="15.75" x14ac:dyDescent="0.2">
      <c r="B35" s="116"/>
      <c r="C35" s="11"/>
      <c r="D35" s="65" t="s">
        <v>22</v>
      </c>
      <c r="E35" s="7"/>
      <c r="F35" s="7"/>
      <c r="G35" s="66" t="s">
        <v>23</v>
      </c>
      <c r="H35" s="67" t="s">
        <v>24</v>
      </c>
      <c r="I35" s="7"/>
      <c r="J35" s="168">
        <f>SUM(J29:J33)</f>
        <v>0</v>
      </c>
    </row>
    <row r="36" spans="2:10" x14ac:dyDescent="0.2">
      <c r="B36" s="116"/>
      <c r="C36" s="52"/>
      <c r="D36" s="52"/>
      <c r="E36" s="52"/>
      <c r="F36" s="52"/>
      <c r="G36" s="52"/>
      <c r="H36" s="52"/>
      <c r="I36" s="52"/>
      <c r="J36" s="117"/>
    </row>
    <row r="37" spans="2:10" x14ac:dyDescent="0.2">
      <c r="B37" s="114"/>
      <c r="C37" s="49"/>
      <c r="D37" s="49"/>
      <c r="E37" s="49"/>
      <c r="F37" s="49"/>
      <c r="G37" s="49"/>
      <c r="H37" s="49"/>
      <c r="I37" s="49"/>
      <c r="J37" s="115"/>
    </row>
    <row r="38" spans="2:10" x14ac:dyDescent="0.2">
      <c r="B38" s="114"/>
      <c r="C38" s="49"/>
      <c r="D38" s="49"/>
      <c r="E38" s="49"/>
      <c r="F38" s="49"/>
      <c r="G38" s="49"/>
      <c r="H38" s="49"/>
      <c r="I38" s="49"/>
      <c r="J38" s="115"/>
    </row>
    <row r="39" spans="2:10" x14ac:dyDescent="0.2">
      <c r="B39" s="114"/>
      <c r="C39" s="49"/>
      <c r="D39" s="49"/>
      <c r="E39" s="49"/>
      <c r="F39" s="49"/>
      <c r="G39" s="49"/>
      <c r="H39" s="49"/>
      <c r="I39" s="49"/>
      <c r="J39" s="115"/>
    </row>
    <row r="40" spans="2:10" x14ac:dyDescent="0.2">
      <c r="B40" s="114"/>
      <c r="C40" s="49"/>
      <c r="D40" s="49"/>
      <c r="E40" s="49"/>
      <c r="F40" s="49"/>
      <c r="G40" s="49"/>
      <c r="H40" s="49"/>
      <c r="I40" s="49"/>
      <c r="J40" s="115"/>
    </row>
    <row r="41" spans="2:10" x14ac:dyDescent="0.2">
      <c r="B41" s="114"/>
      <c r="C41" s="49"/>
      <c r="D41" s="49"/>
      <c r="E41" s="49"/>
      <c r="F41" s="49"/>
      <c r="G41" s="49"/>
      <c r="H41" s="49"/>
      <c r="I41" s="49"/>
      <c r="J41" s="115"/>
    </row>
    <row r="42" spans="2:10" x14ac:dyDescent="0.2">
      <c r="B42" s="114"/>
      <c r="C42" s="49"/>
      <c r="D42" s="49"/>
      <c r="E42" s="49"/>
      <c r="F42" s="49"/>
      <c r="G42" s="49"/>
      <c r="H42" s="49"/>
      <c r="I42" s="49"/>
      <c r="J42" s="115"/>
    </row>
    <row r="43" spans="2:10" x14ac:dyDescent="0.2">
      <c r="B43" s="114"/>
      <c r="C43" s="49"/>
      <c r="D43" s="49"/>
      <c r="E43" s="49"/>
      <c r="F43" s="49"/>
      <c r="G43" s="49"/>
      <c r="H43" s="49"/>
      <c r="I43" s="49"/>
      <c r="J43" s="115"/>
    </row>
    <row r="44" spans="2:10" x14ac:dyDescent="0.2">
      <c r="B44" s="114"/>
      <c r="C44" s="49"/>
      <c r="D44" s="49"/>
      <c r="E44" s="49"/>
      <c r="F44" s="49"/>
      <c r="G44" s="49"/>
      <c r="H44" s="49"/>
      <c r="I44" s="49"/>
      <c r="J44" s="115"/>
    </row>
    <row r="45" spans="2:10" x14ac:dyDescent="0.2">
      <c r="B45" s="114"/>
      <c r="C45" s="49"/>
      <c r="D45" s="49"/>
      <c r="E45" s="49"/>
      <c r="F45" s="49"/>
      <c r="G45" s="49"/>
      <c r="H45" s="49"/>
      <c r="I45" s="49"/>
      <c r="J45" s="115"/>
    </row>
    <row r="46" spans="2:10" ht="12.75" x14ac:dyDescent="0.2">
      <c r="B46" s="130"/>
      <c r="C46" s="21"/>
      <c r="D46" s="57" t="s">
        <v>77</v>
      </c>
      <c r="E46" s="22"/>
      <c r="F46" s="22"/>
      <c r="G46" s="57" t="s">
        <v>88</v>
      </c>
      <c r="H46" s="22"/>
      <c r="I46" s="22"/>
      <c r="J46" s="131"/>
    </row>
    <row r="47" spans="2:10" x14ac:dyDescent="0.2">
      <c r="B47" s="114"/>
      <c r="C47" s="49"/>
      <c r="D47" s="49"/>
      <c r="E47" s="49"/>
      <c r="F47" s="49"/>
      <c r="G47" s="49"/>
      <c r="H47" s="49"/>
      <c r="I47" s="49"/>
      <c r="J47" s="115"/>
    </row>
    <row r="48" spans="2:10" x14ac:dyDescent="0.2">
      <c r="B48" s="114"/>
      <c r="C48" s="49"/>
      <c r="D48" s="49"/>
      <c r="E48" s="49"/>
      <c r="F48" s="49"/>
      <c r="G48" s="49"/>
      <c r="H48" s="49"/>
      <c r="I48" s="49"/>
      <c r="J48" s="115"/>
    </row>
    <row r="49" spans="2:10" x14ac:dyDescent="0.2">
      <c r="B49" s="114"/>
      <c r="C49" s="49"/>
      <c r="D49" s="49"/>
      <c r="E49" s="49"/>
      <c r="F49" s="49"/>
      <c r="G49" s="49"/>
      <c r="H49" s="49"/>
      <c r="I49" s="49"/>
      <c r="J49" s="115"/>
    </row>
    <row r="50" spans="2:10" x14ac:dyDescent="0.2">
      <c r="B50" s="114"/>
      <c r="C50" s="49"/>
      <c r="D50" s="49"/>
      <c r="E50" s="49"/>
      <c r="F50" s="49"/>
      <c r="G50" s="49"/>
      <c r="H50" s="49"/>
      <c r="I50" s="49"/>
      <c r="J50" s="115"/>
    </row>
    <row r="51" spans="2:10" x14ac:dyDescent="0.2">
      <c r="B51" s="114"/>
      <c r="C51" s="49"/>
      <c r="D51" s="49"/>
      <c r="E51" s="49"/>
      <c r="F51" s="49"/>
      <c r="G51" s="49"/>
      <c r="H51" s="49"/>
      <c r="I51" s="49"/>
      <c r="J51" s="115"/>
    </row>
    <row r="52" spans="2:10" x14ac:dyDescent="0.2">
      <c r="B52" s="114"/>
      <c r="C52" s="49"/>
      <c r="D52" s="49"/>
      <c r="E52" s="49"/>
      <c r="F52" s="49"/>
      <c r="G52" s="49"/>
      <c r="H52" s="49"/>
      <c r="I52" s="49"/>
      <c r="J52" s="115"/>
    </row>
    <row r="53" spans="2:10" x14ac:dyDescent="0.2">
      <c r="B53" s="114"/>
      <c r="C53" s="49"/>
      <c r="D53" s="49"/>
      <c r="E53" s="49"/>
      <c r="F53" s="49"/>
      <c r="G53" s="49"/>
      <c r="H53" s="49"/>
      <c r="I53" s="49"/>
      <c r="J53" s="115"/>
    </row>
    <row r="54" spans="2:10" x14ac:dyDescent="0.2">
      <c r="B54" s="114"/>
      <c r="C54" s="49"/>
      <c r="D54" s="49"/>
      <c r="E54" s="49"/>
      <c r="F54" s="49"/>
      <c r="G54" s="49"/>
      <c r="H54" s="49"/>
      <c r="I54" s="49"/>
      <c r="J54" s="115"/>
    </row>
    <row r="55" spans="2:10" x14ac:dyDescent="0.2">
      <c r="B55" s="114"/>
      <c r="C55" s="49"/>
      <c r="D55" s="49"/>
      <c r="E55" s="49"/>
      <c r="F55" s="49"/>
      <c r="G55" s="49"/>
      <c r="H55" s="49"/>
      <c r="I55" s="49"/>
      <c r="J55" s="115"/>
    </row>
    <row r="56" spans="2:10" x14ac:dyDescent="0.2">
      <c r="B56" s="114"/>
      <c r="C56" s="49"/>
      <c r="D56" s="49"/>
      <c r="E56" s="49"/>
      <c r="F56" s="49"/>
      <c r="G56" s="49"/>
      <c r="H56" s="49"/>
      <c r="I56" s="49"/>
      <c r="J56" s="115"/>
    </row>
    <row r="57" spans="2:10" ht="12.75" x14ac:dyDescent="0.2">
      <c r="B57" s="116"/>
      <c r="C57" s="52"/>
      <c r="D57" s="58" t="s">
        <v>89</v>
      </c>
      <c r="E57" s="50"/>
      <c r="F57" s="68" t="s">
        <v>90</v>
      </c>
      <c r="G57" s="58" t="s">
        <v>89</v>
      </c>
      <c r="H57" s="50"/>
      <c r="I57" s="50"/>
      <c r="J57" s="132" t="s">
        <v>90</v>
      </c>
    </row>
    <row r="58" spans="2:10" x14ac:dyDescent="0.2">
      <c r="B58" s="114"/>
      <c r="C58" s="49"/>
      <c r="D58" s="49"/>
      <c r="E58" s="49"/>
      <c r="F58" s="49"/>
      <c r="G58" s="49"/>
      <c r="H58" s="49"/>
      <c r="I58" s="49"/>
      <c r="J58" s="115"/>
    </row>
    <row r="59" spans="2:10" x14ac:dyDescent="0.2">
      <c r="B59" s="114"/>
      <c r="C59" s="49"/>
      <c r="D59" s="49"/>
      <c r="E59" s="49"/>
      <c r="F59" s="49"/>
      <c r="G59" s="49"/>
      <c r="H59" s="49"/>
      <c r="I59" s="49"/>
      <c r="J59" s="115"/>
    </row>
    <row r="60" spans="2:10" x14ac:dyDescent="0.2">
      <c r="B60" s="114"/>
      <c r="C60" s="49"/>
      <c r="D60" s="49"/>
      <c r="E60" s="49"/>
      <c r="F60" s="49"/>
      <c r="G60" s="49"/>
      <c r="H60" s="49"/>
      <c r="I60" s="49"/>
      <c r="J60" s="115"/>
    </row>
    <row r="61" spans="2:10" ht="12.75" x14ac:dyDescent="0.2">
      <c r="B61" s="116"/>
      <c r="C61" s="52"/>
      <c r="D61" s="57" t="s">
        <v>91</v>
      </c>
      <c r="E61" s="18"/>
      <c r="F61" s="18"/>
      <c r="G61" s="57" t="s">
        <v>92</v>
      </c>
      <c r="H61" s="18"/>
      <c r="I61" s="18"/>
      <c r="J61" s="133"/>
    </row>
    <row r="62" spans="2:10" x14ac:dyDescent="0.2">
      <c r="B62" s="114"/>
      <c r="C62" s="49"/>
      <c r="D62" s="49"/>
      <c r="E62" s="49"/>
      <c r="F62" s="49"/>
      <c r="G62" s="49"/>
      <c r="H62" s="49"/>
      <c r="I62" s="49"/>
      <c r="J62" s="115"/>
    </row>
    <row r="63" spans="2:10" x14ac:dyDescent="0.2">
      <c r="B63" s="114"/>
      <c r="C63" s="49"/>
      <c r="D63" s="49"/>
      <c r="E63" s="49"/>
      <c r="F63" s="49"/>
      <c r="G63" s="49"/>
      <c r="H63" s="49"/>
      <c r="I63" s="49"/>
      <c r="J63" s="115"/>
    </row>
    <row r="64" spans="2:10" x14ac:dyDescent="0.2">
      <c r="B64" s="114"/>
      <c r="C64" s="49"/>
      <c r="D64" s="49"/>
      <c r="E64" s="49"/>
      <c r="F64" s="49"/>
      <c r="G64" s="49"/>
      <c r="H64" s="49"/>
      <c r="I64" s="49"/>
      <c r="J64" s="115"/>
    </row>
    <row r="65" spans="2:10" x14ac:dyDescent="0.2">
      <c r="B65" s="114"/>
      <c r="C65" s="49"/>
      <c r="D65" s="49"/>
      <c r="E65" s="49"/>
      <c r="F65" s="49"/>
      <c r="G65" s="49"/>
      <c r="H65" s="49"/>
      <c r="I65" s="49"/>
      <c r="J65" s="115"/>
    </row>
    <row r="66" spans="2:10" x14ac:dyDescent="0.2">
      <c r="B66" s="114"/>
      <c r="C66" s="49"/>
      <c r="D66" s="49"/>
      <c r="E66" s="49"/>
      <c r="F66" s="49"/>
      <c r="G66" s="49"/>
      <c r="H66" s="49"/>
      <c r="I66" s="49"/>
      <c r="J66" s="115"/>
    </row>
    <row r="67" spans="2:10" x14ac:dyDescent="0.2">
      <c r="B67" s="114"/>
      <c r="C67" s="49"/>
      <c r="D67" s="49"/>
      <c r="E67" s="49"/>
      <c r="F67" s="49"/>
      <c r="G67" s="49"/>
      <c r="H67" s="49"/>
      <c r="I67" s="49"/>
      <c r="J67" s="115"/>
    </row>
    <row r="68" spans="2:10" x14ac:dyDescent="0.2">
      <c r="B68" s="114"/>
      <c r="C68" s="49"/>
      <c r="D68" s="49"/>
      <c r="E68" s="49"/>
      <c r="F68" s="49"/>
      <c r="G68" s="49"/>
      <c r="H68" s="49"/>
      <c r="I68" s="49"/>
      <c r="J68" s="115"/>
    </row>
    <row r="69" spans="2:10" x14ac:dyDescent="0.2">
      <c r="B69" s="114"/>
      <c r="C69" s="49"/>
      <c r="D69" s="49"/>
      <c r="E69" s="49"/>
      <c r="F69" s="49"/>
      <c r="G69" s="49"/>
      <c r="H69" s="49"/>
      <c r="I69" s="49"/>
      <c r="J69" s="115"/>
    </row>
    <row r="70" spans="2:10" x14ac:dyDescent="0.2">
      <c r="B70" s="114"/>
      <c r="C70" s="49"/>
      <c r="D70" s="49"/>
      <c r="E70" s="49"/>
      <c r="F70" s="49"/>
      <c r="G70" s="49"/>
      <c r="H70" s="49"/>
      <c r="I70" s="49"/>
      <c r="J70" s="115"/>
    </row>
    <row r="71" spans="2:10" x14ac:dyDescent="0.2">
      <c r="B71" s="114"/>
      <c r="C71" s="49"/>
      <c r="D71" s="49"/>
      <c r="E71" s="49"/>
      <c r="F71" s="49"/>
      <c r="G71" s="49"/>
      <c r="H71" s="49"/>
      <c r="I71" s="49"/>
      <c r="J71" s="115"/>
    </row>
    <row r="72" spans="2:10" ht="12.75" x14ac:dyDescent="0.2">
      <c r="B72" s="116"/>
      <c r="C72" s="52"/>
      <c r="D72" s="58" t="s">
        <v>89</v>
      </c>
      <c r="E72" s="50"/>
      <c r="F72" s="68" t="s">
        <v>90</v>
      </c>
      <c r="G72" s="58" t="s">
        <v>89</v>
      </c>
      <c r="H72" s="50"/>
      <c r="I72" s="50"/>
      <c r="J72" s="132" t="s">
        <v>90</v>
      </c>
    </row>
    <row r="73" spans="2:10" x14ac:dyDescent="0.2">
      <c r="B73" s="127"/>
      <c r="C73" s="128"/>
      <c r="D73" s="128"/>
      <c r="E73" s="128"/>
      <c r="F73" s="128"/>
      <c r="G73" s="128"/>
      <c r="H73" s="128"/>
      <c r="I73" s="128"/>
      <c r="J73" s="129"/>
    </row>
    <row r="74" spans="2:10" x14ac:dyDescent="0.2">
      <c r="B74" s="49"/>
      <c r="C74" s="49"/>
      <c r="D74" s="49"/>
      <c r="E74" s="49"/>
      <c r="F74" s="49"/>
      <c r="G74" s="49"/>
      <c r="H74" s="49"/>
      <c r="I74" s="49"/>
      <c r="J74" s="49"/>
    </row>
    <row r="75" spans="2:10" x14ac:dyDescent="0.2">
      <c r="B75" s="49"/>
      <c r="C75" s="49"/>
      <c r="D75" s="49"/>
      <c r="E75" s="49"/>
      <c r="F75" s="49"/>
      <c r="G75" s="49"/>
      <c r="H75" s="49"/>
      <c r="I75" s="49"/>
      <c r="J75" s="49"/>
    </row>
    <row r="76" spans="2:10" x14ac:dyDescent="0.2">
      <c r="B76" s="49"/>
      <c r="C76" s="49"/>
      <c r="D76" s="49"/>
      <c r="E76" s="49"/>
      <c r="F76" s="49"/>
      <c r="G76" s="49"/>
      <c r="H76" s="49"/>
      <c r="I76" s="49"/>
      <c r="J76" s="49"/>
    </row>
    <row r="77" spans="2:10" x14ac:dyDescent="0.2">
      <c r="B77" s="134"/>
      <c r="C77" s="135"/>
      <c r="D77" s="135"/>
      <c r="E77" s="135"/>
      <c r="F77" s="135"/>
      <c r="G77" s="135"/>
      <c r="H77" s="135"/>
      <c r="I77" s="135"/>
      <c r="J77" s="136"/>
    </row>
    <row r="78" spans="2:10" ht="18" x14ac:dyDescent="0.2">
      <c r="B78" s="116"/>
      <c r="C78" s="54" t="s">
        <v>31</v>
      </c>
      <c r="D78" s="52"/>
      <c r="E78" s="52"/>
      <c r="F78" s="52"/>
      <c r="G78" s="52"/>
      <c r="H78" s="52"/>
      <c r="I78" s="52"/>
      <c r="J78" s="117"/>
    </row>
    <row r="79" spans="2:10" x14ac:dyDescent="0.2">
      <c r="B79" s="116"/>
      <c r="C79" s="52"/>
      <c r="D79" s="52"/>
      <c r="E79" s="52"/>
      <c r="F79" s="52"/>
      <c r="G79" s="52"/>
      <c r="H79" s="52"/>
      <c r="I79" s="52"/>
      <c r="J79" s="117"/>
    </row>
    <row r="80" spans="2:10" ht="12.75" x14ac:dyDescent="0.2">
      <c r="B80" s="116"/>
      <c r="C80" s="55" t="s">
        <v>2</v>
      </c>
      <c r="D80" s="52"/>
      <c r="E80" s="52"/>
      <c r="F80" s="52"/>
      <c r="G80" s="52"/>
      <c r="H80" s="52"/>
      <c r="I80" s="52"/>
      <c r="J80" s="117"/>
    </row>
    <row r="81" spans="2:10" ht="12.75" x14ac:dyDescent="0.2">
      <c r="B81" s="116"/>
      <c r="C81" s="52"/>
      <c r="D81" s="52"/>
      <c r="E81" s="695" t="str">
        <f>E6</f>
        <v>201029b</v>
      </c>
      <c r="F81" s="696"/>
      <c r="G81" s="696"/>
      <c r="H81" s="696"/>
      <c r="I81" s="52"/>
      <c r="J81" s="117"/>
    </row>
    <row r="82" spans="2:10" ht="12.75" x14ac:dyDescent="0.2">
      <c r="B82" s="116"/>
      <c r="C82" s="55" t="s">
        <v>127</v>
      </c>
      <c r="D82" s="52"/>
      <c r="E82" s="52"/>
      <c r="F82" s="52"/>
      <c r="G82" s="52"/>
      <c r="H82" s="52"/>
      <c r="I82" s="52"/>
      <c r="J82" s="117"/>
    </row>
    <row r="83" spans="2:10" x14ac:dyDescent="0.2">
      <c r="B83" s="116"/>
      <c r="C83" s="52"/>
      <c r="D83" s="52"/>
      <c r="E83" s="691" t="str">
        <f>E8</f>
        <v>01 - Studna</v>
      </c>
      <c r="F83" s="692"/>
      <c r="G83" s="692"/>
      <c r="H83" s="692"/>
      <c r="I83" s="52"/>
      <c r="J83" s="117"/>
    </row>
    <row r="84" spans="2:10" x14ac:dyDescent="0.2">
      <c r="B84" s="116"/>
      <c r="C84" s="52"/>
      <c r="D84" s="52"/>
      <c r="E84" s="52"/>
      <c r="F84" s="52"/>
      <c r="G84" s="52"/>
      <c r="H84" s="52"/>
      <c r="I84" s="52"/>
      <c r="J84" s="117"/>
    </row>
    <row r="85" spans="2:10" ht="12.75" x14ac:dyDescent="0.2">
      <c r="B85" s="116"/>
      <c r="C85" s="55" t="s">
        <v>5</v>
      </c>
      <c r="D85" s="52"/>
      <c r="E85" s="52"/>
      <c r="F85" s="56" t="str">
        <f>F11</f>
        <v>Loučky u Zátoru</v>
      </c>
      <c r="G85" s="52"/>
      <c r="H85" s="52"/>
      <c r="I85" s="55" t="s">
        <v>6</v>
      </c>
      <c r="J85" s="119" t="str">
        <f>IF(J11="","",J11)</f>
        <v/>
      </c>
    </row>
    <row r="86" spans="2:10" x14ac:dyDescent="0.2">
      <c r="B86" s="116"/>
      <c r="C86" s="52"/>
      <c r="D86" s="52"/>
      <c r="E86" s="52"/>
      <c r="F86" s="52"/>
      <c r="G86" s="52"/>
      <c r="H86" s="52"/>
      <c r="I86" s="52"/>
      <c r="J86" s="117"/>
    </row>
    <row r="87" spans="2:10" ht="25.5" x14ac:dyDescent="0.2">
      <c r="B87" s="116"/>
      <c r="C87" s="55" t="s">
        <v>7</v>
      </c>
      <c r="D87" s="52"/>
      <c r="E87" s="52"/>
      <c r="F87" s="56" t="str">
        <f>E14</f>
        <v>Povodí Odry, s.p.</v>
      </c>
      <c r="G87" s="52"/>
      <c r="H87" s="52"/>
      <c r="I87" s="55" t="s">
        <v>12</v>
      </c>
      <c r="J87" s="139" t="str">
        <f>E20</f>
        <v>MORAVIAPROJEKT, s.r.o.</v>
      </c>
    </row>
    <row r="88" spans="2:10" ht="12.75" x14ac:dyDescent="0.2">
      <c r="B88" s="116"/>
      <c r="C88" s="55" t="s">
        <v>11</v>
      </c>
      <c r="D88" s="52"/>
      <c r="E88" s="52"/>
      <c r="F88" s="56">
        <f>IF(E17="","",E17)</f>
        <v>0</v>
      </c>
      <c r="G88" s="52"/>
      <c r="H88" s="52"/>
      <c r="I88" s="55" t="s">
        <v>13</v>
      </c>
      <c r="J88" s="139" t="str">
        <f>E23</f>
        <v/>
      </c>
    </row>
    <row r="89" spans="2:10" x14ac:dyDescent="0.2">
      <c r="B89" s="116"/>
      <c r="C89" s="52"/>
      <c r="D89" s="52"/>
      <c r="E89" s="52"/>
      <c r="F89" s="52"/>
      <c r="G89" s="52"/>
      <c r="H89" s="52"/>
      <c r="I89" s="52"/>
      <c r="J89" s="117"/>
    </row>
    <row r="90" spans="2:10" ht="12" x14ac:dyDescent="0.2">
      <c r="B90" s="116"/>
      <c r="C90" s="69" t="s">
        <v>32</v>
      </c>
      <c r="D90" s="11"/>
      <c r="E90" s="11"/>
      <c r="F90" s="11"/>
      <c r="G90" s="11"/>
      <c r="H90" s="11"/>
      <c r="I90" s="11"/>
      <c r="J90" s="158" t="s">
        <v>33</v>
      </c>
    </row>
    <row r="91" spans="2:10" x14ac:dyDescent="0.2">
      <c r="B91" s="116"/>
      <c r="C91" s="52"/>
      <c r="D91" s="52"/>
      <c r="E91" s="52"/>
      <c r="F91" s="52"/>
      <c r="G91" s="52"/>
      <c r="H91" s="52"/>
      <c r="I91" s="52"/>
      <c r="J91" s="117"/>
    </row>
    <row r="92" spans="2:10" ht="15.75" x14ac:dyDescent="0.2">
      <c r="B92" s="116"/>
      <c r="C92" s="70" t="s">
        <v>93</v>
      </c>
      <c r="D92" s="52"/>
      <c r="E92" s="52"/>
      <c r="F92" s="52"/>
      <c r="G92" s="52"/>
      <c r="H92" s="52"/>
      <c r="I92" s="52"/>
      <c r="J92" s="122">
        <f>J116</f>
        <v>0</v>
      </c>
    </row>
    <row r="93" spans="2:10" ht="15" x14ac:dyDescent="0.2">
      <c r="B93" s="160"/>
      <c r="C93" s="71"/>
      <c r="D93" s="72" t="s">
        <v>34</v>
      </c>
      <c r="E93" s="73"/>
      <c r="F93" s="73"/>
      <c r="G93" s="73"/>
      <c r="H93" s="73"/>
      <c r="I93" s="73"/>
      <c r="J93" s="161">
        <f>J117</f>
        <v>0</v>
      </c>
    </row>
    <row r="94" spans="2:10" ht="12.75" x14ac:dyDescent="0.2">
      <c r="B94" s="162"/>
      <c r="C94" s="74"/>
      <c r="D94" s="75" t="s">
        <v>35</v>
      </c>
      <c r="E94" s="76"/>
      <c r="F94" s="76"/>
      <c r="G94" s="76"/>
      <c r="H94" s="76"/>
      <c r="I94" s="76"/>
      <c r="J94" s="163">
        <f>J118</f>
        <v>0</v>
      </c>
    </row>
    <row r="95" spans="2:10" ht="12.75" x14ac:dyDescent="0.2">
      <c r="B95" s="162"/>
      <c r="C95" s="74"/>
      <c r="D95" s="75" t="s">
        <v>36</v>
      </c>
      <c r="E95" s="76"/>
      <c r="F95" s="76"/>
      <c r="G95" s="76"/>
      <c r="H95" s="76"/>
      <c r="I95" s="76"/>
      <c r="J95" s="163">
        <f>J144</f>
        <v>0</v>
      </c>
    </row>
    <row r="96" spans="2:10" ht="12.75" x14ac:dyDescent="0.2">
      <c r="B96" s="162"/>
      <c r="C96" s="74"/>
      <c r="D96" s="75" t="s">
        <v>37</v>
      </c>
      <c r="E96" s="76"/>
      <c r="F96" s="76"/>
      <c r="G96" s="76"/>
      <c r="H96" s="76"/>
      <c r="I96" s="76"/>
      <c r="J96" s="163">
        <f>J150</f>
        <v>0</v>
      </c>
    </row>
    <row r="97" spans="2:10" x14ac:dyDescent="0.2">
      <c r="B97" s="116"/>
      <c r="C97" s="52"/>
      <c r="D97" s="52"/>
      <c r="E97" s="52"/>
      <c r="F97" s="52"/>
      <c r="G97" s="52"/>
      <c r="H97" s="52"/>
      <c r="I97" s="52"/>
      <c r="J97" s="117"/>
    </row>
    <row r="98" spans="2:10" x14ac:dyDescent="0.2">
      <c r="B98" s="169"/>
      <c r="C98" s="6"/>
      <c r="D98" s="6"/>
      <c r="E98" s="6"/>
      <c r="F98" s="6"/>
      <c r="G98" s="6"/>
      <c r="H98" s="6"/>
      <c r="I98" s="6"/>
      <c r="J98" s="170"/>
    </row>
    <row r="99" spans="2:10" x14ac:dyDescent="0.2">
      <c r="B99" s="114"/>
      <c r="C99" s="49"/>
      <c r="D99" s="49"/>
      <c r="E99" s="49"/>
      <c r="F99" s="49"/>
      <c r="G99" s="49"/>
      <c r="H99" s="49"/>
      <c r="I99" s="49"/>
      <c r="J99" s="115"/>
    </row>
    <row r="100" spans="2:10" x14ac:dyDescent="0.2">
      <c r="B100" s="171"/>
      <c r="C100" s="106"/>
      <c r="D100" s="106"/>
      <c r="E100" s="106"/>
      <c r="F100" s="106"/>
      <c r="G100" s="106"/>
      <c r="H100" s="106"/>
      <c r="I100" s="106"/>
      <c r="J100" s="172"/>
    </row>
    <row r="101" spans="2:10" x14ac:dyDescent="0.2">
      <c r="B101" s="49"/>
      <c r="C101" s="49"/>
      <c r="D101" s="49"/>
      <c r="E101" s="49"/>
      <c r="F101" s="49"/>
      <c r="G101" s="49"/>
      <c r="H101" s="49"/>
      <c r="I101" s="49"/>
      <c r="J101" s="49"/>
    </row>
    <row r="102" spans="2:10" x14ac:dyDescent="0.2">
      <c r="B102" s="134"/>
      <c r="C102" s="135"/>
      <c r="D102" s="135"/>
      <c r="E102" s="135"/>
      <c r="F102" s="135"/>
      <c r="G102" s="135"/>
      <c r="H102" s="135"/>
      <c r="I102" s="135"/>
      <c r="J102" s="136"/>
    </row>
    <row r="103" spans="2:10" ht="18" x14ac:dyDescent="0.2">
      <c r="B103" s="116"/>
      <c r="C103" s="54" t="s">
        <v>38</v>
      </c>
      <c r="D103" s="52"/>
      <c r="E103" s="52"/>
      <c r="F103" s="52"/>
      <c r="G103" s="52"/>
      <c r="H103" s="52"/>
      <c r="I103" s="52"/>
      <c r="J103" s="117"/>
    </row>
    <row r="104" spans="2:10" x14ac:dyDescent="0.2">
      <c r="B104" s="116"/>
      <c r="C104" s="52"/>
      <c r="D104" s="52"/>
      <c r="E104" s="52"/>
      <c r="F104" s="52"/>
      <c r="G104" s="52"/>
      <c r="H104" s="52"/>
      <c r="I104" s="52"/>
      <c r="J104" s="117"/>
    </row>
    <row r="105" spans="2:10" ht="12.75" x14ac:dyDescent="0.2">
      <c r="B105" s="116"/>
      <c r="C105" s="55" t="s">
        <v>2</v>
      </c>
      <c r="D105" s="52"/>
      <c r="E105" s="52"/>
      <c r="F105" s="52"/>
      <c r="G105" s="52"/>
      <c r="H105" s="52"/>
      <c r="I105" s="52"/>
      <c r="J105" s="117"/>
    </row>
    <row r="106" spans="2:10" ht="12.75" x14ac:dyDescent="0.2">
      <c r="B106" s="116"/>
      <c r="C106" s="52"/>
      <c r="D106" s="52"/>
      <c r="E106" s="695" t="str">
        <f>E6</f>
        <v>201029b</v>
      </c>
      <c r="F106" s="696"/>
      <c r="G106" s="696"/>
      <c r="H106" s="696"/>
      <c r="I106" s="52"/>
      <c r="J106" s="117"/>
    </row>
    <row r="107" spans="2:10" ht="12.75" x14ac:dyDescent="0.2">
      <c r="B107" s="116"/>
      <c r="C107" s="55" t="s">
        <v>127</v>
      </c>
      <c r="D107" s="52"/>
      <c r="E107" s="52"/>
      <c r="F107" s="52"/>
      <c r="G107" s="52"/>
      <c r="H107" s="52"/>
      <c r="I107" s="52"/>
      <c r="J107" s="117"/>
    </row>
    <row r="108" spans="2:10" ht="18" customHeight="1" x14ac:dyDescent="0.2">
      <c r="B108" s="116"/>
      <c r="C108" s="52"/>
      <c r="D108" s="52"/>
      <c r="E108" s="691" t="str">
        <f>E8</f>
        <v>01 - Studna</v>
      </c>
      <c r="F108" s="692"/>
      <c r="G108" s="692"/>
      <c r="H108" s="692"/>
      <c r="I108" s="52"/>
      <c r="J108" s="117"/>
    </row>
    <row r="109" spans="2:10" x14ac:dyDescent="0.2">
      <c r="B109" s="116"/>
      <c r="C109" s="52"/>
      <c r="D109" s="52"/>
      <c r="E109" s="52"/>
      <c r="F109" s="52"/>
      <c r="G109" s="52"/>
      <c r="H109" s="52"/>
      <c r="I109" s="52"/>
      <c r="J109" s="117"/>
    </row>
    <row r="110" spans="2:10" ht="12.75" x14ac:dyDescent="0.2">
      <c r="B110" s="116"/>
      <c r="C110" s="55" t="s">
        <v>5</v>
      </c>
      <c r="D110" s="52"/>
      <c r="E110" s="52"/>
      <c r="F110" s="56" t="str">
        <f>F11</f>
        <v>Loučky u Zátoru</v>
      </c>
      <c r="G110" s="52"/>
      <c r="H110" s="52"/>
      <c r="I110" s="55" t="s">
        <v>6</v>
      </c>
      <c r="J110" s="119" t="str">
        <f>IF(J11="","",J11)</f>
        <v/>
      </c>
    </row>
    <row r="111" spans="2:10" x14ac:dyDescent="0.2">
      <c r="B111" s="116"/>
      <c r="C111" s="52"/>
      <c r="D111" s="52"/>
      <c r="E111" s="52"/>
      <c r="F111" s="52"/>
      <c r="G111" s="52"/>
      <c r="H111" s="52"/>
      <c r="I111" s="52"/>
      <c r="J111" s="117"/>
    </row>
    <row r="112" spans="2:10" ht="25.5" x14ac:dyDescent="0.2">
      <c r="B112" s="116"/>
      <c r="C112" s="55" t="s">
        <v>7</v>
      </c>
      <c r="D112" s="52"/>
      <c r="E112" s="52"/>
      <c r="F112" s="56" t="str">
        <f>E14</f>
        <v>Povodí Odry, s.p.</v>
      </c>
      <c r="G112" s="52"/>
      <c r="H112" s="52"/>
      <c r="I112" s="55" t="s">
        <v>12</v>
      </c>
      <c r="J112" s="139" t="str">
        <f>E20</f>
        <v>MORAVIAPROJEKT, s.r.o.</v>
      </c>
    </row>
    <row r="113" spans="2:13" ht="12.75" x14ac:dyDescent="0.2">
      <c r="B113" s="116"/>
      <c r="C113" s="55" t="s">
        <v>11</v>
      </c>
      <c r="D113" s="52"/>
      <c r="E113" s="52"/>
      <c r="F113" s="56">
        <f>IF(E17="","",E17)</f>
        <v>0</v>
      </c>
      <c r="G113" s="52"/>
      <c r="H113" s="52"/>
      <c r="I113" s="55" t="s">
        <v>13</v>
      </c>
      <c r="J113" s="139" t="str">
        <f>E23</f>
        <v/>
      </c>
    </row>
    <row r="114" spans="2:13" x14ac:dyDescent="0.2">
      <c r="B114" s="116"/>
      <c r="C114" s="52"/>
      <c r="D114" s="52"/>
      <c r="E114" s="52"/>
      <c r="F114" s="52"/>
      <c r="G114" s="52"/>
      <c r="H114" s="52"/>
      <c r="I114" s="52"/>
      <c r="J114" s="117"/>
    </row>
    <row r="115" spans="2:13" ht="12" x14ac:dyDescent="0.2">
      <c r="B115" s="173"/>
      <c r="C115" s="77" t="s">
        <v>39</v>
      </c>
      <c r="D115" s="78" t="s">
        <v>27</v>
      </c>
      <c r="E115" s="78" t="s">
        <v>25</v>
      </c>
      <c r="F115" s="78" t="s">
        <v>26</v>
      </c>
      <c r="G115" s="78" t="s">
        <v>40</v>
      </c>
      <c r="H115" s="78" t="s">
        <v>41</v>
      </c>
      <c r="I115" s="78" t="s">
        <v>42</v>
      </c>
      <c r="J115" s="141" t="s">
        <v>33</v>
      </c>
    </row>
    <row r="116" spans="2:13" ht="15.75" x14ac:dyDescent="0.25">
      <c r="B116" s="116"/>
      <c r="C116" s="59" t="s">
        <v>43</v>
      </c>
      <c r="D116" s="52"/>
      <c r="E116" s="52"/>
      <c r="F116" s="52"/>
      <c r="G116" s="52"/>
      <c r="H116" s="52"/>
      <c r="I116" s="52"/>
      <c r="J116" s="143">
        <f>J117</f>
        <v>0</v>
      </c>
    </row>
    <row r="117" spans="2:13" ht="15" x14ac:dyDescent="0.2">
      <c r="B117" s="144"/>
      <c r="C117" s="79"/>
      <c r="D117" s="80" t="s">
        <v>28</v>
      </c>
      <c r="E117" s="81" t="s">
        <v>44</v>
      </c>
      <c r="F117" s="81" t="s">
        <v>45</v>
      </c>
      <c r="G117" s="79"/>
      <c r="H117" s="79"/>
      <c r="I117" s="79"/>
      <c r="J117" s="145">
        <f>J118+J144+J150</f>
        <v>0</v>
      </c>
    </row>
    <row r="118" spans="2:13" ht="12.75" x14ac:dyDescent="0.2">
      <c r="B118" s="144"/>
      <c r="C118" s="79"/>
      <c r="D118" s="80" t="s">
        <v>28</v>
      </c>
      <c r="E118" s="82" t="s">
        <v>29</v>
      </c>
      <c r="F118" s="82" t="s">
        <v>46</v>
      </c>
      <c r="G118" s="79"/>
      <c r="H118" s="79"/>
      <c r="I118" s="79"/>
      <c r="J118" s="146">
        <f>SUM(J119:J143)</f>
        <v>0</v>
      </c>
    </row>
    <row r="119" spans="2:13" ht="24" x14ac:dyDescent="0.2">
      <c r="B119" s="174"/>
      <c r="C119" s="83" t="s">
        <v>29</v>
      </c>
      <c r="D119" s="83" t="s">
        <v>47</v>
      </c>
      <c r="E119" s="84" t="s">
        <v>164</v>
      </c>
      <c r="F119" s="85" t="s">
        <v>165</v>
      </c>
      <c r="G119" s="86" t="s">
        <v>48</v>
      </c>
      <c r="H119" s="87">
        <v>2.3359999999999999</v>
      </c>
      <c r="I119" s="632">
        <v>0</v>
      </c>
      <c r="J119" s="148">
        <f>ROUND(I119*H119,2)</f>
        <v>0</v>
      </c>
    </row>
    <row r="120" spans="2:13" x14ac:dyDescent="0.2">
      <c r="B120" s="149"/>
      <c r="C120" s="88"/>
      <c r="D120" s="89" t="s">
        <v>51</v>
      </c>
      <c r="E120" s="90" t="s">
        <v>0</v>
      </c>
      <c r="F120" s="91" t="s">
        <v>234</v>
      </c>
      <c r="G120" s="88"/>
      <c r="H120" s="92">
        <v>2.3359999999999999</v>
      </c>
      <c r="I120" s="633"/>
      <c r="J120" s="150"/>
      <c r="M120" s="51"/>
    </row>
    <row r="121" spans="2:13" ht="24" x14ac:dyDescent="0.2">
      <c r="B121" s="174"/>
      <c r="C121" s="83" t="s">
        <v>50</v>
      </c>
      <c r="D121" s="83" t="s">
        <v>47</v>
      </c>
      <c r="E121" s="84" t="s">
        <v>53</v>
      </c>
      <c r="F121" s="85" t="s">
        <v>94</v>
      </c>
      <c r="G121" s="86" t="s">
        <v>48</v>
      </c>
      <c r="H121" s="87">
        <v>2.12</v>
      </c>
      <c r="I121" s="632">
        <v>0</v>
      </c>
      <c r="J121" s="148">
        <f>ROUND(I121*H121,2)</f>
        <v>0</v>
      </c>
      <c r="M121" s="51"/>
    </row>
    <row r="122" spans="2:13" x14ac:dyDescent="0.2">
      <c r="B122" s="149"/>
      <c r="C122" s="88"/>
      <c r="D122" s="89" t="s">
        <v>51</v>
      </c>
      <c r="E122" s="90" t="s">
        <v>0</v>
      </c>
      <c r="F122" s="91" t="s">
        <v>235</v>
      </c>
      <c r="G122" s="88"/>
      <c r="H122" s="92">
        <v>2.12</v>
      </c>
      <c r="I122" s="633"/>
      <c r="J122" s="150"/>
      <c r="M122" s="51"/>
    </row>
    <row r="123" spans="2:13" ht="12" x14ac:dyDescent="0.2">
      <c r="B123" s="174"/>
      <c r="C123" s="101" t="s">
        <v>54</v>
      </c>
      <c r="D123" s="101" t="s">
        <v>55</v>
      </c>
      <c r="E123" s="102" t="s">
        <v>61</v>
      </c>
      <c r="F123" s="103" t="s">
        <v>62</v>
      </c>
      <c r="G123" s="104" t="s">
        <v>56</v>
      </c>
      <c r="H123" s="105">
        <v>3.8159999999999998</v>
      </c>
      <c r="I123" s="634">
        <v>0</v>
      </c>
      <c r="J123" s="156">
        <f>ROUND(I123*H123,2)</f>
        <v>0</v>
      </c>
      <c r="M123" s="51"/>
    </row>
    <row r="124" spans="2:13" x14ac:dyDescent="0.2">
      <c r="B124" s="149"/>
      <c r="C124" s="88"/>
      <c r="D124" s="89" t="s">
        <v>51</v>
      </c>
      <c r="E124" s="88"/>
      <c r="F124" s="91" t="s">
        <v>236</v>
      </c>
      <c r="G124" s="88"/>
      <c r="H124" s="92">
        <v>3.8159999999999998</v>
      </c>
      <c r="I124" s="633"/>
      <c r="J124" s="150"/>
      <c r="M124" s="51"/>
    </row>
    <row r="125" spans="2:13" ht="24" x14ac:dyDescent="0.2">
      <c r="B125" s="174"/>
      <c r="C125" s="83" t="s">
        <v>49</v>
      </c>
      <c r="D125" s="83" t="s">
        <v>47</v>
      </c>
      <c r="E125" s="84" t="s">
        <v>129</v>
      </c>
      <c r="F125" s="85" t="s">
        <v>130</v>
      </c>
      <c r="G125" s="86" t="s">
        <v>48</v>
      </c>
      <c r="H125" s="87">
        <v>3.2970000000000002</v>
      </c>
      <c r="I125" s="632">
        <v>0</v>
      </c>
      <c r="J125" s="148">
        <f>ROUND(I125*H125,2)</f>
        <v>0</v>
      </c>
      <c r="M125" s="51"/>
    </row>
    <row r="126" spans="2:13" x14ac:dyDescent="0.2">
      <c r="B126" s="149"/>
      <c r="C126" s="88"/>
      <c r="D126" s="89" t="s">
        <v>51</v>
      </c>
      <c r="E126" s="90" t="s">
        <v>0</v>
      </c>
      <c r="F126" s="91" t="s">
        <v>184</v>
      </c>
      <c r="G126" s="88"/>
      <c r="H126" s="92">
        <v>3.2970000000000002</v>
      </c>
      <c r="I126" s="633"/>
      <c r="J126" s="150"/>
      <c r="M126" s="51"/>
    </row>
    <row r="127" spans="2:13" ht="12" x14ac:dyDescent="0.2">
      <c r="B127" s="174"/>
      <c r="C127" s="101" t="s">
        <v>58</v>
      </c>
      <c r="D127" s="101" t="s">
        <v>55</v>
      </c>
      <c r="E127" s="102" t="s">
        <v>131</v>
      </c>
      <c r="F127" s="103" t="s">
        <v>132</v>
      </c>
      <c r="G127" s="104" t="s">
        <v>56</v>
      </c>
      <c r="H127" s="105">
        <v>1.2729999999999999</v>
      </c>
      <c r="I127" s="634">
        <v>0</v>
      </c>
      <c r="J127" s="156">
        <f>ROUND(I127*H127,2)</f>
        <v>0</v>
      </c>
      <c r="M127" s="51"/>
    </row>
    <row r="128" spans="2:13" x14ac:dyDescent="0.2">
      <c r="B128" s="149"/>
      <c r="C128" s="88"/>
      <c r="D128" s="89" t="s">
        <v>51</v>
      </c>
      <c r="E128" s="90" t="s">
        <v>0</v>
      </c>
      <c r="F128" s="91" t="s">
        <v>237</v>
      </c>
      <c r="G128" s="88"/>
      <c r="H128" s="92">
        <v>0.70699999999999996</v>
      </c>
      <c r="I128" s="633"/>
      <c r="J128" s="150"/>
      <c r="M128" s="51"/>
    </row>
    <row r="129" spans="2:13" x14ac:dyDescent="0.2">
      <c r="B129" s="149"/>
      <c r="C129" s="88"/>
      <c r="D129" s="89" t="s">
        <v>51</v>
      </c>
      <c r="E129" s="88"/>
      <c r="F129" s="91" t="s">
        <v>238</v>
      </c>
      <c r="G129" s="88"/>
      <c r="H129" s="92">
        <v>1.2729999999999999</v>
      </c>
      <c r="I129" s="633"/>
      <c r="J129" s="150"/>
      <c r="M129" s="51"/>
    </row>
    <row r="130" spans="2:13" ht="12" x14ac:dyDescent="0.2">
      <c r="B130" s="174"/>
      <c r="C130" s="101" t="s">
        <v>60</v>
      </c>
      <c r="D130" s="101" t="s">
        <v>55</v>
      </c>
      <c r="E130" s="102" t="s">
        <v>133</v>
      </c>
      <c r="F130" s="103" t="s">
        <v>134</v>
      </c>
      <c r="G130" s="104" t="s">
        <v>56</v>
      </c>
      <c r="H130" s="105">
        <v>0.21199999999999999</v>
      </c>
      <c r="I130" s="634">
        <v>0</v>
      </c>
      <c r="J130" s="156">
        <f>ROUND(I130*H130,2)</f>
        <v>0</v>
      </c>
      <c r="M130" s="51"/>
    </row>
    <row r="131" spans="2:13" x14ac:dyDescent="0.2">
      <c r="B131" s="149"/>
      <c r="C131" s="88"/>
      <c r="D131" s="89" t="s">
        <v>51</v>
      </c>
      <c r="E131" s="90" t="s">
        <v>0</v>
      </c>
      <c r="F131" s="91" t="s">
        <v>135</v>
      </c>
      <c r="G131" s="88"/>
      <c r="H131" s="92">
        <v>0.11799999999999999</v>
      </c>
      <c r="I131" s="633"/>
      <c r="J131" s="150"/>
      <c r="M131" s="51"/>
    </row>
    <row r="132" spans="2:13" x14ac:dyDescent="0.2">
      <c r="B132" s="149"/>
      <c r="C132" s="88"/>
      <c r="D132" s="89" t="s">
        <v>51</v>
      </c>
      <c r="E132" s="88"/>
      <c r="F132" s="91" t="s">
        <v>136</v>
      </c>
      <c r="G132" s="88"/>
      <c r="H132" s="92">
        <v>0.21199999999999999</v>
      </c>
      <c r="I132" s="633"/>
      <c r="J132" s="150"/>
      <c r="M132" s="51"/>
    </row>
    <row r="133" spans="2:13" ht="12" x14ac:dyDescent="0.2">
      <c r="B133" s="174"/>
      <c r="C133" s="101" t="s">
        <v>63</v>
      </c>
      <c r="D133" s="101" t="s">
        <v>55</v>
      </c>
      <c r="E133" s="102" t="s">
        <v>95</v>
      </c>
      <c r="F133" s="103" t="s">
        <v>96</v>
      </c>
      <c r="G133" s="104" t="s">
        <v>56</v>
      </c>
      <c r="H133" s="105">
        <v>4.4509999999999996</v>
      </c>
      <c r="I133" s="634">
        <v>0</v>
      </c>
      <c r="J133" s="156">
        <f>ROUND(I133*H133,2)</f>
        <v>0</v>
      </c>
      <c r="M133" s="51"/>
    </row>
    <row r="134" spans="2:13" x14ac:dyDescent="0.2">
      <c r="B134" s="149"/>
      <c r="C134" s="88"/>
      <c r="D134" s="89" t="s">
        <v>51</v>
      </c>
      <c r="E134" s="90" t="s">
        <v>0</v>
      </c>
      <c r="F134" s="91" t="s">
        <v>239</v>
      </c>
      <c r="G134" s="88"/>
      <c r="H134" s="92">
        <v>2.4729999999999999</v>
      </c>
      <c r="I134" s="633"/>
      <c r="J134" s="150"/>
      <c r="M134" s="51"/>
    </row>
    <row r="135" spans="2:13" x14ac:dyDescent="0.2">
      <c r="B135" s="149"/>
      <c r="C135" s="88"/>
      <c r="D135" s="89" t="s">
        <v>51</v>
      </c>
      <c r="E135" s="88"/>
      <c r="F135" s="91" t="s">
        <v>240</v>
      </c>
      <c r="G135" s="88"/>
      <c r="H135" s="92">
        <v>4.4509999999999996</v>
      </c>
      <c r="I135" s="633"/>
      <c r="J135" s="150"/>
      <c r="M135" s="51"/>
    </row>
    <row r="136" spans="2:13" ht="24" x14ac:dyDescent="0.2">
      <c r="B136" s="174"/>
      <c r="C136" s="83" t="s">
        <v>57</v>
      </c>
      <c r="D136" s="83" t="s">
        <v>47</v>
      </c>
      <c r="E136" s="84" t="s">
        <v>166</v>
      </c>
      <c r="F136" s="85" t="s">
        <v>167</v>
      </c>
      <c r="G136" s="86" t="s">
        <v>59</v>
      </c>
      <c r="H136" s="87">
        <v>7.0650000000000004</v>
      </c>
      <c r="I136" s="632">
        <v>0</v>
      </c>
      <c r="J136" s="148">
        <f>ROUND(I136*H136,2)</f>
        <v>0</v>
      </c>
      <c r="M136" s="51"/>
    </row>
    <row r="137" spans="2:13" x14ac:dyDescent="0.2">
      <c r="B137" s="149"/>
      <c r="C137" s="88"/>
      <c r="D137" s="89" t="s">
        <v>51</v>
      </c>
      <c r="E137" s="90" t="s">
        <v>0</v>
      </c>
      <c r="F137" s="91" t="s">
        <v>137</v>
      </c>
      <c r="G137" s="88"/>
      <c r="H137" s="92">
        <v>7.0650000000000004</v>
      </c>
      <c r="I137" s="633"/>
      <c r="J137" s="150"/>
      <c r="M137" s="51"/>
    </row>
    <row r="138" spans="2:13" ht="12" x14ac:dyDescent="0.2">
      <c r="B138" s="174"/>
      <c r="C138" s="101" t="s">
        <v>65</v>
      </c>
      <c r="D138" s="101" t="s">
        <v>55</v>
      </c>
      <c r="E138" s="102" t="s">
        <v>97</v>
      </c>
      <c r="F138" s="103" t="s">
        <v>98</v>
      </c>
      <c r="G138" s="104" t="s">
        <v>56</v>
      </c>
      <c r="H138" s="105">
        <v>2.5430000000000001</v>
      </c>
      <c r="I138" s="634">
        <v>0</v>
      </c>
      <c r="J138" s="156">
        <f>ROUND(I138*H138,2)</f>
        <v>0</v>
      </c>
      <c r="M138" s="51"/>
    </row>
    <row r="139" spans="2:13" x14ac:dyDescent="0.2">
      <c r="B139" s="149"/>
      <c r="C139" s="88"/>
      <c r="D139" s="89" t="s">
        <v>51</v>
      </c>
      <c r="E139" s="90" t="s">
        <v>0</v>
      </c>
      <c r="F139" s="91" t="s">
        <v>185</v>
      </c>
      <c r="G139" s="88"/>
      <c r="H139" s="92">
        <v>2.5430000000000001</v>
      </c>
      <c r="I139" s="633"/>
      <c r="J139" s="150"/>
      <c r="M139" s="51"/>
    </row>
    <row r="140" spans="2:13" ht="24" x14ac:dyDescent="0.2">
      <c r="B140" s="174"/>
      <c r="C140" s="83" t="s">
        <v>68</v>
      </c>
      <c r="D140" s="83" t="s">
        <v>47</v>
      </c>
      <c r="E140" s="84" t="s">
        <v>79</v>
      </c>
      <c r="F140" s="85" t="s">
        <v>99</v>
      </c>
      <c r="G140" s="86" t="s">
        <v>59</v>
      </c>
      <c r="H140" s="87">
        <v>7.0650000000000004</v>
      </c>
      <c r="I140" s="632">
        <v>0</v>
      </c>
      <c r="J140" s="148">
        <f>ROUND(I140*H140,2)</f>
        <v>0</v>
      </c>
      <c r="M140" s="51"/>
    </row>
    <row r="141" spans="2:13" ht="12" x14ac:dyDescent="0.2">
      <c r="B141" s="174"/>
      <c r="C141" s="101" t="s">
        <v>69</v>
      </c>
      <c r="D141" s="101" t="s">
        <v>55</v>
      </c>
      <c r="E141" s="102" t="s">
        <v>100</v>
      </c>
      <c r="F141" s="103" t="s">
        <v>101</v>
      </c>
      <c r="G141" s="104" t="s">
        <v>64</v>
      </c>
      <c r="H141" s="105">
        <v>0.17699999999999999</v>
      </c>
      <c r="I141" s="634">
        <v>0</v>
      </c>
      <c r="J141" s="156">
        <f>ROUND(I141*H141,2)</f>
        <v>0</v>
      </c>
      <c r="M141" s="51"/>
    </row>
    <row r="142" spans="2:13" x14ac:dyDescent="0.2">
      <c r="B142" s="149"/>
      <c r="C142" s="88"/>
      <c r="D142" s="89" t="s">
        <v>51</v>
      </c>
      <c r="E142" s="88"/>
      <c r="F142" s="91" t="s">
        <v>138</v>
      </c>
      <c r="G142" s="88"/>
      <c r="H142" s="92">
        <v>0.17699999999999999</v>
      </c>
      <c r="I142" s="633"/>
      <c r="J142" s="150"/>
      <c r="M142" s="51"/>
    </row>
    <row r="143" spans="2:13" ht="24" x14ac:dyDescent="0.2">
      <c r="B143" s="174"/>
      <c r="C143" s="83" t="s">
        <v>70</v>
      </c>
      <c r="D143" s="83" t="s">
        <v>47</v>
      </c>
      <c r="E143" s="84" t="s">
        <v>149</v>
      </c>
      <c r="F143" s="85" t="s">
        <v>150</v>
      </c>
      <c r="G143" s="86" t="s">
        <v>59</v>
      </c>
      <c r="H143" s="87">
        <v>7.0650000000000004</v>
      </c>
      <c r="I143" s="632">
        <v>0</v>
      </c>
      <c r="J143" s="148">
        <f>ROUND(I143*H143,2)</f>
        <v>0</v>
      </c>
      <c r="M143" s="51"/>
    </row>
    <row r="144" spans="2:13" ht="12.75" x14ac:dyDescent="0.2">
      <c r="B144" s="144"/>
      <c r="C144" s="79"/>
      <c r="D144" s="80" t="s">
        <v>28</v>
      </c>
      <c r="E144" s="82" t="s">
        <v>65</v>
      </c>
      <c r="F144" s="82" t="s">
        <v>66</v>
      </c>
      <c r="G144" s="79"/>
      <c r="H144" s="79"/>
      <c r="I144" s="635"/>
      <c r="J144" s="146">
        <f>J145</f>
        <v>0</v>
      </c>
      <c r="M144" s="51"/>
    </row>
    <row r="145" spans="2:13" ht="24" x14ac:dyDescent="0.2">
      <c r="B145" s="174"/>
      <c r="C145" s="83" t="s">
        <v>73</v>
      </c>
      <c r="D145" s="83" t="s">
        <v>47</v>
      </c>
      <c r="E145" s="84" t="s">
        <v>114</v>
      </c>
      <c r="F145" s="85" t="s">
        <v>81</v>
      </c>
      <c r="G145" s="86" t="s">
        <v>48</v>
      </c>
      <c r="H145" s="87">
        <v>0.55500000000000005</v>
      </c>
      <c r="I145" s="632">
        <v>0</v>
      </c>
      <c r="J145" s="148">
        <f>ROUND(I145*H145,2)</f>
        <v>0</v>
      </c>
      <c r="M145" s="51"/>
    </row>
    <row r="146" spans="2:13" x14ac:dyDescent="0.2">
      <c r="B146" s="175"/>
      <c r="C146" s="164"/>
      <c r="D146" s="89" t="s">
        <v>51</v>
      </c>
      <c r="E146" s="165" t="s">
        <v>0</v>
      </c>
      <c r="F146" s="166" t="s">
        <v>139</v>
      </c>
      <c r="G146" s="164"/>
      <c r="H146" s="165" t="s">
        <v>0</v>
      </c>
      <c r="I146" s="636"/>
      <c r="J146" s="176"/>
      <c r="M146" s="51"/>
    </row>
    <row r="147" spans="2:13" x14ac:dyDescent="0.2">
      <c r="B147" s="149"/>
      <c r="C147" s="88"/>
      <c r="D147" s="89" t="s">
        <v>51</v>
      </c>
      <c r="E147" s="90" t="s">
        <v>0</v>
      </c>
      <c r="F147" s="91" t="s">
        <v>140</v>
      </c>
      <c r="G147" s="88"/>
      <c r="H147" s="92">
        <v>0.13300000000000001</v>
      </c>
      <c r="I147" s="633"/>
      <c r="J147" s="150"/>
      <c r="M147" s="51"/>
    </row>
    <row r="148" spans="2:13" x14ac:dyDescent="0.2">
      <c r="B148" s="149"/>
      <c r="C148" s="88"/>
      <c r="D148" s="89" t="s">
        <v>51</v>
      </c>
      <c r="E148" s="90" t="s">
        <v>0</v>
      </c>
      <c r="F148" s="91" t="s">
        <v>241</v>
      </c>
      <c r="G148" s="88"/>
      <c r="H148" s="92">
        <v>0.42199999999999999</v>
      </c>
      <c r="I148" s="633"/>
      <c r="J148" s="150"/>
      <c r="M148" s="51"/>
    </row>
    <row r="149" spans="2:13" x14ac:dyDescent="0.2">
      <c r="B149" s="151"/>
      <c r="C149" s="93"/>
      <c r="D149" s="89" t="s">
        <v>51</v>
      </c>
      <c r="E149" s="94" t="s">
        <v>0</v>
      </c>
      <c r="F149" s="95" t="s">
        <v>52</v>
      </c>
      <c r="G149" s="93"/>
      <c r="H149" s="96">
        <v>0.55500000000000005</v>
      </c>
      <c r="I149" s="637"/>
      <c r="J149" s="152"/>
      <c r="M149" s="51"/>
    </row>
    <row r="150" spans="2:13" ht="12.75" x14ac:dyDescent="0.2">
      <c r="B150" s="144"/>
      <c r="C150" s="79"/>
      <c r="D150" s="80" t="s">
        <v>28</v>
      </c>
      <c r="E150" s="82" t="s">
        <v>71</v>
      </c>
      <c r="F150" s="82" t="s">
        <v>72</v>
      </c>
      <c r="G150" s="79"/>
      <c r="H150" s="79"/>
      <c r="I150" s="635"/>
      <c r="J150" s="146">
        <f>SUM(J151:J154)</f>
        <v>0</v>
      </c>
      <c r="M150" s="51"/>
    </row>
    <row r="151" spans="2:13" ht="24" x14ac:dyDescent="0.2">
      <c r="B151" s="174"/>
      <c r="C151" s="83" t="s">
        <v>75</v>
      </c>
      <c r="D151" s="83" t="s">
        <v>47</v>
      </c>
      <c r="E151" s="84" t="s">
        <v>74</v>
      </c>
      <c r="F151" s="85" t="s">
        <v>103</v>
      </c>
      <c r="G151" s="86" t="s">
        <v>56</v>
      </c>
      <c r="H151" s="87">
        <v>1.3380000000000001</v>
      </c>
      <c r="I151" s="632">
        <v>0</v>
      </c>
      <c r="J151" s="148">
        <f>ROUND(I151*H151,2)</f>
        <v>0</v>
      </c>
      <c r="M151" s="51"/>
    </row>
    <row r="152" spans="2:13" ht="24" x14ac:dyDescent="0.2">
      <c r="B152" s="174"/>
      <c r="C152" s="83" t="s">
        <v>1</v>
      </c>
      <c r="D152" s="83" t="s">
        <v>47</v>
      </c>
      <c r="E152" s="84" t="s">
        <v>76</v>
      </c>
      <c r="F152" s="85" t="s">
        <v>104</v>
      </c>
      <c r="G152" s="86" t="s">
        <v>56</v>
      </c>
      <c r="H152" s="87">
        <v>18.731999999999999</v>
      </c>
      <c r="I152" s="632">
        <v>0</v>
      </c>
      <c r="J152" s="148">
        <f>ROUND(I152*H152,2)</f>
        <v>0</v>
      </c>
      <c r="M152" s="51"/>
    </row>
    <row r="153" spans="2:13" x14ac:dyDescent="0.2">
      <c r="B153" s="149"/>
      <c r="C153" s="88"/>
      <c r="D153" s="89" t="s">
        <v>51</v>
      </c>
      <c r="E153" s="88"/>
      <c r="F153" s="91" t="s">
        <v>242</v>
      </c>
      <c r="G153" s="88"/>
      <c r="H153" s="92">
        <v>18.731999999999999</v>
      </c>
      <c r="I153" s="633"/>
      <c r="J153" s="150"/>
      <c r="M153" s="51"/>
    </row>
    <row r="154" spans="2:13" ht="36" x14ac:dyDescent="0.2">
      <c r="B154" s="174"/>
      <c r="C154" s="83" t="s">
        <v>80</v>
      </c>
      <c r="D154" s="83" t="s">
        <v>47</v>
      </c>
      <c r="E154" s="84" t="s">
        <v>222</v>
      </c>
      <c r="F154" s="85" t="s">
        <v>223</v>
      </c>
      <c r="G154" s="86" t="s">
        <v>56</v>
      </c>
      <c r="H154" s="87">
        <v>1.3380000000000001</v>
      </c>
      <c r="I154" s="632">
        <v>0</v>
      </c>
      <c r="J154" s="148">
        <f>ROUND(I154*H154,2)</f>
        <v>0</v>
      </c>
      <c r="M154" s="51"/>
    </row>
    <row r="155" spans="2:13" x14ac:dyDescent="0.2">
      <c r="B155" s="127"/>
      <c r="C155" s="128"/>
      <c r="D155" s="128"/>
      <c r="E155" s="128"/>
      <c r="F155" s="128"/>
      <c r="G155" s="128"/>
      <c r="H155" s="128"/>
      <c r="I155" s="128"/>
      <c r="J155" s="129"/>
    </row>
  </sheetData>
  <mergeCells count="8">
    <mergeCell ref="E106:H106"/>
    <mergeCell ref="E108:H108"/>
    <mergeCell ref="E6:H6"/>
    <mergeCell ref="E8:H8"/>
    <mergeCell ref="E17:H17"/>
    <mergeCell ref="E26:H26"/>
    <mergeCell ref="E81:H81"/>
    <mergeCell ref="E83:H83"/>
  </mergeCells>
  <pageMargins left="0.7" right="0.7" top="0.78740157499999996" bottom="0.78740157499999996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200"/>
  <sheetViews>
    <sheetView showGridLines="0" zoomScaleNormal="100" workbookViewId="0">
      <selection activeCell="M199" sqref="M199"/>
    </sheetView>
  </sheetViews>
  <sheetFormatPr defaultRowHeight="11.25" x14ac:dyDescent="0.2"/>
  <cols>
    <col min="1" max="1" width="1.5" style="51" customWidth="1"/>
    <col min="2" max="2" width="1.1640625" style="41" customWidth="1"/>
    <col min="3" max="3" width="4.1640625" style="41" customWidth="1"/>
    <col min="4" max="4" width="4.33203125" style="41" customWidth="1"/>
    <col min="5" max="5" width="17.1640625" style="41" customWidth="1"/>
    <col min="6" max="6" width="50.83203125" style="41" customWidth="1"/>
    <col min="7" max="7" width="7.5" style="41" customWidth="1"/>
    <col min="8" max="8" width="11.5" style="41" customWidth="1"/>
    <col min="9" max="9" width="20.1640625" style="41" customWidth="1"/>
    <col min="10" max="10" width="24.1640625" style="41" customWidth="1"/>
    <col min="11" max="16384" width="9.33203125" style="41"/>
  </cols>
  <sheetData>
    <row r="2" spans="2:10" x14ac:dyDescent="0.2">
      <c r="B2" s="110"/>
      <c r="C2" s="112"/>
      <c r="D2" s="112"/>
      <c r="E2" s="112"/>
      <c r="F2" s="112"/>
      <c r="G2" s="112"/>
      <c r="H2" s="112"/>
      <c r="I2" s="112"/>
      <c r="J2" s="113"/>
    </row>
    <row r="3" spans="2:10" ht="18" x14ac:dyDescent="0.2">
      <c r="B3" s="114"/>
      <c r="C3" s="49"/>
      <c r="D3" s="54" t="s">
        <v>30</v>
      </c>
      <c r="E3" s="49"/>
      <c r="F3" s="49"/>
      <c r="G3" s="49"/>
      <c r="H3" s="49"/>
      <c r="I3" s="49"/>
      <c r="J3" s="115"/>
    </row>
    <row r="4" spans="2:10" x14ac:dyDescent="0.2">
      <c r="B4" s="114"/>
      <c r="C4" s="49"/>
      <c r="D4" s="49"/>
      <c r="E4" s="49"/>
      <c r="F4" s="49"/>
      <c r="G4" s="49"/>
      <c r="H4" s="49"/>
      <c r="I4" s="49"/>
      <c r="J4" s="115"/>
    </row>
    <row r="5" spans="2:10" ht="12.75" x14ac:dyDescent="0.2">
      <c r="B5" s="116"/>
      <c r="C5" s="52"/>
      <c r="D5" s="55" t="s">
        <v>2</v>
      </c>
      <c r="E5" s="52"/>
      <c r="F5" s="52"/>
      <c r="G5" s="52"/>
      <c r="H5" s="52"/>
      <c r="I5" s="52"/>
      <c r="J5" s="117"/>
    </row>
    <row r="6" spans="2:10" ht="43.5" customHeight="1" x14ac:dyDescent="0.2">
      <c r="B6" s="116"/>
      <c r="C6" s="52"/>
      <c r="D6" s="52"/>
      <c r="E6" s="680" t="s">
        <v>457</v>
      </c>
      <c r="F6" s="692"/>
      <c r="G6" s="692"/>
      <c r="H6" s="692"/>
      <c r="I6" s="52"/>
      <c r="J6" s="117"/>
    </row>
    <row r="7" spans="2:10" x14ac:dyDescent="0.2">
      <c r="B7" s="116"/>
      <c r="C7" s="52"/>
      <c r="D7" s="52"/>
      <c r="E7" s="52"/>
      <c r="F7" s="52"/>
      <c r="G7" s="52"/>
      <c r="H7" s="52"/>
      <c r="I7" s="52"/>
      <c r="J7" s="117"/>
    </row>
    <row r="8" spans="2:10" ht="12.75" x14ac:dyDescent="0.2">
      <c r="B8" s="116"/>
      <c r="C8" s="52"/>
      <c r="D8" s="55" t="s">
        <v>3</v>
      </c>
      <c r="E8" s="52"/>
      <c r="F8" s="56" t="s">
        <v>0</v>
      </c>
      <c r="G8" s="52"/>
      <c r="H8" s="52"/>
      <c r="I8" s="55" t="s">
        <v>4</v>
      </c>
      <c r="J8" s="118" t="s">
        <v>0</v>
      </c>
    </row>
    <row r="9" spans="2:10" ht="12.75" x14ac:dyDescent="0.2">
      <c r="B9" s="116"/>
      <c r="C9" s="52"/>
      <c r="D9" s="55" t="s">
        <v>5</v>
      </c>
      <c r="E9" s="52"/>
      <c r="F9" s="56" t="s">
        <v>186</v>
      </c>
      <c r="G9" s="52"/>
      <c r="H9" s="52"/>
      <c r="I9" s="55" t="s">
        <v>6</v>
      </c>
      <c r="J9" s="119">
        <v>44133</v>
      </c>
    </row>
    <row r="10" spans="2:10" x14ac:dyDescent="0.2">
      <c r="B10" s="116"/>
      <c r="C10" s="52"/>
      <c r="D10" s="52"/>
      <c r="E10" s="52"/>
      <c r="F10" s="52"/>
      <c r="G10" s="52"/>
      <c r="H10" s="52"/>
      <c r="I10" s="52"/>
      <c r="J10" s="117"/>
    </row>
    <row r="11" spans="2:10" ht="12.75" x14ac:dyDescent="0.2">
      <c r="B11" s="116"/>
      <c r="C11" s="52"/>
      <c r="D11" s="55" t="s">
        <v>7</v>
      </c>
      <c r="E11" s="52"/>
      <c r="F11" s="52"/>
      <c r="G11" s="52"/>
      <c r="H11" s="52"/>
      <c r="I11" s="55" t="s">
        <v>8</v>
      </c>
      <c r="J11" s="118" t="s">
        <v>0</v>
      </c>
    </row>
    <row r="12" spans="2:10" ht="12.75" x14ac:dyDescent="0.2">
      <c r="B12" s="116"/>
      <c r="C12" s="52"/>
      <c r="D12" s="52"/>
      <c r="E12" s="56" t="s">
        <v>170</v>
      </c>
      <c r="F12" s="52"/>
      <c r="G12" s="52"/>
      <c r="H12" s="52"/>
      <c r="I12" s="55" t="s">
        <v>10</v>
      </c>
      <c r="J12" s="118" t="s">
        <v>0</v>
      </c>
    </row>
    <row r="13" spans="2:10" x14ac:dyDescent="0.2">
      <c r="B13" s="116"/>
      <c r="C13" s="52"/>
      <c r="D13" s="52"/>
      <c r="E13" s="52"/>
      <c r="F13" s="52"/>
      <c r="G13" s="52"/>
      <c r="H13" s="52"/>
      <c r="I13" s="52"/>
      <c r="J13" s="117"/>
    </row>
    <row r="14" spans="2:10" ht="12.75" x14ac:dyDescent="0.2">
      <c r="B14" s="116"/>
      <c r="C14" s="52"/>
      <c r="D14" s="55" t="s">
        <v>11</v>
      </c>
      <c r="E14" s="52"/>
      <c r="F14" s="52"/>
      <c r="G14" s="52"/>
      <c r="H14" s="52"/>
      <c r="I14" s="55" t="s">
        <v>8</v>
      </c>
      <c r="J14" s="118">
        <f>'[3]Rekapitulace stavby'!AM12</f>
        <v>0</v>
      </c>
    </row>
    <row r="15" spans="2:10" ht="12.75" x14ac:dyDescent="0.2">
      <c r="B15" s="116"/>
      <c r="C15" s="52"/>
      <c r="D15" s="52"/>
      <c r="E15" s="693" t="str">
        <f>'[3]Rekapitulace stavby'!D13</f>
        <v>Zhotovitel:</v>
      </c>
      <c r="F15" s="693"/>
      <c r="G15" s="693"/>
      <c r="H15" s="693"/>
      <c r="I15" s="55" t="s">
        <v>10</v>
      </c>
      <c r="J15" s="118">
        <f>'[3]Rekapitulace stavby'!AM13</f>
        <v>0</v>
      </c>
    </row>
    <row r="16" spans="2:10" x14ac:dyDescent="0.2">
      <c r="B16" s="116"/>
      <c r="C16" s="52"/>
      <c r="D16" s="52"/>
      <c r="E16" s="52"/>
      <c r="F16" s="52"/>
      <c r="G16" s="52"/>
      <c r="H16" s="52"/>
      <c r="I16" s="52"/>
      <c r="J16" s="117"/>
    </row>
    <row r="17" spans="2:10" ht="12.75" x14ac:dyDescent="0.2">
      <c r="B17" s="116"/>
      <c r="C17" s="52"/>
      <c r="D17" s="55" t="s">
        <v>12</v>
      </c>
      <c r="E17" s="52"/>
      <c r="F17" s="52"/>
      <c r="G17" s="52"/>
      <c r="H17" s="52"/>
      <c r="I17" s="55" t="s">
        <v>8</v>
      </c>
      <c r="J17" s="118" t="s">
        <v>0</v>
      </c>
    </row>
    <row r="18" spans="2:10" ht="12.75" x14ac:dyDescent="0.2">
      <c r="B18" s="116"/>
      <c r="C18" s="52"/>
      <c r="D18" s="52"/>
      <c r="E18" s="56" t="s">
        <v>187</v>
      </c>
      <c r="F18" s="52"/>
      <c r="G18" s="52"/>
      <c r="H18" s="52"/>
      <c r="I18" s="55" t="s">
        <v>10</v>
      </c>
      <c r="J18" s="118" t="s">
        <v>0</v>
      </c>
    </row>
    <row r="19" spans="2:10" x14ac:dyDescent="0.2">
      <c r="B19" s="116"/>
      <c r="C19" s="52"/>
      <c r="D19" s="52"/>
      <c r="E19" s="52"/>
      <c r="F19" s="52"/>
      <c r="G19" s="52"/>
      <c r="H19" s="52"/>
      <c r="I19" s="52"/>
      <c r="J19" s="117"/>
    </row>
    <row r="20" spans="2:10" ht="12.75" x14ac:dyDescent="0.2">
      <c r="B20" s="116"/>
      <c r="C20" s="52"/>
      <c r="D20" s="55" t="s">
        <v>13</v>
      </c>
      <c r="E20" s="52"/>
      <c r="F20" s="52"/>
      <c r="G20" s="52"/>
      <c r="H20" s="52"/>
      <c r="I20" s="55" t="s">
        <v>8</v>
      </c>
      <c r="J20" s="118" t="str">
        <f>IF('[3]Rekapitulace stavby'!AM18="","",'[3]Rekapitulace stavby'!AM18)</f>
        <v/>
      </c>
    </row>
    <row r="21" spans="2:10" ht="12.75" x14ac:dyDescent="0.2">
      <c r="B21" s="116"/>
      <c r="C21" s="52"/>
      <c r="D21" s="52"/>
      <c r="E21" s="56" t="str">
        <f>IF('[3]Rekapitulace stavby'!D19="","",'[3]Rekapitulace stavby'!D19)</f>
        <v>Zpracovatel:</v>
      </c>
      <c r="F21" s="52"/>
      <c r="G21" s="52"/>
      <c r="H21" s="52"/>
      <c r="I21" s="55" t="s">
        <v>10</v>
      </c>
      <c r="J21" s="118" t="str">
        <f>IF('[3]Rekapitulace stavby'!AM19="","",'[3]Rekapitulace stavby'!AM19)</f>
        <v/>
      </c>
    </row>
    <row r="22" spans="2:10" x14ac:dyDescent="0.2">
      <c r="B22" s="116"/>
      <c r="C22" s="52"/>
      <c r="D22" s="52"/>
      <c r="E22" s="52"/>
      <c r="F22" s="52"/>
      <c r="G22" s="52"/>
      <c r="H22" s="52"/>
      <c r="I22" s="52"/>
      <c r="J22" s="117"/>
    </row>
    <row r="23" spans="2:10" ht="12.75" x14ac:dyDescent="0.2">
      <c r="B23" s="116"/>
      <c r="C23" s="52"/>
      <c r="D23" s="55" t="s">
        <v>14</v>
      </c>
      <c r="E23" s="52"/>
      <c r="F23" s="52"/>
      <c r="G23" s="52"/>
      <c r="H23" s="52"/>
      <c r="I23" s="52"/>
      <c r="J23" s="117"/>
    </row>
    <row r="24" spans="2:10" ht="12.75" x14ac:dyDescent="0.2">
      <c r="B24" s="120"/>
      <c r="C24" s="10"/>
      <c r="D24" s="10"/>
      <c r="E24" s="694" t="s">
        <v>0</v>
      </c>
      <c r="F24" s="694"/>
      <c r="G24" s="694"/>
      <c r="H24" s="694"/>
      <c r="I24" s="10"/>
      <c r="J24" s="121"/>
    </row>
    <row r="25" spans="2:10" x14ac:dyDescent="0.2">
      <c r="B25" s="116"/>
      <c r="C25" s="52"/>
      <c r="D25" s="52"/>
      <c r="E25" s="52"/>
      <c r="F25" s="52"/>
      <c r="G25" s="52"/>
      <c r="H25" s="52"/>
      <c r="I25" s="52"/>
      <c r="J25" s="117"/>
    </row>
    <row r="26" spans="2:10" x14ac:dyDescent="0.2">
      <c r="B26" s="116"/>
      <c r="C26" s="52"/>
      <c r="D26" s="8"/>
      <c r="E26" s="8"/>
      <c r="F26" s="8"/>
      <c r="G26" s="8"/>
      <c r="H26" s="8"/>
      <c r="I26" s="8"/>
      <c r="J26" s="167"/>
    </row>
    <row r="27" spans="2:10" ht="15.75" x14ac:dyDescent="0.2">
      <c r="B27" s="116"/>
      <c r="C27" s="52"/>
      <c r="D27" s="61" t="s">
        <v>15</v>
      </c>
      <c r="E27" s="52"/>
      <c r="F27" s="52"/>
      <c r="G27" s="52"/>
      <c r="H27" s="52"/>
      <c r="I27" s="52"/>
      <c r="J27" s="122">
        <f>ROUND(J114, 2)</f>
        <v>0</v>
      </c>
    </row>
    <row r="28" spans="2:10" x14ac:dyDescent="0.2">
      <c r="B28" s="116"/>
      <c r="C28" s="52"/>
      <c r="D28" s="8"/>
      <c r="E28" s="8"/>
      <c r="F28" s="8"/>
      <c r="G28" s="8"/>
      <c r="H28" s="8"/>
      <c r="I28" s="8"/>
      <c r="J28" s="167"/>
    </row>
    <row r="29" spans="2:10" ht="12.75" x14ac:dyDescent="0.2">
      <c r="B29" s="116"/>
      <c r="C29" s="52"/>
      <c r="D29" s="52"/>
      <c r="E29" s="52"/>
      <c r="F29" s="60" t="s">
        <v>17</v>
      </c>
      <c r="G29" s="52"/>
      <c r="H29" s="52"/>
      <c r="I29" s="60" t="s">
        <v>16</v>
      </c>
      <c r="J29" s="123" t="s">
        <v>18</v>
      </c>
    </row>
    <row r="30" spans="2:10" ht="12.75" x14ac:dyDescent="0.2">
      <c r="B30" s="116"/>
      <c r="C30" s="52"/>
      <c r="D30" s="62" t="s">
        <v>19</v>
      </c>
      <c r="E30" s="55" t="s">
        <v>20</v>
      </c>
      <c r="F30" s="63">
        <f>J27</f>
        <v>0</v>
      </c>
      <c r="G30" s="52"/>
      <c r="H30" s="52"/>
      <c r="I30" s="64">
        <v>0.21</v>
      </c>
      <c r="J30" s="124">
        <f>F30*21/100</f>
        <v>0</v>
      </c>
    </row>
    <row r="31" spans="2:10" ht="12.75" x14ac:dyDescent="0.2">
      <c r="B31" s="116"/>
      <c r="C31" s="52"/>
      <c r="D31" s="52"/>
      <c r="E31" s="55" t="s">
        <v>21</v>
      </c>
      <c r="F31" s="63">
        <f>ROUND((SUM(BF114:BF199)),  2)</f>
        <v>0</v>
      </c>
      <c r="G31" s="52"/>
      <c r="H31" s="52"/>
      <c r="I31" s="64">
        <v>0.15</v>
      </c>
      <c r="J31" s="124">
        <f>ROUND(((SUM(BF114:BF199))*I31),  2)</f>
        <v>0</v>
      </c>
    </row>
    <row r="32" spans="2:10" x14ac:dyDescent="0.2">
      <c r="B32" s="116"/>
      <c r="C32" s="52"/>
      <c r="D32" s="52"/>
      <c r="E32" s="52"/>
      <c r="F32" s="52"/>
      <c r="G32" s="52"/>
      <c r="H32" s="52"/>
      <c r="I32" s="52"/>
      <c r="J32" s="117"/>
    </row>
    <row r="33" spans="2:10" ht="15.75" x14ac:dyDescent="0.2">
      <c r="B33" s="116"/>
      <c r="C33" s="11"/>
      <c r="D33" s="65" t="s">
        <v>22</v>
      </c>
      <c r="E33" s="7"/>
      <c r="F33" s="7"/>
      <c r="G33" s="66" t="s">
        <v>23</v>
      </c>
      <c r="H33" s="67" t="s">
        <v>24</v>
      </c>
      <c r="I33" s="7"/>
      <c r="J33" s="168">
        <f>SUM(J27:J31)</f>
        <v>0</v>
      </c>
    </row>
    <row r="34" spans="2:10" x14ac:dyDescent="0.2">
      <c r="B34" s="116"/>
      <c r="C34" s="52"/>
      <c r="D34" s="52"/>
      <c r="E34" s="52"/>
      <c r="F34" s="52"/>
      <c r="G34" s="52"/>
      <c r="H34" s="52"/>
      <c r="I34" s="52"/>
      <c r="J34" s="117"/>
    </row>
    <row r="35" spans="2:10" x14ac:dyDescent="0.2">
      <c r="B35" s="114"/>
      <c r="C35" s="49"/>
      <c r="D35" s="49"/>
      <c r="E35" s="49"/>
      <c r="F35" s="49"/>
      <c r="G35" s="49"/>
      <c r="H35" s="49"/>
      <c r="I35" s="49"/>
      <c r="J35" s="115"/>
    </row>
    <row r="36" spans="2:10" x14ac:dyDescent="0.2">
      <c r="B36" s="114"/>
      <c r="C36" s="49"/>
      <c r="D36" s="49"/>
      <c r="E36" s="49"/>
      <c r="F36" s="49"/>
      <c r="G36" s="49"/>
      <c r="H36" s="49"/>
      <c r="I36" s="49"/>
      <c r="J36" s="115"/>
    </row>
    <row r="37" spans="2:10" x14ac:dyDescent="0.2">
      <c r="B37" s="114"/>
      <c r="C37" s="49"/>
      <c r="D37" s="49"/>
      <c r="E37" s="49"/>
      <c r="F37" s="49"/>
      <c r="G37" s="49"/>
      <c r="H37" s="49"/>
      <c r="I37" s="49"/>
      <c r="J37" s="115"/>
    </row>
    <row r="38" spans="2:10" x14ac:dyDescent="0.2">
      <c r="B38" s="114"/>
      <c r="C38" s="49"/>
      <c r="D38" s="49"/>
      <c r="E38" s="49"/>
      <c r="F38" s="49"/>
      <c r="G38" s="49"/>
      <c r="H38" s="49"/>
      <c r="I38" s="49"/>
      <c r="J38" s="115"/>
    </row>
    <row r="39" spans="2:10" x14ac:dyDescent="0.2">
      <c r="B39" s="114"/>
      <c r="C39" s="49"/>
      <c r="D39" s="49"/>
      <c r="E39" s="49"/>
      <c r="F39" s="49"/>
      <c r="G39" s="49"/>
      <c r="H39" s="49"/>
      <c r="I39" s="49"/>
      <c r="J39" s="115"/>
    </row>
    <row r="40" spans="2:10" x14ac:dyDescent="0.2">
      <c r="B40" s="114"/>
      <c r="C40" s="49"/>
      <c r="D40" s="49"/>
      <c r="E40" s="49"/>
      <c r="F40" s="49"/>
      <c r="G40" s="49"/>
      <c r="H40" s="49"/>
      <c r="I40" s="49"/>
      <c r="J40" s="115"/>
    </row>
    <row r="41" spans="2:10" x14ac:dyDescent="0.2">
      <c r="B41" s="114"/>
      <c r="C41" s="49"/>
      <c r="D41" s="49"/>
      <c r="E41" s="49"/>
      <c r="F41" s="49"/>
      <c r="G41" s="49"/>
      <c r="H41" s="49"/>
      <c r="I41" s="49"/>
      <c r="J41" s="115"/>
    </row>
    <row r="42" spans="2:10" x14ac:dyDescent="0.2">
      <c r="B42" s="114"/>
      <c r="C42" s="49"/>
      <c r="D42" s="49"/>
      <c r="E42" s="49"/>
      <c r="F42" s="49"/>
      <c r="G42" s="49"/>
      <c r="H42" s="49"/>
      <c r="I42" s="49"/>
      <c r="J42" s="115"/>
    </row>
    <row r="43" spans="2:10" x14ac:dyDescent="0.2">
      <c r="B43" s="114"/>
      <c r="C43" s="49"/>
      <c r="D43" s="49"/>
      <c r="E43" s="49"/>
      <c r="F43" s="49"/>
      <c r="G43" s="49"/>
      <c r="H43" s="49"/>
      <c r="I43" s="49"/>
      <c r="J43" s="115"/>
    </row>
    <row r="44" spans="2:10" x14ac:dyDescent="0.2">
      <c r="B44" s="114"/>
      <c r="C44" s="49"/>
      <c r="D44" s="49"/>
      <c r="E44" s="49"/>
      <c r="F44" s="49"/>
      <c r="G44" s="49"/>
      <c r="H44" s="49"/>
      <c r="I44" s="49"/>
      <c r="J44" s="115"/>
    </row>
    <row r="45" spans="2:10" x14ac:dyDescent="0.2">
      <c r="B45" s="114"/>
      <c r="C45" s="49"/>
      <c r="D45" s="49"/>
      <c r="E45" s="49"/>
      <c r="F45" s="49"/>
      <c r="G45" s="49"/>
      <c r="H45" s="49"/>
      <c r="I45" s="49"/>
      <c r="J45" s="115"/>
    </row>
    <row r="46" spans="2:10" ht="12.75" x14ac:dyDescent="0.2">
      <c r="B46" s="130"/>
      <c r="C46" s="21"/>
      <c r="D46" s="57" t="s">
        <v>77</v>
      </c>
      <c r="E46" s="22"/>
      <c r="F46" s="22"/>
      <c r="G46" s="57" t="s">
        <v>88</v>
      </c>
      <c r="H46" s="22"/>
      <c r="I46" s="22"/>
      <c r="J46" s="131"/>
    </row>
    <row r="47" spans="2:10" x14ac:dyDescent="0.2">
      <c r="B47" s="114"/>
      <c r="C47" s="49"/>
      <c r="D47" s="49"/>
      <c r="E47" s="49"/>
      <c r="F47" s="49"/>
      <c r="G47" s="49"/>
      <c r="H47" s="49"/>
      <c r="I47" s="49"/>
      <c r="J47" s="115"/>
    </row>
    <row r="48" spans="2:10" x14ac:dyDescent="0.2">
      <c r="B48" s="114"/>
      <c r="C48" s="49"/>
      <c r="D48" s="49"/>
      <c r="E48" s="49"/>
      <c r="F48" s="49"/>
      <c r="G48" s="49"/>
      <c r="H48" s="49"/>
      <c r="I48" s="49"/>
      <c r="J48" s="115"/>
    </row>
    <row r="49" spans="2:10" x14ac:dyDescent="0.2">
      <c r="B49" s="114"/>
      <c r="C49" s="49"/>
      <c r="D49" s="49"/>
      <c r="E49" s="49"/>
      <c r="F49" s="49"/>
      <c r="G49" s="49"/>
      <c r="H49" s="49"/>
      <c r="I49" s="49"/>
      <c r="J49" s="115"/>
    </row>
    <row r="50" spans="2:10" x14ac:dyDescent="0.2">
      <c r="B50" s="114"/>
      <c r="C50" s="49"/>
      <c r="D50" s="49"/>
      <c r="E50" s="49"/>
      <c r="F50" s="49"/>
      <c r="G50" s="49"/>
      <c r="H50" s="49"/>
      <c r="I50" s="49"/>
      <c r="J50" s="115"/>
    </row>
    <row r="51" spans="2:10" x14ac:dyDescent="0.2">
      <c r="B51" s="114"/>
      <c r="C51" s="49"/>
      <c r="D51" s="49"/>
      <c r="E51" s="49"/>
      <c r="F51" s="49"/>
      <c r="G51" s="49"/>
      <c r="H51" s="49"/>
      <c r="I51" s="49"/>
      <c r="J51" s="115"/>
    </row>
    <row r="52" spans="2:10" x14ac:dyDescent="0.2">
      <c r="B52" s="114"/>
      <c r="C52" s="49"/>
      <c r="D52" s="49"/>
      <c r="E52" s="49"/>
      <c r="F52" s="49"/>
      <c r="G52" s="49"/>
      <c r="H52" s="49"/>
      <c r="I52" s="49"/>
      <c r="J52" s="115"/>
    </row>
    <row r="53" spans="2:10" x14ac:dyDescent="0.2">
      <c r="B53" s="114"/>
      <c r="C53" s="49"/>
      <c r="D53" s="49"/>
      <c r="E53" s="49"/>
      <c r="F53" s="49"/>
      <c r="G53" s="49"/>
      <c r="H53" s="49"/>
      <c r="I53" s="49"/>
      <c r="J53" s="115"/>
    </row>
    <row r="54" spans="2:10" x14ac:dyDescent="0.2">
      <c r="B54" s="114"/>
      <c r="C54" s="49"/>
      <c r="D54" s="49"/>
      <c r="E54" s="49"/>
      <c r="F54" s="49"/>
      <c r="G54" s="49"/>
      <c r="H54" s="49"/>
      <c r="I54" s="49"/>
      <c r="J54" s="115"/>
    </row>
    <row r="55" spans="2:10" x14ac:dyDescent="0.2">
      <c r="B55" s="114"/>
      <c r="C55" s="49"/>
      <c r="D55" s="49"/>
      <c r="E55" s="49"/>
      <c r="F55" s="49"/>
      <c r="G55" s="49"/>
      <c r="H55" s="49"/>
      <c r="I55" s="49"/>
      <c r="J55" s="115"/>
    </row>
    <row r="56" spans="2:10" x14ac:dyDescent="0.2">
      <c r="B56" s="114"/>
      <c r="C56" s="49"/>
      <c r="D56" s="49"/>
      <c r="E56" s="49"/>
      <c r="F56" s="49"/>
      <c r="G56" s="49"/>
      <c r="H56" s="49"/>
      <c r="I56" s="49"/>
      <c r="J56" s="115"/>
    </row>
    <row r="57" spans="2:10" ht="12.75" x14ac:dyDescent="0.2">
      <c r="B57" s="116"/>
      <c r="C57" s="52"/>
      <c r="D57" s="58" t="s">
        <v>89</v>
      </c>
      <c r="E57" s="50"/>
      <c r="F57" s="68" t="s">
        <v>90</v>
      </c>
      <c r="G57" s="58" t="s">
        <v>89</v>
      </c>
      <c r="H57" s="50"/>
      <c r="I57" s="50"/>
      <c r="J57" s="132" t="s">
        <v>90</v>
      </c>
    </row>
    <row r="58" spans="2:10" x14ac:dyDescent="0.2">
      <c r="B58" s="114"/>
      <c r="C58" s="49"/>
      <c r="D58" s="49"/>
      <c r="E58" s="49"/>
      <c r="F58" s="49"/>
      <c r="G58" s="49"/>
      <c r="H58" s="49"/>
      <c r="I58" s="49"/>
      <c r="J58" s="115"/>
    </row>
    <row r="59" spans="2:10" x14ac:dyDescent="0.2">
      <c r="B59" s="114"/>
      <c r="C59" s="49"/>
      <c r="D59" s="49"/>
      <c r="E59" s="49"/>
      <c r="F59" s="49"/>
      <c r="G59" s="49"/>
      <c r="H59" s="49"/>
      <c r="I59" s="49"/>
      <c r="J59" s="115"/>
    </row>
    <row r="60" spans="2:10" x14ac:dyDescent="0.2">
      <c r="B60" s="114"/>
      <c r="C60" s="49"/>
      <c r="D60" s="49"/>
      <c r="E60" s="49"/>
      <c r="F60" s="49"/>
      <c r="G60" s="49"/>
      <c r="H60" s="49"/>
      <c r="I60" s="49"/>
      <c r="J60" s="115"/>
    </row>
    <row r="61" spans="2:10" ht="12.75" x14ac:dyDescent="0.2">
      <c r="B61" s="116"/>
      <c r="C61" s="52"/>
      <c r="D61" s="57" t="s">
        <v>91</v>
      </c>
      <c r="E61" s="18"/>
      <c r="F61" s="18"/>
      <c r="G61" s="57" t="s">
        <v>92</v>
      </c>
      <c r="H61" s="18"/>
      <c r="I61" s="18"/>
      <c r="J61" s="133"/>
    </row>
    <row r="62" spans="2:10" x14ac:dyDescent="0.2">
      <c r="B62" s="114"/>
      <c r="C62" s="49"/>
      <c r="D62" s="49"/>
      <c r="E62" s="49"/>
      <c r="F62" s="49"/>
      <c r="G62" s="49"/>
      <c r="H62" s="49"/>
      <c r="I62" s="49"/>
      <c r="J62" s="115"/>
    </row>
    <row r="63" spans="2:10" x14ac:dyDescent="0.2">
      <c r="B63" s="114"/>
      <c r="C63" s="49"/>
      <c r="D63" s="49"/>
      <c r="E63" s="49"/>
      <c r="F63" s="49"/>
      <c r="G63" s="49"/>
      <c r="H63" s="49"/>
      <c r="I63" s="49"/>
      <c r="J63" s="115"/>
    </row>
    <row r="64" spans="2:10" x14ac:dyDescent="0.2">
      <c r="B64" s="114"/>
      <c r="C64" s="49"/>
      <c r="D64" s="49"/>
      <c r="E64" s="49"/>
      <c r="F64" s="49"/>
      <c r="G64" s="49"/>
      <c r="H64" s="49"/>
      <c r="I64" s="49"/>
      <c r="J64" s="115"/>
    </row>
    <row r="65" spans="2:10" x14ac:dyDescent="0.2">
      <c r="B65" s="114"/>
      <c r="C65" s="49"/>
      <c r="D65" s="49"/>
      <c r="E65" s="49"/>
      <c r="F65" s="49"/>
      <c r="G65" s="49"/>
      <c r="H65" s="49"/>
      <c r="I65" s="49"/>
      <c r="J65" s="115"/>
    </row>
    <row r="66" spans="2:10" x14ac:dyDescent="0.2">
      <c r="B66" s="114"/>
      <c r="C66" s="49"/>
      <c r="D66" s="49"/>
      <c r="E66" s="49"/>
      <c r="F66" s="49"/>
      <c r="G66" s="49"/>
      <c r="H66" s="49"/>
      <c r="I66" s="49"/>
      <c r="J66" s="115"/>
    </row>
    <row r="67" spans="2:10" x14ac:dyDescent="0.2">
      <c r="B67" s="114"/>
      <c r="C67" s="49"/>
      <c r="D67" s="49"/>
      <c r="E67" s="49"/>
      <c r="F67" s="49"/>
      <c r="G67" s="49"/>
      <c r="H67" s="49"/>
      <c r="I67" s="49"/>
      <c r="J67" s="115"/>
    </row>
    <row r="68" spans="2:10" x14ac:dyDescent="0.2">
      <c r="B68" s="114"/>
      <c r="C68" s="49"/>
      <c r="D68" s="49"/>
      <c r="E68" s="49"/>
      <c r="F68" s="49"/>
      <c r="G68" s="49"/>
      <c r="H68" s="49"/>
      <c r="I68" s="49"/>
      <c r="J68" s="115"/>
    </row>
    <row r="69" spans="2:10" x14ac:dyDescent="0.2">
      <c r="B69" s="114"/>
      <c r="C69" s="49"/>
      <c r="D69" s="49"/>
      <c r="E69" s="49"/>
      <c r="F69" s="49"/>
      <c r="G69" s="49"/>
      <c r="H69" s="49"/>
      <c r="I69" s="49"/>
      <c r="J69" s="115"/>
    </row>
    <row r="70" spans="2:10" x14ac:dyDescent="0.2">
      <c r="B70" s="114"/>
      <c r="C70" s="49"/>
      <c r="D70" s="49"/>
      <c r="E70" s="49"/>
      <c r="F70" s="49"/>
      <c r="G70" s="49"/>
      <c r="H70" s="49"/>
      <c r="I70" s="49"/>
      <c r="J70" s="115"/>
    </row>
    <row r="71" spans="2:10" x14ac:dyDescent="0.2">
      <c r="B71" s="114"/>
      <c r="C71" s="49"/>
      <c r="D71" s="49"/>
      <c r="E71" s="49"/>
      <c r="F71" s="49"/>
      <c r="G71" s="49"/>
      <c r="H71" s="49"/>
      <c r="I71" s="49"/>
      <c r="J71" s="115"/>
    </row>
    <row r="72" spans="2:10" ht="12.75" x14ac:dyDescent="0.2">
      <c r="B72" s="116"/>
      <c r="C72" s="52"/>
      <c r="D72" s="58" t="s">
        <v>89</v>
      </c>
      <c r="E72" s="50"/>
      <c r="F72" s="68" t="s">
        <v>90</v>
      </c>
      <c r="G72" s="58" t="s">
        <v>89</v>
      </c>
      <c r="H72" s="50"/>
      <c r="I72" s="50"/>
      <c r="J72" s="132" t="s">
        <v>90</v>
      </c>
    </row>
    <row r="73" spans="2:10" x14ac:dyDescent="0.2">
      <c r="B73" s="127"/>
      <c r="C73" s="128"/>
      <c r="D73" s="128"/>
      <c r="E73" s="128"/>
      <c r="F73" s="128"/>
      <c r="G73" s="128"/>
      <c r="H73" s="128"/>
      <c r="I73" s="128"/>
      <c r="J73" s="129"/>
    </row>
    <row r="74" spans="2:10" x14ac:dyDescent="0.2">
      <c r="B74" s="49"/>
      <c r="C74" s="49"/>
      <c r="D74" s="49"/>
      <c r="E74" s="49"/>
      <c r="F74" s="49"/>
      <c r="G74" s="49"/>
      <c r="H74" s="49"/>
      <c r="I74" s="49"/>
      <c r="J74" s="49"/>
    </row>
    <row r="75" spans="2:10" x14ac:dyDescent="0.2">
      <c r="B75" s="49"/>
      <c r="C75" s="49"/>
      <c r="D75" s="49"/>
      <c r="E75" s="49"/>
      <c r="F75" s="49"/>
      <c r="G75" s="49"/>
      <c r="H75" s="49"/>
      <c r="I75" s="49"/>
      <c r="J75" s="49"/>
    </row>
    <row r="76" spans="2:10" x14ac:dyDescent="0.2">
      <c r="B76" s="49"/>
      <c r="C76" s="49"/>
      <c r="D76" s="49"/>
      <c r="E76" s="49"/>
      <c r="F76" s="49"/>
      <c r="G76" s="49"/>
      <c r="H76" s="49"/>
      <c r="I76" s="49"/>
      <c r="J76" s="49"/>
    </row>
    <row r="77" spans="2:10" x14ac:dyDescent="0.2">
      <c r="B77" s="134"/>
      <c r="C77" s="135"/>
      <c r="D77" s="135"/>
      <c r="E77" s="135"/>
      <c r="F77" s="135"/>
      <c r="G77" s="135"/>
      <c r="H77" s="135"/>
      <c r="I77" s="135"/>
      <c r="J77" s="136"/>
    </row>
    <row r="78" spans="2:10" ht="18" x14ac:dyDescent="0.2">
      <c r="B78" s="116"/>
      <c r="C78" s="54" t="s">
        <v>31</v>
      </c>
      <c r="D78" s="52"/>
      <c r="E78" s="52"/>
      <c r="F78" s="52"/>
      <c r="G78" s="52"/>
      <c r="H78" s="52"/>
      <c r="I78" s="52"/>
      <c r="J78" s="117"/>
    </row>
    <row r="79" spans="2:10" x14ac:dyDescent="0.2">
      <c r="B79" s="116"/>
      <c r="C79" s="52"/>
      <c r="D79" s="52"/>
      <c r="E79" s="52"/>
      <c r="F79" s="52"/>
      <c r="G79" s="52"/>
      <c r="H79" s="52"/>
      <c r="I79" s="52"/>
      <c r="J79" s="117"/>
    </row>
    <row r="80" spans="2:10" ht="12.75" x14ac:dyDescent="0.2">
      <c r="B80" s="116"/>
      <c r="C80" s="55" t="s">
        <v>2</v>
      </c>
      <c r="D80" s="52"/>
      <c r="E80" s="52"/>
      <c r="F80" s="52"/>
      <c r="G80" s="52"/>
      <c r="H80" s="52"/>
      <c r="I80" s="52"/>
      <c r="J80" s="117"/>
    </row>
    <row r="81" spans="2:10" ht="33.75" customHeight="1" x14ac:dyDescent="0.2">
      <c r="B81" s="116"/>
      <c r="C81" s="52"/>
      <c r="D81" s="52"/>
      <c r="E81" s="691" t="str">
        <f>E6</f>
        <v>Demolice autolakovny,
Demolice, OHO, stavba č. 4341</v>
      </c>
      <c r="F81" s="692"/>
      <c r="G81" s="692"/>
      <c r="H81" s="692"/>
      <c r="I81" s="52"/>
      <c r="J81" s="117"/>
    </row>
    <row r="82" spans="2:10" x14ac:dyDescent="0.2">
      <c r="B82" s="116"/>
      <c r="C82" s="52"/>
      <c r="D82" s="52"/>
      <c r="E82" s="52"/>
      <c r="F82" s="52"/>
      <c r="G82" s="52"/>
      <c r="H82" s="52"/>
      <c r="I82" s="52"/>
      <c r="J82" s="117"/>
    </row>
    <row r="83" spans="2:10" ht="12.75" x14ac:dyDescent="0.2">
      <c r="B83" s="116"/>
      <c r="C83" s="55" t="s">
        <v>5</v>
      </c>
      <c r="D83" s="52"/>
      <c r="E83" s="52"/>
      <c r="F83" s="56" t="str">
        <f>F9</f>
        <v>Loučky u Zátoru</v>
      </c>
      <c r="G83" s="52"/>
      <c r="H83" s="52"/>
      <c r="I83" s="55" t="s">
        <v>6</v>
      </c>
      <c r="J83" s="119">
        <f>IF(J9="","",J9)</f>
        <v>44133</v>
      </c>
    </row>
    <row r="84" spans="2:10" x14ac:dyDescent="0.2">
      <c r="B84" s="116"/>
      <c r="C84" s="52"/>
      <c r="D84" s="52"/>
      <c r="E84" s="52"/>
      <c r="F84" s="52"/>
      <c r="G84" s="52"/>
      <c r="H84" s="52"/>
      <c r="I84" s="52"/>
      <c r="J84" s="117"/>
    </row>
    <row r="85" spans="2:10" ht="25.5" x14ac:dyDescent="0.2">
      <c r="B85" s="116"/>
      <c r="C85" s="55" t="s">
        <v>7</v>
      </c>
      <c r="D85" s="52"/>
      <c r="E85" s="52"/>
      <c r="F85" s="56" t="str">
        <f>E12</f>
        <v>Povodí Odry, s.p.</v>
      </c>
      <c r="G85" s="52"/>
      <c r="H85" s="52"/>
      <c r="I85" s="55" t="s">
        <v>12</v>
      </c>
      <c r="J85" s="139" t="str">
        <f>E18</f>
        <v>MORAVIAPROJEKT, s.r.o.</v>
      </c>
    </row>
    <row r="86" spans="2:10" ht="12.75" x14ac:dyDescent="0.2">
      <c r="B86" s="116"/>
      <c r="C86" s="55" t="s">
        <v>11</v>
      </c>
      <c r="D86" s="52"/>
      <c r="E86" s="52"/>
      <c r="F86" s="56" t="str">
        <f>IF(E15="","",E15)</f>
        <v>Zhotovitel:</v>
      </c>
      <c r="G86" s="52"/>
      <c r="H86" s="52"/>
      <c r="I86" s="55" t="s">
        <v>13</v>
      </c>
      <c r="J86" s="139" t="str">
        <f>E21</f>
        <v>Zpracovatel:</v>
      </c>
    </row>
    <row r="87" spans="2:10" x14ac:dyDescent="0.2">
      <c r="B87" s="116"/>
      <c r="C87" s="52"/>
      <c r="D87" s="52"/>
      <c r="E87" s="52"/>
      <c r="F87" s="52"/>
      <c r="G87" s="52"/>
      <c r="H87" s="52"/>
      <c r="I87" s="52"/>
      <c r="J87" s="117"/>
    </row>
    <row r="88" spans="2:10" ht="12" x14ac:dyDescent="0.2">
      <c r="B88" s="116"/>
      <c r="C88" s="69" t="s">
        <v>32</v>
      </c>
      <c r="D88" s="11"/>
      <c r="E88" s="11"/>
      <c r="F88" s="11"/>
      <c r="G88" s="11"/>
      <c r="H88" s="11"/>
      <c r="I88" s="11"/>
      <c r="J88" s="158" t="s">
        <v>33</v>
      </c>
    </row>
    <row r="89" spans="2:10" x14ac:dyDescent="0.2">
      <c r="B89" s="116"/>
      <c r="C89" s="52"/>
      <c r="D89" s="52"/>
      <c r="E89" s="52"/>
      <c r="F89" s="52"/>
      <c r="G89" s="52"/>
      <c r="H89" s="52"/>
      <c r="I89" s="52"/>
      <c r="J89" s="117"/>
    </row>
    <row r="90" spans="2:10" ht="15.75" x14ac:dyDescent="0.2">
      <c r="B90" s="116"/>
      <c r="C90" s="70" t="s">
        <v>93</v>
      </c>
      <c r="D90" s="52"/>
      <c r="E90" s="52"/>
      <c r="F90" s="52"/>
      <c r="G90" s="52"/>
      <c r="H90" s="52"/>
      <c r="I90" s="52"/>
      <c r="J90" s="122">
        <f>J114</f>
        <v>0</v>
      </c>
    </row>
    <row r="91" spans="2:10" ht="15" x14ac:dyDescent="0.2">
      <c r="B91" s="160"/>
      <c r="C91" s="71"/>
      <c r="D91" s="72" t="s">
        <v>34</v>
      </c>
      <c r="E91" s="73"/>
      <c r="F91" s="73"/>
      <c r="G91" s="73"/>
      <c r="H91" s="73"/>
      <c r="I91" s="73"/>
      <c r="J91" s="161">
        <f>J115</f>
        <v>0</v>
      </c>
    </row>
    <row r="92" spans="2:10" ht="12.75" x14ac:dyDescent="0.2">
      <c r="B92" s="162"/>
      <c r="C92" s="74"/>
      <c r="D92" s="75" t="s">
        <v>35</v>
      </c>
      <c r="E92" s="76"/>
      <c r="F92" s="76"/>
      <c r="G92" s="76"/>
      <c r="H92" s="76"/>
      <c r="I92" s="76"/>
      <c r="J92" s="163">
        <f>J116</f>
        <v>0</v>
      </c>
    </row>
    <row r="93" spans="2:10" ht="12.75" x14ac:dyDescent="0.2">
      <c r="B93" s="162"/>
      <c r="C93" s="74"/>
      <c r="D93" s="75" t="s">
        <v>36</v>
      </c>
      <c r="E93" s="76"/>
      <c r="F93" s="76"/>
      <c r="G93" s="76"/>
      <c r="H93" s="76"/>
      <c r="I93" s="76"/>
      <c r="J93" s="163">
        <f>J162</f>
        <v>0</v>
      </c>
    </row>
    <row r="94" spans="2:10" ht="12.75" x14ac:dyDescent="0.2">
      <c r="B94" s="162"/>
      <c r="C94" s="74"/>
      <c r="D94" s="75" t="s">
        <v>37</v>
      </c>
      <c r="E94" s="76"/>
      <c r="F94" s="76"/>
      <c r="G94" s="76"/>
      <c r="H94" s="76"/>
      <c r="I94" s="76"/>
      <c r="J94" s="163">
        <f>J185</f>
        <v>0</v>
      </c>
    </row>
    <row r="95" spans="2:10" ht="15" x14ac:dyDescent="0.2">
      <c r="B95" s="160"/>
      <c r="C95" s="71"/>
      <c r="D95" s="72" t="s">
        <v>105</v>
      </c>
      <c r="E95" s="73"/>
      <c r="F95" s="73"/>
      <c r="G95" s="73"/>
      <c r="H95" s="73"/>
      <c r="I95" s="73"/>
      <c r="J95" s="161">
        <f>J193</f>
        <v>0</v>
      </c>
    </row>
    <row r="96" spans="2:10" ht="12.75" x14ac:dyDescent="0.2">
      <c r="B96" s="162"/>
      <c r="C96" s="74"/>
      <c r="D96" s="75" t="s">
        <v>106</v>
      </c>
      <c r="E96" s="76"/>
      <c r="F96" s="76"/>
      <c r="G96" s="76"/>
      <c r="H96" s="76"/>
      <c r="I96" s="76"/>
      <c r="J96" s="163">
        <f>J194</f>
        <v>0</v>
      </c>
    </row>
    <row r="97" spans="2:10" x14ac:dyDescent="0.2">
      <c r="B97" s="116"/>
      <c r="C97" s="52"/>
      <c r="D97" s="52"/>
      <c r="E97" s="52"/>
      <c r="F97" s="52"/>
      <c r="G97" s="52"/>
      <c r="H97" s="52"/>
      <c r="I97" s="52"/>
      <c r="J97" s="117"/>
    </row>
    <row r="98" spans="2:10" x14ac:dyDescent="0.2">
      <c r="B98" s="127"/>
      <c r="C98" s="128"/>
      <c r="D98" s="128"/>
      <c r="E98" s="128"/>
      <c r="F98" s="128"/>
      <c r="G98" s="128"/>
      <c r="H98" s="128"/>
      <c r="I98" s="128"/>
      <c r="J98" s="129"/>
    </row>
    <row r="99" spans="2:10" x14ac:dyDescent="0.2">
      <c r="B99" s="49"/>
      <c r="C99" s="49"/>
      <c r="D99" s="49"/>
      <c r="E99" s="49"/>
      <c r="F99" s="49"/>
      <c r="G99" s="49"/>
      <c r="H99" s="49"/>
      <c r="I99" s="49"/>
      <c r="J99" s="49"/>
    </row>
    <row r="100" spans="2:10" x14ac:dyDescent="0.2">
      <c r="B100" s="49"/>
      <c r="C100" s="49"/>
      <c r="D100" s="49"/>
      <c r="E100" s="49"/>
      <c r="F100" s="49"/>
      <c r="G100" s="49"/>
      <c r="H100" s="49"/>
      <c r="I100" s="49"/>
      <c r="J100" s="49"/>
    </row>
    <row r="101" spans="2:10" x14ac:dyDescent="0.2">
      <c r="B101" s="49"/>
      <c r="C101" s="49"/>
      <c r="D101" s="49"/>
      <c r="E101" s="49"/>
      <c r="F101" s="49"/>
      <c r="G101" s="49"/>
      <c r="H101" s="49"/>
      <c r="I101" s="49"/>
      <c r="J101" s="49"/>
    </row>
    <row r="102" spans="2:10" x14ac:dyDescent="0.2">
      <c r="B102" s="134"/>
      <c r="C102" s="135"/>
      <c r="D102" s="135"/>
      <c r="E102" s="135"/>
      <c r="F102" s="135"/>
      <c r="G102" s="135"/>
      <c r="H102" s="135"/>
      <c r="I102" s="135"/>
      <c r="J102" s="136"/>
    </row>
    <row r="103" spans="2:10" ht="18" x14ac:dyDescent="0.2">
      <c r="B103" s="116"/>
      <c r="C103" s="54" t="s">
        <v>38</v>
      </c>
      <c r="D103" s="52"/>
      <c r="E103" s="52"/>
      <c r="F103" s="52"/>
      <c r="G103" s="52"/>
      <c r="H103" s="52"/>
      <c r="I103" s="52"/>
      <c r="J103" s="117"/>
    </row>
    <row r="104" spans="2:10" x14ac:dyDescent="0.2">
      <c r="B104" s="116"/>
      <c r="C104" s="52"/>
      <c r="D104" s="52"/>
      <c r="E104" s="52"/>
      <c r="F104" s="52"/>
      <c r="G104" s="52"/>
      <c r="H104" s="52"/>
      <c r="I104" s="52"/>
      <c r="J104" s="117"/>
    </row>
    <row r="105" spans="2:10" ht="12.75" x14ac:dyDescent="0.2">
      <c r="B105" s="116"/>
      <c r="C105" s="55" t="s">
        <v>2</v>
      </c>
      <c r="D105" s="52"/>
      <c r="E105" s="52"/>
      <c r="F105" s="52"/>
      <c r="G105" s="52"/>
      <c r="H105" s="52"/>
      <c r="I105" s="52"/>
      <c r="J105" s="117"/>
    </row>
    <row r="106" spans="2:10" ht="33.75" customHeight="1" x14ac:dyDescent="0.2">
      <c r="B106" s="116"/>
      <c r="C106" s="52"/>
      <c r="D106" s="52"/>
      <c r="E106" s="691" t="str">
        <f>E6</f>
        <v>Demolice autolakovny,
Demolice, OHO, stavba č. 4341</v>
      </c>
      <c r="F106" s="692"/>
      <c r="G106" s="692"/>
      <c r="H106" s="692"/>
      <c r="I106" s="52"/>
      <c r="J106" s="117"/>
    </row>
    <row r="107" spans="2:10" x14ac:dyDescent="0.2">
      <c r="B107" s="116"/>
      <c r="C107" s="52"/>
      <c r="D107" s="52"/>
      <c r="E107" s="52"/>
      <c r="F107" s="52"/>
      <c r="G107" s="52"/>
      <c r="H107" s="52"/>
      <c r="I107" s="52"/>
      <c r="J107" s="117"/>
    </row>
    <row r="108" spans="2:10" ht="12.75" x14ac:dyDescent="0.2">
      <c r="B108" s="116"/>
      <c r="C108" s="55" t="s">
        <v>5</v>
      </c>
      <c r="D108" s="52"/>
      <c r="E108" s="52"/>
      <c r="F108" s="56" t="str">
        <f>F9</f>
        <v>Loučky u Zátoru</v>
      </c>
      <c r="G108" s="52"/>
      <c r="H108" s="52"/>
      <c r="I108" s="55" t="s">
        <v>6</v>
      </c>
      <c r="J108" s="119">
        <f>IF(J9="","",J9)</f>
        <v>44133</v>
      </c>
    </row>
    <row r="109" spans="2:10" x14ac:dyDescent="0.2">
      <c r="B109" s="116"/>
      <c r="C109" s="52"/>
      <c r="D109" s="52"/>
      <c r="E109" s="52"/>
      <c r="F109" s="52"/>
      <c r="G109" s="52"/>
      <c r="H109" s="52"/>
      <c r="I109" s="52"/>
      <c r="J109" s="117"/>
    </row>
    <row r="110" spans="2:10" ht="25.5" x14ac:dyDescent="0.2">
      <c r="B110" s="116"/>
      <c r="C110" s="55" t="s">
        <v>7</v>
      </c>
      <c r="D110" s="52"/>
      <c r="E110" s="52"/>
      <c r="F110" s="56" t="str">
        <f>E12</f>
        <v>Povodí Odry, s.p.</v>
      </c>
      <c r="G110" s="52"/>
      <c r="H110" s="52"/>
      <c r="I110" s="55" t="s">
        <v>12</v>
      </c>
      <c r="J110" s="139" t="str">
        <f>E18</f>
        <v>MORAVIAPROJEKT, s.r.o.</v>
      </c>
    </row>
    <row r="111" spans="2:10" ht="12.75" x14ac:dyDescent="0.2">
      <c r="B111" s="116"/>
      <c r="C111" s="55" t="s">
        <v>11</v>
      </c>
      <c r="D111" s="52"/>
      <c r="E111" s="52"/>
      <c r="F111" s="56" t="str">
        <f>IF(E15="","",E15)</f>
        <v>Zhotovitel:</v>
      </c>
      <c r="G111" s="52"/>
      <c r="H111" s="52"/>
      <c r="I111" s="55" t="s">
        <v>13</v>
      </c>
      <c r="J111" s="139" t="str">
        <f>E21</f>
        <v>Zpracovatel:</v>
      </c>
    </row>
    <row r="112" spans="2:10" x14ac:dyDescent="0.2">
      <c r="B112" s="116"/>
      <c r="C112" s="52"/>
      <c r="D112" s="52"/>
      <c r="E112" s="52"/>
      <c r="F112" s="52"/>
      <c r="G112" s="52"/>
      <c r="H112" s="52"/>
      <c r="I112" s="52"/>
      <c r="J112" s="117"/>
    </row>
    <row r="113" spans="2:10" ht="12" x14ac:dyDescent="0.2">
      <c r="B113" s="173"/>
      <c r="C113" s="77" t="s">
        <v>39</v>
      </c>
      <c r="D113" s="78" t="s">
        <v>27</v>
      </c>
      <c r="E113" s="78" t="s">
        <v>25</v>
      </c>
      <c r="F113" s="78" t="s">
        <v>26</v>
      </c>
      <c r="G113" s="78" t="s">
        <v>40</v>
      </c>
      <c r="H113" s="78" t="s">
        <v>41</v>
      </c>
      <c r="I113" s="78" t="s">
        <v>42</v>
      </c>
      <c r="J113" s="141" t="s">
        <v>33</v>
      </c>
    </row>
    <row r="114" spans="2:10" ht="15.75" x14ac:dyDescent="0.25">
      <c r="B114" s="116"/>
      <c r="C114" s="59" t="s">
        <v>43</v>
      </c>
      <c r="D114" s="52"/>
      <c r="E114" s="52"/>
      <c r="F114" s="52"/>
      <c r="G114" s="52"/>
      <c r="H114" s="52"/>
      <c r="I114" s="52"/>
      <c r="J114" s="143">
        <f>J115+J193</f>
        <v>0</v>
      </c>
    </row>
    <row r="115" spans="2:10" ht="15" x14ac:dyDescent="0.2">
      <c r="B115" s="144"/>
      <c r="C115" s="79"/>
      <c r="D115" s="80" t="s">
        <v>28</v>
      </c>
      <c r="E115" s="81" t="s">
        <v>44</v>
      </c>
      <c r="F115" s="81" t="s">
        <v>45</v>
      </c>
      <c r="G115" s="79"/>
      <c r="H115" s="79"/>
      <c r="I115" s="79"/>
      <c r="J115" s="145">
        <f>J116+J162+J185</f>
        <v>0</v>
      </c>
    </row>
    <row r="116" spans="2:10" ht="12.75" x14ac:dyDescent="0.2">
      <c r="B116" s="144"/>
      <c r="C116" s="79"/>
      <c r="D116" s="80" t="s">
        <v>28</v>
      </c>
      <c r="E116" s="82" t="s">
        <v>29</v>
      </c>
      <c r="F116" s="82" t="s">
        <v>46</v>
      </c>
      <c r="G116" s="79"/>
      <c r="H116" s="79"/>
      <c r="I116" s="79"/>
      <c r="J116" s="146">
        <f>SUM(J117:J161)</f>
        <v>0</v>
      </c>
    </row>
    <row r="117" spans="2:10" ht="24" x14ac:dyDescent="0.2">
      <c r="B117" s="174"/>
      <c r="C117" s="83" t="s">
        <v>29</v>
      </c>
      <c r="D117" s="83" t="s">
        <v>47</v>
      </c>
      <c r="E117" s="84" t="s">
        <v>243</v>
      </c>
      <c r="F117" s="85" t="s">
        <v>244</v>
      </c>
      <c r="G117" s="86" t="s">
        <v>59</v>
      </c>
      <c r="H117" s="87">
        <v>73</v>
      </c>
      <c r="I117" s="191">
        <v>0</v>
      </c>
      <c r="J117" s="148">
        <f>ROUND(I117*H117,2)</f>
        <v>0</v>
      </c>
    </row>
    <row r="118" spans="2:10" ht="24" x14ac:dyDescent="0.2">
      <c r="B118" s="174"/>
      <c r="C118" s="83" t="s">
        <v>50</v>
      </c>
      <c r="D118" s="83" t="s">
        <v>47</v>
      </c>
      <c r="E118" s="84" t="s">
        <v>143</v>
      </c>
      <c r="F118" s="85" t="s">
        <v>144</v>
      </c>
      <c r="G118" s="86" t="s">
        <v>48</v>
      </c>
      <c r="H118" s="87">
        <v>81.5</v>
      </c>
      <c r="I118" s="191">
        <v>0</v>
      </c>
      <c r="J118" s="148">
        <f>ROUND(I118*H118,2)</f>
        <v>0</v>
      </c>
    </row>
    <row r="119" spans="2:10" x14ac:dyDescent="0.2">
      <c r="B119" s="149"/>
      <c r="C119" s="88"/>
      <c r="D119" s="89" t="s">
        <v>51</v>
      </c>
      <c r="E119" s="90" t="s">
        <v>0</v>
      </c>
      <c r="F119" s="91" t="s">
        <v>245</v>
      </c>
      <c r="G119" s="88"/>
      <c r="H119" s="92">
        <v>18.25</v>
      </c>
      <c r="I119" s="192"/>
      <c r="J119" s="150"/>
    </row>
    <row r="120" spans="2:10" x14ac:dyDescent="0.2">
      <c r="B120" s="149"/>
      <c r="C120" s="88"/>
      <c r="D120" s="89" t="s">
        <v>51</v>
      </c>
      <c r="E120" s="90" t="s">
        <v>0</v>
      </c>
      <c r="F120" s="91" t="s">
        <v>246</v>
      </c>
      <c r="G120" s="88"/>
      <c r="H120" s="92">
        <v>63.25</v>
      </c>
      <c r="I120" s="192"/>
      <c r="J120" s="150"/>
    </row>
    <row r="121" spans="2:10" x14ac:dyDescent="0.2">
      <c r="B121" s="151"/>
      <c r="C121" s="93"/>
      <c r="D121" s="89" t="s">
        <v>51</v>
      </c>
      <c r="E121" s="94" t="s">
        <v>0</v>
      </c>
      <c r="F121" s="95" t="s">
        <v>52</v>
      </c>
      <c r="G121" s="93"/>
      <c r="H121" s="96">
        <v>81.5</v>
      </c>
      <c r="I121" s="193"/>
      <c r="J121" s="152"/>
    </row>
    <row r="122" spans="2:10" ht="24" x14ac:dyDescent="0.2">
      <c r="B122" s="174"/>
      <c r="C122" s="83" t="s">
        <v>54</v>
      </c>
      <c r="D122" s="83" t="s">
        <v>47</v>
      </c>
      <c r="E122" s="84" t="s">
        <v>145</v>
      </c>
      <c r="F122" s="85" t="s">
        <v>146</v>
      </c>
      <c r="G122" s="86" t="s">
        <v>48</v>
      </c>
      <c r="H122" s="87">
        <v>216.6</v>
      </c>
      <c r="I122" s="191">
        <v>0</v>
      </c>
      <c r="J122" s="148">
        <f>ROUND(I122*H122,2)</f>
        <v>0</v>
      </c>
    </row>
    <row r="123" spans="2:10" x14ac:dyDescent="0.2">
      <c r="B123" s="149"/>
      <c r="C123" s="88"/>
      <c r="D123" s="89" t="s">
        <v>51</v>
      </c>
      <c r="E123" s="90" t="s">
        <v>0</v>
      </c>
      <c r="F123" s="91" t="s">
        <v>247</v>
      </c>
      <c r="G123" s="88"/>
      <c r="H123" s="92">
        <v>53.76</v>
      </c>
      <c r="I123" s="192"/>
      <c r="J123" s="150"/>
    </row>
    <row r="124" spans="2:10" x14ac:dyDescent="0.2">
      <c r="B124" s="149"/>
      <c r="C124" s="88"/>
      <c r="D124" s="89" t="s">
        <v>51</v>
      </c>
      <c r="E124" s="90" t="s">
        <v>0</v>
      </c>
      <c r="F124" s="91" t="s">
        <v>248</v>
      </c>
      <c r="G124" s="88"/>
      <c r="H124" s="92">
        <v>33.6</v>
      </c>
      <c r="I124" s="192"/>
      <c r="J124" s="150"/>
    </row>
    <row r="125" spans="2:10" x14ac:dyDescent="0.2">
      <c r="B125" s="149"/>
      <c r="C125" s="88"/>
      <c r="D125" s="89" t="s">
        <v>51</v>
      </c>
      <c r="E125" s="90" t="s">
        <v>0</v>
      </c>
      <c r="F125" s="91" t="s">
        <v>249</v>
      </c>
      <c r="G125" s="88"/>
      <c r="H125" s="92">
        <v>19.920000000000002</v>
      </c>
      <c r="I125" s="192"/>
      <c r="J125" s="150"/>
    </row>
    <row r="126" spans="2:10" x14ac:dyDescent="0.2">
      <c r="B126" s="149"/>
      <c r="C126" s="88"/>
      <c r="D126" s="89" t="s">
        <v>51</v>
      </c>
      <c r="E126" s="90" t="s">
        <v>0</v>
      </c>
      <c r="F126" s="91" t="s">
        <v>250</v>
      </c>
      <c r="G126" s="88"/>
      <c r="H126" s="92">
        <v>80.400000000000006</v>
      </c>
      <c r="I126" s="192"/>
      <c r="J126" s="150"/>
    </row>
    <row r="127" spans="2:10" x14ac:dyDescent="0.2">
      <c r="B127" s="149"/>
      <c r="C127" s="88"/>
      <c r="D127" s="89" t="s">
        <v>51</v>
      </c>
      <c r="E127" s="90" t="s">
        <v>0</v>
      </c>
      <c r="F127" s="91" t="s">
        <v>251</v>
      </c>
      <c r="G127" s="88"/>
      <c r="H127" s="92">
        <v>12.6</v>
      </c>
      <c r="I127" s="192"/>
      <c r="J127" s="150"/>
    </row>
    <row r="128" spans="2:10" x14ac:dyDescent="0.2">
      <c r="B128" s="149"/>
      <c r="C128" s="88"/>
      <c r="D128" s="89" t="s">
        <v>51</v>
      </c>
      <c r="E128" s="90" t="s">
        <v>0</v>
      </c>
      <c r="F128" s="91" t="s">
        <v>252</v>
      </c>
      <c r="G128" s="88"/>
      <c r="H128" s="92">
        <v>16.32</v>
      </c>
      <c r="I128" s="192"/>
      <c r="J128" s="150"/>
    </row>
    <row r="129" spans="2:10" x14ac:dyDescent="0.2">
      <c r="B129" s="151"/>
      <c r="C129" s="93"/>
      <c r="D129" s="89" t="s">
        <v>51</v>
      </c>
      <c r="E129" s="94" t="s">
        <v>0</v>
      </c>
      <c r="F129" s="95" t="s">
        <v>52</v>
      </c>
      <c r="G129" s="93"/>
      <c r="H129" s="96">
        <v>216.6</v>
      </c>
      <c r="I129" s="193"/>
      <c r="J129" s="152"/>
    </row>
    <row r="130" spans="2:10" ht="24" x14ac:dyDescent="0.2">
      <c r="B130" s="174"/>
      <c r="C130" s="83" t="s">
        <v>49</v>
      </c>
      <c r="D130" s="83" t="s">
        <v>47</v>
      </c>
      <c r="E130" s="84" t="s">
        <v>195</v>
      </c>
      <c r="F130" s="85" t="s">
        <v>94</v>
      </c>
      <c r="G130" s="86" t="s">
        <v>48</v>
      </c>
      <c r="H130" s="87">
        <v>714.19</v>
      </c>
      <c r="I130" s="191">
        <v>0</v>
      </c>
      <c r="J130" s="148">
        <f>ROUND(I130*H130,2)</f>
        <v>0</v>
      </c>
    </row>
    <row r="131" spans="2:10" x14ac:dyDescent="0.2">
      <c r="B131" s="149"/>
      <c r="C131" s="88"/>
      <c r="D131" s="89" t="s">
        <v>51</v>
      </c>
      <c r="E131" s="90" t="s">
        <v>0</v>
      </c>
      <c r="F131" s="91" t="s">
        <v>253</v>
      </c>
      <c r="G131" s="88"/>
      <c r="H131" s="92">
        <v>305.58999999999997</v>
      </c>
      <c r="I131" s="192"/>
      <c r="J131" s="150"/>
    </row>
    <row r="132" spans="2:10" x14ac:dyDescent="0.2">
      <c r="B132" s="149"/>
      <c r="C132" s="88"/>
      <c r="D132" s="89" t="s">
        <v>51</v>
      </c>
      <c r="E132" s="90" t="s">
        <v>0</v>
      </c>
      <c r="F132" s="91" t="s">
        <v>254</v>
      </c>
      <c r="G132" s="88"/>
      <c r="H132" s="92">
        <v>19.8</v>
      </c>
      <c r="I132" s="192"/>
      <c r="J132" s="150"/>
    </row>
    <row r="133" spans="2:10" x14ac:dyDescent="0.2">
      <c r="B133" s="149"/>
      <c r="C133" s="88"/>
      <c r="D133" s="89" t="s">
        <v>51</v>
      </c>
      <c r="E133" s="90" t="s">
        <v>0</v>
      </c>
      <c r="F133" s="91" t="s">
        <v>255</v>
      </c>
      <c r="G133" s="88"/>
      <c r="H133" s="92">
        <v>51.52</v>
      </c>
      <c r="I133" s="192"/>
      <c r="J133" s="150"/>
    </row>
    <row r="134" spans="2:10" x14ac:dyDescent="0.2">
      <c r="B134" s="149"/>
      <c r="C134" s="88"/>
      <c r="D134" s="89" t="s">
        <v>51</v>
      </c>
      <c r="E134" s="90" t="s">
        <v>0</v>
      </c>
      <c r="F134" s="91" t="s">
        <v>256</v>
      </c>
      <c r="G134" s="88"/>
      <c r="H134" s="92">
        <v>66.7</v>
      </c>
      <c r="I134" s="192"/>
      <c r="J134" s="150"/>
    </row>
    <row r="135" spans="2:10" x14ac:dyDescent="0.2">
      <c r="B135" s="149"/>
      <c r="C135" s="88"/>
      <c r="D135" s="89" t="s">
        <v>51</v>
      </c>
      <c r="E135" s="90" t="s">
        <v>0</v>
      </c>
      <c r="F135" s="91" t="s">
        <v>257</v>
      </c>
      <c r="G135" s="88"/>
      <c r="H135" s="92">
        <v>20.100000000000001</v>
      </c>
      <c r="I135" s="192"/>
      <c r="J135" s="150"/>
    </row>
    <row r="136" spans="2:10" x14ac:dyDescent="0.2">
      <c r="B136" s="149"/>
      <c r="C136" s="88"/>
      <c r="D136" s="89" t="s">
        <v>51</v>
      </c>
      <c r="E136" s="90" t="s">
        <v>0</v>
      </c>
      <c r="F136" s="91" t="s">
        <v>258</v>
      </c>
      <c r="G136" s="88"/>
      <c r="H136" s="92">
        <v>33.880000000000003</v>
      </c>
      <c r="I136" s="192"/>
      <c r="J136" s="150"/>
    </row>
    <row r="137" spans="2:10" x14ac:dyDescent="0.2">
      <c r="B137" s="153"/>
      <c r="C137" s="97"/>
      <c r="D137" s="89" t="s">
        <v>51</v>
      </c>
      <c r="E137" s="98" t="s">
        <v>0</v>
      </c>
      <c r="F137" s="99" t="s">
        <v>107</v>
      </c>
      <c r="G137" s="97"/>
      <c r="H137" s="100">
        <v>497.59</v>
      </c>
      <c r="I137" s="194"/>
      <c r="J137" s="154"/>
    </row>
    <row r="138" spans="2:10" x14ac:dyDescent="0.2">
      <c r="B138" s="149"/>
      <c r="C138" s="88"/>
      <c r="D138" s="89" t="s">
        <v>51</v>
      </c>
      <c r="E138" s="90" t="s">
        <v>0</v>
      </c>
      <c r="F138" s="91" t="s">
        <v>259</v>
      </c>
      <c r="G138" s="88"/>
      <c r="H138" s="92">
        <v>216.6</v>
      </c>
      <c r="I138" s="192"/>
      <c r="J138" s="150"/>
    </row>
    <row r="139" spans="2:10" x14ac:dyDescent="0.2">
      <c r="B139" s="151"/>
      <c r="C139" s="93"/>
      <c r="D139" s="89" t="s">
        <v>51</v>
      </c>
      <c r="E139" s="94" t="s">
        <v>0</v>
      </c>
      <c r="F139" s="95" t="s">
        <v>52</v>
      </c>
      <c r="G139" s="93"/>
      <c r="H139" s="96">
        <v>714.19</v>
      </c>
      <c r="I139" s="193"/>
      <c r="J139" s="152"/>
    </row>
    <row r="140" spans="2:10" ht="12" x14ac:dyDescent="0.2">
      <c r="B140" s="174"/>
      <c r="C140" s="101" t="s">
        <v>58</v>
      </c>
      <c r="D140" s="101" t="s">
        <v>55</v>
      </c>
      <c r="E140" s="102" t="s">
        <v>95</v>
      </c>
      <c r="F140" s="103" t="s">
        <v>96</v>
      </c>
      <c r="G140" s="104" t="s">
        <v>56</v>
      </c>
      <c r="H140" s="105">
        <v>1028.434</v>
      </c>
      <c r="I140" s="195">
        <v>0</v>
      </c>
      <c r="J140" s="156">
        <f>ROUND(I140*H140,2)</f>
        <v>0</v>
      </c>
    </row>
    <row r="141" spans="2:10" x14ac:dyDescent="0.2">
      <c r="B141" s="149"/>
      <c r="C141" s="88"/>
      <c r="D141" s="89" t="s">
        <v>51</v>
      </c>
      <c r="E141" s="90" t="s">
        <v>0</v>
      </c>
      <c r="F141" s="91" t="s">
        <v>260</v>
      </c>
      <c r="G141" s="88"/>
      <c r="H141" s="92">
        <v>1028.434</v>
      </c>
      <c r="I141" s="192"/>
      <c r="J141" s="150"/>
    </row>
    <row r="142" spans="2:10" ht="12" x14ac:dyDescent="0.2">
      <c r="B142" s="174"/>
      <c r="C142" s="101" t="s">
        <v>60</v>
      </c>
      <c r="D142" s="101" t="s">
        <v>55</v>
      </c>
      <c r="E142" s="102" t="s">
        <v>61</v>
      </c>
      <c r="F142" s="103" t="s">
        <v>62</v>
      </c>
      <c r="G142" s="104" t="s">
        <v>56</v>
      </c>
      <c r="H142" s="105">
        <v>257.108</v>
      </c>
      <c r="I142" s="195">
        <v>0</v>
      </c>
      <c r="J142" s="156">
        <f>ROUND(I142*H142,2)</f>
        <v>0</v>
      </c>
    </row>
    <row r="143" spans="2:10" x14ac:dyDescent="0.2">
      <c r="B143" s="149"/>
      <c r="C143" s="88"/>
      <c r="D143" s="89" t="s">
        <v>51</v>
      </c>
      <c r="E143" s="90" t="s">
        <v>0</v>
      </c>
      <c r="F143" s="91" t="s">
        <v>261</v>
      </c>
      <c r="G143" s="88"/>
      <c r="H143" s="92">
        <v>257.108</v>
      </c>
      <c r="I143" s="192"/>
      <c r="J143" s="150"/>
    </row>
    <row r="144" spans="2:10" ht="24" x14ac:dyDescent="0.2">
      <c r="B144" s="174"/>
      <c r="C144" s="83" t="s">
        <v>63</v>
      </c>
      <c r="D144" s="83" t="s">
        <v>47</v>
      </c>
      <c r="E144" s="84" t="s">
        <v>147</v>
      </c>
      <c r="F144" s="85" t="s">
        <v>148</v>
      </c>
      <c r="G144" s="86" t="s">
        <v>59</v>
      </c>
      <c r="H144" s="87">
        <v>1103.8499999999999</v>
      </c>
      <c r="I144" s="191">
        <v>0</v>
      </c>
      <c r="J144" s="148">
        <f>ROUND(I144*H144,2)</f>
        <v>0</v>
      </c>
    </row>
    <row r="145" spans="2:10" x14ac:dyDescent="0.2">
      <c r="B145" s="149"/>
      <c r="C145" s="88"/>
      <c r="D145" s="89" t="s">
        <v>51</v>
      </c>
      <c r="E145" s="90" t="s">
        <v>0</v>
      </c>
      <c r="F145" s="91" t="s">
        <v>262</v>
      </c>
      <c r="G145" s="88"/>
      <c r="H145" s="92">
        <v>405.79</v>
      </c>
      <c r="I145" s="192"/>
      <c r="J145" s="150"/>
    </row>
    <row r="146" spans="2:10" x14ac:dyDescent="0.2">
      <c r="B146" s="149"/>
      <c r="C146" s="88"/>
      <c r="D146" s="89" t="s">
        <v>51</v>
      </c>
      <c r="E146" s="90" t="s">
        <v>0</v>
      </c>
      <c r="F146" s="91" t="s">
        <v>263</v>
      </c>
      <c r="G146" s="88"/>
      <c r="H146" s="92">
        <v>16.2</v>
      </c>
      <c r="I146" s="192"/>
      <c r="J146" s="150"/>
    </row>
    <row r="147" spans="2:10" x14ac:dyDescent="0.2">
      <c r="B147" s="149"/>
      <c r="C147" s="88"/>
      <c r="D147" s="89" t="s">
        <v>51</v>
      </c>
      <c r="E147" s="90" t="s">
        <v>0</v>
      </c>
      <c r="F147" s="91" t="s">
        <v>264</v>
      </c>
      <c r="G147" s="88"/>
      <c r="H147" s="92">
        <v>72.959999999999994</v>
      </c>
      <c r="I147" s="192"/>
      <c r="J147" s="150"/>
    </row>
    <row r="148" spans="2:10" x14ac:dyDescent="0.2">
      <c r="B148" s="149"/>
      <c r="C148" s="88"/>
      <c r="D148" s="89" t="s">
        <v>51</v>
      </c>
      <c r="E148" s="90" t="s">
        <v>0</v>
      </c>
      <c r="F148" s="91" t="s">
        <v>265</v>
      </c>
      <c r="G148" s="88"/>
      <c r="H148" s="92">
        <v>100.05</v>
      </c>
      <c r="I148" s="192"/>
      <c r="J148" s="150"/>
    </row>
    <row r="149" spans="2:10" x14ac:dyDescent="0.2">
      <c r="B149" s="149"/>
      <c r="C149" s="88"/>
      <c r="D149" s="89" t="s">
        <v>51</v>
      </c>
      <c r="E149" s="90" t="s">
        <v>0</v>
      </c>
      <c r="F149" s="91" t="s">
        <v>266</v>
      </c>
      <c r="G149" s="88"/>
      <c r="H149" s="92">
        <v>32.4</v>
      </c>
      <c r="I149" s="192"/>
      <c r="J149" s="150"/>
    </row>
    <row r="150" spans="2:10" x14ac:dyDescent="0.2">
      <c r="B150" s="149"/>
      <c r="C150" s="88"/>
      <c r="D150" s="89" t="s">
        <v>51</v>
      </c>
      <c r="E150" s="90" t="s">
        <v>0</v>
      </c>
      <c r="F150" s="91" t="s">
        <v>267</v>
      </c>
      <c r="G150" s="88"/>
      <c r="H150" s="92">
        <v>45.6</v>
      </c>
      <c r="I150" s="192"/>
      <c r="J150" s="150"/>
    </row>
    <row r="151" spans="2:10" x14ac:dyDescent="0.2">
      <c r="B151" s="149"/>
      <c r="C151" s="88"/>
      <c r="D151" s="89" t="s">
        <v>51</v>
      </c>
      <c r="E151" s="90" t="s">
        <v>0</v>
      </c>
      <c r="F151" s="91" t="s">
        <v>268</v>
      </c>
      <c r="G151" s="88"/>
      <c r="H151" s="92">
        <v>326</v>
      </c>
      <c r="I151" s="192"/>
      <c r="J151" s="150"/>
    </row>
    <row r="152" spans="2:10" x14ac:dyDescent="0.2">
      <c r="B152" s="149"/>
      <c r="C152" s="88"/>
      <c r="D152" s="89" t="s">
        <v>51</v>
      </c>
      <c r="E152" s="90" t="s">
        <v>0</v>
      </c>
      <c r="F152" s="91" t="s">
        <v>269</v>
      </c>
      <c r="G152" s="88"/>
      <c r="H152" s="92">
        <v>4.5</v>
      </c>
      <c r="I152" s="192"/>
      <c r="J152" s="150"/>
    </row>
    <row r="153" spans="2:10" x14ac:dyDescent="0.2">
      <c r="B153" s="151"/>
      <c r="C153" s="93"/>
      <c r="D153" s="89" t="s">
        <v>51</v>
      </c>
      <c r="E153" s="94" t="s">
        <v>0</v>
      </c>
      <c r="F153" s="95" t="s">
        <v>52</v>
      </c>
      <c r="G153" s="93"/>
      <c r="H153" s="96">
        <v>1003.5</v>
      </c>
      <c r="I153" s="193"/>
      <c r="J153" s="152"/>
    </row>
    <row r="154" spans="2:10" x14ac:dyDescent="0.2">
      <c r="B154" s="149"/>
      <c r="C154" s="88"/>
      <c r="D154" s="89" t="s">
        <v>51</v>
      </c>
      <c r="E154" s="88"/>
      <c r="F154" s="91" t="s">
        <v>270</v>
      </c>
      <c r="G154" s="88"/>
      <c r="H154" s="92">
        <v>1103.8499999999999</v>
      </c>
      <c r="I154" s="192"/>
      <c r="J154" s="150"/>
    </row>
    <row r="155" spans="2:10" ht="12" x14ac:dyDescent="0.2">
      <c r="B155" s="174"/>
      <c r="C155" s="101" t="s">
        <v>57</v>
      </c>
      <c r="D155" s="101" t="s">
        <v>55</v>
      </c>
      <c r="E155" s="102" t="s">
        <v>97</v>
      </c>
      <c r="F155" s="103" t="s">
        <v>98</v>
      </c>
      <c r="G155" s="104" t="s">
        <v>56</v>
      </c>
      <c r="H155" s="105">
        <v>397.38600000000002</v>
      </c>
      <c r="I155" s="195">
        <v>0</v>
      </c>
      <c r="J155" s="156">
        <f>ROUND(I155*H155,2)</f>
        <v>0</v>
      </c>
    </row>
    <row r="156" spans="2:10" x14ac:dyDescent="0.2">
      <c r="B156" s="149"/>
      <c r="C156" s="88"/>
      <c r="D156" s="89" t="s">
        <v>51</v>
      </c>
      <c r="E156" s="90" t="s">
        <v>0</v>
      </c>
      <c r="F156" s="91" t="s">
        <v>271</v>
      </c>
      <c r="G156" s="88"/>
      <c r="H156" s="92">
        <v>397.38600000000002</v>
      </c>
      <c r="I156" s="192"/>
      <c r="J156" s="150"/>
    </row>
    <row r="157" spans="2:10" ht="24" x14ac:dyDescent="0.2">
      <c r="B157" s="174"/>
      <c r="C157" s="83" t="s">
        <v>65</v>
      </c>
      <c r="D157" s="83" t="s">
        <v>47</v>
      </c>
      <c r="E157" s="84" t="s">
        <v>79</v>
      </c>
      <c r="F157" s="85" t="s">
        <v>99</v>
      </c>
      <c r="G157" s="86" t="s">
        <v>59</v>
      </c>
      <c r="H157" s="87">
        <v>1103.8499999999999</v>
      </c>
      <c r="I157" s="191">
        <v>0</v>
      </c>
      <c r="J157" s="148">
        <f>ROUND(I157*H157,2)</f>
        <v>0</v>
      </c>
    </row>
    <row r="158" spans="2:10" x14ac:dyDescent="0.2">
      <c r="B158" s="149"/>
      <c r="C158" s="88"/>
      <c r="D158" s="89" t="s">
        <v>51</v>
      </c>
      <c r="E158" s="90" t="s">
        <v>0</v>
      </c>
      <c r="F158" s="91" t="s">
        <v>272</v>
      </c>
      <c r="G158" s="88"/>
      <c r="H158" s="92">
        <v>1103.8499999999999</v>
      </c>
      <c r="I158" s="192"/>
      <c r="J158" s="150"/>
    </row>
    <row r="159" spans="2:10" ht="12" x14ac:dyDescent="0.2">
      <c r="B159" s="174"/>
      <c r="C159" s="101" t="s">
        <v>68</v>
      </c>
      <c r="D159" s="101" t="s">
        <v>55</v>
      </c>
      <c r="E159" s="102" t="s">
        <v>100</v>
      </c>
      <c r="F159" s="103" t="s">
        <v>101</v>
      </c>
      <c r="G159" s="104" t="s">
        <v>64</v>
      </c>
      <c r="H159" s="105">
        <v>27.596</v>
      </c>
      <c r="I159" s="195">
        <v>0</v>
      </c>
      <c r="J159" s="156">
        <f>ROUND(I159*H159,2)</f>
        <v>0</v>
      </c>
    </row>
    <row r="160" spans="2:10" x14ac:dyDescent="0.2">
      <c r="B160" s="149"/>
      <c r="C160" s="88"/>
      <c r="D160" s="89" t="s">
        <v>51</v>
      </c>
      <c r="E160" s="88"/>
      <c r="F160" s="91" t="s">
        <v>273</v>
      </c>
      <c r="G160" s="88"/>
      <c r="H160" s="92">
        <v>27.596</v>
      </c>
      <c r="I160" s="192"/>
      <c r="J160" s="150"/>
    </row>
    <row r="161" spans="2:10" ht="24" x14ac:dyDescent="0.2">
      <c r="B161" s="174"/>
      <c r="C161" s="83" t="s">
        <v>69</v>
      </c>
      <c r="D161" s="83" t="s">
        <v>47</v>
      </c>
      <c r="E161" s="84" t="s">
        <v>149</v>
      </c>
      <c r="F161" s="85" t="s">
        <v>210</v>
      </c>
      <c r="G161" s="86" t="s">
        <v>59</v>
      </c>
      <c r="H161" s="87">
        <v>1103.8499999999999</v>
      </c>
      <c r="I161" s="191">
        <v>0</v>
      </c>
      <c r="J161" s="148">
        <f>ROUND(I161*H161,2)</f>
        <v>0</v>
      </c>
    </row>
    <row r="162" spans="2:10" ht="12.75" x14ac:dyDescent="0.2">
      <c r="B162" s="144"/>
      <c r="C162" s="79"/>
      <c r="D162" s="80" t="s">
        <v>28</v>
      </c>
      <c r="E162" s="82" t="s">
        <v>65</v>
      </c>
      <c r="F162" s="82" t="s">
        <v>66</v>
      </c>
      <c r="G162" s="79"/>
      <c r="H162" s="79"/>
      <c r="I162" s="190"/>
      <c r="J162" s="146">
        <f>SUM(J163:J180)</f>
        <v>0</v>
      </c>
    </row>
    <row r="163" spans="2:10" ht="12" x14ac:dyDescent="0.2">
      <c r="B163" s="174"/>
      <c r="C163" s="83" t="s">
        <v>70</v>
      </c>
      <c r="D163" s="83" t="s">
        <v>47</v>
      </c>
      <c r="E163" s="84" t="s">
        <v>151</v>
      </c>
      <c r="F163" s="85" t="s">
        <v>152</v>
      </c>
      <c r="G163" s="86" t="s">
        <v>48</v>
      </c>
      <c r="H163" s="87">
        <v>15</v>
      </c>
      <c r="I163" s="191">
        <v>0</v>
      </c>
      <c r="J163" s="148">
        <f>ROUND(I163*H163,2)</f>
        <v>0</v>
      </c>
    </row>
    <row r="164" spans="2:10" ht="24" x14ac:dyDescent="0.2">
      <c r="B164" s="174"/>
      <c r="C164" s="83" t="s">
        <v>73</v>
      </c>
      <c r="D164" s="83" t="s">
        <v>47</v>
      </c>
      <c r="E164" s="84" t="s">
        <v>180</v>
      </c>
      <c r="F164" s="85" t="s">
        <v>181</v>
      </c>
      <c r="G164" s="86" t="s">
        <v>78</v>
      </c>
      <c r="H164" s="87">
        <v>59</v>
      </c>
      <c r="I164" s="191">
        <v>0</v>
      </c>
      <c r="J164" s="148">
        <f>ROUND(I164*H164,2)</f>
        <v>0</v>
      </c>
    </row>
    <row r="165" spans="2:10" ht="24" x14ac:dyDescent="0.2">
      <c r="B165" s="174"/>
      <c r="C165" s="83" t="s">
        <v>75</v>
      </c>
      <c r="D165" s="83" t="s">
        <v>47</v>
      </c>
      <c r="E165" s="84" t="s">
        <v>153</v>
      </c>
      <c r="F165" s="85" t="s">
        <v>154</v>
      </c>
      <c r="G165" s="86" t="s">
        <v>102</v>
      </c>
      <c r="H165" s="87">
        <v>30</v>
      </c>
      <c r="I165" s="191">
        <v>0</v>
      </c>
      <c r="J165" s="148">
        <f>ROUND(I165*H165,2)</f>
        <v>0</v>
      </c>
    </row>
    <row r="166" spans="2:10" ht="24" x14ac:dyDescent="0.2">
      <c r="B166" s="174"/>
      <c r="C166" s="83" t="s">
        <v>1</v>
      </c>
      <c r="D166" s="83" t="s">
        <v>47</v>
      </c>
      <c r="E166" s="84" t="s">
        <v>217</v>
      </c>
      <c r="F166" s="85" t="s">
        <v>218</v>
      </c>
      <c r="G166" s="86" t="s">
        <v>78</v>
      </c>
      <c r="H166" s="87">
        <v>76</v>
      </c>
      <c r="I166" s="191">
        <v>0</v>
      </c>
      <c r="J166" s="148">
        <f>ROUND(I166*H166,2)</f>
        <v>0</v>
      </c>
    </row>
    <row r="167" spans="2:10" ht="24" x14ac:dyDescent="0.2">
      <c r="B167" s="174"/>
      <c r="C167" s="83" t="s">
        <v>80</v>
      </c>
      <c r="D167" s="83" t="s">
        <v>47</v>
      </c>
      <c r="E167" s="84" t="s">
        <v>108</v>
      </c>
      <c r="F167" s="85" t="s">
        <v>109</v>
      </c>
      <c r="G167" s="86" t="s">
        <v>48</v>
      </c>
      <c r="H167" s="87">
        <v>124.98</v>
      </c>
      <c r="I167" s="191">
        <v>0</v>
      </c>
      <c r="J167" s="148">
        <f>ROUND(I167*H167,2)</f>
        <v>0</v>
      </c>
    </row>
    <row r="168" spans="2:10" x14ac:dyDescent="0.2">
      <c r="B168" s="149"/>
      <c r="C168" s="88"/>
      <c r="D168" s="89" t="s">
        <v>51</v>
      </c>
      <c r="E168" s="90" t="s">
        <v>0</v>
      </c>
      <c r="F168" s="91" t="s">
        <v>274</v>
      </c>
      <c r="G168" s="88"/>
      <c r="H168" s="92">
        <v>124.98</v>
      </c>
      <c r="I168" s="192"/>
      <c r="J168" s="150"/>
    </row>
    <row r="169" spans="2:10" x14ac:dyDescent="0.2">
      <c r="B169" s="151"/>
      <c r="C169" s="93"/>
      <c r="D169" s="89" t="s">
        <v>51</v>
      </c>
      <c r="E169" s="94" t="s">
        <v>0</v>
      </c>
      <c r="F169" s="95" t="s">
        <v>52</v>
      </c>
      <c r="G169" s="93"/>
      <c r="H169" s="96">
        <v>124.98</v>
      </c>
      <c r="I169" s="193"/>
      <c r="J169" s="152"/>
    </row>
    <row r="170" spans="2:10" ht="24" x14ac:dyDescent="0.2">
      <c r="B170" s="174"/>
      <c r="C170" s="83" t="s">
        <v>82</v>
      </c>
      <c r="D170" s="83" t="s">
        <v>47</v>
      </c>
      <c r="E170" s="84" t="s">
        <v>67</v>
      </c>
      <c r="F170" s="85" t="s">
        <v>110</v>
      </c>
      <c r="G170" s="86" t="s">
        <v>48</v>
      </c>
      <c r="H170" s="87">
        <v>103.91</v>
      </c>
      <c r="I170" s="191">
        <v>0</v>
      </c>
      <c r="J170" s="148">
        <f>ROUND(I170*H170,2)</f>
        <v>0</v>
      </c>
    </row>
    <row r="171" spans="2:10" x14ac:dyDescent="0.2">
      <c r="B171" s="149"/>
      <c r="C171" s="88"/>
      <c r="D171" s="89" t="s">
        <v>51</v>
      </c>
      <c r="E171" s="90" t="s">
        <v>0</v>
      </c>
      <c r="F171" s="91" t="s">
        <v>275</v>
      </c>
      <c r="G171" s="88"/>
      <c r="H171" s="92">
        <v>103.91</v>
      </c>
      <c r="I171" s="192"/>
      <c r="J171" s="150"/>
    </row>
    <row r="172" spans="2:10" ht="24" x14ac:dyDescent="0.2">
      <c r="B172" s="174"/>
      <c r="C172" s="83" t="s">
        <v>83</v>
      </c>
      <c r="D172" s="83" t="s">
        <v>47</v>
      </c>
      <c r="E172" s="84" t="s">
        <v>155</v>
      </c>
      <c r="F172" s="85" t="s">
        <v>156</v>
      </c>
      <c r="G172" s="86" t="s">
        <v>48</v>
      </c>
      <c r="H172" s="87">
        <v>2076.29</v>
      </c>
      <c r="I172" s="191">
        <v>0</v>
      </c>
      <c r="J172" s="148">
        <f>ROUND(I172*H172,2)</f>
        <v>0</v>
      </c>
    </row>
    <row r="173" spans="2:10" x14ac:dyDescent="0.2">
      <c r="B173" s="149"/>
      <c r="C173" s="88"/>
      <c r="D173" s="89" t="s">
        <v>51</v>
      </c>
      <c r="E173" s="90" t="s">
        <v>0</v>
      </c>
      <c r="F173" s="91" t="s">
        <v>276</v>
      </c>
      <c r="G173" s="88"/>
      <c r="H173" s="92">
        <v>2076.29</v>
      </c>
      <c r="I173" s="192"/>
      <c r="J173" s="150"/>
    </row>
    <row r="174" spans="2:10" ht="24" x14ac:dyDescent="0.2">
      <c r="B174" s="174"/>
      <c r="C174" s="83" t="s">
        <v>84</v>
      </c>
      <c r="D174" s="83" t="s">
        <v>47</v>
      </c>
      <c r="E174" s="84" t="s">
        <v>159</v>
      </c>
      <c r="F174" s="85" t="s">
        <v>160</v>
      </c>
      <c r="G174" s="86" t="s">
        <v>48</v>
      </c>
      <c r="H174" s="87">
        <v>51</v>
      </c>
      <c r="I174" s="191">
        <v>0</v>
      </c>
      <c r="J174" s="148">
        <f>ROUND(I174*H174,2)</f>
        <v>0</v>
      </c>
    </row>
    <row r="175" spans="2:10" x14ac:dyDescent="0.2">
      <c r="B175" s="149"/>
      <c r="C175" s="88"/>
      <c r="D175" s="89" t="s">
        <v>51</v>
      </c>
      <c r="E175" s="90" t="s">
        <v>0</v>
      </c>
      <c r="F175" s="91" t="s">
        <v>277</v>
      </c>
      <c r="G175" s="88"/>
      <c r="H175" s="92">
        <v>51</v>
      </c>
      <c r="I175" s="192"/>
      <c r="J175" s="150"/>
    </row>
    <row r="176" spans="2:10" x14ac:dyDescent="0.2">
      <c r="B176" s="151"/>
      <c r="C176" s="93"/>
      <c r="D176" s="89" t="s">
        <v>51</v>
      </c>
      <c r="E176" s="94" t="s">
        <v>0</v>
      </c>
      <c r="F176" s="95" t="s">
        <v>52</v>
      </c>
      <c r="G176" s="93"/>
      <c r="H176" s="96">
        <v>51</v>
      </c>
      <c r="I176" s="193"/>
      <c r="J176" s="152"/>
    </row>
    <row r="177" spans="2:10" ht="24" x14ac:dyDescent="0.2">
      <c r="B177" s="174"/>
      <c r="C177" s="83" t="s">
        <v>85</v>
      </c>
      <c r="D177" s="83" t="s">
        <v>47</v>
      </c>
      <c r="E177" s="84" t="s">
        <v>168</v>
      </c>
      <c r="F177" s="85" t="s">
        <v>169</v>
      </c>
      <c r="G177" s="86" t="s">
        <v>48</v>
      </c>
      <c r="H177" s="87">
        <v>4.62</v>
      </c>
      <c r="I177" s="191">
        <v>0</v>
      </c>
      <c r="J177" s="148">
        <f>ROUND(I177*H177,2)</f>
        <v>0</v>
      </c>
    </row>
    <row r="178" spans="2:10" x14ac:dyDescent="0.2">
      <c r="B178" s="149"/>
      <c r="C178" s="88"/>
      <c r="D178" s="89" t="s">
        <v>51</v>
      </c>
      <c r="E178" s="90" t="s">
        <v>0</v>
      </c>
      <c r="F178" s="91" t="s">
        <v>278</v>
      </c>
      <c r="G178" s="88"/>
      <c r="H178" s="92">
        <v>4.62</v>
      </c>
      <c r="I178" s="192"/>
      <c r="J178" s="150"/>
    </row>
    <row r="179" spans="2:10" x14ac:dyDescent="0.2">
      <c r="B179" s="151"/>
      <c r="C179" s="93"/>
      <c r="D179" s="89" t="s">
        <v>51</v>
      </c>
      <c r="E179" s="94" t="s">
        <v>0</v>
      </c>
      <c r="F179" s="95" t="s">
        <v>52</v>
      </c>
      <c r="G179" s="93"/>
      <c r="H179" s="96">
        <v>4.62</v>
      </c>
      <c r="I179" s="193"/>
      <c r="J179" s="152"/>
    </row>
    <row r="180" spans="2:10" ht="24" x14ac:dyDescent="0.2">
      <c r="B180" s="174"/>
      <c r="C180" s="83" t="s">
        <v>111</v>
      </c>
      <c r="D180" s="83" t="s">
        <v>47</v>
      </c>
      <c r="E180" s="84" t="s">
        <v>114</v>
      </c>
      <c r="F180" s="85" t="s">
        <v>81</v>
      </c>
      <c r="G180" s="86" t="s">
        <v>48</v>
      </c>
      <c r="H180" s="87">
        <v>26.34</v>
      </c>
      <c r="I180" s="191">
        <v>0</v>
      </c>
      <c r="J180" s="148">
        <f>ROUND(I180*H180,2)</f>
        <v>0</v>
      </c>
    </row>
    <row r="181" spans="2:10" x14ac:dyDescent="0.2">
      <c r="B181" s="149"/>
      <c r="C181" s="88"/>
      <c r="D181" s="89" t="s">
        <v>51</v>
      </c>
      <c r="E181" s="90" t="s">
        <v>0</v>
      </c>
      <c r="F181" s="91" t="s">
        <v>279</v>
      </c>
      <c r="G181" s="88"/>
      <c r="H181" s="92">
        <v>9.3000000000000007</v>
      </c>
      <c r="I181" s="192"/>
      <c r="J181" s="150"/>
    </row>
    <row r="182" spans="2:10" x14ac:dyDescent="0.2">
      <c r="B182" s="149"/>
      <c r="C182" s="88"/>
      <c r="D182" s="89" t="s">
        <v>51</v>
      </c>
      <c r="E182" s="90" t="s">
        <v>0</v>
      </c>
      <c r="F182" s="91" t="s">
        <v>280</v>
      </c>
      <c r="G182" s="88"/>
      <c r="H182" s="92">
        <v>2.88</v>
      </c>
      <c r="I182" s="192"/>
      <c r="J182" s="150"/>
    </row>
    <row r="183" spans="2:10" x14ac:dyDescent="0.2">
      <c r="B183" s="149"/>
      <c r="C183" s="88"/>
      <c r="D183" s="89" t="s">
        <v>51</v>
      </c>
      <c r="E183" s="90" t="s">
        <v>0</v>
      </c>
      <c r="F183" s="91" t="s">
        <v>281</v>
      </c>
      <c r="G183" s="88"/>
      <c r="H183" s="92">
        <v>14.16</v>
      </c>
      <c r="I183" s="192"/>
      <c r="J183" s="150"/>
    </row>
    <row r="184" spans="2:10" x14ac:dyDescent="0.2">
      <c r="B184" s="151"/>
      <c r="C184" s="93"/>
      <c r="D184" s="89" t="s">
        <v>51</v>
      </c>
      <c r="E184" s="94" t="s">
        <v>0</v>
      </c>
      <c r="F184" s="95" t="s">
        <v>52</v>
      </c>
      <c r="G184" s="93"/>
      <c r="H184" s="96">
        <v>26.34</v>
      </c>
      <c r="I184" s="193"/>
      <c r="J184" s="152"/>
    </row>
    <row r="185" spans="2:10" ht="12.75" x14ac:dyDescent="0.2">
      <c r="B185" s="144"/>
      <c r="C185" s="79"/>
      <c r="D185" s="80" t="s">
        <v>28</v>
      </c>
      <c r="E185" s="82" t="s">
        <v>71</v>
      </c>
      <c r="F185" s="82" t="s">
        <v>72</v>
      </c>
      <c r="G185" s="79"/>
      <c r="H185" s="79"/>
      <c r="I185" s="190"/>
      <c r="J185" s="146">
        <f>SUM(J186:J191)</f>
        <v>0</v>
      </c>
    </row>
    <row r="186" spans="2:10" ht="24" x14ac:dyDescent="0.2">
      <c r="B186" s="174"/>
      <c r="C186" s="83" t="s">
        <v>112</v>
      </c>
      <c r="D186" s="83" t="s">
        <v>47</v>
      </c>
      <c r="E186" s="84" t="s">
        <v>74</v>
      </c>
      <c r="F186" s="85" t="s">
        <v>103</v>
      </c>
      <c r="G186" s="86" t="s">
        <v>56</v>
      </c>
      <c r="H186" s="87">
        <v>768.46799999999996</v>
      </c>
      <c r="I186" s="191">
        <v>0</v>
      </c>
      <c r="J186" s="148">
        <f>ROUND(I186*H186,2)</f>
        <v>0</v>
      </c>
    </row>
    <row r="187" spans="2:10" ht="24" x14ac:dyDescent="0.2">
      <c r="B187" s="174"/>
      <c r="C187" s="83" t="s">
        <v>113</v>
      </c>
      <c r="D187" s="83" t="s">
        <v>47</v>
      </c>
      <c r="E187" s="84" t="s">
        <v>76</v>
      </c>
      <c r="F187" s="85" t="s">
        <v>104</v>
      </c>
      <c r="G187" s="86" t="s">
        <v>56</v>
      </c>
      <c r="H187" s="87">
        <v>13063.956</v>
      </c>
      <c r="I187" s="191">
        <v>0</v>
      </c>
      <c r="J187" s="148">
        <f>ROUND(I187*H187,2)</f>
        <v>0</v>
      </c>
    </row>
    <row r="188" spans="2:10" x14ac:dyDescent="0.2">
      <c r="B188" s="149"/>
      <c r="C188" s="88"/>
      <c r="D188" s="89" t="s">
        <v>51</v>
      </c>
      <c r="E188" s="88"/>
      <c r="F188" s="91" t="s">
        <v>282</v>
      </c>
      <c r="G188" s="88"/>
      <c r="H188" s="92">
        <v>13063.956</v>
      </c>
      <c r="I188" s="192"/>
      <c r="J188" s="150"/>
    </row>
    <row r="189" spans="2:10" ht="24" x14ac:dyDescent="0.2">
      <c r="B189" s="174"/>
      <c r="C189" s="83" t="s">
        <v>115</v>
      </c>
      <c r="D189" s="83" t="s">
        <v>47</v>
      </c>
      <c r="E189" s="84" t="s">
        <v>182</v>
      </c>
      <c r="F189" s="85" t="s">
        <v>183</v>
      </c>
      <c r="G189" s="86" t="s">
        <v>48</v>
      </c>
      <c r="H189" s="87">
        <v>4</v>
      </c>
      <c r="I189" s="191">
        <v>0</v>
      </c>
      <c r="J189" s="148">
        <f>ROUND(I189*H189,2)</f>
        <v>0</v>
      </c>
    </row>
    <row r="190" spans="2:10" ht="36" x14ac:dyDescent="0.2">
      <c r="B190" s="174"/>
      <c r="C190" s="83" t="s">
        <v>116</v>
      </c>
      <c r="D190" s="83" t="s">
        <v>47</v>
      </c>
      <c r="E190" s="84" t="s">
        <v>119</v>
      </c>
      <c r="F190" s="85" t="s">
        <v>163</v>
      </c>
      <c r="G190" s="86" t="s">
        <v>56</v>
      </c>
      <c r="H190" s="87">
        <v>3.9580000000000002</v>
      </c>
      <c r="I190" s="191">
        <v>0</v>
      </c>
      <c r="J190" s="148">
        <f>ROUND(I190*H190,2)</f>
        <v>0</v>
      </c>
    </row>
    <row r="191" spans="2:10" ht="36" x14ac:dyDescent="0.2">
      <c r="B191" s="174"/>
      <c r="C191" s="83" t="s">
        <v>117</v>
      </c>
      <c r="D191" s="83" t="s">
        <v>47</v>
      </c>
      <c r="E191" s="84" t="s">
        <v>222</v>
      </c>
      <c r="F191" s="85" t="s">
        <v>223</v>
      </c>
      <c r="G191" s="86" t="s">
        <v>56</v>
      </c>
      <c r="H191" s="87">
        <v>764.51</v>
      </c>
      <c r="I191" s="191">
        <v>0</v>
      </c>
      <c r="J191" s="148">
        <f>ROUND(I191*H191,2)</f>
        <v>0</v>
      </c>
    </row>
    <row r="192" spans="2:10" x14ac:dyDescent="0.2">
      <c r="B192" s="149"/>
      <c r="C192" s="88"/>
      <c r="D192" s="89" t="s">
        <v>51</v>
      </c>
      <c r="E192" s="90" t="s">
        <v>0</v>
      </c>
      <c r="F192" s="91" t="s">
        <v>283</v>
      </c>
      <c r="G192" s="88"/>
      <c r="H192" s="92">
        <v>764.51</v>
      </c>
      <c r="I192" s="192"/>
      <c r="J192" s="150"/>
    </row>
    <row r="193" spans="2:10" ht="15" x14ac:dyDescent="0.2">
      <c r="B193" s="144"/>
      <c r="C193" s="79"/>
      <c r="D193" s="80" t="s">
        <v>28</v>
      </c>
      <c r="E193" s="81" t="s">
        <v>121</v>
      </c>
      <c r="F193" s="81" t="s">
        <v>122</v>
      </c>
      <c r="G193" s="79"/>
      <c r="H193" s="79"/>
      <c r="I193" s="190"/>
      <c r="J193" s="145">
        <f>J194</f>
        <v>0</v>
      </c>
    </row>
    <row r="194" spans="2:10" ht="12.75" x14ac:dyDescent="0.2">
      <c r="B194" s="144"/>
      <c r="C194" s="79"/>
      <c r="D194" s="80" t="s">
        <v>28</v>
      </c>
      <c r="E194" s="82" t="s">
        <v>123</v>
      </c>
      <c r="F194" s="82" t="s">
        <v>124</v>
      </c>
      <c r="G194" s="79"/>
      <c r="H194" s="79"/>
      <c r="I194" s="190"/>
      <c r="J194" s="146">
        <f>SUM(J195:J199)</f>
        <v>0</v>
      </c>
    </row>
    <row r="195" spans="2:10" ht="24" x14ac:dyDescent="0.2">
      <c r="B195" s="174"/>
      <c r="C195" s="83" t="s">
        <v>118</v>
      </c>
      <c r="D195" s="83" t="s">
        <v>47</v>
      </c>
      <c r="E195" s="84" t="s">
        <v>225</v>
      </c>
      <c r="F195" s="85" t="s">
        <v>226</v>
      </c>
      <c r="G195" s="86" t="s">
        <v>59</v>
      </c>
      <c r="H195" s="87">
        <v>222.6</v>
      </c>
      <c r="I195" s="191">
        <v>0</v>
      </c>
      <c r="J195" s="148">
        <f>ROUND(I195*H195,2)</f>
        <v>0</v>
      </c>
    </row>
    <row r="196" spans="2:10" x14ac:dyDescent="0.2">
      <c r="B196" s="149"/>
      <c r="C196" s="88"/>
      <c r="D196" s="89" t="s">
        <v>51</v>
      </c>
      <c r="E196" s="90" t="s">
        <v>0</v>
      </c>
      <c r="F196" s="91" t="s">
        <v>284</v>
      </c>
      <c r="G196" s="88"/>
      <c r="H196" s="92">
        <v>222.6</v>
      </c>
      <c r="I196" s="192"/>
      <c r="J196" s="150"/>
    </row>
    <row r="197" spans="2:10" ht="24" x14ac:dyDescent="0.2">
      <c r="B197" s="174"/>
      <c r="C197" s="83" t="s">
        <v>120</v>
      </c>
      <c r="D197" s="83" t="s">
        <v>47</v>
      </c>
      <c r="E197" s="84" t="s">
        <v>228</v>
      </c>
      <c r="F197" s="85" t="s">
        <v>229</v>
      </c>
      <c r="G197" s="86" t="s">
        <v>59</v>
      </c>
      <c r="H197" s="87">
        <v>160</v>
      </c>
      <c r="I197" s="191">
        <v>0</v>
      </c>
      <c r="J197" s="148">
        <f>ROUND(I197*H197,2)</f>
        <v>0</v>
      </c>
    </row>
    <row r="198" spans="2:10" ht="24" x14ac:dyDescent="0.2">
      <c r="B198" s="174"/>
      <c r="C198" s="83" t="s">
        <v>125</v>
      </c>
      <c r="D198" s="83" t="s">
        <v>47</v>
      </c>
      <c r="E198" s="84" t="s">
        <v>230</v>
      </c>
      <c r="F198" s="85" t="s">
        <v>231</v>
      </c>
      <c r="G198" s="86" t="s">
        <v>59</v>
      </c>
      <c r="H198" s="87">
        <v>222.6</v>
      </c>
      <c r="I198" s="191">
        <v>0</v>
      </c>
      <c r="J198" s="148">
        <f>ROUND(I198*H198,2)</f>
        <v>0</v>
      </c>
    </row>
    <row r="199" spans="2:10" ht="36" x14ac:dyDescent="0.2">
      <c r="B199" s="174"/>
      <c r="C199" s="83" t="s">
        <v>126</v>
      </c>
      <c r="D199" s="83" t="s">
        <v>47</v>
      </c>
      <c r="E199" s="84" t="s">
        <v>232</v>
      </c>
      <c r="F199" s="85" t="s">
        <v>233</v>
      </c>
      <c r="G199" s="86" t="s">
        <v>59</v>
      </c>
      <c r="H199" s="87">
        <v>222.6</v>
      </c>
      <c r="I199" s="191">
        <v>0</v>
      </c>
      <c r="J199" s="148">
        <f>ROUND(I199*H199,2)</f>
        <v>0</v>
      </c>
    </row>
    <row r="200" spans="2:10" x14ac:dyDescent="0.2">
      <c r="B200" s="127"/>
      <c r="C200" s="128"/>
      <c r="D200" s="128"/>
      <c r="E200" s="128"/>
      <c r="F200" s="128"/>
      <c r="G200" s="128"/>
      <c r="H200" s="128"/>
      <c r="I200" s="128"/>
      <c r="J200" s="129"/>
    </row>
  </sheetData>
  <mergeCells count="5">
    <mergeCell ref="E6:H6"/>
    <mergeCell ref="E15:H15"/>
    <mergeCell ref="E24:H24"/>
    <mergeCell ref="E81:H81"/>
    <mergeCell ref="E106:H106"/>
  </mergeCells>
  <pageMargins left="0.7" right="0.7" top="0.78740157499999996" bottom="0.78740157499999996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155"/>
  <sheetViews>
    <sheetView showGridLines="0" zoomScaleNormal="100" workbookViewId="0">
      <selection activeCell="J29" sqref="J29"/>
    </sheetView>
  </sheetViews>
  <sheetFormatPr defaultRowHeight="11.25" x14ac:dyDescent="0.2"/>
  <cols>
    <col min="1" max="1" width="1.83203125" style="51" customWidth="1"/>
    <col min="2" max="2" width="1.1640625" style="51" customWidth="1"/>
    <col min="3" max="3" width="4.1640625" style="51" customWidth="1"/>
    <col min="4" max="4" width="4.33203125" style="51" customWidth="1"/>
    <col min="5" max="5" width="17.1640625" style="51" customWidth="1"/>
    <col min="6" max="6" width="50.83203125" style="51" customWidth="1"/>
    <col min="7" max="7" width="7.5" style="51" customWidth="1"/>
    <col min="8" max="8" width="11.5" style="51" customWidth="1"/>
    <col min="9" max="10" width="20.1640625" style="51" customWidth="1"/>
    <col min="11" max="16384" width="9.33203125" style="51"/>
  </cols>
  <sheetData>
    <row r="2" spans="2:10" x14ac:dyDescent="0.2">
      <c r="B2" s="110"/>
      <c r="C2" s="112"/>
      <c r="D2" s="112"/>
      <c r="E2" s="112"/>
      <c r="F2" s="112"/>
      <c r="G2" s="112"/>
      <c r="H2" s="112"/>
      <c r="I2" s="112"/>
      <c r="J2" s="113"/>
    </row>
    <row r="3" spans="2:10" ht="18" x14ac:dyDescent="0.2">
      <c r="B3" s="114"/>
      <c r="C3" s="49"/>
      <c r="D3" s="54" t="s">
        <v>30</v>
      </c>
      <c r="E3" s="49"/>
      <c r="F3" s="49"/>
      <c r="G3" s="49"/>
      <c r="H3" s="49"/>
      <c r="I3" s="49"/>
      <c r="J3" s="115"/>
    </row>
    <row r="4" spans="2:10" x14ac:dyDescent="0.2">
      <c r="B4" s="114"/>
      <c r="C4" s="49"/>
      <c r="D4" s="49"/>
      <c r="E4" s="49"/>
      <c r="F4" s="49"/>
      <c r="G4" s="49"/>
      <c r="H4" s="49"/>
      <c r="I4" s="49"/>
      <c r="J4" s="115"/>
    </row>
    <row r="5" spans="2:10" ht="12.75" x14ac:dyDescent="0.2">
      <c r="B5" s="114"/>
      <c r="C5" s="49"/>
      <c r="D5" s="55" t="s">
        <v>2</v>
      </c>
      <c r="E5" s="49"/>
      <c r="F5" s="49"/>
      <c r="G5" s="49"/>
      <c r="H5" s="49"/>
      <c r="I5" s="49"/>
      <c r="J5" s="115"/>
    </row>
    <row r="6" spans="2:10" ht="12.75" x14ac:dyDescent="0.2">
      <c r="B6" s="114"/>
      <c r="C6" s="49"/>
      <c r="D6" s="49"/>
      <c r="E6" s="695" t="str">
        <f>'[4]Rekapitulace stavby'!K5</f>
        <v>201029a</v>
      </c>
      <c r="F6" s="696"/>
      <c r="G6" s="696"/>
      <c r="H6" s="696"/>
      <c r="I6" s="49"/>
      <c r="J6" s="115"/>
    </row>
    <row r="7" spans="2:10" ht="12.75" x14ac:dyDescent="0.2">
      <c r="B7" s="116"/>
      <c r="C7" s="52"/>
      <c r="D7" s="55" t="s">
        <v>127</v>
      </c>
      <c r="E7" s="52"/>
      <c r="F7" s="52"/>
      <c r="G7" s="52"/>
      <c r="H7" s="52"/>
      <c r="I7" s="52"/>
      <c r="J7" s="117"/>
    </row>
    <row r="8" spans="2:10" x14ac:dyDescent="0.2">
      <c r="B8" s="116"/>
      <c r="C8" s="52"/>
      <c r="D8" s="52"/>
      <c r="E8" s="691" t="s">
        <v>128</v>
      </c>
      <c r="F8" s="692"/>
      <c r="G8" s="692"/>
      <c r="H8" s="692"/>
      <c r="I8" s="52"/>
      <c r="J8" s="117"/>
    </row>
    <row r="9" spans="2:10" x14ac:dyDescent="0.2">
      <c r="B9" s="116"/>
      <c r="C9" s="52"/>
      <c r="D9" s="52"/>
      <c r="E9" s="52"/>
      <c r="F9" s="52"/>
      <c r="G9" s="52"/>
      <c r="H9" s="52"/>
      <c r="I9" s="52"/>
      <c r="J9" s="117"/>
    </row>
    <row r="10" spans="2:10" ht="12.75" x14ac:dyDescent="0.2">
      <c r="B10" s="116"/>
      <c r="C10" s="52"/>
      <c r="D10" s="55" t="s">
        <v>3</v>
      </c>
      <c r="E10" s="52"/>
      <c r="F10" s="56" t="s">
        <v>0</v>
      </c>
      <c r="G10" s="52"/>
      <c r="H10" s="52"/>
      <c r="I10" s="55" t="s">
        <v>4</v>
      </c>
      <c r="J10" s="118" t="s">
        <v>0</v>
      </c>
    </row>
    <row r="11" spans="2:10" ht="12.75" x14ac:dyDescent="0.2">
      <c r="B11" s="116"/>
      <c r="C11" s="52"/>
      <c r="D11" s="55" t="s">
        <v>5</v>
      </c>
      <c r="E11" s="52"/>
      <c r="F11" s="56" t="s">
        <v>186</v>
      </c>
      <c r="G11" s="52"/>
      <c r="H11" s="52"/>
      <c r="I11" s="55" t="s">
        <v>6</v>
      </c>
      <c r="J11" s="119" t="str">
        <f>'[4]Rekapitulace stavby'!AN7</f>
        <v/>
      </c>
    </row>
    <row r="12" spans="2:10" x14ac:dyDescent="0.2">
      <c r="B12" s="116"/>
      <c r="C12" s="52"/>
      <c r="D12" s="52"/>
      <c r="E12" s="52"/>
      <c r="F12" s="52"/>
      <c r="G12" s="52"/>
      <c r="H12" s="52"/>
      <c r="I12" s="52"/>
      <c r="J12" s="117"/>
    </row>
    <row r="13" spans="2:10" ht="12.75" x14ac:dyDescent="0.2">
      <c r="B13" s="116"/>
      <c r="C13" s="52"/>
      <c r="D13" s="55" t="s">
        <v>7</v>
      </c>
      <c r="E13" s="52"/>
      <c r="F13" s="52"/>
      <c r="G13" s="52"/>
      <c r="H13" s="52"/>
      <c r="I13" s="55" t="s">
        <v>8</v>
      </c>
      <c r="J13" s="118" t="s">
        <v>0</v>
      </c>
    </row>
    <row r="14" spans="2:10" ht="12.75" x14ac:dyDescent="0.2">
      <c r="B14" s="116"/>
      <c r="C14" s="52"/>
      <c r="D14" s="52"/>
      <c r="E14" s="56" t="s">
        <v>170</v>
      </c>
      <c r="F14" s="52"/>
      <c r="G14" s="52"/>
      <c r="H14" s="52"/>
      <c r="I14" s="55" t="s">
        <v>10</v>
      </c>
      <c r="J14" s="118" t="s">
        <v>0</v>
      </c>
    </row>
    <row r="15" spans="2:10" x14ac:dyDescent="0.2">
      <c r="B15" s="116"/>
      <c r="C15" s="52"/>
      <c r="D15" s="52"/>
      <c r="E15" s="52"/>
      <c r="F15" s="52"/>
      <c r="G15" s="52"/>
      <c r="H15" s="52"/>
      <c r="I15" s="52"/>
      <c r="J15" s="117"/>
    </row>
    <row r="16" spans="2:10" ht="12.75" x14ac:dyDescent="0.2">
      <c r="B16" s="116"/>
      <c r="C16" s="52"/>
      <c r="D16" s="55" t="s">
        <v>11</v>
      </c>
      <c r="E16" s="52"/>
      <c r="F16" s="52"/>
      <c r="G16" s="52"/>
      <c r="H16" s="52"/>
      <c r="I16" s="55" t="s">
        <v>8</v>
      </c>
      <c r="J16" s="118">
        <f>'[4]Rekapitulace stavby'!AN12</f>
        <v>0</v>
      </c>
    </row>
    <row r="17" spans="2:10" ht="12.75" x14ac:dyDescent="0.2">
      <c r="B17" s="116"/>
      <c r="C17" s="52"/>
      <c r="D17" s="52"/>
      <c r="E17" s="693">
        <f>'[4]Rekapitulace stavby'!E13</f>
        <v>0</v>
      </c>
      <c r="F17" s="693"/>
      <c r="G17" s="693"/>
      <c r="H17" s="693"/>
      <c r="I17" s="55" t="s">
        <v>10</v>
      </c>
      <c r="J17" s="118" t="str">
        <f>'[4]Rekapitulace stavby'!AN13</f>
        <v/>
      </c>
    </row>
    <row r="18" spans="2:10" x14ac:dyDescent="0.2">
      <c r="B18" s="116"/>
      <c r="C18" s="52"/>
      <c r="D18" s="52"/>
      <c r="E18" s="52"/>
      <c r="F18" s="52"/>
      <c r="G18" s="52"/>
      <c r="H18" s="52"/>
      <c r="I18" s="52"/>
      <c r="J18" s="117"/>
    </row>
    <row r="19" spans="2:10" ht="12.75" x14ac:dyDescent="0.2">
      <c r="B19" s="116"/>
      <c r="C19" s="52"/>
      <c r="D19" s="55" t="s">
        <v>12</v>
      </c>
      <c r="E19" s="52"/>
      <c r="F19" s="52"/>
      <c r="G19" s="52"/>
      <c r="H19" s="52"/>
      <c r="I19" s="55" t="s">
        <v>8</v>
      </c>
      <c r="J19" s="118" t="s">
        <v>0</v>
      </c>
    </row>
    <row r="20" spans="2:10" ht="12.75" x14ac:dyDescent="0.2">
      <c r="B20" s="116"/>
      <c r="C20" s="52"/>
      <c r="D20" s="52"/>
      <c r="E20" s="56" t="s">
        <v>187</v>
      </c>
      <c r="F20" s="52"/>
      <c r="G20" s="52"/>
      <c r="H20" s="52"/>
      <c r="I20" s="55" t="s">
        <v>10</v>
      </c>
      <c r="J20" s="118" t="s">
        <v>0</v>
      </c>
    </row>
    <row r="21" spans="2:10" x14ac:dyDescent="0.2">
      <c r="B21" s="116"/>
      <c r="C21" s="52"/>
      <c r="D21" s="52"/>
      <c r="E21" s="52"/>
      <c r="F21" s="52"/>
      <c r="G21" s="52"/>
      <c r="H21" s="52"/>
      <c r="I21" s="52"/>
      <c r="J21" s="117"/>
    </row>
    <row r="22" spans="2:10" ht="12.75" x14ac:dyDescent="0.2">
      <c r="B22" s="116"/>
      <c r="C22" s="52"/>
      <c r="D22" s="55" t="s">
        <v>13</v>
      </c>
      <c r="E22" s="52"/>
      <c r="F22" s="52"/>
      <c r="G22" s="52"/>
      <c r="H22" s="52"/>
      <c r="I22" s="55" t="s">
        <v>8</v>
      </c>
      <c r="J22" s="118" t="str">
        <f>IF('[4]Rekapitulace stavby'!AN18="","",'[4]Rekapitulace stavby'!AN18)</f>
        <v/>
      </c>
    </row>
    <row r="23" spans="2:10" ht="12.75" x14ac:dyDescent="0.2">
      <c r="B23" s="116"/>
      <c r="C23" s="52"/>
      <c r="D23" s="52"/>
      <c r="E23" s="56" t="str">
        <f>IF('[4]Rekapitulace stavby'!E19="","",'[4]Rekapitulace stavby'!E19)</f>
        <v/>
      </c>
      <c r="F23" s="52"/>
      <c r="G23" s="52"/>
      <c r="H23" s="52"/>
      <c r="I23" s="55" t="s">
        <v>10</v>
      </c>
      <c r="J23" s="118" t="str">
        <f>IF('[4]Rekapitulace stavby'!AN19="","",'[4]Rekapitulace stavby'!AN19)</f>
        <v/>
      </c>
    </row>
    <row r="24" spans="2:10" x14ac:dyDescent="0.2">
      <c r="B24" s="116"/>
      <c r="C24" s="52"/>
      <c r="D24" s="52"/>
      <c r="E24" s="52"/>
      <c r="F24" s="52"/>
      <c r="G24" s="52"/>
      <c r="H24" s="52"/>
      <c r="I24" s="52"/>
      <c r="J24" s="117"/>
    </row>
    <row r="25" spans="2:10" ht="12.75" x14ac:dyDescent="0.2">
      <c r="B25" s="116"/>
      <c r="C25" s="52"/>
      <c r="D25" s="55" t="s">
        <v>14</v>
      </c>
      <c r="E25" s="52"/>
      <c r="F25" s="52"/>
      <c r="G25" s="52"/>
      <c r="H25" s="52"/>
      <c r="I25" s="52"/>
      <c r="J25" s="117"/>
    </row>
    <row r="26" spans="2:10" ht="12.75" x14ac:dyDescent="0.2">
      <c r="B26" s="120"/>
      <c r="C26" s="10"/>
      <c r="D26" s="10"/>
      <c r="E26" s="694" t="s">
        <v>0</v>
      </c>
      <c r="F26" s="694"/>
      <c r="G26" s="694"/>
      <c r="H26" s="694"/>
      <c r="I26" s="10"/>
      <c r="J26" s="121"/>
    </row>
    <row r="27" spans="2:10" x14ac:dyDescent="0.2">
      <c r="B27" s="116"/>
      <c r="C27" s="52"/>
      <c r="D27" s="52"/>
      <c r="E27" s="52"/>
      <c r="F27" s="52"/>
      <c r="G27" s="52"/>
      <c r="H27" s="52"/>
      <c r="I27" s="52"/>
      <c r="J27" s="117"/>
    </row>
    <row r="28" spans="2:10" x14ac:dyDescent="0.2">
      <c r="B28" s="116"/>
      <c r="C28" s="52"/>
      <c r="D28" s="8"/>
      <c r="E28" s="8"/>
      <c r="F28" s="8"/>
      <c r="G28" s="8"/>
      <c r="H28" s="8"/>
      <c r="I28" s="8"/>
      <c r="J28" s="167"/>
    </row>
    <row r="29" spans="2:10" ht="15.75" x14ac:dyDescent="0.2">
      <c r="B29" s="116"/>
      <c r="C29" s="52"/>
      <c r="D29" s="61" t="s">
        <v>15</v>
      </c>
      <c r="E29" s="52"/>
      <c r="F29" s="52"/>
      <c r="G29" s="52"/>
      <c r="H29" s="52"/>
      <c r="I29" s="52"/>
      <c r="J29" s="122">
        <f>ROUND(J116, 2)</f>
        <v>0</v>
      </c>
    </row>
    <row r="30" spans="2:10" x14ac:dyDescent="0.2">
      <c r="B30" s="116"/>
      <c r="C30" s="52"/>
      <c r="D30" s="8"/>
      <c r="E30" s="8"/>
      <c r="F30" s="8"/>
      <c r="G30" s="8"/>
      <c r="H30" s="8"/>
      <c r="I30" s="8"/>
      <c r="J30" s="167"/>
    </row>
    <row r="31" spans="2:10" ht="12.75" x14ac:dyDescent="0.2">
      <c r="B31" s="116"/>
      <c r="C31" s="52"/>
      <c r="D31" s="52"/>
      <c r="E31" s="52"/>
      <c r="F31" s="60" t="s">
        <v>17</v>
      </c>
      <c r="G31" s="52"/>
      <c r="H31" s="52"/>
      <c r="I31" s="60" t="s">
        <v>16</v>
      </c>
      <c r="J31" s="123" t="s">
        <v>18</v>
      </c>
    </row>
    <row r="32" spans="2:10" ht="12.75" x14ac:dyDescent="0.2">
      <c r="B32" s="116"/>
      <c r="C32" s="52"/>
      <c r="D32" s="62" t="s">
        <v>19</v>
      </c>
      <c r="E32" s="55" t="s">
        <v>20</v>
      </c>
      <c r="F32" s="63">
        <f>J29</f>
        <v>0</v>
      </c>
      <c r="G32" s="52"/>
      <c r="H32" s="52"/>
      <c r="I32" s="64">
        <v>0.21</v>
      </c>
      <c r="J32" s="124">
        <f>F32*21/100</f>
        <v>0</v>
      </c>
    </row>
    <row r="33" spans="2:10" ht="12.75" x14ac:dyDescent="0.2">
      <c r="B33" s="116"/>
      <c r="C33" s="52"/>
      <c r="D33" s="52"/>
      <c r="E33" s="55" t="s">
        <v>21</v>
      </c>
      <c r="F33" s="63">
        <f>ROUND((SUM(BF116:BF154)),  2)</f>
        <v>0</v>
      </c>
      <c r="G33" s="52"/>
      <c r="H33" s="52"/>
      <c r="I33" s="64">
        <v>0.15</v>
      </c>
      <c r="J33" s="124">
        <f>ROUND(((SUM(BF116:BF154))*I33),  2)</f>
        <v>0</v>
      </c>
    </row>
    <row r="34" spans="2:10" x14ac:dyDescent="0.2">
      <c r="B34" s="116"/>
      <c r="C34" s="52"/>
      <c r="D34" s="52"/>
      <c r="E34" s="52"/>
      <c r="F34" s="52"/>
      <c r="G34" s="52"/>
      <c r="H34" s="52"/>
      <c r="I34" s="52"/>
      <c r="J34" s="117"/>
    </row>
    <row r="35" spans="2:10" ht="15.75" x14ac:dyDescent="0.2">
      <c r="B35" s="116"/>
      <c r="C35" s="11"/>
      <c r="D35" s="65" t="s">
        <v>22</v>
      </c>
      <c r="E35" s="7"/>
      <c r="F35" s="7"/>
      <c r="G35" s="66" t="s">
        <v>23</v>
      </c>
      <c r="H35" s="67" t="s">
        <v>24</v>
      </c>
      <c r="I35" s="7"/>
      <c r="J35" s="168">
        <f>SUM(J29:J33)</f>
        <v>0</v>
      </c>
    </row>
    <row r="36" spans="2:10" x14ac:dyDescent="0.2">
      <c r="B36" s="116"/>
      <c r="C36" s="52"/>
      <c r="D36" s="52"/>
      <c r="E36" s="52"/>
      <c r="F36" s="52"/>
      <c r="G36" s="52"/>
      <c r="H36" s="52"/>
      <c r="I36" s="52"/>
      <c r="J36" s="117"/>
    </row>
    <row r="37" spans="2:10" x14ac:dyDescent="0.2">
      <c r="B37" s="114"/>
      <c r="C37" s="49"/>
      <c r="D37" s="49"/>
      <c r="E37" s="49"/>
      <c r="F37" s="49"/>
      <c r="G37" s="49"/>
      <c r="H37" s="49"/>
      <c r="I37" s="49"/>
      <c r="J37" s="115"/>
    </row>
    <row r="38" spans="2:10" x14ac:dyDescent="0.2">
      <c r="B38" s="114"/>
      <c r="C38" s="49"/>
      <c r="D38" s="49"/>
      <c r="E38" s="49"/>
      <c r="F38" s="49"/>
      <c r="G38" s="49"/>
      <c r="H38" s="49"/>
      <c r="I38" s="49"/>
      <c r="J38" s="115"/>
    </row>
    <row r="39" spans="2:10" x14ac:dyDescent="0.2">
      <c r="B39" s="114"/>
      <c r="C39" s="49"/>
      <c r="D39" s="49"/>
      <c r="E39" s="49"/>
      <c r="F39" s="49"/>
      <c r="G39" s="49"/>
      <c r="H39" s="49"/>
      <c r="I39" s="49"/>
      <c r="J39" s="115"/>
    </row>
    <row r="40" spans="2:10" x14ac:dyDescent="0.2">
      <c r="B40" s="114"/>
      <c r="C40" s="49"/>
      <c r="D40" s="49"/>
      <c r="E40" s="49"/>
      <c r="F40" s="49"/>
      <c r="G40" s="49"/>
      <c r="H40" s="49"/>
      <c r="I40" s="49"/>
      <c r="J40" s="115"/>
    </row>
    <row r="41" spans="2:10" x14ac:dyDescent="0.2">
      <c r="B41" s="114"/>
      <c r="C41" s="49"/>
      <c r="D41" s="49"/>
      <c r="E41" s="49"/>
      <c r="F41" s="49"/>
      <c r="G41" s="49"/>
      <c r="H41" s="49"/>
      <c r="I41" s="49"/>
      <c r="J41" s="115"/>
    </row>
    <row r="42" spans="2:10" x14ac:dyDescent="0.2">
      <c r="B42" s="114"/>
      <c r="C42" s="49"/>
      <c r="D42" s="49"/>
      <c r="E42" s="49"/>
      <c r="F42" s="49"/>
      <c r="G42" s="49"/>
      <c r="H42" s="49"/>
      <c r="I42" s="49"/>
      <c r="J42" s="115"/>
    </row>
    <row r="43" spans="2:10" x14ac:dyDescent="0.2">
      <c r="B43" s="114"/>
      <c r="C43" s="49"/>
      <c r="D43" s="49"/>
      <c r="E43" s="49"/>
      <c r="F43" s="49"/>
      <c r="G43" s="49"/>
      <c r="H43" s="49"/>
      <c r="I43" s="49"/>
      <c r="J43" s="115"/>
    </row>
    <row r="44" spans="2:10" x14ac:dyDescent="0.2">
      <c r="B44" s="114"/>
      <c r="C44" s="49"/>
      <c r="D44" s="49"/>
      <c r="E44" s="49"/>
      <c r="F44" s="49"/>
      <c r="G44" s="49"/>
      <c r="H44" s="49"/>
      <c r="I44" s="49"/>
      <c r="J44" s="115"/>
    </row>
    <row r="45" spans="2:10" x14ac:dyDescent="0.2">
      <c r="B45" s="114"/>
      <c r="C45" s="49"/>
      <c r="D45" s="49"/>
      <c r="E45" s="49"/>
      <c r="F45" s="49"/>
      <c r="G45" s="49"/>
      <c r="H45" s="49"/>
      <c r="I45" s="49"/>
      <c r="J45" s="115"/>
    </row>
    <row r="46" spans="2:10" ht="12.75" x14ac:dyDescent="0.2">
      <c r="B46" s="130"/>
      <c r="C46" s="21"/>
      <c r="D46" s="57" t="s">
        <v>77</v>
      </c>
      <c r="E46" s="22"/>
      <c r="F46" s="22"/>
      <c r="G46" s="57" t="s">
        <v>88</v>
      </c>
      <c r="H46" s="22"/>
      <c r="I46" s="22"/>
      <c r="J46" s="131"/>
    </row>
    <row r="47" spans="2:10" x14ac:dyDescent="0.2">
      <c r="B47" s="114"/>
      <c r="C47" s="49"/>
      <c r="D47" s="49"/>
      <c r="E47" s="49"/>
      <c r="F47" s="49"/>
      <c r="G47" s="49"/>
      <c r="H47" s="49"/>
      <c r="I47" s="49"/>
      <c r="J47" s="115"/>
    </row>
    <row r="48" spans="2:10" x14ac:dyDescent="0.2">
      <c r="B48" s="114"/>
      <c r="C48" s="49"/>
      <c r="D48" s="49"/>
      <c r="E48" s="49"/>
      <c r="F48" s="49"/>
      <c r="G48" s="49"/>
      <c r="H48" s="49"/>
      <c r="I48" s="49"/>
      <c r="J48" s="115"/>
    </row>
    <row r="49" spans="2:10" x14ac:dyDescent="0.2">
      <c r="B49" s="114"/>
      <c r="C49" s="49"/>
      <c r="D49" s="49"/>
      <c r="E49" s="49"/>
      <c r="F49" s="49"/>
      <c r="G49" s="49"/>
      <c r="H49" s="49"/>
      <c r="I49" s="49"/>
      <c r="J49" s="115"/>
    </row>
    <row r="50" spans="2:10" x14ac:dyDescent="0.2">
      <c r="B50" s="114"/>
      <c r="C50" s="49"/>
      <c r="D50" s="49"/>
      <c r="E50" s="49"/>
      <c r="F50" s="49"/>
      <c r="G50" s="49"/>
      <c r="H50" s="49"/>
      <c r="I50" s="49"/>
      <c r="J50" s="115"/>
    </row>
    <row r="51" spans="2:10" x14ac:dyDescent="0.2">
      <c r="B51" s="114"/>
      <c r="C51" s="49"/>
      <c r="D51" s="49"/>
      <c r="E51" s="49"/>
      <c r="F51" s="49"/>
      <c r="G51" s="49"/>
      <c r="H51" s="49"/>
      <c r="I51" s="49"/>
      <c r="J51" s="115"/>
    </row>
    <row r="52" spans="2:10" x14ac:dyDescent="0.2">
      <c r="B52" s="114"/>
      <c r="C52" s="49"/>
      <c r="D52" s="49"/>
      <c r="E52" s="49"/>
      <c r="F52" s="49"/>
      <c r="G52" s="49"/>
      <c r="H52" s="49"/>
      <c r="I52" s="49"/>
      <c r="J52" s="115"/>
    </row>
    <row r="53" spans="2:10" x14ac:dyDescent="0.2">
      <c r="B53" s="114"/>
      <c r="C53" s="49"/>
      <c r="D53" s="49"/>
      <c r="E53" s="49"/>
      <c r="F53" s="49"/>
      <c r="G53" s="49"/>
      <c r="H53" s="49"/>
      <c r="I53" s="49"/>
      <c r="J53" s="115"/>
    </row>
    <row r="54" spans="2:10" x14ac:dyDescent="0.2">
      <c r="B54" s="114"/>
      <c r="C54" s="49"/>
      <c r="D54" s="49"/>
      <c r="E54" s="49"/>
      <c r="F54" s="49"/>
      <c r="G54" s="49"/>
      <c r="H54" s="49"/>
      <c r="I54" s="49"/>
      <c r="J54" s="115"/>
    </row>
    <row r="55" spans="2:10" x14ac:dyDescent="0.2">
      <c r="B55" s="114"/>
      <c r="C55" s="49"/>
      <c r="D55" s="49"/>
      <c r="E55" s="49"/>
      <c r="F55" s="49"/>
      <c r="G55" s="49"/>
      <c r="H55" s="49"/>
      <c r="I55" s="49"/>
      <c r="J55" s="115"/>
    </row>
    <row r="56" spans="2:10" x14ac:dyDescent="0.2">
      <c r="B56" s="114"/>
      <c r="C56" s="49"/>
      <c r="D56" s="49"/>
      <c r="E56" s="49"/>
      <c r="F56" s="49"/>
      <c r="G56" s="49"/>
      <c r="H56" s="49"/>
      <c r="I56" s="49"/>
      <c r="J56" s="115"/>
    </row>
    <row r="57" spans="2:10" ht="12.75" x14ac:dyDescent="0.2">
      <c r="B57" s="116"/>
      <c r="C57" s="52"/>
      <c r="D57" s="58" t="s">
        <v>89</v>
      </c>
      <c r="E57" s="50"/>
      <c r="F57" s="68" t="s">
        <v>90</v>
      </c>
      <c r="G57" s="58" t="s">
        <v>89</v>
      </c>
      <c r="H57" s="50"/>
      <c r="I57" s="50"/>
      <c r="J57" s="132" t="s">
        <v>90</v>
      </c>
    </row>
    <row r="58" spans="2:10" x14ac:dyDescent="0.2">
      <c r="B58" s="114"/>
      <c r="C58" s="49"/>
      <c r="D58" s="49"/>
      <c r="E58" s="49"/>
      <c r="F58" s="49"/>
      <c r="G58" s="49"/>
      <c r="H58" s="49"/>
      <c r="I58" s="49"/>
      <c r="J58" s="115"/>
    </row>
    <row r="59" spans="2:10" x14ac:dyDescent="0.2">
      <c r="B59" s="114"/>
      <c r="C59" s="49"/>
      <c r="D59" s="49"/>
      <c r="E59" s="49"/>
      <c r="F59" s="49"/>
      <c r="G59" s="49"/>
      <c r="H59" s="49"/>
      <c r="I59" s="49"/>
      <c r="J59" s="115"/>
    </row>
    <row r="60" spans="2:10" x14ac:dyDescent="0.2">
      <c r="B60" s="114"/>
      <c r="C60" s="49"/>
      <c r="D60" s="49"/>
      <c r="E60" s="49"/>
      <c r="F60" s="49"/>
      <c r="G60" s="49"/>
      <c r="H60" s="49"/>
      <c r="I60" s="49"/>
      <c r="J60" s="115"/>
    </row>
    <row r="61" spans="2:10" ht="12.75" x14ac:dyDescent="0.2">
      <c r="B61" s="116"/>
      <c r="C61" s="52"/>
      <c r="D61" s="57" t="s">
        <v>91</v>
      </c>
      <c r="E61" s="18"/>
      <c r="F61" s="18"/>
      <c r="G61" s="57" t="s">
        <v>92</v>
      </c>
      <c r="H61" s="18"/>
      <c r="I61" s="18"/>
      <c r="J61" s="133"/>
    </row>
    <row r="62" spans="2:10" x14ac:dyDescent="0.2">
      <c r="B62" s="114"/>
      <c r="C62" s="49"/>
      <c r="D62" s="49"/>
      <c r="E62" s="49"/>
      <c r="F62" s="49"/>
      <c r="G62" s="49"/>
      <c r="H62" s="49"/>
      <c r="I62" s="49"/>
      <c r="J62" s="115"/>
    </row>
    <row r="63" spans="2:10" x14ac:dyDescent="0.2">
      <c r="B63" s="114"/>
      <c r="C63" s="49"/>
      <c r="D63" s="49"/>
      <c r="E63" s="49"/>
      <c r="F63" s="49"/>
      <c r="G63" s="49"/>
      <c r="H63" s="49"/>
      <c r="I63" s="49"/>
      <c r="J63" s="115"/>
    </row>
    <row r="64" spans="2:10" x14ac:dyDescent="0.2">
      <c r="B64" s="114"/>
      <c r="C64" s="49"/>
      <c r="D64" s="49"/>
      <c r="E64" s="49"/>
      <c r="F64" s="49"/>
      <c r="G64" s="49"/>
      <c r="H64" s="49"/>
      <c r="I64" s="49"/>
      <c r="J64" s="115"/>
    </row>
    <row r="65" spans="2:10" x14ac:dyDescent="0.2">
      <c r="B65" s="114"/>
      <c r="C65" s="49"/>
      <c r="D65" s="49"/>
      <c r="E65" s="49"/>
      <c r="F65" s="49"/>
      <c r="G65" s="49"/>
      <c r="H65" s="49"/>
      <c r="I65" s="49"/>
      <c r="J65" s="115"/>
    </row>
    <row r="66" spans="2:10" x14ac:dyDescent="0.2">
      <c r="B66" s="114"/>
      <c r="C66" s="49"/>
      <c r="D66" s="49"/>
      <c r="E66" s="49"/>
      <c r="F66" s="49"/>
      <c r="G66" s="49"/>
      <c r="H66" s="49"/>
      <c r="I66" s="49"/>
      <c r="J66" s="115"/>
    </row>
    <row r="67" spans="2:10" x14ac:dyDescent="0.2">
      <c r="B67" s="114"/>
      <c r="C67" s="49"/>
      <c r="D67" s="49"/>
      <c r="E67" s="49"/>
      <c r="F67" s="49"/>
      <c r="G67" s="49"/>
      <c r="H67" s="49"/>
      <c r="I67" s="49"/>
      <c r="J67" s="115"/>
    </row>
    <row r="68" spans="2:10" x14ac:dyDescent="0.2">
      <c r="B68" s="114"/>
      <c r="C68" s="49"/>
      <c r="D68" s="49"/>
      <c r="E68" s="49"/>
      <c r="F68" s="49"/>
      <c r="G68" s="49"/>
      <c r="H68" s="49"/>
      <c r="I68" s="49"/>
      <c r="J68" s="115"/>
    </row>
    <row r="69" spans="2:10" x14ac:dyDescent="0.2">
      <c r="B69" s="114"/>
      <c r="C69" s="49"/>
      <c r="D69" s="49"/>
      <c r="E69" s="49"/>
      <c r="F69" s="49"/>
      <c r="G69" s="49"/>
      <c r="H69" s="49"/>
      <c r="I69" s="49"/>
      <c r="J69" s="115"/>
    </row>
    <row r="70" spans="2:10" x14ac:dyDescent="0.2">
      <c r="B70" s="114"/>
      <c r="C70" s="49"/>
      <c r="D70" s="49"/>
      <c r="E70" s="49"/>
      <c r="F70" s="49"/>
      <c r="G70" s="49"/>
      <c r="H70" s="49"/>
      <c r="I70" s="49"/>
      <c r="J70" s="115"/>
    </row>
    <row r="71" spans="2:10" x14ac:dyDescent="0.2">
      <c r="B71" s="114"/>
      <c r="C71" s="49"/>
      <c r="D71" s="49"/>
      <c r="E71" s="49"/>
      <c r="F71" s="49"/>
      <c r="G71" s="49"/>
      <c r="H71" s="49"/>
      <c r="I71" s="49"/>
      <c r="J71" s="115"/>
    </row>
    <row r="72" spans="2:10" ht="12.75" x14ac:dyDescent="0.2">
      <c r="B72" s="116"/>
      <c r="C72" s="52"/>
      <c r="D72" s="58" t="s">
        <v>89</v>
      </c>
      <c r="E72" s="50"/>
      <c r="F72" s="68" t="s">
        <v>90</v>
      </c>
      <c r="G72" s="58" t="s">
        <v>89</v>
      </c>
      <c r="H72" s="50"/>
      <c r="I72" s="50"/>
      <c r="J72" s="132" t="s">
        <v>90</v>
      </c>
    </row>
    <row r="73" spans="2:10" x14ac:dyDescent="0.2">
      <c r="B73" s="127"/>
      <c r="C73" s="128"/>
      <c r="D73" s="128"/>
      <c r="E73" s="128"/>
      <c r="F73" s="128"/>
      <c r="G73" s="128"/>
      <c r="H73" s="128"/>
      <c r="I73" s="128"/>
      <c r="J73" s="129"/>
    </row>
    <row r="74" spans="2:10" x14ac:dyDescent="0.2">
      <c r="B74" s="49"/>
      <c r="C74" s="49"/>
      <c r="D74" s="49"/>
      <c r="E74" s="49"/>
      <c r="F74" s="49"/>
      <c r="G74" s="49"/>
      <c r="H74" s="49"/>
      <c r="I74" s="49"/>
      <c r="J74" s="49"/>
    </row>
    <row r="75" spans="2:10" x14ac:dyDescent="0.2">
      <c r="B75" s="49"/>
      <c r="C75" s="49"/>
      <c r="D75" s="49"/>
      <c r="E75" s="49"/>
      <c r="F75" s="49"/>
      <c r="G75" s="49"/>
      <c r="H75" s="49"/>
      <c r="I75" s="49"/>
      <c r="J75" s="49"/>
    </row>
    <row r="76" spans="2:10" x14ac:dyDescent="0.2">
      <c r="B76" s="49"/>
      <c r="C76" s="49"/>
      <c r="D76" s="49"/>
      <c r="E76" s="49"/>
      <c r="F76" s="49"/>
      <c r="G76" s="49"/>
      <c r="H76" s="49"/>
      <c r="I76" s="49"/>
      <c r="J76" s="49"/>
    </row>
    <row r="77" spans="2:10" x14ac:dyDescent="0.2">
      <c r="B77" s="134"/>
      <c r="C77" s="135"/>
      <c r="D77" s="135"/>
      <c r="E77" s="135"/>
      <c r="F77" s="135"/>
      <c r="G77" s="135"/>
      <c r="H77" s="135"/>
      <c r="I77" s="135"/>
      <c r="J77" s="136"/>
    </row>
    <row r="78" spans="2:10" ht="18" x14ac:dyDescent="0.2">
      <c r="B78" s="116"/>
      <c r="C78" s="54" t="s">
        <v>31</v>
      </c>
      <c r="D78" s="52"/>
      <c r="E78" s="52"/>
      <c r="F78" s="52"/>
      <c r="G78" s="52"/>
      <c r="H78" s="52"/>
      <c r="I78" s="52"/>
      <c r="J78" s="117"/>
    </row>
    <row r="79" spans="2:10" x14ac:dyDescent="0.2">
      <c r="B79" s="116"/>
      <c r="C79" s="52"/>
      <c r="D79" s="52"/>
      <c r="E79" s="52"/>
      <c r="F79" s="52"/>
      <c r="G79" s="52"/>
      <c r="H79" s="52"/>
      <c r="I79" s="52"/>
      <c r="J79" s="117"/>
    </row>
    <row r="80" spans="2:10" ht="12.75" x14ac:dyDescent="0.2">
      <c r="B80" s="116"/>
      <c r="C80" s="55" t="s">
        <v>2</v>
      </c>
      <c r="D80" s="52"/>
      <c r="E80" s="52"/>
      <c r="F80" s="52"/>
      <c r="G80" s="52"/>
      <c r="H80" s="52"/>
      <c r="I80" s="52"/>
      <c r="J80" s="117"/>
    </row>
    <row r="81" spans="2:10" ht="12.75" x14ac:dyDescent="0.2">
      <c r="B81" s="116"/>
      <c r="C81" s="52"/>
      <c r="D81" s="52"/>
      <c r="E81" s="695" t="str">
        <f>E6</f>
        <v>201029a</v>
      </c>
      <c r="F81" s="696"/>
      <c r="G81" s="696"/>
      <c r="H81" s="696"/>
      <c r="I81" s="52"/>
      <c r="J81" s="117"/>
    </row>
    <row r="82" spans="2:10" ht="12.75" x14ac:dyDescent="0.2">
      <c r="B82" s="116"/>
      <c r="C82" s="55" t="s">
        <v>127</v>
      </c>
      <c r="D82" s="52"/>
      <c r="E82" s="52"/>
      <c r="F82" s="52"/>
      <c r="G82" s="52"/>
      <c r="H82" s="52"/>
      <c r="I82" s="52"/>
      <c r="J82" s="117"/>
    </row>
    <row r="83" spans="2:10" x14ac:dyDescent="0.2">
      <c r="B83" s="116"/>
      <c r="C83" s="52"/>
      <c r="D83" s="52"/>
      <c r="E83" s="691" t="str">
        <f>E8</f>
        <v>01 - Studna</v>
      </c>
      <c r="F83" s="692"/>
      <c r="G83" s="692"/>
      <c r="H83" s="692"/>
      <c r="I83" s="52"/>
      <c r="J83" s="117"/>
    </row>
    <row r="84" spans="2:10" x14ac:dyDescent="0.2">
      <c r="B84" s="116"/>
      <c r="C84" s="52"/>
      <c r="D84" s="52"/>
      <c r="E84" s="52"/>
      <c r="F84" s="52"/>
      <c r="G84" s="52"/>
      <c r="H84" s="52"/>
      <c r="I84" s="52"/>
      <c r="J84" s="117"/>
    </row>
    <row r="85" spans="2:10" ht="12.75" x14ac:dyDescent="0.2">
      <c r="B85" s="116"/>
      <c r="C85" s="55" t="s">
        <v>5</v>
      </c>
      <c r="D85" s="52"/>
      <c r="E85" s="52"/>
      <c r="F85" s="56" t="str">
        <f>F11</f>
        <v>Loučky u Zátoru</v>
      </c>
      <c r="G85" s="52"/>
      <c r="H85" s="52"/>
      <c r="I85" s="55" t="s">
        <v>6</v>
      </c>
      <c r="J85" s="119" t="str">
        <f>IF(J11="","",J11)</f>
        <v/>
      </c>
    </row>
    <row r="86" spans="2:10" x14ac:dyDescent="0.2">
      <c r="B86" s="116"/>
      <c r="C86" s="52"/>
      <c r="D86" s="52"/>
      <c r="E86" s="52"/>
      <c r="F86" s="52"/>
      <c r="G86" s="52"/>
      <c r="H86" s="52"/>
      <c r="I86" s="52"/>
      <c r="J86" s="117"/>
    </row>
    <row r="87" spans="2:10" ht="25.5" x14ac:dyDescent="0.2">
      <c r="B87" s="116"/>
      <c r="C87" s="55" t="s">
        <v>7</v>
      </c>
      <c r="D87" s="52"/>
      <c r="E87" s="52"/>
      <c r="F87" s="56" t="str">
        <f>E14</f>
        <v>Povodí Odry, s.p.</v>
      </c>
      <c r="G87" s="52"/>
      <c r="H87" s="52"/>
      <c r="I87" s="55" t="s">
        <v>12</v>
      </c>
      <c r="J87" s="139" t="str">
        <f>E20</f>
        <v>MORAVIAPROJEKT, s.r.o.</v>
      </c>
    </row>
    <row r="88" spans="2:10" ht="12.75" x14ac:dyDescent="0.2">
      <c r="B88" s="116"/>
      <c r="C88" s="55" t="s">
        <v>11</v>
      </c>
      <c r="D88" s="52"/>
      <c r="E88" s="52"/>
      <c r="F88" s="56">
        <f>IF(E17="","",E17)</f>
        <v>0</v>
      </c>
      <c r="G88" s="52"/>
      <c r="H88" s="52"/>
      <c r="I88" s="55" t="s">
        <v>13</v>
      </c>
      <c r="J88" s="139" t="str">
        <f>E23</f>
        <v/>
      </c>
    </row>
    <row r="89" spans="2:10" x14ac:dyDescent="0.2">
      <c r="B89" s="116"/>
      <c r="C89" s="52"/>
      <c r="D89" s="52"/>
      <c r="E89" s="52"/>
      <c r="F89" s="52"/>
      <c r="G89" s="52"/>
      <c r="H89" s="52"/>
      <c r="I89" s="52"/>
      <c r="J89" s="117"/>
    </row>
    <row r="90" spans="2:10" ht="12" x14ac:dyDescent="0.2">
      <c r="B90" s="116"/>
      <c r="C90" s="69" t="s">
        <v>32</v>
      </c>
      <c r="D90" s="11"/>
      <c r="E90" s="11"/>
      <c r="F90" s="11"/>
      <c r="G90" s="11"/>
      <c r="H90" s="11"/>
      <c r="I90" s="11"/>
      <c r="J90" s="158" t="s">
        <v>33</v>
      </c>
    </row>
    <row r="91" spans="2:10" x14ac:dyDescent="0.2">
      <c r="B91" s="116"/>
      <c r="C91" s="52"/>
      <c r="D91" s="52"/>
      <c r="E91" s="52"/>
      <c r="F91" s="52"/>
      <c r="G91" s="52"/>
      <c r="H91" s="52"/>
      <c r="I91" s="52"/>
      <c r="J91" s="117"/>
    </row>
    <row r="92" spans="2:10" ht="15.75" x14ac:dyDescent="0.2">
      <c r="B92" s="116"/>
      <c r="C92" s="70" t="s">
        <v>93</v>
      </c>
      <c r="D92" s="52"/>
      <c r="E92" s="52"/>
      <c r="F92" s="52"/>
      <c r="G92" s="52"/>
      <c r="H92" s="52"/>
      <c r="I92" s="52"/>
      <c r="J92" s="122">
        <f>J116</f>
        <v>0</v>
      </c>
    </row>
    <row r="93" spans="2:10" ht="15" x14ac:dyDescent="0.2">
      <c r="B93" s="160"/>
      <c r="C93" s="71"/>
      <c r="D93" s="72" t="s">
        <v>34</v>
      </c>
      <c r="E93" s="73"/>
      <c r="F93" s="73"/>
      <c r="G93" s="73"/>
      <c r="H93" s="73"/>
      <c r="I93" s="73"/>
      <c r="J93" s="161">
        <f>J117</f>
        <v>0</v>
      </c>
    </row>
    <row r="94" spans="2:10" ht="12.75" x14ac:dyDescent="0.2">
      <c r="B94" s="162"/>
      <c r="C94" s="74"/>
      <c r="D94" s="75" t="s">
        <v>35</v>
      </c>
      <c r="E94" s="76"/>
      <c r="F94" s="76"/>
      <c r="G94" s="76"/>
      <c r="H94" s="76"/>
      <c r="I94" s="76"/>
      <c r="J94" s="163">
        <f>J118</f>
        <v>0</v>
      </c>
    </row>
    <row r="95" spans="2:10" ht="12.75" x14ac:dyDescent="0.2">
      <c r="B95" s="162"/>
      <c r="C95" s="74"/>
      <c r="D95" s="75" t="s">
        <v>36</v>
      </c>
      <c r="E95" s="76"/>
      <c r="F95" s="76"/>
      <c r="G95" s="76"/>
      <c r="H95" s="76"/>
      <c r="I95" s="76"/>
      <c r="J95" s="163">
        <f>J144</f>
        <v>0</v>
      </c>
    </row>
    <row r="96" spans="2:10" ht="12.75" x14ac:dyDescent="0.2">
      <c r="B96" s="162"/>
      <c r="C96" s="74"/>
      <c r="D96" s="75" t="s">
        <v>37</v>
      </c>
      <c r="E96" s="76"/>
      <c r="F96" s="76"/>
      <c r="G96" s="76"/>
      <c r="H96" s="76"/>
      <c r="I96" s="76"/>
      <c r="J96" s="163">
        <f>J150</f>
        <v>0</v>
      </c>
    </row>
    <row r="97" spans="2:10" x14ac:dyDescent="0.2">
      <c r="B97" s="116"/>
      <c r="C97" s="52"/>
      <c r="D97" s="52"/>
      <c r="E97" s="52"/>
      <c r="F97" s="52"/>
      <c r="G97" s="52"/>
      <c r="H97" s="52"/>
      <c r="I97" s="52"/>
      <c r="J97" s="117"/>
    </row>
    <row r="98" spans="2:10" x14ac:dyDescent="0.2">
      <c r="B98" s="127"/>
      <c r="C98" s="128"/>
      <c r="D98" s="128"/>
      <c r="E98" s="128"/>
      <c r="F98" s="128"/>
      <c r="G98" s="128"/>
      <c r="H98" s="128"/>
      <c r="I98" s="128"/>
      <c r="J98" s="129"/>
    </row>
    <row r="99" spans="2:10" x14ac:dyDescent="0.2">
      <c r="B99" s="49"/>
      <c r="C99" s="49"/>
      <c r="D99" s="49"/>
      <c r="E99" s="49"/>
      <c r="F99" s="49"/>
      <c r="G99" s="49"/>
      <c r="H99" s="49"/>
      <c r="I99" s="49"/>
      <c r="J99" s="49"/>
    </row>
    <row r="100" spans="2:10" x14ac:dyDescent="0.2">
      <c r="B100" s="49"/>
      <c r="C100" s="49"/>
      <c r="D100" s="49"/>
      <c r="E100" s="49"/>
      <c r="F100" s="49"/>
      <c r="G100" s="49"/>
      <c r="H100" s="49"/>
      <c r="I100" s="49"/>
      <c r="J100" s="49"/>
    </row>
    <row r="101" spans="2:10" x14ac:dyDescent="0.2">
      <c r="B101" s="49"/>
      <c r="C101" s="49"/>
      <c r="D101" s="49"/>
      <c r="E101" s="49"/>
      <c r="F101" s="49"/>
      <c r="G101" s="49"/>
      <c r="H101" s="49"/>
      <c r="I101" s="49"/>
      <c r="J101" s="49"/>
    </row>
    <row r="102" spans="2:10" x14ac:dyDescent="0.2">
      <c r="B102" s="134"/>
      <c r="C102" s="135"/>
      <c r="D102" s="135"/>
      <c r="E102" s="135"/>
      <c r="F102" s="135"/>
      <c r="G102" s="135"/>
      <c r="H102" s="135"/>
      <c r="I102" s="135"/>
      <c r="J102" s="136"/>
    </row>
    <row r="103" spans="2:10" ht="18" x14ac:dyDescent="0.2">
      <c r="B103" s="116"/>
      <c r="C103" s="54" t="s">
        <v>38</v>
      </c>
      <c r="D103" s="52"/>
      <c r="E103" s="52"/>
      <c r="F103" s="52"/>
      <c r="G103" s="52"/>
      <c r="H103" s="52"/>
      <c r="I103" s="52"/>
      <c r="J103" s="117"/>
    </row>
    <row r="104" spans="2:10" x14ac:dyDescent="0.2">
      <c r="B104" s="116"/>
      <c r="C104" s="52"/>
      <c r="D104" s="52"/>
      <c r="E104" s="52"/>
      <c r="F104" s="52"/>
      <c r="G104" s="52"/>
      <c r="H104" s="52"/>
      <c r="I104" s="52"/>
      <c r="J104" s="117"/>
    </row>
    <row r="105" spans="2:10" ht="12.75" x14ac:dyDescent="0.2">
      <c r="B105" s="116"/>
      <c r="C105" s="55" t="s">
        <v>2</v>
      </c>
      <c r="D105" s="52"/>
      <c r="E105" s="52"/>
      <c r="F105" s="52"/>
      <c r="G105" s="52"/>
      <c r="H105" s="52"/>
      <c r="I105" s="52"/>
      <c r="J105" s="117"/>
    </row>
    <row r="106" spans="2:10" ht="12.75" x14ac:dyDescent="0.2">
      <c r="B106" s="116"/>
      <c r="C106" s="52"/>
      <c r="D106" s="52"/>
      <c r="E106" s="695" t="str">
        <f>E6</f>
        <v>201029a</v>
      </c>
      <c r="F106" s="696"/>
      <c r="G106" s="696"/>
      <c r="H106" s="696"/>
      <c r="I106" s="52"/>
      <c r="J106" s="117"/>
    </row>
    <row r="107" spans="2:10" ht="12.75" x14ac:dyDescent="0.2">
      <c r="B107" s="116"/>
      <c r="C107" s="55" t="s">
        <v>127</v>
      </c>
      <c r="D107" s="52"/>
      <c r="E107" s="52"/>
      <c r="F107" s="52"/>
      <c r="G107" s="52"/>
      <c r="H107" s="52"/>
      <c r="I107" s="52"/>
      <c r="J107" s="117"/>
    </row>
    <row r="108" spans="2:10" x14ac:dyDescent="0.2">
      <c r="B108" s="116"/>
      <c r="C108" s="52"/>
      <c r="D108" s="52"/>
      <c r="E108" s="691" t="str">
        <f>E8</f>
        <v>01 - Studna</v>
      </c>
      <c r="F108" s="692"/>
      <c r="G108" s="692"/>
      <c r="H108" s="692"/>
      <c r="I108" s="52"/>
      <c r="J108" s="117"/>
    </row>
    <row r="109" spans="2:10" x14ac:dyDescent="0.2">
      <c r="B109" s="116"/>
      <c r="C109" s="52"/>
      <c r="D109" s="52"/>
      <c r="E109" s="52"/>
      <c r="F109" s="52"/>
      <c r="G109" s="52"/>
      <c r="H109" s="52"/>
      <c r="I109" s="52"/>
      <c r="J109" s="117"/>
    </row>
    <row r="110" spans="2:10" ht="12.75" x14ac:dyDescent="0.2">
      <c r="B110" s="116"/>
      <c r="C110" s="55" t="s">
        <v>5</v>
      </c>
      <c r="D110" s="52"/>
      <c r="E110" s="52"/>
      <c r="F110" s="56" t="str">
        <f>F11</f>
        <v>Loučky u Zátoru</v>
      </c>
      <c r="G110" s="52"/>
      <c r="H110" s="52"/>
      <c r="I110" s="55" t="s">
        <v>6</v>
      </c>
      <c r="J110" s="119" t="str">
        <f>IF(J11="","",J11)</f>
        <v/>
      </c>
    </row>
    <row r="111" spans="2:10" x14ac:dyDescent="0.2">
      <c r="B111" s="116"/>
      <c r="C111" s="52"/>
      <c r="D111" s="52"/>
      <c r="E111" s="52"/>
      <c r="F111" s="52"/>
      <c r="G111" s="52"/>
      <c r="H111" s="52"/>
      <c r="I111" s="52"/>
      <c r="J111" s="117"/>
    </row>
    <row r="112" spans="2:10" ht="25.5" x14ac:dyDescent="0.2">
      <c r="B112" s="116"/>
      <c r="C112" s="55" t="s">
        <v>7</v>
      </c>
      <c r="D112" s="52"/>
      <c r="E112" s="52"/>
      <c r="F112" s="56" t="str">
        <f>E14</f>
        <v>Povodí Odry, s.p.</v>
      </c>
      <c r="G112" s="52"/>
      <c r="H112" s="52"/>
      <c r="I112" s="55" t="s">
        <v>12</v>
      </c>
      <c r="J112" s="139" t="str">
        <f>E20</f>
        <v>MORAVIAPROJEKT, s.r.o.</v>
      </c>
    </row>
    <row r="113" spans="2:10" ht="12.75" x14ac:dyDescent="0.2">
      <c r="B113" s="116"/>
      <c r="C113" s="55" t="s">
        <v>11</v>
      </c>
      <c r="D113" s="52"/>
      <c r="E113" s="52"/>
      <c r="F113" s="56">
        <f>IF(E17="","",E17)</f>
        <v>0</v>
      </c>
      <c r="G113" s="52"/>
      <c r="H113" s="52"/>
      <c r="I113" s="55" t="s">
        <v>13</v>
      </c>
      <c r="J113" s="139" t="str">
        <f>E23</f>
        <v/>
      </c>
    </row>
    <row r="114" spans="2:10" x14ac:dyDescent="0.2">
      <c r="B114" s="116"/>
      <c r="C114" s="52"/>
      <c r="D114" s="52"/>
      <c r="E114" s="52"/>
      <c r="F114" s="52"/>
      <c r="G114" s="52"/>
      <c r="H114" s="52"/>
      <c r="I114" s="52"/>
      <c r="J114" s="117"/>
    </row>
    <row r="115" spans="2:10" ht="12" x14ac:dyDescent="0.2">
      <c r="B115" s="173"/>
      <c r="C115" s="77" t="s">
        <v>39</v>
      </c>
      <c r="D115" s="78" t="s">
        <v>27</v>
      </c>
      <c r="E115" s="78" t="s">
        <v>25</v>
      </c>
      <c r="F115" s="78" t="s">
        <v>26</v>
      </c>
      <c r="G115" s="78" t="s">
        <v>40</v>
      </c>
      <c r="H115" s="78" t="s">
        <v>41</v>
      </c>
      <c r="I115" s="78" t="s">
        <v>42</v>
      </c>
      <c r="J115" s="141" t="s">
        <v>33</v>
      </c>
    </row>
    <row r="116" spans="2:10" ht="15.75" x14ac:dyDescent="0.25">
      <c r="B116" s="116"/>
      <c r="C116" s="59" t="s">
        <v>43</v>
      </c>
      <c r="D116" s="52"/>
      <c r="E116" s="52"/>
      <c r="F116" s="52"/>
      <c r="G116" s="52"/>
      <c r="H116" s="52"/>
      <c r="I116" s="52"/>
      <c r="J116" s="143">
        <f>J117</f>
        <v>0</v>
      </c>
    </row>
    <row r="117" spans="2:10" ht="15" x14ac:dyDescent="0.2">
      <c r="B117" s="144"/>
      <c r="C117" s="79"/>
      <c r="D117" s="80" t="s">
        <v>28</v>
      </c>
      <c r="E117" s="81" t="s">
        <v>44</v>
      </c>
      <c r="F117" s="81" t="s">
        <v>45</v>
      </c>
      <c r="G117" s="79"/>
      <c r="H117" s="79"/>
      <c r="I117" s="79"/>
      <c r="J117" s="145">
        <f>J118+J144+J150</f>
        <v>0</v>
      </c>
    </row>
    <row r="118" spans="2:10" ht="12.75" x14ac:dyDescent="0.2">
      <c r="B118" s="144"/>
      <c r="C118" s="79"/>
      <c r="D118" s="80" t="s">
        <v>28</v>
      </c>
      <c r="E118" s="82" t="s">
        <v>29</v>
      </c>
      <c r="F118" s="82" t="s">
        <v>46</v>
      </c>
      <c r="G118" s="79"/>
      <c r="H118" s="79"/>
      <c r="I118" s="79"/>
      <c r="J118" s="146">
        <f>SUM(J119:J143)</f>
        <v>0</v>
      </c>
    </row>
    <row r="119" spans="2:10" ht="24" x14ac:dyDescent="0.2">
      <c r="B119" s="174"/>
      <c r="C119" s="83" t="s">
        <v>29</v>
      </c>
      <c r="D119" s="83" t="s">
        <v>47</v>
      </c>
      <c r="E119" s="84" t="s">
        <v>164</v>
      </c>
      <c r="F119" s="85" t="s">
        <v>165</v>
      </c>
      <c r="G119" s="86" t="s">
        <v>48</v>
      </c>
      <c r="H119" s="87">
        <v>2.3359999999999999</v>
      </c>
      <c r="I119" s="197">
        <v>0</v>
      </c>
      <c r="J119" s="148">
        <f>ROUND(I119*H119,2)</f>
        <v>0</v>
      </c>
    </row>
    <row r="120" spans="2:10" x14ac:dyDescent="0.2">
      <c r="B120" s="149"/>
      <c r="C120" s="88"/>
      <c r="D120" s="89" t="s">
        <v>51</v>
      </c>
      <c r="E120" s="90" t="s">
        <v>0</v>
      </c>
      <c r="F120" s="91" t="s">
        <v>234</v>
      </c>
      <c r="G120" s="88"/>
      <c r="H120" s="92">
        <v>2.3359999999999999</v>
      </c>
      <c r="I120" s="198"/>
      <c r="J120" s="150"/>
    </row>
    <row r="121" spans="2:10" ht="24" x14ac:dyDescent="0.2">
      <c r="B121" s="174"/>
      <c r="C121" s="83" t="s">
        <v>50</v>
      </c>
      <c r="D121" s="83" t="s">
        <v>47</v>
      </c>
      <c r="E121" s="84" t="s">
        <v>53</v>
      </c>
      <c r="F121" s="85" t="s">
        <v>94</v>
      </c>
      <c r="G121" s="86" t="s">
        <v>48</v>
      </c>
      <c r="H121" s="87">
        <v>2.12</v>
      </c>
      <c r="I121" s="197">
        <v>0</v>
      </c>
      <c r="J121" s="148">
        <f>ROUND(I121*H121,2)</f>
        <v>0</v>
      </c>
    </row>
    <row r="122" spans="2:10" x14ac:dyDescent="0.2">
      <c r="B122" s="149"/>
      <c r="C122" s="88"/>
      <c r="D122" s="89" t="s">
        <v>51</v>
      </c>
      <c r="E122" s="90" t="s">
        <v>0</v>
      </c>
      <c r="F122" s="91" t="s">
        <v>235</v>
      </c>
      <c r="G122" s="88"/>
      <c r="H122" s="92">
        <v>2.12</v>
      </c>
      <c r="I122" s="198"/>
      <c r="J122" s="150"/>
    </row>
    <row r="123" spans="2:10" ht="12" x14ac:dyDescent="0.2">
      <c r="B123" s="174"/>
      <c r="C123" s="101" t="s">
        <v>54</v>
      </c>
      <c r="D123" s="101" t="s">
        <v>55</v>
      </c>
      <c r="E123" s="102" t="s">
        <v>61</v>
      </c>
      <c r="F123" s="103" t="s">
        <v>62</v>
      </c>
      <c r="G123" s="104" t="s">
        <v>56</v>
      </c>
      <c r="H123" s="105">
        <v>3.8159999999999998</v>
      </c>
      <c r="I123" s="200">
        <v>0</v>
      </c>
      <c r="J123" s="156">
        <f>ROUND(I123*H123,2)</f>
        <v>0</v>
      </c>
    </row>
    <row r="124" spans="2:10" x14ac:dyDescent="0.2">
      <c r="B124" s="149"/>
      <c r="C124" s="88"/>
      <c r="D124" s="89" t="s">
        <v>51</v>
      </c>
      <c r="E124" s="88"/>
      <c r="F124" s="91" t="s">
        <v>236</v>
      </c>
      <c r="G124" s="88"/>
      <c r="H124" s="92">
        <v>3.8159999999999998</v>
      </c>
      <c r="I124" s="198"/>
      <c r="J124" s="150"/>
    </row>
    <row r="125" spans="2:10" ht="24" x14ac:dyDescent="0.2">
      <c r="B125" s="174"/>
      <c r="C125" s="83" t="s">
        <v>49</v>
      </c>
      <c r="D125" s="83" t="s">
        <v>47</v>
      </c>
      <c r="E125" s="84" t="s">
        <v>129</v>
      </c>
      <c r="F125" s="85" t="s">
        <v>130</v>
      </c>
      <c r="G125" s="86" t="s">
        <v>48</v>
      </c>
      <c r="H125" s="87">
        <v>2.12</v>
      </c>
      <c r="I125" s="197">
        <v>0</v>
      </c>
      <c r="J125" s="148">
        <f>ROUND(I125*H125,2)</f>
        <v>0</v>
      </c>
    </row>
    <row r="126" spans="2:10" x14ac:dyDescent="0.2">
      <c r="B126" s="149"/>
      <c r="C126" s="88"/>
      <c r="D126" s="89" t="s">
        <v>51</v>
      </c>
      <c r="E126" s="90" t="s">
        <v>0</v>
      </c>
      <c r="F126" s="91" t="s">
        <v>285</v>
      </c>
      <c r="G126" s="88"/>
      <c r="H126" s="92">
        <v>2.12</v>
      </c>
      <c r="I126" s="198"/>
      <c r="J126" s="150"/>
    </row>
    <row r="127" spans="2:10" ht="12" x14ac:dyDescent="0.2">
      <c r="B127" s="174"/>
      <c r="C127" s="101" t="s">
        <v>58</v>
      </c>
      <c r="D127" s="101" t="s">
        <v>55</v>
      </c>
      <c r="E127" s="102" t="s">
        <v>131</v>
      </c>
      <c r="F127" s="103" t="s">
        <v>132</v>
      </c>
      <c r="G127" s="104" t="s">
        <v>56</v>
      </c>
      <c r="H127" s="105">
        <v>1.5549999999999999</v>
      </c>
      <c r="I127" s="200">
        <v>0</v>
      </c>
      <c r="J127" s="156">
        <f>ROUND(I127*H127,2)</f>
        <v>0</v>
      </c>
    </row>
    <row r="128" spans="2:10" x14ac:dyDescent="0.2">
      <c r="B128" s="149"/>
      <c r="C128" s="88"/>
      <c r="D128" s="89" t="s">
        <v>51</v>
      </c>
      <c r="E128" s="90" t="s">
        <v>0</v>
      </c>
      <c r="F128" s="91" t="s">
        <v>286</v>
      </c>
      <c r="G128" s="88"/>
      <c r="H128" s="92">
        <v>0.86399999999999999</v>
      </c>
      <c r="I128" s="198"/>
      <c r="J128" s="150"/>
    </row>
    <row r="129" spans="2:10" x14ac:dyDescent="0.2">
      <c r="B129" s="149"/>
      <c r="C129" s="88"/>
      <c r="D129" s="89" t="s">
        <v>51</v>
      </c>
      <c r="E129" s="88"/>
      <c r="F129" s="91" t="s">
        <v>287</v>
      </c>
      <c r="G129" s="88"/>
      <c r="H129" s="92">
        <v>1.5549999999999999</v>
      </c>
      <c r="I129" s="198"/>
      <c r="J129" s="150"/>
    </row>
    <row r="130" spans="2:10" ht="12" x14ac:dyDescent="0.2">
      <c r="B130" s="174"/>
      <c r="C130" s="101" t="s">
        <v>60</v>
      </c>
      <c r="D130" s="101" t="s">
        <v>55</v>
      </c>
      <c r="E130" s="102" t="s">
        <v>133</v>
      </c>
      <c r="F130" s="103" t="s">
        <v>134</v>
      </c>
      <c r="G130" s="104" t="s">
        <v>56</v>
      </c>
      <c r="H130" s="105">
        <v>0.21199999999999999</v>
      </c>
      <c r="I130" s="200">
        <v>0</v>
      </c>
      <c r="J130" s="156">
        <f>ROUND(I130*H130,2)</f>
        <v>0</v>
      </c>
    </row>
    <row r="131" spans="2:10" x14ac:dyDescent="0.2">
      <c r="B131" s="149"/>
      <c r="C131" s="88"/>
      <c r="D131" s="89" t="s">
        <v>51</v>
      </c>
      <c r="E131" s="90" t="s">
        <v>0</v>
      </c>
      <c r="F131" s="91" t="s">
        <v>135</v>
      </c>
      <c r="G131" s="88"/>
      <c r="H131" s="92">
        <v>0.11799999999999999</v>
      </c>
      <c r="I131" s="198"/>
      <c r="J131" s="150"/>
    </row>
    <row r="132" spans="2:10" x14ac:dyDescent="0.2">
      <c r="B132" s="149"/>
      <c r="C132" s="88"/>
      <c r="D132" s="89" t="s">
        <v>51</v>
      </c>
      <c r="E132" s="88"/>
      <c r="F132" s="91" t="s">
        <v>136</v>
      </c>
      <c r="G132" s="88"/>
      <c r="H132" s="92">
        <v>0.21199999999999999</v>
      </c>
      <c r="I132" s="198"/>
      <c r="J132" s="150"/>
    </row>
    <row r="133" spans="2:10" ht="12" x14ac:dyDescent="0.2">
      <c r="B133" s="174"/>
      <c r="C133" s="101" t="s">
        <v>63</v>
      </c>
      <c r="D133" s="101" t="s">
        <v>55</v>
      </c>
      <c r="E133" s="102" t="s">
        <v>95</v>
      </c>
      <c r="F133" s="103" t="s">
        <v>96</v>
      </c>
      <c r="G133" s="104" t="s">
        <v>56</v>
      </c>
      <c r="H133" s="105">
        <v>2.048</v>
      </c>
      <c r="I133" s="200">
        <v>0</v>
      </c>
      <c r="J133" s="156">
        <f>ROUND(I133*H133,2)</f>
        <v>0</v>
      </c>
    </row>
    <row r="134" spans="2:10" x14ac:dyDescent="0.2">
      <c r="B134" s="149"/>
      <c r="C134" s="88"/>
      <c r="D134" s="89" t="s">
        <v>51</v>
      </c>
      <c r="E134" s="90" t="s">
        <v>0</v>
      </c>
      <c r="F134" s="91" t="s">
        <v>288</v>
      </c>
      <c r="G134" s="88"/>
      <c r="H134" s="92">
        <v>1.1379999999999999</v>
      </c>
      <c r="I134" s="198"/>
      <c r="J134" s="150"/>
    </row>
    <row r="135" spans="2:10" x14ac:dyDescent="0.2">
      <c r="B135" s="149"/>
      <c r="C135" s="88"/>
      <c r="D135" s="89" t="s">
        <v>51</v>
      </c>
      <c r="E135" s="88"/>
      <c r="F135" s="91" t="s">
        <v>289</v>
      </c>
      <c r="G135" s="88"/>
      <c r="H135" s="92">
        <v>2.048</v>
      </c>
      <c r="I135" s="198"/>
      <c r="J135" s="150"/>
    </row>
    <row r="136" spans="2:10" ht="24" x14ac:dyDescent="0.2">
      <c r="B136" s="174"/>
      <c r="C136" s="83" t="s">
        <v>57</v>
      </c>
      <c r="D136" s="83" t="s">
        <v>47</v>
      </c>
      <c r="E136" s="84" t="s">
        <v>166</v>
      </c>
      <c r="F136" s="85" t="s">
        <v>167</v>
      </c>
      <c r="G136" s="86" t="s">
        <v>59</v>
      </c>
      <c r="H136" s="87">
        <v>7.0650000000000004</v>
      </c>
      <c r="I136" s="197">
        <v>0</v>
      </c>
      <c r="J136" s="148">
        <f>ROUND(I136*H136,2)</f>
        <v>0</v>
      </c>
    </row>
    <row r="137" spans="2:10" x14ac:dyDescent="0.2">
      <c r="B137" s="149"/>
      <c r="C137" s="88"/>
      <c r="D137" s="89" t="s">
        <v>51</v>
      </c>
      <c r="E137" s="90" t="s">
        <v>0</v>
      </c>
      <c r="F137" s="91" t="s">
        <v>137</v>
      </c>
      <c r="G137" s="88"/>
      <c r="H137" s="92">
        <v>7.0650000000000004</v>
      </c>
      <c r="I137" s="198"/>
      <c r="J137" s="150"/>
    </row>
    <row r="138" spans="2:10" ht="12" x14ac:dyDescent="0.2">
      <c r="B138" s="174"/>
      <c r="C138" s="101" t="s">
        <v>65</v>
      </c>
      <c r="D138" s="101" t="s">
        <v>55</v>
      </c>
      <c r="E138" s="102" t="s">
        <v>97</v>
      </c>
      <c r="F138" s="103" t="s">
        <v>98</v>
      </c>
      <c r="G138" s="104" t="s">
        <v>56</v>
      </c>
      <c r="H138" s="105">
        <v>2.5430000000000001</v>
      </c>
      <c r="I138" s="200">
        <v>0</v>
      </c>
      <c r="J138" s="156">
        <f>ROUND(I138*H138,2)</f>
        <v>0</v>
      </c>
    </row>
    <row r="139" spans="2:10" x14ac:dyDescent="0.2">
      <c r="B139" s="149"/>
      <c r="C139" s="88"/>
      <c r="D139" s="89" t="s">
        <v>51</v>
      </c>
      <c r="E139" s="90" t="s">
        <v>0</v>
      </c>
      <c r="F139" s="91" t="s">
        <v>185</v>
      </c>
      <c r="G139" s="88"/>
      <c r="H139" s="92">
        <v>2.5430000000000001</v>
      </c>
      <c r="I139" s="198"/>
      <c r="J139" s="150"/>
    </row>
    <row r="140" spans="2:10" ht="24" x14ac:dyDescent="0.2">
      <c r="B140" s="174"/>
      <c r="C140" s="83" t="s">
        <v>68</v>
      </c>
      <c r="D140" s="83" t="s">
        <v>47</v>
      </c>
      <c r="E140" s="84" t="s">
        <v>79</v>
      </c>
      <c r="F140" s="85" t="s">
        <v>99</v>
      </c>
      <c r="G140" s="86" t="s">
        <v>59</v>
      </c>
      <c r="H140" s="87">
        <v>7.0650000000000004</v>
      </c>
      <c r="I140" s="197">
        <v>0</v>
      </c>
      <c r="J140" s="148">
        <f>ROUND(I140*H140,2)</f>
        <v>0</v>
      </c>
    </row>
    <row r="141" spans="2:10" ht="12" x14ac:dyDescent="0.2">
      <c r="B141" s="174"/>
      <c r="C141" s="101" t="s">
        <v>69</v>
      </c>
      <c r="D141" s="101" t="s">
        <v>55</v>
      </c>
      <c r="E141" s="102" t="s">
        <v>100</v>
      </c>
      <c r="F141" s="103" t="s">
        <v>101</v>
      </c>
      <c r="G141" s="104" t="s">
        <v>64</v>
      </c>
      <c r="H141" s="105">
        <v>0.17699999999999999</v>
      </c>
      <c r="I141" s="200">
        <v>0</v>
      </c>
      <c r="J141" s="156">
        <f>ROUND(I141*H141,2)</f>
        <v>0</v>
      </c>
    </row>
    <row r="142" spans="2:10" x14ac:dyDescent="0.2">
      <c r="B142" s="149"/>
      <c r="C142" s="88"/>
      <c r="D142" s="89" t="s">
        <v>51</v>
      </c>
      <c r="E142" s="88"/>
      <c r="F142" s="91" t="s">
        <v>138</v>
      </c>
      <c r="G142" s="88"/>
      <c r="H142" s="92">
        <v>0.17699999999999999</v>
      </c>
      <c r="I142" s="198"/>
      <c r="J142" s="150"/>
    </row>
    <row r="143" spans="2:10" ht="24" x14ac:dyDescent="0.2">
      <c r="B143" s="174"/>
      <c r="C143" s="83" t="s">
        <v>70</v>
      </c>
      <c r="D143" s="83" t="s">
        <v>47</v>
      </c>
      <c r="E143" s="84" t="s">
        <v>149</v>
      </c>
      <c r="F143" s="85" t="s">
        <v>150</v>
      </c>
      <c r="G143" s="86" t="s">
        <v>59</v>
      </c>
      <c r="H143" s="87">
        <v>7.0650000000000004</v>
      </c>
      <c r="I143" s="197">
        <v>0</v>
      </c>
      <c r="J143" s="148">
        <f>ROUND(I143*H143,2)</f>
        <v>0</v>
      </c>
    </row>
    <row r="144" spans="2:10" ht="12.75" x14ac:dyDescent="0.2">
      <c r="B144" s="144"/>
      <c r="C144" s="79"/>
      <c r="D144" s="80" t="s">
        <v>28</v>
      </c>
      <c r="E144" s="82" t="s">
        <v>65</v>
      </c>
      <c r="F144" s="82" t="s">
        <v>66</v>
      </c>
      <c r="G144" s="79"/>
      <c r="H144" s="79"/>
      <c r="I144" s="196"/>
      <c r="J144" s="146">
        <f>SUM(J145)</f>
        <v>0</v>
      </c>
    </row>
    <row r="145" spans="2:10" ht="24" x14ac:dyDescent="0.2">
      <c r="B145" s="174"/>
      <c r="C145" s="83" t="s">
        <v>73</v>
      </c>
      <c r="D145" s="83" t="s">
        <v>47</v>
      </c>
      <c r="E145" s="84" t="s">
        <v>114</v>
      </c>
      <c r="F145" s="85" t="s">
        <v>81</v>
      </c>
      <c r="G145" s="86" t="s">
        <v>48</v>
      </c>
      <c r="H145" s="87">
        <v>0.55500000000000005</v>
      </c>
      <c r="I145" s="197">
        <v>0</v>
      </c>
      <c r="J145" s="148">
        <f>ROUND(I145*H145,2)</f>
        <v>0</v>
      </c>
    </row>
    <row r="146" spans="2:10" x14ac:dyDescent="0.2">
      <c r="B146" s="175"/>
      <c r="C146" s="164"/>
      <c r="D146" s="89" t="s">
        <v>51</v>
      </c>
      <c r="E146" s="165" t="s">
        <v>0</v>
      </c>
      <c r="F146" s="166" t="s">
        <v>139</v>
      </c>
      <c r="G146" s="164"/>
      <c r="H146" s="165" t="s">
        <v>0</v>
      </c>
      <c r="I146" s="201"/>
      <c r="J146" s="176"/>
    </row>
    <row r="147" spans="2:10" x14ac:dyDescent="0.2">
      <c r="B147" s="149"/>
      <c r="C147" s="88"/>
      <c r="D147" s="89" t="s">
        <v>51</v>
      </c>
      <c r="E147" s="90" t="s">
        <v>0</v>
      </c>
      <c r="F147" s="91" t="s">
        <v>140</v>
      </c>
      <c r="G147" s="88"/>
      <c r="H147" s="92">
        <v>0.13300000000000001</v>
      </c>
      <c r="I147" s="198"/>
      <c r="J147" s="150"/>
    </row>
    <row r="148" spans="2:10" x14ac:dyDescent="0.2">
      <c r="B148" s="149"/>
      <c r="C148" s="88"/>
      <c r="D148" s="89" t="s">
        <v>51</v>
      </c>
      <c r="E148" s="90" t="s">
        <v>0</v>
      </c>
      <c r="F148" s="91" t="s">
        <v>241</v>
      </c>
      <c r="G148" s="88"/>
      <c r="H148" s="92">
        <v>0.42199999999999999</v>
      </c>
      <c r="I148" s="198"/>
      <c r="J148" s="150"/>
    </row>
    <row r="149" spans="2:10" x14ac:dyDescent="0.2">
      <c r="B149" s="151"/>
      <c r="C149" s="93"/>
      <c r="D149" s="89" t="s">
        <v>51</v>
      </c>
      <c r="E149" s="94" t="s">
        <v>0</v>
      </c>
      <c r="F149" s="95" t="s">
        <v>52</v>
      </c>
      <c r="G149" s="93"/>
      <c r="H149" s="96">
        <v>0.55500000000000005</v>
      </c>
      <c r="I149" s="199"/>
      <c r="J149" s="152"/>
    </row>
    <row r="150" spans="2:10" ht="12.75" x14ac:dyDescent="0.2">
      <c r="B150" s="144"/>
      <c r="C150" s="79"/>
      <c r="D150" s="80" t="s">
        <v>28</v>
      </c>
      <c r="E150" s="82" t="s">
        <v>71</v>
      </c>
      <c r="F150" s="82" t="s">
        <v>72</v>
      </c>
      <c r="G150" s="79"/>
      <c r="H150" s="79"/>
      <c r="I150" s="196"/>
      <c r="J150" s="146">
        <f>SUM(J151:J154)</f>
        <v>0</v>
      </c>
    </row>
    <row r="151" spans="2:10" ht="24" x14ac:dyDescent="0.2">
      <c r="B151" s="174"/>
      <c r="C151" s="83" t="s">
        <v>75</v>
      </c>
      <c r="D151" s="83" t="s">
        <v>47</v>
      </c>
      <c r="E151" s="84" t="s">
        <v>74</v>
      </c>
      <c r="F151" s="85" t="s">
        <v>103</v>
      </c>
      <c r="G151" s="86" t="s">
        <v>56</v>
      </c>
      <c r="H151" s="87">
        <v>1.3380000000000001</v>
      </c>
      <c r="I151" s="197">
        <v>0</v>
      </c>
      <c r="J151" s="148">
        <f>ROUND(I151*H151,2)</f>
        <v>0</v>
      </c>
    </row>
    <row r="152" spans="2:10" ht="24" x14ac:dyDescent="0.2">
      <c r="B152" s="174"/>
      <c r="C152" s="83" t="s">
        <v>1</v>
      </c>
      <c r="D152" s="83" t="s">
        <v>47</v>
      </c>
      <c r="E152" s="84" t="s">
        <v>76</v>
      </c>
      <c r="F152" s="85" t="s">
        <v>104</v>
      </c>
      <c r="G152" s="86" t="s">
        <v>56</v>
      </c>
      <c r="H152" s="87">
        <v>18.731999999999999</v>
      </c>
      <c r="I152" s="197">
        <v>0</v>
      </c>
      <c r="J152" s="148">
        <f>ROUND(I152*H152,2)</f>
        <v>0</v>
      </c>
    </row>
    <row r="153" spans="2:10" x14ac:dyDescent="0.2">
      <c r="B153" s="149"/>
      <c r="C153" s="88"/>
      <c r="D153" s="89" t="s">
        <v>51</v>
      </c>
      <c r="E153" s="88"/>
      <c r="F153" s="91" t="s">
        <v>242</v>
      </c>
      <c r="G153" s="88"/>
      <c r="H153" s="92">
        <v>18.731999999999999</v>
      </c>
      <c r="I153" s="198"/>
      <c r="J153" s="150"/>
    </row>
    <row r="154" spans="2:10" ht="36" x14ac:dyDescent="0.2">
      <c r="B154" s="174"/>
      <c r="C154" s="83" t="s">
        <v>80</v>
      </c>
      <c r="D154" s="83" t="s">
        <v>47</v>
      </c>
      <c r="E154" s="84" t="s">
        <v>222</v>
      </c>
      <c r="F154" s="85" t="s">
        <v>223</v>
      </c>
      <c r="G154" s="86" t="s">
        <v>56</v>
      </c>
      <c r="H154" s="87">
        <v>1.3380000000000001</v>
      </c>
      <c r="I154" s="197">
        <v>0</v>
      </c>
      <c r="J154" s="148">
        <f>ROUND(I154*H154,2)</f>
        <v>0</v>
      </c>
    </row>
    <row r="155" spans="2:10" x14ac:dyDescent="0.2">
      <c r="B155" s="127"/>
      <c r="C155" s="128"/>
      <c r="D155" s="128"/>
      <c r="E155" s="128"/>
      <c r="F155" s="128"/>
      <c r="G155" s="128"/>
      <c r="H155" s="128"/>
      <c r="I155" s="128"/>
      <c r="J155" s="129"/>
    </row>
  </sheetData>
  <mergeCells count="8">
    <mergeCell ref="E106:H106"/>
    <mergeCell ref="E108:H108"/>
    <mergeCell ref="E6:H6"/>
    <mergeCell ref="E8:H8"/>
    <mergeCell ref="E17:H17"/>
    <mergeCell ref="E26:H26"/>
    <mergeCell ref="E81:H81"/>
    <mergeCell ref="E83:H83"/>
  </mergeCells>
  <pageMargins left="0.7" right="0.7" top="0.78740157499999996" bottom="0.78740157499999996" header="0.3" footer="0.3"/>
  <pageSetup paperSize="9" scale="80" orientation="portrait" r:id="rId1"/>
  <rowBreaks count="1" manualBreakCount="1">
    <brk id="7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J151"/>
  <sheetViews>
    <sheetView showGridLines="0" zoomScaleNormal="100" workbookViewId="0">
      <selection activeCell="I115" sqref="I115"/>
    </sheetView>
  </sheetViews>
  <sheetFormatPr defaultRowHeight="11.25" x14ac:dyDescent="0.2"/>
  <cols>
    <col min="1" max="1" width="1.83203125" style="51" customWidth="1"/>
    <col min="2" max="2" width="1.1640625" style="51" customWidth="1"/>
    <col min="3" max="3" width="4.1640625" style="51" customWidth="1"/>
    <col min="4" max="4" width="4.33203125" style="51" customWidth="1"/>
    <col min="5" max="5" width="17.1640625" style="51" customWidth="1"/>
    <col min="6" max="6" width="50.83203125" style="51" customWidth="1"/>
    <col min="7" max="7" width="7.5" style="51" customWidth="1"/>
    <col min="8" max="8" width="11.5" style="51" customWidth="1"/>
    <col min="9" max="9" width="20.1640625" style="51" customWidth="1"/>
    <col min="10" max="10" width="21.6640625" style="51" customWidth="1"/>
    <col min="11" max="16384" width="9.33203125" style="51"/>
  </cols>
  <sheetData>
    <row r="2" spans="2:10" x14ac:dyDescent="0.2">
      <c r="B2" s="110"/>
      <c r="C2" s="112"/>
      <c r="D2" s="112"/>
      <c r="E2" s="112"/>
      <c r="F2" s="112"/>
      <c r="G2" s="112"/>
      <c r="H2" s="112"/>
      <c r="I2" s="112"/>
      <c r="J2" s="113"/>
    </row>
    <row r="3" spans="2:10" ht="18" x14ac:dyDescent="0.2">
      <c r="B3" s="114"/>
      <c r="C3" s="49"/>
      <c r="D3" s="54" t="s">
        <v>30</v>
      </c>
      <c r="E3" s="49"/>
      <c r="F3" s="49"/>
      <c r="G3" s="49"/>
      <c r="H3" s="49"/>
      <c r="I3" s="49"/>
      <c r="J3" s="115"/>
    </row>
    <row r="4" spans="2:10" x14ac:dyDescent="0.2">
      <c r="B4" s="114"/>
      <c r="C4" s="49"/>
      <c r="D4" s="49"/>
      <c r="E4" s="49"/>
      <c r="F4" s="49"/>
      <c r="G4" s="49"/>
      <c r="H4" s="49"/>
      <c r="I4" s="49"/>
      <c r="J4" s="115"/>
    </row>
    <row r="5" spans="2:10" ht="12.75" x14ac:dyDescent="0.2">
      <c r="B5" s="116"/>
      <c r="C5" s="52"/>
      <c r="D5" s="55" t="s">
        <v>2</v>
      </c>
      <c r="E5" s="52"/>
      <c r="F5" s="52"/>
      <c r="G5" s="52"/>
      <c r="H5" s="52"/>
      <c r="I5" s="52"/>
      <c r="J5" s="117"/>
    </row>
    <row r="6" spans="2:10" ht="33.75" customHeight="1" x14ac:dyDescent="0.2">
      <c r="B6" s="116"/>
      <c r="C6" s="52"/>
      <c r="D6" s="52"/>
      <c r="E6" s="680" t="s">
        <v>459</v>
      </c>
      <c r="F6" s="692"/>
      <c r="G6" s="692"/>
      <c r="H6" s="692"/>
      <c r="I6" s="52"/>
      <c r="J6" s="117"/>
    </row>
    <row r="7" spans="2:10" x14ac:dyDescent="0.2">
      <c r="B7" s="116"/>
      <c r="C7" s="52"/>
      <c r="D7" s="52"/>
      <c r="E7" s="52"/>
      <c r="F7" s="52"/>
      <c r="G7" s="52"/>
      <c r="H7" s="52"/>
      <c r="I7" s="52"/>
      <c r="J7" s="117"/>
    </row>
    <row r="8" spans="2:10" ht="12.75" x14ac:dyDescent="0.2">
      <c r="B8" s="116"/>
      <c r="C8" s="52"/>
      <c r="D8" s="55" t="s">
        <v>3</v>
      </c>
      <c r="E8" s="52"/>
      <c r="F8" s="56" t="s">
        <v>0</v>
      </c>
      <c r="G8" s="52"/>
      <c r="H8" s="52"/>
      <c r="I8" s="55" t="s">
        <v>4</v>
      </c>
      <c r="J8" s="118" t="s">
        <v>0</v>
      </c>
    </row>
    <row r="9" spans="2:10" ht="12.75" x14ac:dyDescent="0.2">
      <c r="B9" s="116"/>
      <c r="C9" s="52"/>
      <c r="D9" s="55" t="s">
        <v>5</v>
      </c>
      <c r="E9" s="52"/>
      <c r="F9" s="56" t="s">
        <v>186</v>
      </c>
      <c r="G9" s="52"/>
      <c r="H9" s="52"/>
      <c r="I9" s="55" t="s">
        <v>6</v>
      </c>
      <c r="J9" s="119" t="str">
        <f>'[5]Rekapitulace stavby'!AN7</f>
        <v/>
      </c>
    </row>
    <row r="10" spans="2:10" x14ac:dyDescent="0.2">
      <c r="B10" s="116"/>
      <c r="C10" s="52"/>
      <c r="D10" s="52"/>
      <c r="E10" s="52"/>
      <c r="F10" s="52"/>
      <c r="G10" s="52"/>
      <c r="H10" s="52"/>
      <c r="I10" s="52"/>
      <c r="J10" s="117"/>
    </row>
    <row r="11" spans="2:10" ht="12.75" x14ac:dyDescent="0.2">
      <c r="B11" s="116"/>
      <c r="C11" s="52"/>
      <c r="D11" s="55" t="s">
        <v>7</v>
      </c>
      <c r="E11" s="52"/>
      <c r="F11" s="52"/>
      <c r="G11" s="52"/>
      <c r="H11" s="52"/>
      <c r="I11" s="55" t="s">
        <v>8</v>
      </c>
      <c r="J11" s="118" t="s">
        <v>0</v>
      </c>
    </row>
    <row r="12" spans="2:10" ht="12.75" x14ac:dyDescent="0.2">
      <c r="B12" s="116"/>
      <c r="C12" s="52"/>
      <c r="D12" s="52"/>
      <c r="E12" s="56" t="s">
        <v>170</v>
      </c>
      <c r="F12" s="52"/>
      <c r="G12" s="52"/>
      <c r="H12" s="52"/>
      <c r="I12" s="55" t="s">
        <v>10</v>
      </c>
      <c r="J12" s="118" t="s">
        <v>0</v>
      </c>
    </row>
    <row r="13" spans="2:10" x14ac:dyDescent="0.2">
      <c r="B13" s="116"/>
      <c r="C13" s="52"/>
      <c r="D13" s="52"/>
      <c r="E13" s="52"/>
      <c r="F13" s="52"/>
      <c r="G13" s="52"/>
      <c r="H13" s="52"/>
      <c r="I13" s="52"/>
      <c r="J13" s="117"/>
    </row>
    <row r="14" spans="2:10" ht="12.75" x14ac:dyDescent="0.2">
      <c r="B14" s="116"/>
      <c r="C14" s="52"/>
      <c r="D14" s="55" t="s">
        <v>11</v>
      </c>
      <c r="E14" s="52"/>
      <c r="F14" s="52"/>
      <c r="G14" s="52"/>
      <c r="H14" s="52"/>
      <c r="I14" s="55" t="s">
        <v>8</v>
      </c>
      <c r="J14" s="118">
        <f>'[5]Rekapitulace stavby'!AN12</f>
        <v>0</v>
      </c>
    </row>
    <row r="15" spans="2:10" ht="12.75" x14ac:dyDescent="0.2">
      <c r="B15" s="116"/>
      <c r="C15" s="52"/>
      <c r="D15" s="52"/>
      <c r="E15" s="693">
        <f>'[5]Rekapitulace stavby'!E13</f>
        <v>0</v>
      </c>
      <c r="F15" s="693"/>
      <c r="G15" s="693"/>
      <c r="H15" s="693"/>
      <c r="I15" s="55" t="s">
        <v>10</v>
      </c>
      <c r="J15" s="118" t="str">
        <f>'[5]Rekapitulace stavby'!AN13</f>
        <v/>
      </c>
    </row>
    <row r="16" spans="2:10" x14ac:dyDescent="0.2">
      <c r="B16" s="116"/>
      <c r="C16" s="52"/>
      <c r="D16" s="52"/>
      <c r="E16" s="52"/>
      <c r="F16" s="52"/>
      <c r="G16" s="52"/>
      <c r="H16" s="52"/>
      <c r="I16" s="52"/>
      <c r="J16" s="117"/>
    </row>
    <row r="17" spans="2:10" ht="12.75" x14ac:dyDescent="0.2">
      <c r="B17" s="116"/>
      <c r="C17" s="52"/>
      <c r="D17" s="55" t="s">
        <v>12</v>
      </c>
      <c r="E17" s="52"/>
      <c r="F17" s="52"/>
      <c r="G17" s="52"/>
      <c r="H17" s="52"/>
      <c r="I17" s="55" t="s">
        <v>8</v>
      </c>
      <c r="J17" s="118" t="s">
        <v>0</v>
      </c>
    </row>
    <row r="18" spans="2:10" ht="12.75" x14ac:dyDescent="0.2">
      <c r="B18" s="116"/>
      <c r="C18" s="52"/>
      <c r="D18" s="52"/>
      <c r="E18" s="56" t="s">
        <v>187</v>
      </c>
      <c r="F18" s="52"/>
      <c r="G18" s="52"/>
      <c r="H18" s="52"/>
      <c r="I18" s="55" t="s">
        <v>10</v>
      </c>
      <c r="J18" s="118" t="s">
        <v>0</v>
      </c>
    </row>
    <row r="19" spans="2:10" x14ac:dyDescent="0.2">
      <c r="B19" s="116"/>
      <c r="C19" s="52"/>
      <c r="D19" s="52"/>
      <c r="E19" s="52"/>
      <c r="F19" s="52"/>
      <c r="G19" s="52"/>
      <c r="H19" s="52"/>
      <c r="I19" s="52"/>
      <c r="J19" s="117"/>
    </row>
    <row r="20" spans="2:10" ht="12.75" x14ac:dyDescent="0.2">
      <c r="B20" s="116"/>
      <c r="C20" s="52"/>
      <c r="D20" s="55" t="s">
        <v>13</v>
      </c>
      <c r="E20" s="52"/>
      <c r="F20" s="52"/>
      <c r="G20" s="52"/>
      <c r="H20" s="52"/>
      <c r="I20" s="55" t="s">
        <v>8</v>
      </c>
      <c r="J20" s="118" t="str">
        <f>IF('[5]Rekapitulace stavby'!AN18="","",'[5]Rekapitulace stavby'!AN18)</f>
        <v/>
      </c>
    </row>
    <row r="21" spans="2:10" ht="12.75" x14ac:dyDescent="0.2">
      <c r="B21" s="116"/>
      <c r="C21" s="52"/>
      <c r="D21" s="52"/>
      <c r="E21" s="56" t="str">
        <f>IF('[5]Rekapitulace stavby'!E19="","",'[5]Rekapitulace stavby'!E19)</f>
        <v/>
      </c>
      <c r="F21" s="52"/>
      <c r="G21" s="52"/>
      <c r="H21" s="52"/>
      <c r="I21" s="55" t="s">
        <v>10</v>
      </c>
      <c r="J21" s="118" t="str">
        <f>IF('[5]Rekapitulace stavby'!AN19="","",'[5]Rekapitulace stavby'!AN19)</f>
        <v/>
      </c>
    </row>
    <row r="22" spans="2:10" x14ac:dyDescent="0.2">
      <c r="B22" s="116"/>
      <c r="C22" s="52"/>
      <c r="D22" s="52"/>
      <c r="E22" s="52"/>
      <c r="F22" s="52"/>
      <c r="G22" s="52"/>
      <c r="H22" s="52"/>
      <c r="I22" s="52"/>
      <c r="J22" s="117"/>
    </row>
    <row r="23" spans="2:10" ht="12.75" x14ac:dyDescent="0.2">
      <c r="B23" s="116"/>
      <c r="C23" s="52"/>
      <c r="D23" s="55" t="s">
        <v>14</v>
      </c>
      <c r="E23" s="52"/>
      <c r="F23" s="52"/>
      <c r="G23" s="52"/>
      <c r="H23" s="52"/>
      <c r="I23" s="52"/>
      <c r="J23" s="117"/>
    </row>
    <row r="24" spans="2:10" ht="12.75" x14ac:dyDescent="0.2">
      <c r="B24" s="120"/>
      <c r="C24" s="10"/>
      <c r="D24" s="10"/>
      <c r="E24" s="694" t="s">
        <v>0</v>
      </c>
      <c r="F24" s="694"/>
      <c r="G24" s="694"/>
      <c r="H24" s="694"/>
      <c r="I24" s="10"/>
      <c r="J24" s="121"/>
    </row>
    <row r="25" spans="2:10" x14ac:dyDescent="0.2">
      <c r="B25" s="116"/>
      <c r="C25" s="52"/>
      <c r="D25" s="52"/>
      <c r="E25" s="52"/>
      <c r="F25" s="52"/>
      <c r="G25" s="52"/>
      <c r="H25" s="52"/>
      <c r="I25" s="52"/>
      <c r="J25" s="117"/>
    </row>
    <row r="26" spans="2:10" x14ac:dyDescent="0.2">
      <c r="B26" s="116"/>
      <c r="C26" s="52"/>
      <c r="D26" s="8"/>
      <c r="E26" s="8"/>
      <c r="F26" s="8"/>
      <c r="G26" s="8"/>
      <c r="H26" s="8"/>
      <c r="I26" s="8"/>
      <c r="J26" s="167"/>
    </row>
    <row r="27" spans="2:10" ht="15.75" x14ac:dyDescent="0.2">
      <c r="B27" s="116"/>
      <c r="C27" s="52"/>
      <c r="D27" s="61" t="s">
        <v>15</v>
      </c>
      <c r="E27" s="52"/>
      <c r="F27" s="52"/>
      <c r="G27" s="52"/>
      <c r="H27" s="52"/>
      <c r="I27" s="52"/>
      <c r="J27" s="122">
        <f>ROUND(J112, 2)</f>
        <v>0</v>
      </c>
    </row>
    <row r="28" spans="2:10" x14ac:dyDescent="0.2">
      <c r="B28" s="116"/>
      <c r="C28" s="52"/>
      <c r="D28" s="8"/>
      <c r="E28" s="8"/>
      <c r="F28" s="8"/>
      <c r="G28" s="8"/>
      <c r="H28" s="8"/>
      <c r="I28" s="8"/>
      <c r="J28" s="167"/>
    </row>
    <row r="29" spans="2:10" ht="12.75" x14ac:dyDescent="0.2">
      <c r="B29" s="116"/>
      <c r="C29" s="52"/>
      <c r="D29" s="52"/>
      <c r="E29" s="52"/>
      <c r="F29" s="60" t="s">
        <v>17</v>
      </c>
      <c r="G29" s="52"/>
      <c r="H29" s="52"/>
      <c r="I29" s="60" t="s">
        <v>16</v>
      </c>
      <c r="J29" s="123" t="s">
        <v>18</v>
      </c>
    </row>
    <row r="30" spans="2:10" ht="12.75" x14ac:dyDescent="0.2">
      <c r="B30" s="116"/>
      <c r="C30" s="52"/>
      <c r="D30" s="62" t="s">
        <v>19</v>
      </c>
      <c r="E30" s="55" t="s">
        <v>20</v>
      </c>
      <c r="F30" s="63">
        <f>J27</f>
        <v>0</v>
      </c>
      <c r="G30" s="52"/>
      <c r="H30" s="52"/>
      <c r="I30" s="64">
        <v>0.21</v>
      </c>
      <c r="J30" s="124">
        <f>F30*21/100</f>
        <v>0</v>
      </c>
    </row>
    <row r="31" spans="2:10" ht="12" customHeight="1" x14ac:dyDescent="0.2">
      <c r="B31" s="116"/>
      <c r="C31" s="52"/>
      <c r="D31" s="52"/>
      <c r="E31" s="55" t="s">
        <v>21</v>
      </c>
      <c r="F31" s="63">
        <f>ROUND((SUM(BF112:BF150)),  2)</f>
        <v>0</v>
      </c>
      <c r="G31" s="52"/>
      <c r="H31" s="52"/>
      <c r="I31" s="64">
        <v>0.15</v>
      </c>
      <c r="J31" s="124">
        <f>ROUND(((SUM(BF112:BF150))*I31),  2)</f>
        <v>0</v>
      </c>
    </row>
    <row r="32" spans="2:10" x14ac:dyDescent="0.2">
      <c r="B32" s="116"/>
      <c r="C32" s="52"/>
      <c r="D32" s="52"/>
      <c r="E32" s="52"/>
      <c r="F32" s="52"/>
      <c r="G32" s="52"/>
      <c r="H32" s="52"/>
      <c r="I32" s="52"/>
      <c r="J32" s="117"/>
    </row>
    <row r="33" spans="2:10" ht="15.75" x14ac:dyDescent="0.2">
      <c r="B33" s="116"/>
      <c r="C33" s="11"/>
      <c r="D33" s="65" t="s">
        <v>22</v>
      </c>
      <c r="E33" s="7"/>
      <c r="F33" s="7"/>
      <c r="G33" s="66" t="s">
        <v>23</v>
      </c>
      <c r="H33" s="67" t="s">
        <v>24</v>
      </c>
      <c r="I33" s="7"/>
      <c r="J33" s="168">
        <f>SUM(J27:J31)</f>
        <v>0</v>
      </c>
    </row>
    <row r="34" spans="2:10" x14ac:dyDescent="0.2">
      <c r="B34" s="116"/>
      <c r="C34" s="52"/>
      <c r="D34" s="52"/>
      <c r="E34" s="52"/>
      <c r="F34" s="52"/>
      <c r="G34" s="52"/>
      <c r="H34" s="52"/>
      <c r="I34" s="52"/>
      <c r="J34" s="117"/>
    </row>
    <row r="35" spans="2:10" x14ac:dyDescent="0.2">
      <c r="B35" s="114"/>
      <c r="C35" s="49"/>
      <c r="D35" s="49"/>
      <c r="E35" s="49"/>
      <c r="F35" s="49"/>
      <c r="G35" s="49"/>
      <c r="H35" s="49"/>
      <c r="I35" s="49"/>
      <c r="J35" s="115"/>
    </row>
    <row r="36" spans="2:10" x14ac:dyDescent="0.2">
      <c r="B36" s="114"/>
      <c r="C36" s="49"/>
      <c r="D36" s="49"/>
      <c r="E36" s="49"/>
      <c r="F36" s="49"/>
      <c r="G36" s="49"/>
      <c r="H36" s="49"/>
      <c r="I36" s="49"/>
      <c r="J36" s="115"/>
    </row>
    <row r="37" spans="2:10" x14ac:dyDescent="0.2">
      <c r="B37" s="114"/>
      <c r="C37" s="49"/>
      <c r="D37" s="49"/>
      <c r="E37" s="49"/>
      <c r="F37" s="49"/>
      <c r="G37" s="49"/>
      <c r="H37" s="49"/>
      <c r="I37" s="49"/>
      <c r="J37" s="115"/>
    </row>
    <row r="38" spans="2:10" x14ac:dyDescent="0.2">
      <c r="B38" s="114"/>
      <c r="C38" s="49"/>
      <c r="D38" s="49"/>
      <c r="E38" s="49"/>
      <c r="F38" s="49"/>
      <c r="G38" s="49"/>
      <c r="H38" s="49"/>
      <c r="I38" s="49"/>
      <c r="J38" s="115"/>
    </row>
    <row r="39" spans="2:10" x14ac:dyDescent="0.2">
      <c r="B39" s="114"/>
      <c r="C39" s="49"/>
      <c r="D39" s="49"/>
      <c r="E39" s="49"/>
      <c r="F39" s="49"/>
      <c r="G39" s="49"/>
      <c r="H39" s="49"/>
      <c r="I39" s="49"/>
      <c r="J39" s="115"/>
    </row>
    <row r="40" spans="2:10" x14ac:dyDescent="0.2">
      <c r="B40" s="114"/>
      <c r="C40" s="49"/>
      <c r="D40" s="49"/>
      <c r="E40" s="49"/>
      <c r="F40" s="49"/>
      <c r="G40" s="49"/>
      <c r="H40" s="49"/>
      <c r="I40" s="49"/>
      <c r="J40" s="115"/>
    </row>
    <row r="41" spans="2:10" x14ac:dyDescent="0.2">
      <c r="B41" s="114"/>
      <c r="C41" s="49"/>
      <c r="D41" s="49"/>
      <c r="E41" s="49"/>
      <c r="F41" s="49"/>
      <c r="G41" s="49"/>
      <c r="H41" s="49"/>
      <c r="I41" s="49"/>
      <c r="J41" s="115"/>
    </row>
    <row r="42" spans="2:10" x14ac:dyDescent="0.2">
      <c r="B42" s="114"/>
      <c r="C42" s="49"/>
      <c r="D42" s="49"/>
      <c r="E42" s="49"/>
      <c r="F42" s="49"/>
      <c r="G42" s="49"/>
      <c r="H42" s="49"/>
      <c r="I42" s="49"/>
      <c r="J42" s="115"/>
    </row>
    <row r="43" spans="2:10" x14ac:dyDescent="0.2">
      <c r="B43" s="114"/>
      <c r="C43" s="49"/>
      <c r="D43" s="49"/>
      <c r="E43" s="49"/>
      <c r="F43" s="49"/>
      <c r="G43" s="49"/>
      <c r="H43" s="49"/>
      <c r="I43" s="49"/>
      <c r="J43" s="115"/>
    </row>
    <row r="44" spans="2:10" x14ac:dyDescent="0.2">
      <c r="B44" s="114"/>
      <c r="C44" s="49"/>
      <c r="D44" s="49"/>
      <c r="E44" s="49"/>
      <c r="F44" s="49"/>
      <c r="G44" s="49"/>
      <c r="H44" s="49"/>
      <c r="I44" s="49"/>
      <c r="J44" s="115"/>
    </row>
    <row r="45" spans="2:10" x14ac:dyDescent="0.2">
      <c r="B45" s="114"/>
      <c r="C45" s="49"/>
      <c r="D45" s="49"/>
      <c r="E45" s="49"/>
      <c r="F45" s="49"/>
      <c r="G45" s="49"/>
      <c r="H45" s="49"/>
      <c r="I45" s="49"/>
      <c r="J45" s="115"/>
    </row>
    <row r="46" spans="2:10" ht="12.75" x14ac:dyDescent="0.2">
      <c r="B46" s="130"/>
      <c r="C46" s="21"/>
      <c r="D46" s="57" t="s">
        <v>77</v>
      </c>
      <c r="E46" s="22"/>
      <c r="F46" s="22"/>
      <c r="G46" s="57" t="s">
        <v>88</v>
      </c>
      <c r="H46" s="22"/>
      <c r="I46" s="22"/>
      <c r="J46" s="131"/>
    </row>
    <row r="47" spans="2:10" x14ac:dyDescent="0.2">
      <c r="B47" s="114"/>
      <c r="C47" s="49"/>
      <c r="D47" s="49"/>
      <c r="E47" s="49"/>
      <c r="F47" s="49"/>
      <c r="G47" s="49"/>
      <c r="H47" s="49"/>
      <c r="I47" s="49"/>
      <c r="J47" s="115"/>
    </row>
    <row r="48" spans="2:10" x14ac:dyDescent="0.2">
      <c r="B48" s="114"/>
      <c r="C48" s="49"/>
      <c r="D48" s="49"/>
      <c r="E48" s="49"/>
      <c r="F48" s="49"/>
      <c r="G48" s="49"/>
      <c r="H48" s="49"/>
      <c r="I48" s="49"/>
      <c r="J48" s="115"/>
    </row>
    <row r="49" spans="2:10" x14ac:dyDescent="0.2">
      <c r="B49" s="114"/>
      <c r="C49" s="49"/>
      <c r="D49" s="49"/>
      <c r="E49" s="49"/>
      <c r="F49" s="49"/>
      <c r="G49" s="49"/>
      <c r="H49" s="49"/>
      <c r="I49" s="49"/>
      <c r="J49" s="115"/>
    </row>
    <row r="50" spans="2:10" x14ac:dyDescent="0.2">
      <c r="B50" s="114"/>
      <c r="C50" s="49"/>
      <c r="D50" s="49"/>
      <c r="E50" s="49"/>
      <c r="F50" s="49"/>
      <c r="G50" s="49"/>
      <c r="H50" s="49"/>
      <c r="I50" s="49"/>
      <c r="J50" s="115"/>
    </row>
    <row r="51" spans="2:10" x14ac:dyDescent="0.2">
      <c r="B51" s="114"/>
      <c r="C51" s="49"/>
      <c r="D51" s="49"/>
      <c r="E51" s="49"/>
      <c r="F51" s="49"/>
      <c r="G51" s="49"/>
      <c r="H51" s="49"/>
      <c r="I51" s="49"/>
      <c r="J51" s="115"/>
    </row>
    <row r="52" spans="2:10" x14ac:dyDescent="0.2">
      <c r="B52" s="114"/>
      <c r="C52" s="49"/>
      <c r="D52" s="49"/>
      <c r="E52" s="49"/>
      <c r="F52" s="49"/>
      <c r="G52" s="49"/>
      <c r="H52" s="49"/>
      <c r="I52" s="49"/>
      <c r="J52" s="115"/>
    </row>
    <row r="53" spans="2:10" x14ac:dyDescent="0.2">
      <c r="B53" s="114"/>
      <c r="C53" s="49"/>
      <c r="D53" s="49"/>
      <c r="E53" s="49"/>
      <c r="F53" s="49"/>
      <c r="G53" s="49"/>
      <c r="H53" s="49"/>
      <c r="I53" s="49"/>
      <c r="J53" s="115"/>
    </row>
    <row r="54" spans="2:10" x14ac:dyDescent="0.2">
      <c r="B54" s="114"/>
      <c r="C54" s="49"/>
      <c r="D54" s="49"/>
      <c r="E54" s="49"/>
      <c r="F54" s="49"/>
      <c r="G54" s="49"/>
      <c r="H54" s="49"/>
      <c r="I54" s="49"/>
      <c r="J54" s="115"/>
    </row>
    <row r="55" spans="2:10" x14ac:dyDescent="0.2">
      <c r="B55" s="114"/>
      <c r="C55" s="49"/>
      <c r="D55" s="49"/>
      <c r="E55" s="49"/>
      <c r="F55" s="49"/>
      <c r="G55" s="49"/>
      <c r="H55" s="49"/>
      <c r="I55" s="49"/>
      <c r="J55" s="115"/>
    </row>
    <row r="56" spans="2:10" x14ac:dyDescent="0.2">
      <c r="B56" s="114"/>
      <c r="C56" s="49"/>
      <c r="D56" s="49"/>
      <c r="E56" s="49"/>
      <c r="F56" s="49"/>
      <c r="G56" s="49"/>
      <c r="H56" s="49"/>
      <c r="I56" s="49"/>
      <c r="J56" s="115"/>
    </row>
    <row r="57" spans="2:10" ht="12.75" x14ac:dyDescent="0.2">
      <c r="B57" s="116"/>
      <c r="C57" s="52"/>
      <c r="D57" s="58" t="s">
        <v>89</v>
      </c>
      <c r="E57" s="50"/>
      <c r="F57" s="68" t="s">
        <v>90</v>
      </c>
      <c r="G57" s="58" t="s">
        <v>89</v>
      </c>
      <c r="H57" s="50"/>
      <c r="I57" s="50"/>
      <c r="J57" s="132" t="s">
        <v>90</v>
      </c>
    </row>
    <row r="58" spans="2:10" x14ac:dyDescent="0.2">
      <c r="B58" s="114"/>
      <c r="C58" s="49"/>
      <c r="D58" s="49"/>
      <c r="E58" s="49"/>
      <c r="F58" s="49"/>
      <c r="G58" s="49"/>
      <c r="H58" s="49"/>
      <c r="I58" s="49"/>
      <c r="J58" s="115"/>
    </row>
    <row r="59" spans="2:10" x14ac:dyDescent="0.2">
      <c r="B59" s="114"/>
      <c r="C59" s="49"/>
      <c r="D59" s="49"/>
      <c r="E59" s="49"/>
      <c r="F59" s="49"/>
      <c r="G59" s="49"/>
      <c r="H59" s="49"/>
      <c r="I59" s="49"/>
      <c r="J59" s="115"/>
    </row>
    <row r="60" spans="2:10" x14ac:dyDescent="0.2">
      <c r="B60" s="114"/>
      <c r="C60" s="49"/>
      <c r="D60" s="49"/>
      <c r="E60" s="49"/>
      <c r="F60" s="49"/>
      <c r="G60" s="49"/>
      <c r="H60" s="49"/>
      <c r="I60" s="49"/>
      <c r="J60" s="115"/>
    </row>
    <row r="61" spans="2:10" ht="12.75" x14ac:dyDescent="0.2">
      <c r="B61" s="116"/>
      <c r="C61" s="52"/>
      <c r="D61" s="57" t="s">
        <v>91</v>
      </c>
      <c r="E61" s="18"/>
      <c r="F61" s="18"/>
      <c r="G61" s="57" t="s">
        <v>92</v>
      </c>
      <c r="H61" s="18"/>
      <c r="I61" s="18"/>
      <c r="J61" s="133"/>
    </row>
    <row r="62" spans="2:10" x14ac:dyDescent="0.2">
      <c r="B62" s="114"/>
      <c r="C62" s="49"/>
      <c r="D62" s="49"/>
      <c r="E62" s="49"/>
      <c r="F62" s="49"/>
      <c r="G62" s="49"/>
      <c r="H62" s="49"/>
      <c r="I62" s="49"/>
      <c r="J62" s="115"/>
    </row>
    <row r="63" spans="2:10" x14ac:dyDescent="0.2">
      <c r="B63" s="114"/>
      <c r="C63" s="49"/>
      <c r="D63" s="49"/>
      <c r="E63" s="49"/>
      <c r="F63" s="49"/>
      <c r="G63" s="49"/>
      <c r="H63" s="49"/>
      <c r="I63" s="49"/>
      <c r="J63" s="115"/>
    </row>
    <row r="64" spans="2:10" x14ac:dyDescent="0.2">
      <c r="B64" s="114"/>
      <c r="C64" s="49"/>
      <c r="D64" s="49"/>
      <c r="E64" s="49"/>
      <c r="F64" s="49"/>
      <c r="G64" s="49"/>
      <c r="H64" s="49"/>
      <c r="I64" s="49"/>
      <c r="J64" s="115"/>
    </row>
    <row r="65" spans="2:10" x14ac:dyDescent="0.2">
      <c r="B65" s="114"/>
      <c r="C65" s="49"/>
      <c r="D65" s="49"/>
      <c r="E65" s="49"/>
      <c r="F65" s="49"/>
      <c r="G65" s="49"/>
      <c r="H65" s="49"/>
      <c r="I65" s="49"/>
      <c r="J65" s="115"/>
    </row>
    <row r="66" spans="2:10" x14ac:dyDescent="0.2">
      <c r="B66" s="114"/>
      <c r="C66" s="49"/>
      <c r="D66" s="49"/>
      <c r="E66" s="49"/>
      <c r="F66" s="49"/>
      <c r="G66" s="49"/>
      <c r="H66" s="49"/>
      <c r="I66" s="49"/>
      <c r="J66" s="115"/>
    </row>
    <row r="67" spans="2:10" x14ac:dyDescent="0.2">
      <c r="B67" s="114"/>
      <c r="C67" s="49"/>
      <c r="D67" s="49"/>
      <c r="E67" s="49"/>
      <c r="F67" s="49"/>
      <c r="G67" s="49"/>
      <c r="H67" s="49"/>
      <c r="I67" s="49"/>
      <c r="J67" s="115"/>
    </row>
    <row r="68" spans="2:10" x14ac:dyDescent="0.2">
      <c r="B68" s="114"/>
      <c r="C68" s="49"/>
      <c r="D68" s="49"/>
      <c r="E68" s="49"/>
      <c r="F68" s="49"/>
      <c r="G68" s="49"/>
      <c r="H68" s="49"/>
      <c r="I68" s="49"/>
      <c r="J68" s="115"/>
    </row>
    <row r="69" spans="2:10" x14ac:dyDescent="0.2">
      <c r="B69" s="114"/>
      <c r="C69" s="49"/>
      <c r="D69" s="49"/>
      <c r="E69" s="49"/>
      <c r="F69" s="49"/>
      <c r="G69" s="49"/>
      <c r="H69" s="49"/>
      <c r="I69" s="49"/>
      <c r="J69" s="115"/>
    </row>
    <row r="70" spans="2:10" x14ac:dyDescent="0.2">
      <c r="B70" s="114"/>
      <c r="C70" s="49"/>
      <c r="D70" s="49"/>
      <c r="E70" s="49"/>
      <c r="F70" s="49"/>
      <c r="G70" s="49"/>
      <c r="H70" s="49"/>
      <c r="I70" s="49"/>
      <c r="J70" s="115"/>
    </row>
    <row r="71" spans="2:10" x14ac:dyDescent="0.2">
      <c r="B71" s="114"/>
      <c r="C71" s="49"/>
      <c r="D71" s="49"/>
      <c r="E71" s="49"/>
      <c r="F71" s="49"/>
      <c r="G71" s="49"/>
      <c r="H71" s="49"/>
      <c r="I71" s="49"/>
      <c r="J71" s="115"/>
    </row>
    <row r="72" spans="2:10" ht="12.75" x14ac:dyDescent="0.2">
      <c r="B72" s="116"/>
      <c r="C72" s="52"/>
      <c r="D72" s="58" t="s">
        <v>89</v>
      </c>
      <c r="E72" s="50"/>
      <c r="F72" s="68" t="s">
        <v>90</v>
      </c>
      <c r="G72" s="58" t="s">
        <v>89</v>
      </c>
      <c r="H72" s="50"/>
      <c r="I72" s="50"/>
      <c r="J72" s="132" t="s">
        <v>90</v>
      </c>
    </row>
    <row r="73" spans="2:10" x14ac:dyDescent="0.2">
      <c r="B73" s="127"/>
      <c r="C73" s="128"/>
      <c r="D73" s="128"/>
      <c r="E73" s="128"/>
      <c r="F73" s="128"/>
      <c r="G73" s="128"/>
      <c r="H73" s="128"/>
      <c r="I73" s="128"/>
      <c r="J73" s="129"/>
    </row>
    <row r="74" spans="2:10" x14ac:dyDescent="0.2">
      <c r="B74" s="49"/>
      <c r="C74" s="49"/>
      <c r="D74" s="49"/>
      <c r="E74" s="49"/>
      <c r="F74" s="49"/>
      <c r="G74" s="49"/>
      <c r="H74" s="49"/>
      <c r="I74" s="49"/>
      <c r="J74" s="49"/>
    </row>
    <row r="75" spans="2:10" x14ac:dyDescent="0.2">
      <c r="B75" s="49"/>
      <c r="C75" s="49"/>
      <c r="D75" s="49"/>
      <c r="E75" s="49"/>
      <c r="F75" s="49"/>
      <c r="G75" s="49"/>
      <c r="H75" s="49"/>
      <c r="I75" s="49"/>
      <c r="J75" s="49"/>
    </row>
    <row r="76" spans="2:10" x14ac:dyDescent="0.2">
      <c r="B76" s="49"/>
      <c r="C76" s="49"/>
      <c r="D76" s="49"/>
      <c r="E76" s="49"/>
      <c r="F76" s="49"/>
      <c r="G76" s="49"/>
      <c r="H76" s="49"/>
      <c r="I76" s="49"/>
      <c r="J76" s="49"/>
    </row>
    <row r="77" spans="2:10" x14ac:dyDescent="0.2">
      <c r="B77" s="134"/>
      <c r="C77" s="135"/>
      <c r="D77" s="135"/>
      <c r="E77" s="135"/>
      <c r="F77" s="135"/>
      <c r="G77" s="135"/>
      <c r="H77" s="135"/>
      <c r="I77" s="135"/>
      <c r="J77" s="136"/>
    </row>
    <row r="78" spans="2:10" ht="18" x14ac:dyDescent="0.2">
      <c r="B78" s="116"/>
      <c r="C78" s="54" t="s">
        <v>31</v>
      </c>
      <c r="D78" s="52"/>
      <c r="E78" s="52"/>
      <c r="F78" s="52"/>
      <c r="G78" s="52"/>
      <c r="H78" s="52"/>
      <c r="I78" s="52"/>
      <c r="J78" s="117"/>
    </row>
    <row r="79" spans="2:10" x14ac:dyDescent="0.2">
      <c r="B79" s="116"/>
      <c r="C79" s="52"/>
      <c r="D79" s="52"/>
      <c r="E79" s="52"/>
      <c r="F79" s="52"/>
      <c r="G79" s="52"/>
      <c r="H79" s="52"/>
      <c r="I79" s="52"/>
      <c r="J79" s="117"/>
    </row>
    <row r="80" spans="2:10" ht="12.75" x14ac:dyDescent="0.2">
      <c r="B80" s="116"/>
      <c r="C80" s="55" t="s">
        <v>2</v>
      </c>
      <c r="D80" s="52"/>
      <c r="E80" s="52"/>
      <c r="F80" s="52"/>
      <c r="G80" s="52"/>
      <c r="H80" s="52"/>
      <c r="I80" s="52"/>
      <c r="J80" s="117"/>
    </row>
    <row r="81" spans="2:10" ht="27" customHeight="1" x14ac:dyDescent="0.2">
      <c r="B81" s="116"/>
      <c r="C81" s="52"/>
      <c r="D81" s="52"/>
      <c r="E81" s="691" t="str">
        <f>E6</f>
        <v>Demolice pily,
Demolice, OHO, stavba č. 4341</v>
      </c>
      <c r="F81" s="692"/>
      <c r="G81" s="692"/>
      <c r="H81" s="692"/>
      <c r="I81" s="52"/>
      <c r="J81" s="117"/>
    </row>
    <row r="82" spans="2:10" x14ac:dyDescent="0.2">
      <c r="B82" s="116"/>
      <c r="C82" s="52"/>
      <c r="D82" s="52"/>
      <c r="E82" s="52"/>
      <c r="F82" s="52"/>
      <c r="G82" s="52"/>
      <c r="H82" s="52"/>
      <c r="I82" s="52"/>
      <c r="J82" s="117"/>
    </row>
    <row r="83" spans="2:10" ht="12.75" x14ac:dyDescent="0.2">
      <c r="B83" s="116"/>
      <c r="C83" s="55" t="s">
        <v>5</v>
      </c>
      <c r="D83" s="52"/>
      <c r="E83" s="52"/>
      <c r="F83" s="56" t="str">
        <f>F9</f>
        <v>Loučky u Zátoru</v>
      </c>
      <c r="G83" s="52"/>
      <c r="H83" s="52"/>
      <c r="I83" s="55" t="s">
        <v>6</v>
      </c>
      <c r="J83" s="119" t="str">
        <f>IF(J9="","",J9)</f>
        <v/>
      </c>
    </row>
    <row r="84" spans="2:10" x14ac:dyDescent="0.2">
      <c r="B84" s="116"/>
      <c r="C84" s="52"/>
      <c r="D84" s="52"/>
      <c r="E84" s="52"/>
      <c r="F84" s="52"/>
      <c r="G84" s="52"/>
      <c r="H84" s="52"/>
      <c r="I84" s="52"/>
      <c r="J84" s="117"/>
    </row>
    <row r="85" spans="2:10" ht="25.5" x14ac:dyDescent="0.2">
      <c r="B85" s="116"/>
      <c r="C85" s="55" t="s">
        <v>7</v>
      </c>
      <c r="D85" s="52"/>
      <c r="E85" s="52"/>
      <c r="F85" s="56" t="str">
        <f>E12</f>
        <v>Povodí Odry, s.p.</v>
      </c>
      <c r="G85" s="52"/>
      <c r="H85" s="52"/>
      <c r="I85" s="55" t="s">
        <v>12</v>
      </c>
      <c r="J85" s="139" t="str">
        <f>E18</f>
        <v>MORAVIAPROJEKT, s.r.o.</v>
      </c>
    </row>
    <row r="86" spans="2:10" ht="12.75" x14ac:dyDescent="0.2">
      <c r="B86" s="116"/>
      <c r="C86" s="55" t="s">
        <v>11</v>
      </c>
      <c r="D86" s="52"/>
      <c r="E86" s="52"/>
      <c r="F86" s="56">
        <f>IF(E15="","",E15)</f>
        <v>0</v>
      </c>
      <c r="G86" s="52"/>
      <c r="H86" s="52"/>
      <c r="I86" s="55" t="s">
        <v>13</v>
      </c>
      <c r="J86" s="139" t="str">
        <f>E21</f>
        <v/>
      </c>
    </row>
    <row r="87" spans="2:10" x14ac:dyDescent="0.2">
      <c r="B87" s="116"/>
      <c r="C87" s="52"/>
      <c r="D87" s="52"/>
      <c r="E87" s="52"/>
      <c r="F87" s="52"/>
      <c r="G87" s="52"/>
      <c r="H87" s="52"/>
      <c r="I87" s="52"/>
      <c r="J87" s="117"/>
    </row>
    <row r="88" spans="2:10" ht="12" x14ac:dyDescent="0.2">
      <c r="B88" s="116"/>
      <c r="C88" s="69" t="s">
        <v>32</v>
      </c>
      <c r="D88" s="11"/>
      <c r="E88" s="11"/>
      <c r="F88" s="11"/>
      <c r="G88" s="11"/>
      <c r="H88" s="11"/>
      <c r="I88" s="11"/>
      <c r="J88" s="158" t="s">
        <v>33</v>
      </c>
    </row>
    <row r="89" spans="2:10" x14ac:dyDescent="0.2">
      <c r="B89" s="116"/>
      <c r="C89" s="52"/>
      <c r="D89" s="52"/>
      <c r="E89" s="52"/>
      <c r="F89" s="52"/>
      <c r="G89" s="52"/>
      <c r="H89" s="52"/>
      <c r="I89" s="52"/>
      <c r="J89" s="117"/>
    </row>
    <row r="90" spans="2:10" ht="15.75" x14ac:dyDescent="0.2">
      <c r="B90" s="116"/>
      <c r="C90" s="70" t="s">
        <v>93</v>
      </c>
      <c r="D90" s="52"/>
      <c r="E90" s="52"/>
      <c r="F90" s="52"/>
      <c r="G90" s="52"/>
      <c r="H90" s="52"/>
      <c r="I90" s="52"/>
      <c r="J90" s="122">
        <f>J112</f>
        <v>0</v>
      </c>
    </row>
    <row r="91" spans="2:10" ht="15" x14ac:dyDescent="0.2">
      <c r="B91" s="160"/>
      <c r="C91" s="71"/>
      <c r="D91" s="72" t="s">
        <v>34</v>
      </c>
      <c r="E91" s="73"/>
      <c r="F91" s="73"/>
      <c r="G91" s="73"/>
      <c r="H91" s="73"/>
      <c r="I91" s="73"/>
      <c r="J91" s="161">
        <f>J113</f>
        <v>0</v>
      </c>
    </row>
    <row r="92" spans="2:10" ht="12.75" x14ac:dyDescent="0.2">
      <c r="B92" s="162"/>
      <c r="C92" s="74"/>
      <c r="D92" s="75" t="s">
        <v>35</v>
      </c>
      <c r="E92" s="76"/>
      <c r="F92" s="76"/>
      <c r="G92" s="76"/>
      <c r="H92" s="76"/>
      <c r="I92" s="76"/>
      <c r="J92" s="163">
        <f>J114</f>
        <v>0</v>
      </c>
    </row>
    <row r="93" spans="2:10" ht="12.75" x14ac:dyDescent="0.2">
      <c r="B93" s="162"/>
      <c r="C93" s="74"/>
      <c r="D93" s="75" t="s">
        <v>36</v>
      </c>
      <c r="E93" s="76"/>
      <c r="F93" s="76"/>
      <c r="G93" s="76"/>
      <c r="H93" s="76"/>
      <c r="I93" s="76"/>
      <c r="J93" s="163">
        <f>J143</f>
        <v>0</v>
      </c>
    </row>
    <row r="94" spans="2:10" ht="12.75" x14ac:dyDescent="0.2">
      <c r="B94" s="162"/>
      <c r="C94" s="74"/>
      <c r="D94" s="75" t="s">
        <v>37</v>
      </c>
      <c r="E94" s="76"/>
      <c r="F94" s="76"/>
      <c r="G94" s="76"/>
      <c r="H94" s="76"/>
      <c r="I94" s="76"/>
      <c r="J94" s="163">
        <f>J145</f>
        <v>0</v>
      </c>
    </row>
    <row r="95" spans="2:10" x14ac:dyDescent="0.2">
      <c r="B95" s="116"/>
      <c r="C95" s="52"/>
      <c r="D95" s="52"/>
      <c r="E95" s="52"/>
      <c r="F95" s="52"/>
      <c r="G95" s="52"/>
      <c r="H95" s="52"/>
      <c r="I95" s="52"/>
      <c r="J95" s="117"/>
    </row>
    <row r="96" spans="2:10" x14ac:dyDescent="0.2">
      <c r="B96" s="127"/>
      <c r="C96" s="128"/>
      <c r="D96" s="128"/>
      <c r="E96" s="128"/>
      <c r="F96" s="128"/>
      <c r="G96" s="128"/>
      <c r="H96" s="128"/>
      <c r="I96" s="128"/>
      <c r="J96" s="129"/>
    </row>
    <row r="97" spans="2:10" x14ac:dyDescent="0.2">
      <c r="B97" s="49"/>
      <c r="C97" s="49"/>
      <c r="D97" s="49"/>
      <c r="E97" s="49"/>
      <c r="F97" s="49"/>
      <c r="G97" s="49"/>
      <c r="H97" s="49"/>
      <c r="I97" s="49"/>
      <c r="J97" s="49"/>
    </row>
    <row r="98" spans="2:10" x14ac:dyDescent="0.2">
      <c r="B98" s="49"/>
      <c r="C98" s="49"/>
      <c r="D98" s="49"/>
      <c r="E98" s="49"/>
      <c r="F98" s="49"/>
      <c r="G98" s="49"/>
      <c r="H98" s="49"/>
      <c r="I98" s="49"/>
      <c r="J98" s="49"/>
    </row>
    <row r="99" spans="2:10" x14ac:dyDescent="0.2">
      <c r="B99" s="49"/>
      <c r="C99" s="49"/>
      <c r="D99" s="49"/>
      <c r="E99" s="49"/>
      <c r="F99" s="49"/>
      <c r="G99" s="49"/>
      <c r="H99" s="49"/>
      <c r="I99" s="49"/>
      <c r="J99" s="49"/>
    </row>
    <row r="100" spans="2:10" x14ac:dyDescent="0.2">
      <c r="B100" s="134"/>
      <c r="C100" s="135"/>
      <c r="D100" s="135"/>
      <c r="E100" s="135"/>
      <c r="F100" s="135"/>
      <c r="G100" s="135"/>
      <c r="H100" s="135"/>
      <c r="I100" s="135"/>
      <c r="J100" s="136"/>
    </row>
    <row r="101" spans="2:10" ht="18" x14ac:dyDescent="0.2">
      <c r="B101" s="116"/>
      <c r="C101" s="54" t="s">
        <v>38</v>
      </c>
      <c r="D101" s="52"/>
      <c r="E101" s="52"/>
      <c r="F101" s="52"/>
      <c r="G101" s="52"/>
      <c r="H101" s="52"/>
      <c r="I101" s="52"/>
      <c r="J101" s="117"/>
    </row>
    <row r="102" spans="2:10" x14ac:dyDescent="0.2">
      <c r="B102" s="116"/>
      <c r="C102" s="52"/>
      <c r="D102" s="52"/>
      <c r="E102" s="52"/>
      <c r="F102" s="52"/>
      <c r="G102" s="52"/>
      <c r="H102" s="52"/>
      <c r="I102" s="52"/>
      <c r="J102" s="117"/>
    </row>
    <row r="103" spans="2:10" ht="12.75" x14ac:dyDescent="0.2">
      <c r="B103" s="116"/>
      <c r="C103" s="55" t="s">
        <v>2</v>
      </c>
      <c r="D103" s="52"/>
      <c r="E103" s="52"/>
      <c r="F103" s="52"/>
      <c r="G103" s="52"/>
      <c r="H103" s="52"/>
      <c r="I103" s="52"/>
      <c r="J103" s="117"/>
    </row>
    <row r="104" spans="2:10" ht="29.25" customHeight="1" x14ac:dyDescent="0.2">
      <c r="B104" s="116"/>
      <c r="C104" s="52"/>
      <c r="D104" s="52"/>
      <c r="E104" s="691" t="str">
        <f>E6</f>
        <v>Demolice pily,
Demolice, OHO, stavba č. 4341</v>
      </c>
      <c r="F104" s="692"/>
      <c r="G104" s="692"/>
      <c r="H104" s="692"/>
      <c r="I104" s="52"/>
      <c r="J104" s="117"/>
    </row>
    <row r="105" spans="2:10" x14ac:dyDescent="0.2">
      <c r="B105" s="116"/>
      <c r="C105" s="52"/>
      <c r="D105" s="52"/>
      <c r="E105" s="52"/>
      <c r="F105" s="52"/>
      <c r="G105" s="52"/>
      <c r="H105" s="52"/>
      <c r="I105" s="52"/>
      <c r="J105" s="117"/>
    </row>
    <row r="106" spans="2:10" ht="12.75" x14ac:dyDescent="0.2">
      <c r="B106" s="116"/>
      <c r="C106" s="55" t="s">
        <v>5</v>
      </c>
      <c r="D106" s="52"/>
      <c r="E106" s="52"/>
      <c r="F106" s="56" t="str">
        <f>F9</f>
        <v>Loučky u Zátoru</v>
      </c>
      <c r="G106" s="52"/>
      <c r="H106" s="52"/>
      <c r="I106" s="55" t="s">
        <v>6</v>
      </c>
      <c r="J106" s="119" t="str">
        <f>IF(J9="","",J9)</f>
        <v/>
      </c>
    </row>
    <row r="107" spans="2:10" x14ac:dyDescent="0.2">
      <c r="B107" s="116"/>
      <c r="C107" s="52"/>
      <c r="D107" s="52"/>
      <c r="E107" s="52"/>
      <c r="F107" s="52"/>
      <c r="G107" s="52"/>
      <c r="H107" s="52"/>
      <c r="I107" s="52"/>
      <c r="J107" s="117"/>
    </row>
    <row r="108" spans="2:10" ht="25.5" x14ac:dyDescent="0.2">
      <c r="B108" s="116"/>
      <c r="C108" s="55" t="s">
        <v>7</v>
      </c>
      <c r="D108" s="52"/>
      <c r="E108" s="52"/>
      <c r="F108" s="56" t="str">
        <f>E12</f>
        <v>Povodí Odry, s.p.</v>
      </c>
      <c r="G108" s="52"/>
      <c r="H108" s="52"/>
      <c r="I108" s="55" t="s">
        <v>12</v>
      </c>
      <c r="J108" s="139" t="str">
        <f>E18</f>
        <v>MORAVIAPROJEKT, s.r.o.</v>
      </c>
    </row>
    <row r="109" spans="2:10" ht="12.75" x14ac:dyDescent="0.2">
      <c r="B109" s="116"/>
      <c r="C109" s="55" t="s">
        <v>11</v>
      </c>
      <c r="D109" s="52"/>
      <c r="E109" s="52"/>
      <c r="F109" s="56">
        <f>IF(E15="","",E15)</f>
        <v>0</v>
      </c>
      <c r="G109" s="52"/>
      <c r="H109" s="52"/>
      <c r="I109" s="55" t="s">
        <v>13</v>
      </c>
      <c r="J109" s="139" t="str">
        <f>E21</f>
        <v/>
      </c>
    </row>
    <row r="110" spans="2:10" x14ac:dyDescent="0.2">
      <c r="B110" s="116"/>
      <c r="C110" s="52"/>
      <c r="D110" s="52"/>
      <c r="E110" s="52"/>
      <c r="F110" s="52"/>
      <c r="G110" s="52"/>
      <c r="H110" s="52"/>
      <c r="I110" s="52"/>
      <c r="J110" s="117"/>
    </row>
    <row r="111" spans="2:10" ht="12" x14ac:dyDescent="0.2">
      <c r="B111" s="173"/>
      <c r="C111" s="77" t="s">
        <v>39</v>
      </c>
      <c r="D111" s="78" t="s">
        <v>27</v>
      </c>
      <c r="E111" s="78" t="s">
        <v>25</v>
      </c>
      <c r="F111" s="78" t="s">
        <v>26</v>
      </c>
      <c r="G111" s="78" t="s">
        <v>40</v>
      </c>
      <c r="H111" s="78" t="s">
        <v>41</v>
      </c>
      <c r="I111" s="78" t="s">
        <v>42</v>
      </c>
      <c r="J111" s="141" t="s">
        <v>33</v>
      </c>
    </row>
    <row r="112" spans="2:10" ht="15.75" x14ac:dyDescent="0.25">
      <c r="B112" s="116"/>
      <c r="C112" s="59" t="s">
        <v>43</v>
      </c>
      <c r="D112" s="52"/>
      <c r="E112" s="52"/>
      <c r="F112" s="52"/>
      <c r="G112" s="52"/>
      <c r="H112" s="52"/>
      <c r="I112" s="52"/>
      <c r="J112" s="143">
        <f>J113</f>
        <v>0</v>
      </c>
    </row>
    <row r="113" spans="2:10" ht="15" x14ac:dyDescent="0.2">
      <c r="B113" s="144"/>
      <c r="C113" s="79"/>
      <c r="D113" s="80" t="s">
        <v>28</v>
      </c>
      <c r="E113" s="81" t="s">
        <v>44</v>
      </c>
      <c r="F113" s="81" t="s">
        <v>45</v>
      </c>
      <c r="G113" s="79"/>
      <c r="H113" s="79"/>
      <c r="I113" s="79"/>
      <c r="J113" s="145">
        <f>J114+J143+J145</f>
        <v>0</v>
      </c>
    </row>
    <row r="114" spans="2:10" ht="12.75" x14ac:dyDescent="0.2">
      <c r="B114" s="144"/>
      <c r="C114" s="79"/>
      <c r="D114" s="80" t="s">
        <v>28</v>
      </c>
      <c r="E114" s="82" t="s">
        <v>29</v>
      </c>
      <c r="F114" s="82" t="s">
        <v>46</v>
      </c>
      <c r="G114" s="79"/>
      <c r="H114" s="79"/>
      <c r="I114" s="79"/>
      <c r="J114" s="146">
        <f>SUM(J115:J142)</f>
        <v>0</v>
      </c>
    </row>
    <row r="115" spans="2:10" ht="24" x14ac:dyDescent="0.2">
      <c r="B115" s="174"/>
      <c r="C115" s="83" t="s">
        <v>29</v>
      </c>
      <c r="D115" s="83" t="s">
        <v>47</v>
      </c>
      <c r="E115" s="84" t="s">
        <v>141</v>
      </c>
      <c r="F115" s="85" t="s">
        <v>142</v>
      </c>
      <c r="G115" s="86" t="s">
        <v>59</v>
      </c>
      <c r="H115" s="87">
        <v>516</v>
      </c>
      <c r="I115" s="518">
        <v>0</v>
      </c>
      <c r="J115" s="148">
        <f>ROUND(I115*H115,2)</f>
        <v>0</v>
      </c>
    </row>
    <row r="116" spans="2:10" ht="24" x14ac:dyDescent="0.2">
      <c r="B116" s="174"/>
      <c r="C116" s="83" t="s">
        <v>50</v>
      </c>
      <c r="D116" s="83" t="s">
        <v>47</v>
      </c>
      <c r="E116" s="84" t="s">
        <v>143</v>
      </c>
      <c r="F116" s="85" t="s">
        <v>144</v>
      </c>
      <c r="G116" s="86" t="s">
        <v>48</v>
      </c>
      <c r="H116" s="87">
        <v>129</v>
      </c>
      <c r="I116" s="518">
        <v>0</v>
      </c>
      <c r="J116" s="148">
        <f>ROUND(I116*H116,2)</f>
        <v>0</v>
      </c>
    </row>
    <row r="117" spans="2:10" x14ac:dyDescent="0.2">
      <c r="B117" s="149"/>
      <c r="C117" s="88"/>
      <c r="D117" s="89" t="s">
        <v>51</v>
      </c>
      <c r="E117" s="90" t="s">
        <v>0</v>
      </c>
      <c r="F117" s="91" t="s">
        <v>290</v>
      </c>
      <c r="G117" s="88"/>
      <c r="H117" s="92">
        <v>129</v>
      </c>
      <c r="I117" s="519"/>
      <c r="J117" s="150"/>
    </row>
    <row r="118" spans="2:10" x14ac:dyDescent="0.2">
      <c r="B118" s="151"/>
      <c r="C118" s="93"/>
      <c r="D118" s="89" t="s">
        <v>51</v>
      </c>
      <c r="E118" s="94" t="s">
        <v>0</v>
      </c>
      <c r="F118" s="95" t="s">
        <v>52</v>
      </c>
      <c r="G118" s="93"/>
      <c r="H118" s="96">
        <v>129</v>
      </c>
      <c r="I118" s="520"/>
      <c r="J118" s="152"/>
    </row>
    <row r="119" spans="2:10" ht="24" x14ac:dyDescent="0.2">
      <c r="B119" s="174"/>
      <c r="C119" s="83" t="s">
        <v>54</v>
      </c>
      <c r="D119" s="83" t="s">
        <v>47</v>
      </c>
      <c r="E119" s="84" t="s">
        <v>145</v>
      </c>
      <c r="F119" s="85" t="s">
        <v>146</v>
      </c>
      <c r="G119" s="86" t="s">
        <v>48</v>
      </c>
      <c r="H119" s="87">
        <v>78.72</v>
      </c>
      <c r="I119" s="518">
        <v>0</v>
      </c>
      <c r="J119" s="148">
        <f>ROUND(I119*H119,2)</f>
        <v>0</v>
      </c>
    </row>
    <row r="120" spans="2:10" x14ac:dyDescent="0.2">
      <c r="B120" s="149"/>
      <c r="C120" s="88"/>
      <c r="D120" s="89" t="s">
        <v>51</v>
      </c>
      <c r="E120" s="90" t="s">
        <v>0</v>
      </c>
      <c r="F120" s="91" t="s">
        <v>291</v>
      </c>
      <c r="G120" s="88"/>
      <c r="H120" s="92">
        <v>78.72</v>
      </c>
      <c r="I120" s="519"/>
      <c r="J120" s="150"/>
    </row>
    <row r="121" spans="2:10" x14ac:dyDescent="0.2">
      <c r="B121" s="151"/>
      <c r="C121" s="93"/>
      <c r="D121" s="89" t="s">
        <v>51</v>
      </c>
      <c r="E121" s="94" t="s">
        <v>0</v>
      </c>
      <c r="F121" s="95" t="s">
        <v>52</v>
      </c>
      <c r="G121" s="93"/>
      <c r="H121" s="96">
        <v>78.72</v>
      </c>
      <c r="I121" s="520"/>
      <c r="J121" s="152"/>
    </row>
    <row r="122" spans="2:10" ht="24" x14ac:dyDescent="0.2">
      <c r="B122" s="174"/>
      <c r="C122" s="83" t="s">
        <v>49</v>
      </c>
      <c r="D122" s="83" t="s">
        <v>47</v>
      </c>
      <c r="E122" s="84" t="s">
        <v>195</v>
      </c>
      <c r="F122" s="85" t="s">
        <v>94</v>
      </c>
      <c r="G122" s="86" t="s">
        <v>48</v>
      </c>
      <c r="H122" s="87">
        <v>633.72</v>
      </c>
      <c r="I122" s="518">
        <v>0</v>
      </c>
      <c r="J122" s="148">
        <f>ROUND(I122*H122,2)</f>
        <v>0</v>
      </c>
    </row>
    <row r="123" spans="2:10" x14ac:dyDescent="0.2">
      <c r="B123" s="149"/>
      <c r="C123" s="88"/>
      <c r="D123" s="89" t="s">
        <v>51</v>
      </c>
      <c r="E123" s="90" t="s">
        <v>0</v>
      </c>
      <c r="F123" s="91" t="s">
        <v>292</v>
      </c>
      <c r="G123" s="88"/>
      <c r="H123" s="92">
        <v>555</v>
      </c>
      <c r="I123" s="519"/>
      <c r="J123" s="150"/>
    </row>
    <row r="124" spans="2:10" x14ac:dyDescent="0.2">
      <c r="B124" s="153"/>
      <c r="C124" s="97"/>
      <c r="D124" s="89" t="s">
        <v>51</v>
      </c>
      <c r="E124" s="98" t="s">
        <v>0</v>
      </c>
      <c r="F124" s="99" t="s">
        <v>107</v>
      </c>
      <c r="G124" s="97"/>
      <c r="H124" s="100">
        <v>555</v>
      </c>
      <c r="I124" s="521"/>
      <c r="J124" s="154"/>
    </row>
    <row r="125" spans="2:10" x14ac:dyDescent="0.2">
      <c r="B125" s="149"/>
      <c r="C125" s="88"/>
      <c r="D125" s="89" t="s">
        <v>51</v>
      </c>
      <c r="E125" s="90" t="s">
        <v>0</v>
      </c>
      <c r="F125" s="91" t="s">
        <v>293</v>
      </c>
      <c r="G125" s="88"/>
      <c r="H125" s="92">
        <v>78.72</v>
      </c>
      <c r="I125" s="519"/>
      <c r="J125" s="150"/>
    </row>
    <row r="126" spans="2:10" x14ac:dyDescent="0.2">
      <c r="B126" s="151"/>
      <c r="C126" s="93"/>
      <c r="D126" s="89" t="s">
        <v>51</v>
      </c>
      <c r="E126" s="94" t="s">
        <v>0</v>
      </c>
      <c r="F126" s="95" t="s">
        <v>52</v>
      </c>
      <c r="G126" s="93"/>
      <c r="H126" s="96">
        <v>633.72</v>
      </c>
      <c r="I126" s="520"/>
      <c r="J126" s="152"/>
    </row>
    <row r="127" spans="2:10" ht="12" x14ac:dyDescent="0.2">
      <c r="B127" s="174"/>
      <c r="C127" s="101" t="s">
        <v>58</v>
      </c>
      <c r="D127" s="101" t="s">
        <v>55</v>
      </c>
      <c r="E127" s="102" t="s">
        <v>95</v>
      </c>
      <c r="F127" s="103" t="s">
        <v>96</v>
      </c>
      <c r="G127" s="104" t="s">
        <v>56</v>
      </c>
      <c r="H127" s="105">
        <v>912.55700000000002</v>
      </c>
      <c r="I127" s="522">
        <v>0</v>
      </c>
      <c r="J127" s="156">
        <f>ROUND(I127*H127,2)</f>
        <v>0</v>
      </c>
    </row>
    <row r="128" spans="2:10" x14ac:dyDescent="0.2">
      <c r="B128" s="149"/>
      <c r="C128" s="88"/>
      <c r="D128" s="89" t="s">
        <v>51</v>
      </c>
      <c r="E128" s="90" t="s">
        <v>0</v>
      </c>
      <c r="F128" s="91" t="s">
        <v>294</v>
      </c>
      <c r="G128" s="88"/>
      <c r="H128" s="92">
        <v>912.55700000000002</v>
      </c>
      <c r="I128" s="519"/>
      <c r="J128" s="150"/>
    </row>
    <row r="129" spans="2:10" ht="12" x14ac:dyDescent="0.2">
      <c r="B129" s="174"/>
      <c r="C129" s="101" t="s">
        <v>60</v>
      </c>
      <c r="D129" s="101" t="s">
        <v>55</v>
      </c>
      <c r="E129" s="102" t="s">
        <v>61</v>
      </c>
      <c r="F129" s="103" t="s">
        <v>62</v>
      </c>
      <c r="G129" s="104" t="s">
        <v>56</v>
      </c>
      <c r="H129" s="105">
        <v>228.13900000000001</v>
      </c>
      <c r="I129" s="522">
        <v>0</v>
      </c>
      <c r="J129" s="156">
        <f>ROUND(I129*H129,2)</f>
        <v>0</v>
      </c>
    </row>
    <row r="130" spans="2:10" x14ac:dyDescent="0.2">
      <c r="B130" s="149"/>
      <c r="C130" s="88"/>
      <c r="D130" s="89" t="s">
        <v>51</v>
      </c>
      <c r="E130" s="90" t="s">
        <v>0</v>
      </c>
      <c r="F130" s="91" t="s">
        <v>295</v>
      </c>
      <c r="G130" s="88"/>
      <c r="H130" s="92">
        <v>228.13900000000001</v>
      </c>
      <c r="I130" s="519"/>
      <c r="J130" s="150"/>
    </row>
    <row r="131" spans="2:10" ht="24" x14ac:dyDescent="0.2">
      <c r="B131" s="174"/>
      <c r="C131" s="83" t="s">
        <v>63</v>
      </c>
      <c r="D131" s="83" t="s">
        <v>47</v>
      </c>
      <c r="E131" s="84" t="s">
        <v>147</v>
      </c>
      <c r="F131" s="85" t="s">
        <v>148</v>
      </c>
      <c r="G131" s="86" t="s">
        <v>59</v>
      </c>
      <c r="H131" s="87">
        <v>1257.4649999999999</v>
      </c>
      <c r="I131" s="518">
        <v>0</v>
      </c>
      <c r="J131" s="148">
        <f>ROUND(I131*H131,2)</f>
        <v>0</v>
      </c>
    </row>
    <row r="132" spans="2:10" x14ac:dyDescent="0.2">
      <c r="B132" s="149"/>
      <c r="C132" s="88"/>
      <c r="D132" s="89" t="s">
        <v>51</v>
      </c>
      <c r="E132" s="90" t="s">
        <v>0</v>
      </c>
      <c r="F132" s="91" t="s">
        <v>296</v>
      </c>
      <c r="G132" s="88"/>
      <c r="H132" s="92">
        <v>627.15</v>
      </c>
      <c r="I132" s="519"/>
      <c r="J132" s="150"/>
    </row>
    <row r="133" spans="2:10" x14ac:dyDescent="0.2">
      <c r="B133" s="149"/>
      <c r="C133" s="88"/>
      <c r="D133" s="89" t="s">
        <v>51</v>
      </c>
      <c r="E133" s="90" t="s">
        <v>0</v>
      </c>
      <c r="F133" s="91" t="s">
        <v>297</v>
      </c>
      <c r="G133" s="88"/>
      <c r="H133" s="92">
        <v>516</v>
      </c>
      <c r="I133" s="519"/>
      <c r="J133" s="150"/>
    </row>
    <row r="134" spans="2:10" x14ac:dyDescent="0.2">
      <c r="B134" s="151"/>
      <c r="C134" s="93"/>
      <c r="D134" s="89" t="s">
        <v>51</v>
      </c>
      <c r="E134" s="94" t="s">
        <v>0</v>
      </c>
      <c r="F134" s="95" t="s">
        <v>52</v>
      </c>
      <c r="G134" s="93"/>
      <c r="H134" s="96">
        <v>1143.1500000000001</v>
      </c>
      <c r="I134" s="520"/>
      <c r="J134" s="152"/>
    </row>
    <row r="135" spans="2:10" x14ac:dyDescent="0.2">
      <c r="B135" s="149"/>
      <c r="C135" s="88"/>
      <c r="D135" s="89" t="s">
        <v>51</v>
      </c>
      <c r="E135" s="88"/>
      <c r="F135" s="91" t="s">
        <v>298</v>
      </c>
      <c r="G135" s="88"/>
      <c r="H135" s="92">
        <v>1257.4649999999999</v>
      </c>
      <c r="I135" s="519"/>
      <c r="J135" s="150"/>
    </row>
    <row r="136" spans="2:10" ht="12" x14ac:dyDescent="0.2">
      <c r="B136" s="174"/>
      <c r="C136" s="101" t="s">
        <v>57</v>
      </c>
      <c r="D136" s="101" t="s">
        <v>55</v>
      </c>
      <c r="E136" s="102" t="s">
        <v>97</v>
      </c>
      <c r="F136" s="103" t="s">
        <v>98</v>
      </c>
      <c r="G136" s="104" t="s">
        <v>56</v>
      </c>
      <c r="H136" s="105">
        <v>452.68700000000001</v>
      </c>
      <c r="I136" s="522">
        <v>0</v>
      </c>
      <c r="J136" s="156">
        <f>ROUND(I136*H136,2)</f>
        <v>0</v>
      </c>
    </row>
    <row r="137" spans="2:10" x14ac:dyDescent="0.2">
      <c r="B137" s="149"/>
      <c r="C137" s="88"/>
      <c r="D137" s="89" t="s">
        <v>51</v>
      </c>
      <c r="E137" s="90" t="s">
        <v>0</v>
      </c>
      <c r="F137" s="91" t="s">
        <v>299</v>
      </c>
      <c r="G137" s="88"/>
      <c r="H137" s="92">
        <v>452.68700000000001</v>
      </c>
      <c r="I137" s="519"/>
      <c r="J137" s="150"/>
    </row>
    <row r="138" spans="2:10" ht="24" x14ac:dyDescent="0.2">
      <c r="B138" s="174"/>
      <c r="C138" s="83" t="s">
        <v>65</v>
      </c>
      <c r="D138" s="83" t="s">
        <v>47</v>
      </c>
      <c r="E138" s="84" t="s">
        <v>79</v>
      </c>
      <c r="F138" s="85" t="s">
        <v>99</v>
      </c>
      <c r="G138" s="86" t="s">
        <v>59</v>
      </c>
      <c r="H138" s="87">
        <v>1257.4649999999999</v>
      </c>
      <c r="I138" s="518">
        <v>0</v>
      </c>
      <c r="J138" s="148">
        <f>ROUND(I138*H138,2)</f>
        <v>0</v>
      </c>
    </row>
    <row r="139" spans="2:10" x14ac:dyDescent="0.2">
      <c r="B139" s="149"/>
      <c r="C139" s="88"/>
      <c r="D139" s="89" t="s">
        <v>51</v>
      </c>
      <c r="E139" s="90" t="s">
        <v>0</v>
      </c>
      <c r="F139" s="91" t="s">
        <v>300</v>
      </c>
      <c r="G139" s="88"/>
      <c r="H139" s="92">
        <v>1257.4649999999999</v>
      </c>
      <c r="I139" s="519"/>
      <c r="J139" s="150"/>
    </row>
    <row r="140" spans="2:10" ht="12" x14ac:dyDescent="0.2">
      <c r="B140" s="174"/>
      <c r="C140" s="101" t="s">
        <v>68</v>
      </c>
      <c r="D140" s="101" t="s">
        <v>55</v>
      </c>
      <c r="E140" s="102" t="s">
        <v>100</v>
      </c>
      <c r="F140" s="103" t="s">
        <v>101</v>
      </c>
      <c r="G140" s="104" t="s">
        <v>64</v>
      </c>
      <c r="H140" s="105">
        <v>31.437000000000001</v>
      </c>
      <c r="I140" s="522">
        <v>0</v>
      </c>
      <c r="J140" s="156">
        <f>ROUND(I140*H140,2)</f>
        <v>0</v>
      </c>
    </row>
    <row r="141" spans="2:10" x14ac:dyDescent="0.2">
      <c r="B141" s="149"/>
      <c r="C141" s="88"/>
      <c r="D141" s="89" t="s">
        <v>51</v>
      </c>
      <c r="E141" s="88"/>
      <c r="F141" s="91" t="s">
        <v>301</v>
      </c>
      <c r="G141" s="88"/>
      <c r="H141" s="92">
        <v>31.437000000000001</v>
      </c>
      <c r="I141" s="519"/>
      <c r="J141" s="150"/>
    </row>
    <row r="142" spans="2:10" ht="24" x14ac:dyDescent="0.2">
      <c r="B142" s="174"/>
      <c r="C142" s="83" t="s">
        <v>69</v>
      </c>
      <c r="D142" s="83" t="s">
        <v>47</v>
      </c>
      <c r="E142" s="84" t="s">
        <v>149</v>
      </c>
      <c r="F142" s="85" t="s">
        <v>210</v>
      </c>
      <c r="G142" s="86" t="s">
        <v>59</v>
      </c>
      <c r="H142" s="87">
        <v>1257.4649999999999</v>
      </c>
      <c r="I142" s="518">
        <v>0</v>
      </c>
      <c r="J142" s="148">
        <f>ROUND(I142*H142,2)</f>
        <v>0</v>
      </c>
    </row>
    <row r="143" spans="2:10" ht="12.75" x14ac:dyDescent="0.2">
      <c r="B143" s="144"/>
      <c r="C143" s="79"/>
      <c r="D143" s="80" t="s">
        <v>28</v>
      </c>
      <c r="E143" s="82" t="s">
        <v>65</v>
      </c>
      <c r="F143" s="82" t="s">
        <v>66</v>
      </c>
      <c r="G143" s="79"/>
      <c r="H143" s="79"/>
      <c r="I143" s="517"/>
      <c r="J143" s="146">
        <f>J144</f>
        <v>0</v>
      </c>
    </row>
    <row r="144" spans="2:10" ht="24" x14ac:dyDescent="0.2">
      <c r="B144" s="174"/>
      <c r="C144" s="83" t="s">
        <v>70</v>
      </c>
      <c r="D144" s="83" t="s">
        <v>47</v>
      </c>
      <c r="E144" s="84" t="s">
        <v>302</v>
      </c>
      <c r="F144" s="85" t="s">
        <v>303</v>
      </c>
      <c r="G144" s="86" t="s">
        <v>48</v>
      </c>
      <c r="H144" s="87">
        <v>3023.5</v>
      </c>
      <c r="I144" s="518">
        <v>0</v>
      </c>
      <c r="J144" s="148">
        <f>ROUND(I144*H144,2)</f>
        <v>0</v>
      </c>
    </row>
    <row r="145" spans="2:10" ht="12.75" x14ac:dyDescent="0.2">
      <c r="B145" s="144"/>
      <c r="C145" s="79"/>
      <c r="D145" s="80" t="s">
        <v>28</v>
      </c>
      <c r="E145" s="82" t="s">
        <v>71</v>
      </c>
      <c r="F145" s="82" t="s">
        <v>72</v>
      </c>
      <c r="G145" s="79"/>
      <c r="H145" s="79"/>
      <c r="I145" s="517"/>
      <c r="J145" s="146">
        <f>SUM(J146:J150)</f>
        <v>0</v>
      </c>
    </row>
    <row r="146" spans="2:10" ht="24" x14ac:dyDescent="0.2">
      <c r="B146" s="174"/>
      <c r="C146" s="83" t="s">
        <v>73</v>
      </c>
      <c r="D146" s="83" t="s">
        <v>47</v>
      </c>
      <c r="E146" s="84" t="s">
        <v>74</v>
      </c>
      <c r="F146" s="85" t="s">
        <v>103</v>
      </c>
      <c r="G146" s="86" t="s">
        <v>56</v>
      </c>
      <c r="H146" s="87">
        <v>885.48599999999999</v>
      </c>
      <c r="I146" s="518">
        <v>0</v>
      </c>
      <c r="J146" s="148">
        <f>ROUND(I146*H146,2)</f>
        <v>0</v>
      </c>
    </row>
    <row r="147" spans="2:10" ht="24" x14ac:dyDescent="0.2">
      <c r="B147" s="174"/>
      <c r="C147" s="83" t="s">
        <v>75</v>
      </c>
      <c r="D147" s="83" t="s">
        <v>47</v>
      </c>
      <c r="E147" s="84" t="s">
        <v>76</v>
      </c>
      <c r="F147" s="85" t="s">
        <v>104</v>
      </c>
      <c r="G147" s="86" t="s">
        <v>56</v>
      </c>
      <c r="H147" s="87">
        <v>15053.262000000001</v>
      </c>
      <c r="I147" s="518">
        <v>0</v>
      </c>
      <c r="J147" s="148">
        <f>ROUND(I147*H147,2)</f>
        <v>0</v>
      </c>
    </row>
    <row r="148" spans="2:10" x14ac:dyDescent="0.2">
      <c r="B148" s="149"/>
      <c r="C148" s="88"/>
      <c r="D148" s="89" t="s">
        <v>51</v>
      </c>
      <c r="E148" s="88"/>
      <c r="F148" s="91" t="s">
        <v>304</v>
      </c>
      <c r="G148" s="88"/>
      <c r="H148" s="92">
        <v>15053.262000000001</v>
      </c>
      <c r="I148" s="519"/>
      <c r="J148" s="150"/>
    </row>
    <row r="149" spans="2:10" ht="24" x14ac:dyDescent="0.2">
      <c r="B149" s="174"/>
      <c r="C149" s="83" t="s">
        <v>1</v>
      </c>
      <c r="D149" s="83" t="s">
        <v>47</v>
      </c>
      <c r="E149" s="84" t="s">
        <v>161</v>
      </c>
      <c r="F149" s="85" t="s">
        <v>162</v>
      </c>
      <c r="G149" s="86" t="s">
        <v>48</v>
      </c>
      <c r="H149" s="87">
        <v>7</v>
      </c>
      <c r="I149" s="518">
        <v>0</v>
      </c>
      <c r="J149" s="148">
        <f>ROUND(I149*H149,2)</f>
        <v>0</v>
      </c>
    </row>
    <row r="150" spans="2:10" ht="36" x14ac:dyDescent="0.2">
      <c r="B150" s="174"/>
      <c r="C150" s="83" t="s">
        <v>80</v>
      </c>
      <c r="D150" s="83" t="s">
        <v>47</v>
      </c>
      <c r="E150" s="84" t="s">
        <v>222</v>
      </c>
      <c r="F150" s="85" t="s">
        <v>223</v>
      </c>
      <c r="G150" s="86" t="s">
        <v>56</v>
      </c>
      <c r="H150" s="87">
        <v>885.48599999999999</v>
      </c>
      <c r="I150" s="518">
        <v>0</v>
      </c>
      <c r="J150" s="148">
        <f>ROUND(I150*H150,2)</f>
        <v>0</v>
      </c>
    </row>
    <row r="151" spans="2:10" x14ac:dyDescent="0.2">
      <c r="B151" s="127"/>
      <c r="C151" s="128"/>
      <c r="D151" s="128"/>
      <c r="E151" s="128"/>
      <c r="F151" s="128"/>
      <c r="G151" s="128"/>
      <c r="H151" s="128"/>
      <c r="I151" s="128"/>
      <c r="J151" s="129"/>
    </row>
  </sheetData>
  <mergeCells count="5">
    <mergeCell ref="E6:H6"/>
    <mergeCell ref="E15:H15"/>
    <mergeCell ref="E24:H24"/>
    <mergeCell ref="E81:H81"/>
    <mergeCell ref="E104:H104"/>
  </mergeCells>
  <pageMargins left="0.7" right="0.7" top="0.78740157499999996" bottom="0.78740157499999996" header="0.3" footer="0.3"/>
  <pageSetup paperSize="9" scale="79" orientation="portrait" r:id="rId1"/>
  <rowBreaks count="1" manualBreakCount="1">
    <brk id="7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K206"/>
  <sheetViews>
    <sheetView showGridLines="0" zoomScaleNormal="100" workbookViewId="0">
      <selection activeCell="K37" sqref="K37"/>
    </sheetView>
  </sheetViews>
  <sheetFormatPr defaultRowHeight="11.25" x14ac:dyDescent="0.2"/>
  <cols>
    <col min="1" max="2" width="9.33203125" style="41"/>
    <col min="3" max="3" width="9.33203125" style="41" customWidth="1"/>
    <col min="4" max="6" width="9.33203125" style="41"/>
    <col min="7" max="7" width="36.6640625" style="41" bestFit="1" customWidth="1"/>
    <col min="8" max="8" width="9.33203125" style="41"/>
    <col min="9" max="9" width="21.1640625" style="41" customWidth="1"/>
    <col min="10" max="10" width="9.33203125" style="41"/>
    <col min="11" max="11" width="19.1640625" style="41" bestFit="1" customWidth="1"/>
    <col min="12" max="16384" width="9.33203125" style="41"/>
  </cols>
  <sheetData>
    <row r="3" spans="2:11" x14ac:dyDescent="0.2">
      <c r="B3" s="202"/>
      <c r="C3" s="224"/>
      <c r="D3" s="225"/>
      <c r="E3" s="225"/>
      <c r="F3" s="225"/>
      <c r="G3" s="225"/>
      <c r="H3" s="225"/>
      <c r="I3" s="225"/>
      <c r="J3" s="225"/>
      <c r="K3" s="304"/>
    </row>
    <row r="4" spans="2:11" ht="18" x14ac:dyDescent="0.2">
      <c r="B4" s="202"/>
      <c r="C4" s="210"/>
      <c r="D4" s="202"/>
      <c r="E4" s="226" t="s">
        <v>30</v>
      </c>
      <c r="F4" s="202"/>
      <c r="G4" s="202"/>
      <c r="H4" s="202"/>
      <c r="I4" s="202"/>
      <c r="J4" s="202"/>
      <c r="K4" s="305"/>
    </row>
    <row r="5" spans="2:11" x14ac:dyDescent="0.2">
      <c r="B5" s="202"/>
      <c r="C5" s="210"/>
      <c r="D5" s="202"/>
      <c r="E5" s="202"/>
      <c r="F5" s="202"/>
      <c r="G5" s="202"/>
      <c r="H5" s="202"/>
      <c r="I5" s="202"/>
      <c r="J5" s="202"/>
      <c r="K5" s="305"/>
    </row>
    <row r="6" spans="2:11" ht="12.75" x14ac:dyDescent="0.2">
      <c r="B6" s="214"/>
      <c r="C6" s="217"/>
      <c r="D6" s="214"/>
      <c r="E6" s="227" t="s">
        <v>2</v>
      </c>
      <c r="F6" s="214"/>
      <c r="G6" s="214"/>
      <c r="H6" s="214"/>
      <c r="I6" s="214"/>
      <c r="J6" s="214"/>
      <c r="K6" s="306"/>
    </row>
    <row r="7" spans="2:11" ht="24.75" customHeight="1" x14ac:dyDescent="0.2">
      <c r="B7" s="214"/>
      <c r="C7" s="217"/>
      <c r="D7" s="214"/>
      <c r="E7" s="214"/>
      <c r="F7" s="699" t="s">
        <v>460</v>
      </c>
      <c r="G7" s="700"/>
      <c r="H7" s="700"/>
      <c r="I7" s="700"/>
      <c r="J7" s="214"/>
      <c r="K7" s="306"/>
    </row>
    <row r="8" spans="2:11" x14ac:dyDescent="0.2">
      <c r="B8" s="214"/>
      <c r="C8" s="217"/>
      <c r="D8" s="214"/>
      <c r="E8" s="214"/>
      <c r="F8" s="214"/>
      <c r="G8" s="214"/>
      <c r="H8" s="214"/>
      <c r="I8" s="214"/>
      <c r="J8" s="214"/>
      <c r="K8" s="306"/>
    </row>
    <row r="9" spans="2:11" ht="12.75" x14ac:dyDescent="0.2">
      <c r="B9" s="214"/>
      <c r="C9" s="217"/>
      <c r="D9" s="214"/>
      <c r="E9" s="227" t="s">
        <v>3</v>
      </c>
      <c r="F9" s="214"/>
      <c r="G9" s="228" t="s">
        <v>0</v>
      </c>
      <c r="H9" s="214"/>
      <c r="I9" s="214"/>
      <c r="J9" s="227" t="s">
        <v>4</v>
      </c>
      <c r="K9" s="307" t="s">
        <v>0</v>
      </c>
    </row>
    <row r="10" spans="2:11" ht="12.75" x14ac:dyDescent="0.2">
      <c r="B10" s="214"/>
      <c r="C10" s="217"/>
      <c r="D10" s="214"/>
      <c r="E10" s="227" t="s">
        <v>5</v>
      </c>
      <c r="F10" s="214"/>
      <c r="G10" s="228" t="s">
        <v>186</v>
      </c>
      <c r="H10" s="214"/>
      <c r="I10" s="214"/>
      <c r="J10" s="227" t="s">
        <v>6</v>
      </c>
      <c r="K10" s="308">
        <v>44249</v>
      </c>
    </row>
    <row r="11" spans="2:11" x14ac:dyDescent="0.2">
      <c r="B11" s="214"/>
      <c r="C11" s="217"/>
      <c r="D11" s="214"/>
      <c r="E11" s="214"/>
      <c r="F11" s="214"/>
      <c r="G11" s="214"/>
      <c r="H11" s="214"/>
      <c r="I11" s="214"/>
      <c r="J11" s="214"/>
      <c r="K11" s="306"/>
    </row>
    <row r="12" spans="2:11" ht="12.75" x14ac:dyDescent="0.2">
      <c r="B12" s="214"/>
      <c r="C12" s="217"/>
      <c r="D12" s="214"/>
      <c r="E12" s="227" t="s">
        <v>7</v>
      </c>
      <c r="F12" s="214"/>
      <c r="G12" s="214"/>
      <c r="H12" s="214"/>
      <c r="I12" s="214"/>
      <c r="J12" s="227" t="s">
        <v>8</v>
      </c>
      <c r="K12" s="307" t="s">
        <v>0</v>
      </c>
    </row>
    <row r="13" spans="2:11" ht="12.75" x14ac:dyDescent="0.2">
      <c r="B13" s="214"/>
      <c r="C13" s="217"/>
      <c r="D13" s="214"/>
      <c r="E13" s="214"/>
      <c r="F13" s="228" t="s">
        <v>170</v>
      </c>
      <c r="G13" s="214"/>
      <c r="H13" s="214"/>
      <c r="I13" s="214"/>
      <c r="J13" s="227" t="s">
        <v>10</v>
      </c>
      <c r="K13" s="307" t="s">
        <v>0</v>
      </c>
    </row>
    <row r="14" spans="2:11" x14ac:dyDescent="0.2">
      <c r="B14" s="214"/>
      <c r="C14" s="217"/>
      <c r="D14" s="214"/>
      <c r="E14" s="214"/>
      <c r="F14" s="214"/>
      <c r="G14" s="214"/>
      <c r="H14" s="214"/>
      <c r="I14" s="214"/>
      <c r="J14" s="214"/>
      <c r="K14" s="306"/>
    </row>
    <row r="15" spans="2:11" ht="12.75" x14ac:dyDescent="0.2">
      <c r="B15" s="214"/>
      <c r="C15" s="217"/>
      <c r="D15" s="214"/>
      <c r="E15" s="227" t="s">
        <v>312</v>
      </c>
      <c r="F15" s="214"/>
      <c r="G15" s="214"/>
      <c r="H15" s="214"/>
      <c r="I15" s="214"/>
      <c r="J15" s="227" t="s">
        <v>8</v>
      </c>
      <c r="K15" s="309"/>
    </row>
    <row r="16" spans="2:11" ht="12.75" x14ac:dyDescent="0.2">
      <c r="B16" s="214"/>
      <c r="C16" s="217"/>
      <c r="D16" s="214"/>
      <c r="E16" s="214"/>
      <c r="F16" s="701"/>
      <c r="G16" s="702"/>
      <c r="H16" s="702"/>
      <c r="I16" s="702"/>
      <c r="J16" s="227" t="s">
        <v>10</v>
      </c>
      <c r="K16" s="309"/>
    </row>
    <row r="17" spans="2:11" x14ac:dyDescent="0.2">
      <c r="B17" s="214"/>
      <c r="C17" s="217"/>
      <c r="D17" s="214"/>
      <c r="E17" s="214"/>
      <c r="F17" s="214"/>
      <c r="G17" s="214"/>
      <c r="H17" s="214"/>
      <c r="I17" s="214"/>
      <c r="J17" s="214"/>
      <c r="K17" s="306"/>
    </row>
    <row r="18" spans="2:11" ht="12.75" x14ac:dyDescent="0.2">
      <c r="B18" s="214"/>
      <c r="C18" s="217"/>
      <c r="D18" s="214"/>
      <c r="E18" s="227" t="s">
        <v>12</v>
      </c>
      <c r="F18" s="214"/>
      <c r="G18" s="214"/>
      <c r="H18" s="214"/>
      <c r="I18" s="214"/>
      <c r="J18" s="227" t="s">
        <v>8</v>
      </c>
      <c r="K18" s="307" t="s">
        <v>0</v>
      </c>
    </row>
    <row r="19" spans="2:11" ht="12.75" x14ac:dyDescent="0.2">
      <c r="B19" s="214"/>
      <c r="C19" s="217"/>
      <c r="D19" s="214"/>
      <c r="E19" s="214"/>
      <c r="F19" s="228" t="s">
        <v>187</v>
      </c>
      <c r="G19" s="214"/>
      <c r="H19" s="214"/>
      <c r="I19" s="214"/>
      <c r="J19" s="227" t="s">
        <v>10</v>
      </c>
      <c r="K19" s="307" t="s">
        <v>0</v>
      </c>
    </row>
    <row r="20" spans="2:11" x14ac:dyDescent="0.2">
      <c r="B20" s="214"/>
      <c r="C20" s="217"/>
      <c r="D20" s="214"/>
      <c r="E20" s="214"/>
      <c r="F20" s="214"/>
      <c r="G20" s="214"/>
      <c r="H20" s="214"/>
      <c r="I20" s="214"/>
      <c r="J20" s="214"/>
      <c r="K20" s="306"/>
    </row>
    <row r="21" spans="2:11" ht="12.75" x14ac:dyDescent="0.2">
      <c r="B21" s="214"/>
      <c r="C21" s="217"/>
      <c r="D21" s="214"/>
      <c r="E21" s="227" t="s">
        <v>13</v>
      </c>
      <c r="F21" s="214"/>
      <c r="G21" s="214"/>
      <c r="H21" s="214"/>
      <c r="I21" s="214"/>
      <c r="J21" s="227" t="s">
        <v>8</v>
      </c>
      <c r="K21" s="307" t="s">
        <v>0</v>
      </c>
    </row>
    <row r="22" spans="2:11" ht="12.75" x14ac:dyDescent="0.2">
      <c r="B22" s="214"/>
      <c r="C22" s="217"/>
      <c r="D22" s="214"/>
      <c r="E22" s="214"/>
      <c r="F22" s="228" t="s">
        <v>173</v>
      </c>
      <c r="G22" s="214"/>
      <c r="H22" s="214"/>
      <c r="I22" s="214"/>
      <c r="J22" s="227" t="s">
        <v>10</v>
      </c>
      <c r="K22" s="307" t="s">
        <v>0</v>
      </c>
    </row>
    <row r="23" spans="2:11" x14ac:dyDescent="0.2">
      <c r="B23" s="214"/>
      <c r="C23" s="217"/>
      <c r="D23" s="214"/>
      <c r="E23" s="214"/>
      <c r="F23" s="214"/>
      <c r="G23" s="214"/>
      <c r="H23" s="214"/>
      <c r="I23" s="214"/>
      <c r="J23" s="214"/>
      <c r="K23" s="306"/>
    </row>
    <row r="24" spans="2:11" ht="12.75" x14ac:dyDescent="0.2">
      <c r="B24" s="214"/>
      <c r="C24" s="217"/>
      <c r="D24" s="214"/>
      <c r="E24" s="227" t="s">
        <v>14</v>
      </c>
      <c r="F24" s="214"/>
      <c r="G24" s="214"/>
      <c r="H24" s="214"/>
      <c r="I24" s="214"/>
      <c r="J24" s="214"/>
      <c r="K24" s="306"/>
    </row>
    <row r="25" spans="2:11" ht="12.75" x14ac:dyDescent="0.2">
      <c r="B25" s="229"/>
      <c r="C25" s="230"/>
      <c r="D25" s="229"/>
      <c r="E25" s="229"/>
      <c r="F25" s="703" t="s">
        <v>0</v>
      </c>
      <c r="G25" s="703"/>
      <c r="H25" s="703"/>
      <c r="I25" s="703"/>
      <c r="J25" s="229"/>
      <c r="K25" s="310"/>
    </row>
    <row r="26" spans="2:11" x14ac:dyDescent="0.2">
      <c r="B26" s="214"/>
      <c r="C26" s="217"/>
      <c r="D26" s="214"/>
      <c r="E26" s="214"/>
      <c r="F26" s="214"/>
      <c r="G26" s="214"/>
      <c r="H26" s="214"/>
      <c r="I26" s="214"/>
      <c r="J26" s="214"/>
      <c r="K26" s="306"/>
    </row>
    <row r="27" spans="2:11" x14ac:dyDescent="0.2">
      <c r="B27" s="214"/>
      <c r="C27" s="217"/>
      <c r="D27" s="214"/>
      <c r="E27" s="231"/>
      <c r="F27" s="231"/>
      <c r="G27" s="231"/>
      <c r="H27" s="231"/>
      <c r="I27" s="231"/>
      <c r="J27" s="231"/>
      <c r="K27" s="311"/>
    </row>
    <row r="28" spans="2:11" ht="15.75" x14ac:dyDescent="0.2">
      <c r="B28" s="214"/>
      <c r="C28" s="217"/>
      <c r="D28" s="214"/>
      <c r="E28" s="232" t="s">
        <v>15</v>
      </c>
      <c r="F28" s="214"/>
      <c r="G28" s="214"/>
      <c r="H28" s="214"/>
      <c r="I28" s="214"/>
      <c r="J28" s="214"/>
      <c r="K28" s="312">
        <f>K94</f>
        <v>0</v>
      </c>
    </row>
    <row r="29" spans="2:11" x14ac:dyDescent="0.2">
      <c r="B29" s="214"/>
      <c r="C29" s="217"/>
      <c r="D29" s="214"/>
      <c r="E29" s="231"/>
      <c r="F29" s="231"/>
      <c r="G29" s="231"/>
      <c r="H29" s="231"/>
      <c r="I29" s="231"/>
      <c r="J29" s="231"/>
      <c r="K29" s="311"/>
    </row>
    <row r="30" spans="2:11" ht="12.75" x14ac:dyDescent="0.2">
      <c r="B30" s="214"/>
      <c r="C30" s="217"/>
      <c r="D30" s="214"/>
      <c r="E30" s="214"/>
      <c r="F30" s="214"/>
      <c r="G30" s="233" t="s">
        <v>17</v>
      </c>
      <c r="H30" s="214"/>
      <c r="I30" s="214"/>
      <c r="J30" s="233" t="s">
        <v>16</v>
      </c>
      <c r="K30" s="313" t="s">
        <v>18</v>
      </c>
    </row>
    <row r="31" spans="2:11" ht="12.75" x14ac:dyDescent="0.2">
      <c r="B31" s="214"/>
      <c r="C31" s="217"/>
      <c r="D31" s="214"/>
      <c r="E31" s="234" t="s">
        <v>19</v>
      </c>
      <c r="F31" s="227" t="s">
        <v>20</v>
      </c>
      <c r="G31" s="235">
        <f>K28</f>
        <v>0</v>
      </c>
      <c r="H31" s="214"/>
      <c r="I31" s="214"/>
      <c r="J31" s="236">
        <v>0.21</v>
      </c>
      <c r="K31" s="314">
        <v>0</v>
      </c>
    </row>
    <row r="32" spans="2:11" ht="12.75" x14ac:dyDescent="0.2">
      <c r="B32" s="214"/>
      <c r="C32" s="217"/>
      <c r="D32" s="214"/>
      <c r="E32" s="214"/>
      <c r="F32" s="227" t="s">
        <v>21</v>
      </c>
      <c r="G32" s="235">
        <v>0</v>
      </c>
      <c r="H32" s="214"/>
      <c r="I32" s="214"/>
      <c r="J32" s="236">
        <v>0.15</v>
      </c>
      <c r="K32" s="314">
        <v>0</v>
      </c>
    </row>
    <row r="33" spans="2:11" ht="12.75" x14ac:dyDescent="0.2">
      <c r="B33" s="214"/>
      <c r="C33" s="217"/>
      <c r="D33" s="214"/>
      <c r="E33" s="214"/>
      <c r="F33" s="227" t="s">
        <v>313</v>
      </c>
      <c r="G33" s="235">
        <v>0</v>
      </c>
      <c r="H33" s="214"/>
      <c r="I33" s="214"/>
      <c r="J33" s="236">
        <v>0.21</v>
      </c>
      <c r="K33" s="314">
        <v>0</v>
      </c>
    </row>
    <row r="34" spans="2:11" ht="12.75" x14ac:dyDescent="0.2">
      <c r="B34" s="214"/>
      <c r="C34" s="217"/>
      <c r="D34" s="214"/>
      <c r="E34" s="214"/>
      <c r="F34" s="227" t="s">
        <v>314</v>
      </c>
      <c r="G34" s="235">
        <v>0</v>
      </c>
      <c r="H34" s="214"/>
      <c r="I34" s="214"/>
      <c r="J34" s="236">
        <v>0.15</v>
      </c>
      <c r="K34" s="314">
        <v>0</v>
      </c>
    </row>
    <row r="35" spans="2:11" ht="12.75" x14ac:dyDescent="0.2">
      <c r="B35" s="214"/>
      <c r="C35" s="217"/>
      <c r="D35" s="214"/>
      <c r="E35" s="214"/>
      <c r="F35" s="227" t="s">
        <v>315</v>
      </c>
      <c r="G35" s="235">
        <v>0</v>
      </c>
      <c r="H35" s="214"/>
      <c r="I35" s="214"/>
      <c r="J35" s="236">
        <v>0</v>
      </c>
      <c r="K35" s="314">
        <v>0</v>
      </c>
    </row>
    <row r="36" spans="2:11" x14ac:dyDescent="0.2">
      <c r="B36" s="214"/>
      <c r="C36" s="217"/>
      <c r="D36" s="214"/>
      <c r="E36" s="214"/>
      <c r="F36" s="214"/>
      <c r="G36" s="214"/>
      <c r="H36" s="214"/>
      <c r="I36" s="214"/>
      <c r="J36" s="214"/>
      <c r="K36" s="306"/>
    </row>
    <row r="37" spans="2:11" ht="15.75" x14ac:dyDescent="0.2">
      <c r="B37" s="214"/>
      <c r="C37" s="217"/>
      <c r="D37" s="237"/>
      <c r="E37" s="238" t="s">
        <v>22</v>
      </c>
      <c r="F37" s="239"/>
      <c r="G37" s="239"/>
      <c r="H37" s="240" t="s">
        <v>23</v>
      </c>
      <c r="I37" s="241" t="s">
        <v>24</v>
      </c>
      <c r="J37" s="239"/>
      <c r="K37" s="315">
        <v>0</v>
      </c>
    </row>
    <row r="38" spans="2:11" x14ac:dyDescent="0.2">
      <c r="B38" s="214"/>
      <c r="C38" s="217"/>
      <c r="D38" s="214"/>
      <c r="E38" s="214"/>
      <c r="F38" s="214"/>
      <c r="G38" s="214"/>
      <c r="H38" s="214"/>
      <c r="I38" s="214"/>
      <c r="J38" s="214"/>
      <c r="K38" s="306"/>
    </row>
    <row r="39" spans="2:11" x14ac:dyDescent="0.2">
      <c r="B39" s="202"/>
      <c r="C39" s="210"/>
      <c r="D39" s="202"/>
      <c r="E39" s="202"/>
      <c r="F39" s="202"/>
      <c r="G39" s="202"/>
      <c r="H39" s="202"/>
      <c r="I39" s="202"/>
      <c r="J39" s="202"/>
      <c r="K39" s="305"/>
    </row>
    <row r="40" spans="2:11" x14ac:dyDescent="0.2">
      <c r="B40" s="202"/>
      <c r="C40" s="210"/>
      <c r="D40" s="202"/>
      <c r="E40" s="202"/>
      <c r="F40" s="202"/>
      <c r="G40" s="202"/>
      <c r="H40" s="202"/>
      <c r="I40" s="202"/>
      <c r="J40" s="202"/>
      <c r="K40" s="305"/>
    </row>
    <row r="41" spans="2:11" x14ac:dyDescent="0.2">
      <c r="B41" s="202"/>
      <c r="C41" s="210"/>
      <c r="D41" s="202"/>
      <c r="E41" s="202"/>
      <c r="F41" s="202"/>
      <c r="G41" s="202"/>
      <c r="H41" s="202"/>
      <c r="I41" s="202"/>
      <c r="J41" s="202"/>
      <c r="K41" s="305"/>
    </row>
    <row r="42" spans="2:11" x14ac:dyDescent="0.2">
      <c r="B42" s="202"/>
      <c r="C42" s="210"/>
      <c r="D42" s="202"/>
      <c r="E42" s="202"/>
      <c r="F42" s="202"/>
      <c r="G42" s="202"/>
      <c r="H42" s="202"/>
      <c r="I42" s="202"/>
      <c r="J42" s="202"/>
      <c r="K42" s="305"/>
    </row>
    <row r="43" spans="2:11" x14ac:dyDescent="0.2">
      <c r="B43" s="202"/>
      <c r="C43" s="210"/>
      <c r="D43" s="202"/>
      <c r="E43" s="202"/>
      <c r="F43" s="202"/>
      <c r="G43" s="202"/>
      <c r="H43" s="202"/>
      <c r="I43" s="202"/>
      <c r="J43" s="202"/>
      <c r="K43" s="305"/>
    </row>
    <row r="44" spans="2:11" x14ac:dyDescent="0.2">
      <c r="B44" s="202"/>
      <c r="C44" s="210"/>
      <c r="D44" s="202"/>
      <c r="E44" s="202"/>
      <c r="F44" s="202"/>
      <c r="G44" s="202"/>
      <c r="H44" s="202"/>
      <c r="I44" s="202"/>
      <c r="J44" s="202"/>
      <c r="K44" s="305"/>
    </row>
    <row r="45" spans="2:11" x14ac:dyDescent="0.2">
      <c r="B45" s="202"/>
      <c r="C45" s="210"/>
      <c r="D45" s="202"/>
      <c r="E45" s="202"/>
      <c r="F45" s="202"/>
      <c r="G45" s="202"/>
      <c r="H45" s="202"/>
      <c r="I45" s="202"/>
      <c r="J45" s="202"/>
      <c r="K45" s="305"/>
    </row>
    <row r="46" spans="2:11" x14ac:dyDescent="0.2">
      <c r="B46" s="202"/>
      <c r="C46" s="210"/>
      <c r="D46" s="202"/>
      <c r="E46" s="202"/>
      <c r="F46" s="202"/>
      <c r="G46" s="202"/>
      <c r="H46" s="202"/>
      <c r="I46" s="202"/>
      <c r="J46" s="202"/>
      <c r="K46" s="305"/>
    </row>
    <row r="47" spans="2:11" x14ac:dyDescent="0.2">
      <c r="B47" s="202"/>
      <c r="C47" s="210"/>
      <c r="D47" s="202"/>
      <c r="E47" s="202"/>
      <c r="F47" s="202"/>
      <c r="G47" s="202"/>
      <c r="H47" s="202"/>
      <c r="I47" s="202"/>
      <c r="J47" s="202"/>
      <c r="K47" s="305"/>
    </row>
    <row r="48" spans="2:11" x14ac:dyDescent="0.2">
      <c r="B48" s="202"/>
      <c r="C48" s="210"/>
      <c r="D48" s="202"/>
      <c r="E48" s="202"/>
      <c r="F48" s="202"/>
      <c r="G48" s="202"/>
      <c r="H48" s="202"/>
      <c r="I48" s="202"/>
      <c r="J48" s="202"/>
      <c r="K48" s="305"/>
    </row>
    <row r="49" spans="2:11" x14ac:dyDescent="0.2">
      <c r="B49" s="202"/>
      <c r="C49" s="210"/>
      <c r="D49" s="202"/>
      <c r="E49" s="202"/>
      <c r="F49" s="202"/>
      <c r="G49" s="202"/>
      <c r="H49" s="202"/>
      <c r="I49" s="202"/>
      <c r="J49" s="202"/>
      <c r="K49" s="305"/>
    </row>
    <row r="50" spans="2:11" ht="12.75" x14ac:dyDescent="0.2">
      <c r="B50" s="203"/>
      <c r="C50" s="218"/>
      <c r="D50" s="203"/>
      <c r="E50" s="242" t="s">
        <v>77</v>
      </c>
      <c r="F50" s="243"/>
      <c r="G50" s="243"/>
      <c r="H50" s="242" t="s">
        <v>88</v>
      </c>
      <c r="I50" s="243"/>
      <c r="J50" s="243"/>
      <c r="K50" s="316"/>
    </row>
    <row r="51" spans="2:11" x14ac:dyDescent="0.2">
      <c r="B51" s="202"/>
      <c r="C51" s="210"/>
      <c r="D51" s="202"/>
      <c r="E51" s="202"/>
      <c r="F51" s="202"/>
      <c r="G51" s="202"/>
      <c r="H51" s="202"/>
      <c r="I51" s="202"/>
      <c r="J51" s="202"/>
      <c r="K51" s="305"/>
    </row>
    <row r="52" spans="2:11" x14ac:dyDescent="0.2">
      <c r="B52" s="202"/>
      <c r="C52" s="210"/>
      <c r="D52" s="202"/>
      <c r="E52" s="202"/>
      <c r="F52" s="202"/>
      <c r="G52" s="202"/>
      <c r="H52" s="202"/>
      <c r="I52" s="202"/>
      <c r="J52" s="202"/>
      <c r="K52" s="305"/>
    </row>
    <row r="53" spans="2:11" x14ac:dyDescent="0.2">
      <c r="B53" s="202"/>
      <c r="C53" s="210"/>
      <c r="D53" s="202"/>
      <c r="E53" s="202"/>
      <c r="F53" s="202"/>
      <c r="G53" s="202"/>
      <c r="H53" s="202"/>
      <c r="I53" s="202"/>
      <c r="J53" s="202"/>
      <c r="K53" s="305"/>
    </row>
    <row r="54" spans="2:11" x14ac:dyDescent="0.2">
      <c r="B54" s="202"/>
      <c r="C54" s="210"/>
      <c r="D54" s="202"/>
      <c r="E54" s="202"/>
      <c r="F54" s="202"/>
      <c r="G54" s="202"/>
      <c r="H54" s="202"/>
      <c r="I54" s="202"/>
      <c r="J54" s="202"/>
      <c r="K54" s="305"/>
    </row>
    <row r="55" spans="2:11" x14ac:dyDescent="0.2">
      <c r="B55" s="202"/>
      <c r="C55" s="210"/>
      <c r="D55" s="202"/>
      <c r="E55" s="202"/>
      <c r="F55" s="202"/>
      <c r="G55" s="202"/>
      <c r="H55" s="202"/>
      <c r="I55" s="202"/>
      <c r="J55" s="202"/>
      <c r="K55" s="305"/>
    </row>
    <row r="56" spans="2:11" x14ac:dyDescent="0.2">
      <c r="B56" s="202"/>
      <c r="C56" s="210"/>
      <c r="D56" s="202"/>
      <c r="E56" s="202"/>
      <c r="F56" s="202"/>
      <c r="G56" s="202"/>
      <c r="H56" s="202"/>
      <c r="I56" s="202"/>
      <c r="J56" s="202"/>
      <c r="K56" s="305"/>
    </row>
    <row r="57" spans="2:11" x14ac:dyDescent="0.2">
      <c r="B57" s="202"/>
      <c r="C57" s="210"/>
      <c r="D57" s="202"/>
      <c r="E57" s="202"/>
      <c r="F57" s="202"/>
      <c r="G57" s="202"/>
      <c r="H57" s="202"/>
      <c r="I57" s="202"/>
      <c r="J57" s="202"/>
      <c r="K57" s="305"/>
    </row>
    <row r="58" spans="2:11" x14ac:dyDescent="0.2">
      <c r="B58" s="202"/>
      <c r="C58" s="210"/>
      <c r="D58" s="202"/>
      <c r="E58" s="202"/>
      <c r="F58" s="202"/>
      <c r="G58" s="202"/>
      <c r="H58" s="202"/>
      <c r="I58" s="202"/>
      <c r="J58" s="202"/>
      <c r="K58" s="305"/>
    </row>
    <row r="59" spans="2:11" x14ac:dyDescent="0.2">
      <c r="B59" s="202"/>
      <c r="C59" s="210"/>
      <c r="D59" s="202"/>
      <c r="E59" s="202"/>
      <c r="F59" s="202"/>
      <c r="G59" s="202"/>
      <c r="H59" s="202"/>
      <c r="I59" s="202"/>
      <c r="J59" s="202"/>
      <c r="K59" s="305"/>
    </row>
    <row r="60" spans="2:11" x14ac:dyDescent="0.2">
      <c r="B60" s="202"/>
      <c r="C60" s="210"/>
      <c r="D60" s="202"/>
      <c r="E60" s="202"/>
      <c r="F60" s="202"/>
      <c r="G60" s="202"/>
      <c r="H60" s="202"/>
      <c r="I60" s="202"/>
      <c r="J60" s="202"/>
      <c r="K60" s="305"/>
    </row>
    <row r="61" spans="2:11" ht="12.75" x14ac:dyDescent="0.2">
      <c r="B61" s="214"/>
      <c r="C61" s="217"/>
      <c r="D61" s="214"/>
      <c r="E61" s="244" t="s">
        <v>89</v>
      </c>
      <c r="F61" s="245"/>
      <c r="G61" s="246" t="s">
        <v>90</v>
      </c>
      <c r="H61" s="244" t="s">
        <v>89</v>
      </c>
      <c r="I61" s="245"/>
      <c r="J61" s="245"/>
      <c r="K61" s="317" t="s">
        <v>90</v>
      </c>
    </row>
    <row r="62" spans="2:11" x14ac:dyDescent="0.2">
      <c r="B62" s="202"/>
      <c r="C62" s="210"/>
      <c r="D62" s="202"/>
      <c r="E62" s="202"/>
      <c r="F62" s="202"/>
      <c r="G62" s="202"/>
      <c r="H62" s="202"/>
      <c r="I62" s="202"/>
      <c r="J62" s="202"/>
      <c r="K62" s="305"/>
    </row>
    <row r="63" spans="2:11" x14ac:dyDescent="0.2">
      <c r="B63" s="202"/>
      <c r="C63" s="210"/>
      <c r="D63" s="202"/>
      <c r="E63" s="202"/>
      <c r="F63" s="202"/>
      <c r="G63" s="202"/>
      <c r="H63" s="202"/>
      <c r="I63" s="202"/>
      <c r="J63" s="202"/>
      <c r="K63" s="305"/>
    </row>
    <row r="64" spans="2:11" x14ac:dyDescent="0.2">
      <c r="B64" s="202"/>
      <c r="C64" s="210"/>
      <c r="D64" s="202"/>
      <c r="E64" s="202"/>
      <c r="F64" s="202"/>
      <c r="G64" s="202"/>
      <c r="H64" s="202"/>
      <c r="I64" s="202"/>
      <c r="J64" s="202"/>
      <c r="K64" s="305"/>
    </row>
    <row r="65" spans="2:11" ht="12.75" x14ac:dyDescent="0.2">
      <c r="B65" s="214"/>
      <c r="C65" s="217"/>
      <c r="D65" s="214"/>
      <c r="E65" s="242" t="s">
        <v>91</v>
      </c>
      <c r="F65" s="247"/>
      <c r="G65" s="247"/>
      <c r="H65" s="242" t="s">
        <v>316</v>
      </c>
      <c r="I65" s="247"/>
      <c r="J65" s="247"/>
      <c r="K65" s="318"/>
    </row>
    <row r="66" spans="2:11" x14ac:dyDescent="0.2">
      <c r="B66" s="202"/>
      <c r="C66" s="210"/>
      <c r="D66" s="202"/>
      <c r="E66" s="202"/>
      <c r="F66" s="202"/>
      <c r="G66" s="202"/>
      <c r="H66" s="202"/>
      <c r="I66" s="202"/>
      <c r="J66" s="202"/>
      <c r="K66" s="305"/>
    </row>
    <row r="67" spans="2:11" x14ac:dyDescent="0.2">
      <c r="B67" s="202"/>
      <c r="C67" s="210"/>
      <c r="D67" s="202"/>
      <c r="E67" s="202"/>
      <c r="F67" s="202"/>
      <c r="G67" s="202"/>
      <c r="H67" s="202"/>
      <c r="I67" s="202"/>
      <c r="J67" s="202"/>
      <c r="K67" s="305"/>
    </row>
    <row r="68" spans="2:11" x14ac:dyDescent="0.2">
      <c r="B68" s="202"/>
      <c r="C68" s="210"/>
      <c r="D68" s="202"/>
      <c r="E68" s="202"/>
      <c r="F68" s="202"/>
      <c r="G68" s="202"/>
      <c r="H68" s="202"/>
      <c r="I68" s="202"/>
      <c r="J68" s="202"/>
      <c r="K68" s="305"/>
    </row>
    <row r="69" spans="2:11" x14ac:dyDescent="0.2">
      <c r="B69" s="202"/>
      <c r="C69" s="210"/>
      <c r="D69" s="202"/>
      <c r="E69" s="202"/>
      <c r="F69" s="202"/>
      <c r="G69" s="202"/>
      <c r="H69" s="202"/>
      <c r="I69" s="202"/>
      <c r="J69" s="202"/>
      <c r="K69" s="305"/>
    </row>
    <row r="70" spans="2:11" x14ac:dyDescent="0.2">
      <c r="B70" s="202"/>
      <c r="C70" s="210"/>
      <c r="D70" s="202"/>
      <c r="E70" s="202"/>
      <c r="F70" s="202"/>
      <c r="G70" s="202"/>
      <c r="H70" s="202"/>
      <c r="I70" s="202"/>
      <c r="J70" s="202"/>
      <c r="K70" s="305"/>
    </row>
    <row r="71" spans="2:11" x14ac:dyDescent="0.2">
      <c r="B71" s="202"/>
      <c r="C71" s="210"/>
      <c r="D71" s="202"/>
      <c r="E71" s="202"/>
      <c r="F71" s="202"/>
      <c r="G71" s="202"/>
      <c r="H71" s="202"/>
      <c r="I71" s="202"/>
      <c r="J71" s="202"/>
      <c r="K71" s="305"/>
    </row>
    <row r="72" spans="2:11" x14ac:dyDescent="0.2">
      <c r="B72" s="202"/>
      <c r="C72" s="210"/>
      <c r="D72" s="202"/>
      <c r="E72" s="202"/>
      <c r="F72" s="202"/>
      <c r="G72" s="202"/>
      <c r="H72" s="202"/>
      <c r="I72" s="202"/>
      <c r="J72" s="202"/>
      <c r="K72" s="305"/>
    </row>
    <row r="73" spans="2:11" x14ac:dyDescent="0.2">
      <c r="B73" s="202"/>
      <c r="C73" s="210"/>
      <c r="D73" s="202"/>
      <c r="E73" s="202"/>
      <c r="F73" s="202"/>
      <c r="G73" s="202"/>
      <c r="H73" s="202"/>
      <c r="I73" s="202"/>
      <c r="J73" s="202"/>
      <c r="K73" s="305"/>
    </row>
    <row r="74" spans="2:11" x14ac:dyDescent="0.2">
      <c r="B74" s="202"/>
      <c r="C74" s="210"/>
      <c r="D74" s="202"/>
      <c r="E74" s="202"/>
      <c r="F74" s="202"/>
      <c r="G74" s="202"/>
      <c r="H74" s="202"/>
      <c r="I74" s="202"/>
      <c r="J74" s="202"/>
      <c r="K74" s="305"/>
    </row>
    <row r="75" spans="2:11" x14ac:dyDescent="0.2">
      <c r="B75" s="202"/>
      <c r="C75" s="210"/>
      <c r="D75" s="202"/>
      <c r="E75" s="202"/>
      <c r="F75" s="202"/>
      <c r="G75" s="202"/>
      <c r="H75" s="202"/>
      <c r="I75" s="202"/>
      <c r="J75" s="202"/>
      <c r="K75" s="305"/>
    </row>
    <row r="76" spans="2:11" ht="12.75" x14ac:dyDescent="0.2">
      <c r="B76" s="214"/>
      <c r="C76" s="217"/>
      <c r="D76" s="214"/>
      <c r="E76" s="244" t="s">
        <v>89</v>
      </c>
      <c r="F76" s="245"/>
      <c r="G76" s="246" t="s">
        <v>90</v>
      </c>
      <c r="H76" s="244" t="s">
        <v>89</v>
      </c>
      <c r="I76" s="245"/>
      <c r="J76" s="245"/>
      <c r="K76" s="317" t="s">
        <v>90</v>
      </c>
    </row>
    <row r="77" spans="2:11" x14ac:dyDescent="0.2">
      <c r="B77" s="214"/>
      <c r="C77" s="248"/>
      <c r="D77" s="249"/>
      <c r="E77" s="249"/>
      <c r="F77" s="249"/>
      <c r="G77" s="249"/>
      <c r="H77" s="249"/>
      <c r="I77" s="249"/>
      <c r="J77" s="249"/>
      <c r="K77" s="319"/>
    </row>
    <row r="78" spans="2:11" x14ac:dyDescent="0.2">
      <c r="B78" s="51"/>
      <c r="C78" s="51"/>
      <c r="D78" s="51"/>
      <c r="E78" s="51"/>
      <c r="F78" s="51"/>
      <c r="G78" s="51"/>
      <c r="H78" s="51"/>
      <c r="I78" s="51"/>
      <c r="J78" s="51"/>
      <c r="K78" s="51"/>
    </row>
    <row r="79" spans="2:11" x14ac:dyDescent="0.2">
      <c r="B79" s="51"/>
      <c r="C79" s="51"/>
      <c r="D79" s="51"/>
      <c r="E79" s="51"/>
      <c r="F79" s="51"/>
      <c r="G79" s="51"/>
      <c r="H79" s="51"/>
      <c r="I79" s="51"/>
      <c r="J79" s="51"/>
      <c r="K79" s="51"/>
    </row>
    <row r="80" spans="2:11" x14ac:dyDescent="0.2">
      <c r="B80" s="51"/>
      <c r="C80" s="51"/>
      <c r="D80" s="51"/>
      <c r="E80" s="51"/>
      <c r="F80" s="51"/>
      <c r="G80" s="51"/>
      <c r="H80" s="51"/>
      <c r="I80" s="51"/>
      <c r="J80" s="51"/>
      <c r="K80" s="51"/>
    </row>
    <row r="81" spans="2:11" x14ac:dyDescent="0.2">
      <c r="B81" s="214"/>
      <c r="C81" s="250"/>
      <c r="D81" s="251"/>
      <c r="E81" s="251"/>
      <c r="F81" s="251"/>
      <c r="G81" s="251"/>
      <c r="H81" s="251"/>
      <c r="I81" s="251"/>
      <c r="J81" s="251"/>
      <c r="K81" s="320"/>
    </row>
    <row r="82" spans="2:11" ht="18" x14ac:dyDescent="0.2">
      <c r="B82" s="214"/>
      <c r="C82" s="215"/>
      <c r="D82" s="211" t="s">
        <v>31</v>
      </c>
      <c r="E82" s="216"/>
      <c r="F82" s="216"/>
      <c r="G82" s="216"/>
      <c r="H82" s="216"/>
      <c r="I82" s="216"/>
      <c r="J82" s="216"/>
      <c r="K82" s="321"/>
    </row>
    <row r="83" spans="2:11" x14ac:dyDescent="0.2">
      <c r="B83" s="214"/>
      <c r="C83" s="215"/>
      <c r="D83" s="216"/>
      <c r="E83" s="216"/>
      <c r="F83" s="216"/>
      <c r="G83" s="216"/>
      <c r="H83" s="216"/>
      <c r="I83" s="216"/>
      <c r="J83" s="216"/>
      <c r="K83" s="321"/>
    </row>
    <row r="84" spans="2:11" ht="12.75" x14ac:dyDescent="0.2">
      <c r="B84" s="214"/>
      <c r="C84" s="215"/>
      <c r="D84" s="213" t="s">
        <v>2</v>
      </c>
      <c r="E84" s="216"/>
      <c r="F84" s="216"/>
      <c r="G84" s="216"/>
      <c r="H84" s="216"/>
      <c r="I84" s="216"/>
      <c r="J84" s="216"/>
      <c r="K84" s="321"/>
    </row>
    <row r="85" spans="2:11" ht="34.5" customHeight="1" x14ac:dyDescent="0.2">
      <c r="B85" s="214"/>
      <c r="C85" s="215"/>
      <c r="D85" s="216"/>
      <c r="E85" s="216"/>
      <c r="F85" s="704" t="s">
        <v>460</v>
      </c>
      <c r="G85" s="698"/>
      <c r="H85" s="698"/>
      <c r="I85" s="698"/>
      <c r="J85" s="216"/>
      <c r="K85" s="321"/>
    </row>
    <row r="86" spans="2:11" x14ac:dyDescent="0.2">
      <c r="B86" s="214"/>
      <c r="C86" s="215"/>
      <c r="D86" s="216"/>
      <c r="E86" s="216"/>
      <c r="F86" s="216"/>
      <c r="G86" s="216"/>
      <c r="H86" s="216"/>
      <c r="I86" s="216"/>
      <c r="J86" s="216"/>
      <c r="K86" s="321"/>
    </row>
    <row r="87" spans="2:11" ht="12.75" x14ac:dyDescent="0.2">
      <c r="B87" s="214"/>
      <c r="C87" s="215"/>
      <c r="D87" s="213" t="s">
        <v>5</v>
      </c>
      <c r="E87" s="216"/>
      <c r="F87" s="216"/>
      <c r="G87" s="212" t="s">
        <v>186</v>
      </c>
      <c r="H87" s="216"/>
      <c r="I87" s="216"/>
      <c r="J87" s="213" t="s">
        <v>6</v>
      </c>
      <c r="K87" s="322">
        <v>44249</v>
      </c>
    </row>
    <row r="88" spans="2:11" x14ac:dyDescent="0.2">
      <c r="B88" s="214"/>
      <c r="C88" s="215"/>
      <c r="D88" s="216"/>
      <c r="E88" s="216"/>
      <c r="F88" s="216"/>
      <c r="G88" s="216"/>
      <c r="H88" s="216"/>
      <c r="I88" s="216"/>
      <c r="J88" s="216"/>
      <c r="K88" s="321"/>
    </row>
    <row r="89" spans="2:11" ht="25.5" x14ac:dyDescent="0.2">
      <c r="B89" s="214"/>
      <c r="C89" s="215"/>
      <c r="D89" s="213" t="s">
        <v>7</v>
      </c>
      <c r="E89" s="216"/>
      <c r="F89" s="216"/>
      <c r="G89" s="212" t="s">
        <v>170</v>
      </c>
      <c r="H89" s="216"/>
      <c r="I89" s="216"/>
      <c r="J89" s="213" t="s">
        <v>12</v>
      </c>
      <c r="K89" s="323" t="s">
        <v>187</v>
      </c>
    </row>
    <row r="90" spans="2:11" ht="12.75" x14ac:dyDescent="0.2">
      <c r="B90" s="214"/>
      <c r="C90" s="215"/>
      <c r="D90" s="213" t="s">
        <v>312</v>
      </c>
      <c r="E90" s="216"/>
      <c r="F90" s="216"/>
      <c r="G90" s="212"/>
      <c r="H90" s="216"/>
      <c r="I90" s="216"/>
      <c r="J90" s="213" t="s">
        <v>13</v>
      </c>
      <c r="K90" s="323" t="s">
        <v>173</v>
      </c>
    </row>
    <row r="91" spans="2:11" x14ac:dyDescent="0.2">
      <c r="B91" s="214"/>
      <c r="C91" s="215"/>
      <c r="D91" s="216"/>
      <c r="E91" s="216"/>
      <c r="F91" s="216"/>
      <c r="G91" s="216"/>
      <c r="H91" s="216"/>
      <c r="I91" s="216"/>
      <c r="J91" s="216"/>
      <c r="K91" s="321"/>
    </row>
    <row r="92" spans="2:11" ht="12" x14ac:dyDescent="0.2">
      <c r="B92" s="214"/>
      <c r="C92" s="215"/>
      <c r="D92" s="252" t="s">
        <v>32</v>
      </c>
      <c r="E92" s="253"/>
      <c r="F92" s="253"/>
      <c r="G92" s="253"/>
      <c r="H92" s="253"/>
      <c r="I92" s="253"/>
      <c r="J92" s="253"/>
      <c r="K92" s="324" t="s">
        <v>33</v>
      </c>
    </row>
    <row r="93" spans="2:11" x14ac:dyDescent="0.2">
      <c r="B93" s="214"/>
      <c r="C93" s="215"/>
      <c r="D93" s="216"/>
      <c r="E93" s="216"/>
      <c r="F93" s="216"/>
      <c r="G93" s="216"/>
      <c r="H93" s="216"/>
      <c r="I93" s="216"/>
      <c r="J93" s="216"/>
      <c r="K93" s="321"/>
    </row>
    <row r="94" spans="2:11" ht="15.75" x14ac:dyDescent="0.2">
      <c r="B94" s="214"/>
      <c r="C94" s="215"/>
      <c r="D94" s="254" t="s">
        <v>93</v>
      </c>
      <c r="E94" s="216"/>
      <c r="F94" s="216"/>
      <c r="G94" s="216"/>
      <c r="H94" s="216"/>
      <c r="I94" s="216"/>
      <c r="J94" s="216"/>
      <c r="K94" s="325">
        <f>K95+K99</f>
        <v>0</v>
      </c>
    </row>
    <row r="95" spans="2:11" ht="15" x14ac:dyDescent="0.2">
      <c r="B95" s="204"/>
      <c r="C95" s="255"/>
      <c r="D95" s="256"/>
      <c r="E95" s="257" t="s">
        <v>34</v>
      </c>
      <c r="F95" s="258"/>
      <c r="G95" s="258"/>
      <c r="H95" s="258"/>
      <c r="I95" s="258"/>
      <c r="J95" s="258"/>
      <c r="K95" s="326">
        <f>K96+K97+K98</f>
        <v>0</v>
      </c>
    </row>
    <row r="96" spans="2:11" ht="12.75" x14ac:dyDescent="0.2">
      <c r="B96" s="205"/>
      <c r="C96" s="259"/>
      <c r="D96" s="260"/>
      <c r="E96" s="261" t="s">
        <v>35</v>
      </c>
      <c r="F96" s="262"/>
      <c r="G96" s="262"/>
      <c r="H96" s="262"/>
      <c r="I96" s="262"/>
      <c r="J96" s="262"/>
      <c r="K96" s="327">
        <f>K120</f>
        <v>0</v>
      </c>
    </row>
    <row r="97" spans="2:11" ht="12.75" x14ac:dyDescent="0.2">
      <c r="B97" s="205"/>
      <c r="C97" s="259"/>
      <c r="D97" s="260"/>
      <c r="E97" s="261" t="s">
        <v>36</v>
      </c>
      <c r="F97" s="262"/>
      <c r="G97" s="262"/>
      <c r="H97" s="262"/>
      <c r="I97" s="262"/>
      <c r="J97" s="262"/>
      <c r="K97" s="327">
        <f>K169</f>
        <v>0</v>
      </c>
    </row>
    <row r="98" spans="2:11" ht="12.75" x14ac:dyDescent="0.2">
      <c r="B98" s="205"/>
      <c r="C98" s="259"/>
      <c r="D98" s="260"/>
      <c r="E98" s="261" t="s">
        <v>37</v>
      </c>
      <c r="F98" s="262"/>
      <c r="G98" s="262"/>
      <c r="H98" s="262"/>
      <c r="I98" s="262"/>
      <c r="J98" s="262"/>
      <c r="K98" s="327">
        <f>K190</f>
        <v>0</v>
      </c>
    </row>
    <row r="99" spans="2:11" ht="15" x14ac:dyDescent="0.2">
      <c r="B99" s="204"/>
      <c r="C99" s="255"/>
      <c r="D99" s="256"/>
      <c r="E99" s="257" t="s">
        <v>105</v>
      </c>
      <c r="F99" s="258"/>
      <c r="G99" s="258"/>
      <c r="H99" s="258"/>
      <c r="I99" s="258"/>
      <c r="J99" s="258"/>
      <c r="K99" s="326">
        <f>K100</f>
        <v>0</v>
      </c>
    </row>
    <row r="100" spans="2:11" ht="12.75" x14ac:dyDescent="0.2">
      <c r="B100" s="205"/>
      <c r="C100" s="259"/>
      <c r="D100" s="260"/>
      <c r="E100" s="261" t="s">
        <v>106</v>
      </c>
      <c r="F100" s="262"/>
      <c r="G100" s="262"/>
      <c r="H100" s="262"/>
      <c r="I100" s="262"/>
      <c r="J100" s="262"/>
      <c r="K100" s="327">
        <f>K199</f>
        <v>0</v>
      </c>
    </row>
    <row r="101" spans="2:11" x14ac:dyDescent="0.2">
      <c r="B101" s="214"/>
      <c r="C101" s="215"/>
      <c r="D101" s="216"/>
      <c r="E101" s="216"/>
      <c r="F101" s="216"/>
      <c r="G101" s="216"/>
      <c r="H101" s="216"/>
      <c r="I101" s="216"/>
      <c r="J101" s="216"/>
      <c r="K101" s="321"/>
    </row>
    <row r="102" spans="2:11" x14ac:dyDescent="0.2">
      <c r="B102" s="214"/>
      <c r="C102" s="219"/>
      <c r="D102" s="220"/>
      <c r="E102" s="220"/>
      <c r="F102" s="220"/>
      <c r="G102" s="220"/>
      <c r="H102" s="220"/>
      <c r="I102" s="220"/>
      <c r="J102" s="220"/>
      <c r="K102" s="328"/>
    </row>
    <row r="103" spans="2:11" x14ac:dyDescent="0.2">
      <c r="B103" s="51"/>
      <c r="C103" s="51"/>
      <c r="D103" s="51"/>
      <c r="E103" s="51"/>
      <c r="F103" s="51"/>
      <c r="G103" s="51"/>
      <c r="H103" s="51"/>
      <c r="I103" s="51"/>
      <c r="J103" s="51"/>
      <c r="K103" s="51"/>
    </row>
    <row r="104" spans="2:11" x14ac:dyDescent="0.2">
      <c r="B104" s="51"/>
      <c r="C104" s="51"/>
      <c r="D104" s="51"/>
      <c r="E104" s="51"/>
      <c r="F104" s="51"/>
      <c r="G104" s="51"/>
      <c r="H104" s="51"/>
      <c r="I104" s="51"/>
      <c r="J104" s="51"/>
      <c r="K104" s="51"/>
    </row>
    <row r="105" spans="2:11" x14ac:dyDescent="0.2">
      <c r="B105" s="51"/>
      <c r="C105" s="51"/>
      <c r="D105" s="51"/>
      <c r="E105" s="51"/>
      <c r="F105" s="51"/>
      <c r="G105" s="51"/>
      <c r="H105" s="51"/>
      <c r="I105" s="51"/>
      <c r="J105" s="51"/>
      <c r="K105" s="51"/>
    </row>
    <row r="106" spans="2:11" x14ac:dyDescent="0.2">
      <c r="B106" s="214"/>
      <c r="C106" s="221"/>
      <c r="D106" s="222"/>
      <c r="E106" s="222"/>
      <c r="F106" s="222"/>
      <c r="G106" s="222"/>
      <c r="H106" s="222"/>
      <c r="I106" s="222"/>
      <c r="J106" s="222"/>
      <c r="K106" s="329"/>
    </row>
    <row r="107" spans="2:11" ht="18" x14ac:dyDescent="0.2">
      <c r="B107" s="214"/>
      <c r="C107" s="215"/>
      <c r="D107" s="211" t="s">
        <v>38</v>
      </c>
      <c r="E107" s="216"/>
      <c r="F107" s="216"/>
      <c r="G107" s="216"/>
      <c r="H107" s="216"/>
      <c r="I107" s="216"/>
      <c r="J107" s="216"/>
      <c r="K107" s="321"/>
    </row>
    <row r="108" spans="2:11" x14ac:dyDescent="0.2">
      <c r="B108" s="214"/>
      <c r="C108" s="215"/>
      <c r="D108" s="216"/>
      <c r="E108" s="216"/>
      <c r="F108" s="216"/>
      <c r="G108" s="216"/>
      <c r="H108" s="216"/>
      <c r="I108" s="216"/>
      <c r="J108" s="216"/>
      <c r="K108" s="321"/>
    </row>
    <row r="109" spans="2:11" ht="12.75" x14ac:dyDescent="0.2">
      <c r="B109" s="214"/>
      <c r="C109" s="215"/>
      <c r="D109" s="213" t="s">
        <v>2</v>
      </c>
      <c r="E109" s="216"/>
      <c r="F109" s="216"/>
      <c r="G109" s="216"/>
      <c r="H109" s="216"/>
      <c r="I109" s="216"/>
      <c r="J109" s="216"/>
      <c r="K109" s="321"/>
    </row>
    <row r="110" spans="2:11" ht="25.5" customHeight="1" x14ac:dyDescent="0.2">
      <c r="B110" s="214"/>
      <c r="C110" s="215"/>
      <c r="D110" s="216"/>
      <c r="E110" s="216"/>
      <c r="F110" s="697" t="s">
        <v>460</v>
      </c>
      <c r="G110" s="698"/>
      <c r="H110" s="698"/>
      <c r="I110" s="698"/>
      <c r="J110" s="216"/>
      <c r="K110" s="321"/>
    </row>
    <row r="111" spans="2:11" x14ac:dyDescent="0.2">
      <c r="B111" s="214"/>
      <c r="C111" s="215"/>
      <c r="D111" s="216"/>
      <c r="E111" s="216"/>
      <c r="F111" s="216"/>
      <c r="G111" s="216"/>
      <c r="H111" s="216"/>
      <c r="I111" s="216"/>
      <c r="J111" s="216"/>
      <c r="K111" s="321"/>
    </row>
    <row r="112" spans="2:11" ht="12.75" x14ac:dyDescent="0.2">
      <c r="B112" s="214"/>
      <c r="C112" s="215"/>
      <c r="D112" s="213" t="s">
        <v>5</v>
      </c>
      <c r="E112" s="216"/>
      <c r="F112" s="216"/>
      <c r="G112" s="212" t="s">
        <v>186</v>
      </c>
      <c r="H112" s="216"/>
      <c r="I112" s="216"/>
      <c r="J112" s="213" t="s">
        <v>6</v>
      </c>
      <c r="K112" s="322">
        <v>44249</v>
      </c>
    </row>
    <row r="113" spans="2:11" x14ac:dyDescent="0.2">
      <c r="B113" s="214"/>
      <c r="C113" s="215"/>
      <c r="D113" s="216"/>
      <c r="E113" s="216"/>
      <c r="F113" s="216"/>
      <c r="G113" s="216"/>
      <c r="H113" s="216"/>
      <c r="I113" s="216"/>
      <c r="J113" s="216"/>
      <c r="K113" s="321"/>
    </row>
    <row r="114" spans="2:11" ht="25.5" x14ac:dyDescent="0.2">
      <c r="B114" s="214"/>
      <c r="C114" s="215"/>
      <c r="D114" s="213" t="s">
        <v>7</v>
      </c>
      <c r="E114" s="216"/>
      <c r="F114" s="216"/>
      <c r="G114" s="212" t="s">
        <v>170</v>
      </c>
      <c r="H114" s="216"/>
      <c r="I114" s="216"/>
      <c r="J114" s="213" t="s">
        <v>12</v>
      </c>
      <c r="K114" s="323" t="s">
        <v>187</v>
      </c>
    </row>
    <row r="115" spans="2:11" ht="12.75" x14ac:dyDescent="0.2">
      <c r="B115" s="214"/>
      <c r="C115" s="215"/>
      <c r="D115" s="213" t="s">
        <v>312</v>
      </c>
      <c r="E115" s="216"/>
      <c r="F115" s="216"/>
      <c r="G115" s="212"/>
      <c r="H115" s="216"/>
      <c r="I115" s="216"/>
      <c r="J115" s="213" t="s">
        <v>13</v>
      </c>
      <c r="K115" s="323" t="s">
        <v>173</v>
      </c>
    </row>
    <row r="116" spans="2:11" x14ac:dyDescent="0.2">
      <c r="B116" s="214"/>
      <c r="C116" s="215"/>
      <c r="D116" s="216"/>
      <c r="E116" s="216"/>
      <c r="F116" s="216"/>
      <c r="G116" s="216"/>
      <c r="H116" s="216"/>
      <c r="I116" s="216"/>
      <c r="J116" s="216"/>
      <c r="K116" s="321"/>
    </row>
    <row r="117" spans="2:11" ht="24" x14ac:dyDescent="0.2">
      <c r="B117" s="263"/>
      <c r="C117" s="264"/>
      <c r="D117" s="265" t="s">
        <v>39</v>
      </c>
      <c r="E117" s="266" t="s">
        <v>27</v>
      </c>
      <c r="F117" s="266" t="s">
        <v>25</v>
      </c>
      <c r="G117" s="266" t="s">
        <v>26</v>
      </c>
      <c r="H117" s="266" t="s">
        <v>40</v>
      </c>
      <c r="I117" s="266" t="s">
        <v>41</v>
      </c>
      <c r="J117" s="266" t="s">
        <v>42</v>
      </c>
      <c r="K117" s="330" t="s">
        <v>33</v>
      </c>
    </row>
    <row r="118" spans="2:11" ht="15.75" x14ac:dyDescent="0.25">
      <c r="B118" s="214"/>
      <c r="C118" s="215"/>
      <c r="D118" s="223" t="s">
        <v>43</v>
      </c>
      <c r="E118" s="216"/>
      <c r="F118" s="216"/>
      <c r="G118" s="216"/>
      <c r="H118" s="216"/>
      <c r="I118" s="216"/>
      <c r="J118" s="216"/>
      <c r="K118" s="331">
        <f>K119+K198</f>
        <v>0</v>
      </c>
    </row>
    <row r="119" spans="2:11" ht="15" x14ac:dyDescent="0.2">
      <c r="B119" s="206"/>
      <c r="C119" s="267"/>
      <c r="D119" s="268"/>
      <c r="E119" s="269" t="s">
        <v>28</v>
      </c>
      <c r="F119" s="270" t="s">
        <v>44</v>
      </c>
      <c r="G119" s="270" t="s">
        <v>45</v>
      </c>
      <c r="H119" s="268"/>
      <c r="I119" s="268"/>
      <c r="J119" s="271"/>
      <c r="K119" s="332">
        <f>K120+K169+K190</f>
        <v>0</v>
      </c>
    </row>
    <row r="120" spans="2:11" ht="12.75" x14ac:dyDescent="0.2">
      <c r="B120" s="206"/>
      <c r="C120" s="267"/>
      <c r="D120" s="268"/>
      <c r="E120" s="269" t="s">
        <v>28</v>
      </c>
      <c r="F120" s="272" t="s">
        <v>29</v>
      </c>
      <c r="G120" s="272" t="s">
        <v>46</v>
      </c>
      <c r="H120" s="268"/>
      <c r="I120" s="268"/>
      <c r="J120" s="271"/>
      <c r="K120" s="333">
        <f>K121+K122+K124+K133+K146+K148+K150+K162+K164+K166+K168</f>
        <v>0</v>
      </c>
    </row>
    <row r="121" spans="2:11" ht="36" x14ac:dyDescent="0.2">
      <c r="B121" s="214"/>
      <c r="C121" s="215"/>
      <c r="D121" s="273" t="s">
        <v>29</v>
      </c>
      <c r="E121" s="273" t="s">
        <v>47</v>
      </c>
      <c r="F121" s="274" t="s">
        <v>317</v>
      </c>
      <c r="G121" s="275" t="s">
        <v>318</v>
      </c>
      <c r="H121" s="276" t="s">
        <v>59</v>
      </c>
      <c r="I121" s="277">
        <v>23</v>
      </c>
      <c r="J121" s="278">
        <v>0</v>
      </c>
      <c r="K121" s="334">
        <f>J121*I121</f>
        <v>0</v>
      </c>
    </row>
    <row r="122" spans="2:11" ht="24" x14ac:dyDescent="0.2">
      <c r="B122" s="214"/>
      <c r="C122" s="215"/>
      <c r="D122" s="273" t="s">
        <v>50</v>
      </c>
      <c r="E122" s="273" t="s">
        <v>47</v>
      </c>
      <c r="F122" s="274" t="s">
        <v>143</v>
      </c>
      <c r="G122" s="275" t="s">
        <v>144</v>
      </c>
      <c r="H122" s="276" t="s">
        <v>48</v>
      </c>
      <c r="I122" s="277">
        <v>5.75</v>
      </c>
      <c r="J122" s="278">
        <v>0</v>
      </c>
      <c r="K122" s="334">
        <f>J122*I122</f>
        <v>0</v>
      </c>
    </row>
    <row r="123" spans="2:11" x14ac:dyDescent="0.2">
      <c r="B123" s="207"/>
      <c r="C123" s="279"/>
      <c r="D123" s="280"/>
      <c r="E123" s="281" t="s">
        <v>51</v>
      </c>
      <c r="F123" s="282" t="s">
        <v>0</v>
      </c>
      <c r="G123" s="283" t="s">
        <v>190</v>
      </c>
      <c r="H123" s="280"/>
      <c r="I123" s="284">
        <v>5.75</v>
      </c>
      <c r="J123" s="285"/>
      <c r="K123" s="335"/>
    </row>
    <row r="124" spans="2:11" ht="36" x14ac:dyDescent="0.2">
      <c r="B124" s="214"/>
      <c r="C124" s="215"/>
      <c r="D124" s="273" t="s">
        <v>54</v>
      </c>
      <c r="E124" s="273" t="s">
        <v>47</v>
      </c>
      <c r="F124" s="274" t="s">
        <v>145</v>
      </c>
      <c r="G124" s="275" t="s">
        <v>146</v>
      </c>
      <c r="H124" s="276" t="s">
        <v>48</v>
      </c>
      <c r="I124" s="277">
        <v>121.6</v>
      </c>
      <c r="J124" s="278">
        <v>0</v>
      </c>
      <c r="K124" s="334">
        <f>J124*I124</f>
        <v>0</v>
      </c>
    </row>
    <row r="125" spans="2:11" x14ac:dyDescent="0.2">
      <c r="B125" s="207"/>
      <c r="C125" s="279"/>
      <c r="D125" s="280"/>
      <c r="E125" s="281" t="s">
        <v>51</v>
      </c>
      <c r="F125" s="282" t="s">
        <v>0</v>
      </c>
      <c r="G125" s="283" t="s">
        <v>319</v>
      </c>
      <c r="H125" s="280"/>
      <c r="I125" s="284">
        <v>17.88</v>
      </c>
      <c r="J125" s="285"/>
      <c r="K125" s="335"/>
    </row>
    <row r="126" spans="2:11" x14ac:dyDescent="0.2">
      <c r="B126" s="207"/>
      <c r="C126" s="279"/>
      <c r="D126" s="280"/>
      <c r="E126" s="281" t="s">
        <v>51</v>
      </c>
      <c r="F126" s="282" t="s">
        <v>0</v>
      </c>
      <c r="G126" s="283" t="s">
        <v>320</v>
      </c>
      <c r="H126" s="280"/>
      <c r="I126" s="284">
        <v>62.08</v>
      </c>
      <c r="J126" s="285"/>
      <c r="K126" s="335"/>
    </row>
    <row r="127" spans="2:11" x14ac:dyDescent="0.2">
      <c r="B127" s="207"/>
      <c r="C127" s="279"/>
      <c r="D127" s="280"/>
      <c r="E127" s="281" t="s">
        <v>51</v>
      </c>
      <c r="F127" s="282" t="s">
        <v>0</v>
      </c>
      <c r="G127" s="283" t="s">
        <v>321</v>
      </c>
      <c r="H127" s="280"/>
      <c r="I127" s="284">
        <v>12.24</v>
      </c>
      <c r="J127" s="285"/>
      <c r="K127" s="335"/>
    </row>
    <row r="128" spans="2:11" x14ac:dyDescent="0.2">
      <c r="B128" s="207"/>
      <c r="C128" s="279"/>
      <c r="D128" s="280"/>
      <c r="E128" s="281" t="s">
        <v>51</v>
      </c>
      <c r="F128" s="282" t="s">
        <v>0</v>
      </c>
      <c r="G128" s="283" t="s">
        <v>322</v>
      </c>
      <c r="H128" s="280"/>
      <c r="I128" s="284">
        <v>8.0399999999999991</v>
      </c>
      <c r="J128" s="285"/>
      <c r="K128" s="335"/>
    </row>
    <row r="129" spans="2:11" x14ac:dyDescent="0.2">
      <c r="B129" s="207"/>
      <c r="C129" s="279"/>
      <c r="D129" s="280"/>
      <c r="E129" s="281" t="s">
        <v>51</v>
      </c>
      <c r="F129" s="282" t="s">
        <v>0</v>
      </c>
      <c r="G129" s="283" t="s">
        <v>323</v>
      </c>
      <c r="H129" s="280"/>
      <c r="I129" s="284">
        <v>7.68</v>
      </c>
      <c r="J129" s="285"/>
      <c r="K129" s="335"/>
    </row>
    <row r="130" spans="2:11" x14ac:dyDescent="0.2">
      <c r="B130" s="207"/>
      <c r="C130" s="279"/>
      <c r="D130" s="280"/>
      <c r="E130" s="281" t="s">
        <v>51</v>
      </c>
      <c r="F130" s="282" t="s">
        <v>0</v>
      </c>
      <c r="G130" s="283" t="s">
        <v>324</v>
      </c>
      <c r="H130" s="280"/>
      <c r="I130" s="284">
        <v>9.36</v>
      </c>
      <c r="J130" s="285"/>
      <c r="K130" s="335"/>
    </row>
    <row r="131" spans="2:11" x14ac:dyDescent="0.2">
      <c r="B131" s="207"/>
      <c r="C131" s="279"/>
      <c r="D131" s="280"/>
      <c r="E131" s="281" t="s">
        <v>51</v>
      </c>
      <c r="F131" s="282" t="s">
        <v>0</v>
      </c>
      <c r="G131" s="283" t="s">
        <v>325</v>
      </c>
      <c r="H131" s="280"/>
      <c r="I131" s="284">
        <v>4.32</v>
      </c>
      <c r="J131" s="285"/>
      <c r="K131" s="335"/>
    </row>
    <row r="132" spans="2:11" x14ac:dyDescent="0.2">
      <c r="B132" s="208"/>
      <c r="C132" s="286"/>
      <c r="D132" s="287"/>
      <c r="E132" s="281" t="s">
        <v>51</v>
      </c>
      <c r="F132" s="288" t="s">
        <v>0</v>
      </c>
      <c r="G132" s="289" t="s">
        <v>52</v>
      </c>
      <c r="H132" s="287"/>
      <c r="I132" s="290">
        <v>121.6</v>
      </c>
      <c r="J132" s="291"/>
      <c r="K132" s="336"/>
    </row>
    <row r="133" spans="2:11" ht="24" x14ac:dyDescent="0.2">
      <c r="B133" s="214"/>
      <c r="C133" s="215"/>
      <c r="D133" s="273" t="s">
        <v>49</v>
      </c>
      <c r="E133" s="273" t="s">
        <v>47</v>
      </c>
      <c r="F133" s="274" t="s">
        <v>195</v>
      </c>
      <c r="G133" s="275" t="s">
        <v>94</v>
      </c>
      <c r="H133" s="276" t="s">
        <v>48</v>
      </c>
      <c r="I133" s="277">
        <v>252.08</v>
      </c>
      <c r="J133" s="278">
        <v>0</v>
      </c>
      <c r="K133" s="334">
        <f>J133*I133</f>
        <v>0</v>
      </c>
    </row>
    <row r="134" spans="2:11" x14ac:dyDescent="0.2">
      <c r="B134" s="207"/>
      <c r="C134" s="279"/>
      <c r="D134" s="280"/>
      <c r="E134" s="281" t="s">
        <v>51</v>
      </c>
      <c r="F134" s="282" t="s">
        <v>0</v>
      </c>
      <c r="G134" s="283" t="s">
        <v>326</v>
      </c>
      <c r="H134" s="280"/>
      <c r="I134" s="284">
        <v>39.630000000000003</v>
      </c>
      <c r="J134" s="285"/>
      <c r="K134" s="335"/>
    </row>
    <row r="135" spans="2:11" x14ac:dyDescent="0.2">
      <c r="B135" s="207"/>
      <c r="C135" s="279"/>
      <c r="D135" s="280"/>
      <c r="E135" s="281" t="s">
        <v>51</v>
      </c>
      <c r="F135" s="282" t="s">
        <v>0</v>
      </c>
      <c r="G135" s="283" t="s">
        <v>327</v>
      </c>
      <c r="H135" s="280"/>
      <c r="I135" s="284">
        <v>35</v>
      </c>
      <c r="J135" s="285"/>
      <c r="K135" s="335"/>
    </row>
    <row r="136" spans="2:11" x14ac:dyDescent="0.2">
      <c r="B136" s="207"/>
      <c r="C136" s="279"/>
      <c r="D136" s="280"/>
      <c r="E136" s="281" t="s">
        <v>51</v>
      </c>
      <c r="F136" s="282" t="s">
        <v>0</v>
      </c>
      <c r="G136" s="283" t="s">
        <v>328</v>
      </c>
      <c r="H136" s="280"/>
      <c r="I136" s="284">
        <v>20.09</v>
      </c>
      <c r="J136" s="285"/>
      <c r="K136" s="335"/>
    </row>
    <row r="137" spans="2:11" x14ac:dyDescent="0.2">
      <c r="B137" s="207"/>
      <c r="C137" s="279"/>
      <c r="D137" s="280"/>
      <c r="E137" s="281" t="s">
        <v>51</v>
      </c>
      <c r="F137" s="282" t="s">
        <v>0</v>
      </c>
      <c r="G137" s="283" t="s">
        <v>329</v>
      </c>
      <c r="H137" s="280"/>
      <c r="I137" s="284">
        <v>2.5</v>
      </c>
      <c r="J137" s="285"/>
      <c r="K137" s="335"/>
    </row>
    <row r="138" spans="2:11" x14ac:dyDescent="0.2">
      <c r="B138" s="207"/>
      <c r="C138" s="279"/>
      <c r="D138" s="280"/>
      <c r="E138" s="281" t="s">
        <v>51</v>
      </c>
      <c r="F138" s="282" t="s">
        <v>0</v>
      </c>
      <c r="G138" s="283" t="s">
        <v>330</v>
      </c>
      <c r="H138" s="280"/>
      <c r="I138" s="284">
        <v>6.76</v>
      </c>
      <c r="J138" s="285"/>
      <c r="K138" s="335"/>
    </row>
    <row r="139" spans="2:11" x14ac:dyDescent="0.2">
      <c r="B139" s="207"/>
      <c r="C139" s="279"/>
      <c r="D139" s="280"/>
      <c r="E139" s="281" t="s">
        <v>51</v>
      </c>
      <c r="F139" s="282" t="s">
        <v>0</v>
      </c>
      <c r="G139" s="283" t="s">
        <v>331</v>
      </c>
      <c r="H139" s="280"/>
      <c r="I139" s="284">
        <v>10.25</v>
      </c>
      <c r="J139" s="285"/>
      <c r="K139" s="335"/>
    </row>
    <row r="140" spans="2:11" x14ac:dyDescent="0.2">
      <c r="B140" s="207"/>
      <c r="C140" s="279"/>
      <c r="D140" s="280"/>
      <c r="E140" s="281" t="s">
        <v>51</v>
      </c>
      <c r="F140" s="282" t="s">
        <v>0</v>
      </c>
      <c r="G140" s="283" t="s">
        <v>198</v>
      </c>
      <c r="H140" s="280"/>
      <c r="I140" s="284">
        <v>5.75</v>
      </c>
      <c r="J140" s="285"/>
      <c r="K140" s="335"/>
    </row>
    <row r="141" spans="2:11" x14ac:dyDescent="0.2">
      <c r="B141" s="207"/>
      <c r="C141" s="279"/>
      <c r="D141" s="280"/>
      <c r="E141" s="281" t="s">
        <v>51</v>
      </c>
      <c r="F141" s="282" t="s">
        <v>0</v>
      </c>
      <c r="G141" s="283" t="s">
        <v>332</v>
      </c>
      <c r="H141" s="280"/>
      <c r="I141" s="284">
        <v>5</v>
      </c>
      <c r="J141" s="285"/>
      <c r="K141" s="335"/>
    </row>
    <row r="142" spans="2:11" x14ac:dyDescent="0.2">
      <c r="B142" s="207"/>
      <c r="C142" s="279"/>
      <c r="D142" s="280"/>
      <c r="E142" s="281" t="s">
        <v>51</v>
      </c>
      <c r="F142" s="282" t="s">
        <v>0</v>
      </c>
      <c r="G142" s="283" t="s">
        <v>333</v>
      </c>
      <c r="H142" s="280"/>
      <c r="I142" s="284">
        <v>5.5</v>
      </c>
      <c r="J142" s="285"/>
      <c r="K142" s="335"/>
    </row>
    <row r="143" spans="2:11" x14ac:dyDescent="0.2">
      <c r="B143" s="209"/>
      <c r="C143" s="292"/>
      <c r="D143" s="293"/>
      <c r="E143" s="281" t="s">
        <v>51</v>
      </c>
      <c r="F143" s="294" t="s">
        <v>0</v>
      </c>
      <c r="G143" s="295" t="s">
        <v>107</v>
      </c>
      <c r="H143" s="293"/>
      <c r="I143" s="296">
        <v>130.47999999999999</v>
      </c>
      <c r="J143" s="297"/>
      <c r="K143" s="337"/>
    </row>
    <row r="144" spans="2:11" x14ac:dyDescent="0.2">
      <c r="B144" s="207"/>
      <c r="C144" s="279"/>
      <c r="D144" s="280"/>
      <c r="E144" s="281" t="s">
        <v>51</v>
      </c>
      <c r="F144" s="282" t="s">
        <v>0</v>
      </c>
      <c r="G144" s="283" t="s">
        <v>334</v>
      </c>
      <c r="H144" s="280"/>
      <c r="I144" s="284">
        <v>121.6</v>
      </c>
      <c r="J144" s="285"/>
      <c r="K144" s="335"/>
    </row>
    <row r="145" spans="2:11" x14ac:dyDescent="0.2">
      <c r="B145" s="208"/>
      <c r="C145" s="286"/>
      <c r="D145" s="287"/>
      <c r="E145" s="281" t="s">
        <v>51</v>
      </c>
      <c r="F145" s="288" t="s">
        <v>0</v>
      </c>
      <c r="G145" s="289" t="s">
        <v>52</v>
      </c>
      <c r="H145" s="287"/>
      <c r="I145" s="290">
        <v>252.08</v>
      </c>
      <c r="J145" s="291"/>
      <c r="K145" s="336"/>
    </row>
    <row r="146" spans="2:11" ht="24" x14ac:dyDescent="0.2">
      <c r="B146" s="214"/>
      <c r="C146" s="215"/>
      <c r="D146" s="298" t="s">
        <v>58</v>
      </c>
      <c r="E146" s="298" t="s">
        <v>55</v>
      </c>
      <c r="F146" s="299" t="s">
        <v>95</v>
      </c>
      <c r="G146" s="300" t="s">
        <v>96</v>
      </c>
      <c r="H146" s="301" t="s">
        <v>56</v>
      </c>
      <c r="I146" s="302">
        <v>362.995</v>
      </c>
      <c r="J146" s="303">
        <v>0</v>
      </c>
      <c r="K146" s="338">
        <f>J146*I146</f>
        <v>0</v>
      </c>
    </row>
    <row r="147" spans="2:11" x14ac:dyDescent="0.2">
      <c r="B147" s="207"/>
      <c r="C147" s="279"/>
      <c r="D147" s="280"/>
      <c r="E147" s="281" t="s">
        <v>51</v>
      </c>
      <c r="F147" s="282" t="s">
        <v>0</v>
      </c>
      <c r="G147" s="283" t="s">
        <v>335</v>
      </c>
      <c r="H147" s="280"/>
      <c r="I147" s="284">
        <v>362.995</v>
      </c>
      <c r="J147" s="285"/>
      <c r="K147" s="335"/>
    </row>
    <row r="148" spans="2:11" ht="24" x14ac:dyDescent="0.2">
      <c r="B148" s="214"/>
      <c r="C148" s="215"/>
      <c r="D148" s="298" t="s">
        <v>60</v>
      </c>
      <c r="E148" s="298" t="s">
        <v>55</v>
      </c>
      <c r="F148" s="299" t="s">
        <v>61</v>
      </c>
      <c r="G148" s="300" t="s">
        <v>62</v>
      </c>
      <c r="H148" s="301" t="s">
        <v>56</v>
      </c>
      <c r="I148" s="302">
        <v>90.748999999999995</v>
      </c>
      <c r="J148" s="303">
        <v>0</v>
      </c>
      <c r="K148" s="338">
        <f>J148*I148</f>
        <v>0</v>
      </c>
    </row>
    <row r="149" spans="2:11" x14ac:dyDescent="0.2">
      <c r="B149" s="207"/>
      <c r="C149" s="279"/>
      <c r="D149" s="280"/>
      <c r="E149" s="281" t="s">
        <v>51</v>
      </c>
      <c r="F149" s="282" t="s">
        <v>0</v>
      </c>
      <c r="G149" s="283" t="s">
        <v>336</v>
      </c>
      <c r="H149" s="280"/>
      <c r="I149" s="284">
        <v>90.748999999999995</v>
      </c>
      <c r="J149" s="285"/>
      <c r="K149" s="335"/>
    </row>
    <row r="150" spans="2:11" ht="36" x14ac:dyDescent="0.2">
      <c r="B150" s="214"/>
      <c r="C150" s="215"/>
      <c r="D150" s="273" t="s">
        <v>63</v>
      </c>
      <c r="E150" s="273" t="s">
        <v>47</v>
      </c>
      <c r="F150" s="274" t="s">
        <v>147</v>
      </c>
      <c r="G150" s="275" t="s">
        <v>148</v>
      </c>
      <c r="H150" s="276" t="s">
        <v>59</v>
      </c>
      <c r="I150" s="277">
        <v>228.459</v>
      </c>
      <c r="J150" s="278">
        <v>0</v>
      </c>
      <c r="K150" s="334">
        <f>J150*I150</f>
        <v>0</v>
      </c>
    </row>
    <row r="151" spans="2:11" x14ac:dyDescent="0.2">
      <c r="B151" s="207"/>
      <c r="C151" s="279"/>
      <c r="D151" s="280"/>
      <c r="E151" s="281" t="s">
        <v>51</v>
      </c>
      <c r="F151" s="282" t="s">
        <v>0</v>
      </c>
      <c r="G151" s="283" t="s">
        <v>337</v>
      </c>
      <c r="H151" s="280"/>
      <c r="I151" s="284">
        <v>61.38</v>
      </c>
      <c r="J151" s="285"/>
      <c r="K151" s="335"/>
    </row>
    <row r="152" spans="2:11" x14ac:dyDescent="0.2">
      <c r="B152" s="207"/>
      <c r="C152" s="279"/>
      <c r="D152" s="280"/>
      <c r="E152" s="281" t="s">
        <v>51</v>
      </c>
      <c r="F152" s="282" t="s">
        <v>0</v>
      </c>
      <c r="G152" s="283" t="s">
        <v>338</v>
      </c>
      <c r="H152" s="280"/>
      <c r="I152" s="284">
        <v>29.14</v>
      </c>
      <c r="J152" s="285"/>
      <c r="K152" s="335"/>
    </row>
    <row r="153" spans="2:11" x14ac:dyDescent="0.2">
      <c r="B153" s="207"/>
      <c r="C153" s="279"/>
      <c r="D153" s="280"/>
      <c r="E153" s="281" t="s">
        <v>51</v>
      </c>
      <c r="F153" s="282" t="s">
        <v>0</v>
      </c>
      <c r="G153" s="283" t="s">
        <v>339</v>
      </c>
      <c r="H153" s="280"/>
      <c r="I153" s="284">
        <v>32.33</v>
      </c>
      <c r="J153" s="285"/>
      <c r="K153" s="335"/>
    </row>
    <row r="154" spans="2:11" x14ac:dyDescent="0.2">
      <c r="B154" s="207"/>
      <c r="C154" s="279"/>
      <c r="D154" s="280"/>
      <c r="E154" s="281" t="s">
        <v>51</v>
      </c>
      <c r="F154" s="282" t="s">
        <v>0</v>
      </c>
      <c r="G154" s="283" t="s">
        <v>340</v>
      </c>
      <c r="H154" s="280"/>
      <c r="I154" s="284">
        <v>10.54</v>
      </c>
      <c r="J154" s="285"/>
      <c r="K154" s="335"/>
    </row>
    <row r="155" spans="2:11" x14ac:dyDescent="0.2">
      <c r="B155" s="207"/>
      <c r="C155" s="279"/>
      <c r="D155" s="280"/>
      <c r="E155" s="281" t="s">
        <v>51</v>
      </c>
      <c r="F155" s="282" t="s">
        <v>0</v>
      </c>
      <c r="G155" s="283" t="s">
        <v>341</v>
      </c>
      <c r="H155" s="280"/>
      <c r="I155" s="284">
        <v>14.44</v>
      </c>
      <c r="J155" s="285"/>
      <c r="K155" s="335"/>
    </row>
    <row r="156" spans="2:11" x14ac:dyDescent="0.2">
      <c r="B156" s="207"/>
      <c r="C156" s="279"/>
      <c r="D156" s="280"/>
      <c r="E156" s="281" t="s">
        <v>51</v>
      </c>
      <c r="F156" s="282" t="s">
        <v>0</v>
      </c>
      <c r="G156" s="283" t="s">
        <v>342</v>
      </c>
      <c r="H156" s="280"/>
      <c r="I156" s="284">
        <v>19.61</v>
      </c>
      <c r="J156" s="285"/>
      <c r="K156" s="335"/>
    </row>
    <row r="157" spans="2:11" x14ac:dyDescent="0.2">
      <c r="B157" s="207"/>
      <c r="C157" s="279"/>
      <c r="D157" s="280"/>
      <c r="E157" s="281" t="s">
        <v>51</v>
      </c>
      <c r="F157" s="282" t="s">
        <v>0</v>
      </c>
      <c r="G157" s="283" t="s">
        <v>343</v>
      </c>
      <c r="H157" s="280"/>
      <c r="I157" s="284">
        <v>28</v>
      </c>
      <c r="J157" s="285"/>
      <c r="K157" s="335"/>
    </row>
    <row r="158" spans="2:11" x14ac:dyDescent="0.2">
      <c r="B158" s="207"/>
      <c r="C158" s="279"/>
      <c r="D158" s="280"/>
      <c r="E158" s="281" t="s">
        <v>51</v>
      </c>
      <c r="F158" s="282" t="s">
        <v>0</v>
      </c>
      <c r="G158" s="283" t="s">
        <v>333</v>
      </c>
      <c r="H158" s="280"/>
      <c r="I158" s="284">
        <v>5.5</v>
      </c>
      <c r="J158" s="285"/>
      <c r="K158" s="335"/>
    </row>
    <row r="159" spans="2:11" x14ac:dyDescent="0.2">
      <c r="B159" s="207"/>
      <c r="C159" s="279"/>
      <c r="D159" s="280"/>
      <c r="E159" s="281" t="s">
        <v>51</v>
      </c>
      <c r="F159" s="282" t="s">
        <v>0</v>
      </c>
      <c r="G159" s="283" t="s">
        <v>344</v>
      </c>
      <c r="H159" s="280"/>
      <c r="I159" s="284">
        <v>6.75</v>
      </c>
      <c r="J159" s="285"/>
      <c r="K159" s="335"/>
    </row>
    <row r="160" spans="2:11" x14ac:dyDescent="0.2">
      <c r="B160" s="208"/>
      <c r="C160" s="286"/>
      <c r="D160" s="287"/>
      <c r="E160" s="281" t="s">
        <v>51</v>
      </c>
      <c r="F160" s="288" t="s">
        <v>0</v>
      </c>
      <c r="G160" s="289" t="s">
        <v>52</v>
      </c>
      <c r="H160" s="287"/>
      <c r="I160" s="290">
        <v>207.69</v>
      </c>
      <c r="J160" s="291"/>
      <c r="K160" s="336"/>
    </row>
    <row r="161" spans="2:11" ht="22.5" x14ac:dyDescent="0.2">
      <c r="B161" s="207"/>
      <c r="C161" s="279"/>
      <c r="D161" s="280"/>
      <c r="E161" s="281" t="s">
        <v>51</v>
      </c>
      <c r="F161" s="280"/>
      <c r="G161" s="283" t="s">
        <v>345</v>
      </c>
      <c r="H161" s="280"/>
      <c r="I161" s="284">
        <v>228.459</v>
      </c>
      <c r="J161" s="285"/>
      <c r="K161" s="335"/>
    </row>
    <row r="162" spans="2:11" ht="24" x14ac:dyDescent="0.2">
      <c r="B162" s="214"/>
      <c r="C162" s="215"/>
      <c r="D162" s="298" t="s">
        <v>57</v>
      </c>
      <c r="E162" s="298" t="s">
        <v>55</v>
      </c>
      <c r="F162" s="299" t="s">
        <v>97</v>
      </c>
      <c r="G162" s="300" t="s">
        <v>98</v>
      </c>
      <c r="H162" s="301" t="s">
        <v>56</v>
      </c>
      <c r="I162" s="302">
        <v>82.245000000000005</v>
      </c>
      <c r="J162" s="303">
        <v>0</v>
      </c>
      <c r="K162" s="338">
        <f>J162*I162</f>
        <v>0</v>
      </c>
    </row>
    <row r="163" spans="2:11" x14ac:dyDescent="0.2">
      <c r="B163" s="207"/>
      <c r="C163" s="279"/>
      <c r="D163" s="280"/>
      <c r="E163" s="281" t="s">
        <v>51</v>
      </c>
      <c r="F163" s="282" t="s">
        <v>0</v>
      </c>
      <c r="G163" s="283" t="s">
        <v>346</v>
      </c>
      <c r="H163" s="280"/>
      <c r="I163" s="284">
        <v>82.245000000000005</v>
      </c>
      <c r="J163" s="285"/>
      <c r="K163" s="335"/>
    </row>
    <row r="164" spans="2:11" ht="36" x14ac:dyDescent="0.2">
      <c r="B164" s="214"/>
      <c r="C164" s="215"/>
      <c r="D164" s="273" t="s">
        <v>65</v>
      </c>
      <c r="E164" s="273" t="s">
        <v>47</v>
      </c>
      <c r="F164" s="274" t="s">
        <v>79</v>
      </c>
      <c r="G164" s="275" t="s">
        <v>99</v>
      </c>
      <c r="H164" s="276" t="s">
        <v>59</v>
      </c>
      <c r="I164" s="277">
        <v>228.459</v>
      </c>
      <c r="J164" s="278">
        <v>0</v>
      </c>
      <c r="K164" s="334">
        <f>J164*I164</f>
        <v>0</v>
      </c>
    </row>
    <row r="165" spans="2:11" x14ac:dyDescent="0.2">
      <c r="B165" s="207"/>
      <c r="C165" s="279"/>
      <c r="D165" s="280"/>
      <c r="E165" s="281" t="s">
        <v>51</v>
      </c>
      <c r="F165" s="282" t="s">
        <v>0</v>
      </c>
      <c r="G165" s="283" t="s">
        <v>347</v>
      </c>
      <c r="H165" s="280"/>
      <c r="I165" s="284">
        <v>228.459</v>
      </c>
      <c r="J165" s="285"/>
      <c r="K165" s="335"/>
    </row>
    <row r="166" spans="2:11" ht="24" x14ac:dyDescent="0.2">
      <c r="B166" s="214"/>
      <c r="C166" s="215"/>
      <c r="D166" s="298" t="s">
        <v>68</v>
      </c>
      <c r="E166" s="298" t="s">
        <v>55</v>
      </c>
      <c r="F166" s="299" t="s">
        <v>100</v>
      </c>
      <c r="G166" s="300" t="s">
        <v>101</v>
      </c>
      <c r="H166" s="301" t="s">
        <v>64</v>
      </c>
      <c r="I166" s="302">
        <v>5.7110000000000003</v>
      </c>
      <c r="J166" s="303">
        <v>0</v>
      </c>
      <c r="K166" s="338">
        <f>J166*I166</f>
        <v>0</v>
      </c>
    </row>
    <row r="167" spans="2:11" ht="22.5" x14ac:dyDescent="0.2">
      <c r="B167" s="207"/>
      <c r="C167" s="279"/>
      <c r="D167" s="280"/>
      <c r="E167" s="281" t="s">
        <v>51</v>
      </c>
      <c r="F167" s="280"/>
      <c r="G167" s="283" t="s">
        <v>348</v>
      </c>
      <c r="H167" s="280"/>
      <c r="I167" s="284">
        <v>5.7110000000000003</v>
      </c>
      <c r="J167" s="285"/>
      <c r="K167" s="335"/>
    </row>
    <row r="168" spans="2:11" ht="36" x14ac:dyDescent="0.2">
      <c r="B168" s="214"/>
      <c r="C168" s="215"/>
      <c r="D168" s="273" t="s">
        <v>69</v>
      </c>
      <c r="E168" s="273" t="s">
        <v>47</v>
      </c>
      <c r="F168" s="274" t="s">
        <v>149</v>
      </c>
      <c r="G168" s="275" t="s">
        <v>210</v>
      </c>
      <c r="H168" s="276" t="s">
        <v>59</v>
      </c>
      <c r="I168" s="277">
        <v>228.459</v>
      </c>
      <c r="J168" s="278">
        <v>0</v>
      </c>
      <c r="K168" s="334">
        <f>J168*I168</f>
        <v>0</v>
      </c>
    </row>
    <row r="169" spans="2:11" ht="12.75" x14ac:dyDescent="0.2">
      <c r="B169" s="206"/>
      <c r="C169" s="267"/>
      <c r="D169" s="268"/>
      <c r="E169" s="269" t="s">
        <v>28</v>
      </c>
      <c r="F169" s="272" t="s">
        <v>65</v>
      </c>
      <c r="G169" s="272" t="s">
        <v>66</v>
      </c>
      <c r="H169" s="268"/>
      <c r="I169" s="268"/>
      <c r="J169" s="271"/>
      <c r="K169" s="333">
        <f>K170+K171+K172+K176+K178+K180+K184+K188</f>
        <v>0</v>
      </c>
    </row>
    <row r="170" spans="2:11" ht="24" x14ac:dyDescent="0.2">
      <c r="B170" s="214"/>
      <c r="C170" s="215"/>
      <c r="D170" s="273" t="s">
        <v>70</v>
      </c>
      <c r="E170" s="273" t="s">
        <v>47</v>
      </c>
      <c r="F170" s="274" t="s">
        <v>151</v>
      </c>
      <c r="G170" s="275" t="s">
        <v>152</v>
      </c>
      <c r="H170" s="276" t="s">
        <v>48</v>
      </c>
      <c r="I170" s="277">
        <v>20</v>
      </c>
      <c r="J170" s="278">
        <v>0</v>
      </c>
      <c r="K170" s="334">
        <f>J170*I170</f>
        <v>0</v>
      </c>
    </row>
    <row r="171" spans="2:11" ht="24" x14ac:dyDescent="0.2">
      <c r="B171" s="214"/>
      <c r="C171" s="215"/>
      <c r="D171" s="273" t="s">
        <v>73</v>
      </c>
      <c r="E171" s="273" t="s">
        <v>47</v>
      </c>
      <c r="F171" s="274" t="s">
        <v>180</v>
      </c>
      <c r="G171" s="275" t="s">
        <v>181</v>
      </c>
      <c r="H171" s="276" t="s">
        <v>78</v>
      </c>
      <c r="I171" s="277">
        <v>110</v>
      </c>
      <c r="J171" s="278">
        <v>0</v>
      </c>
      <c r="K171" s="334">
        <f t="shared" ref="K171:K172" si="0">J171*I171</f>
        <v>0</v>
      </c>
    </row>
    <row r="172" spans="2:11" ht="36" x14ac:dyDescent="0.2">
      <c r="B172" s="214"/>
      <c r="C172" s="215"/>
      <c r="D172" s="273" t="s">
        <v>75</v>
      </c>
      <c r="E172" s="273" t="s">
        <v>47</v>
      </c>
      <c r="F172" s="274" t="s">
        <v>108</v>
      </c>
      <c r="G172" s="275" t="s">
        <v>109</v>
      </c>
      <c r="H172" s="276" t="s">
        <v>48</v>
      </c>
      <c r="I172" s="277">
        <v>50</v>
      </c>
      <c r="J172" s="278">
        <v>0</v>
      </c>
      <c r="K172" s="334">
        <f t="shared" si="0"/>
        <v>0</v>
      </c>
    </row>
    <row r="173" spans="2:11" x14ac:dyDescent="0.2">
      <c r="B173" s="207"/>
      <c r="C173" s="279"/>
      <c r="D173" s="280"/>
      <c r="E173" s="281" t="s">
        <v>51</v>
      </c>
      <c r="F173" s="282" t="s">
        <v>0</v>
      </c>
      <c r="G173" s="283" t="s">
        <v>349</v>
      </c>
      <c r="H173" s="280"/>
      <c r="I173" s="284">
        <v>38.5</v>
      </c>
      <c r="J173" s="285"/>
      <c r="K173" s="335"/>
    </row>
    <row r="174" spans="2:11" ht="22.5" x14ac:dyDescent="0.2">
      <c r="B174" s="207"/>
      <c r="C174" s="279"/>
      <c r="D174" s="280"/>
      <c r="E174" s="281" t="s">
        <v>51</v>
      </c>
      <c r="F174" s="282" t="s">
        <v>0</v>
      </c>
      <c r="G174" s="283" t="s">
        <v>350</v>
      </c>
      <c r="H174" s="280"/>
      <c r="I174" s="284">
        <v>11.5</v>
      </c>
      <c r="J174" s="285"/>
      <c r="K174" s="335"/>
    </row>
    <row r="175" spans="2:11" x14ac:dyDescent="0.2">
      <c r="B175" s="208"/>
      <c r="C175" s="286"/>
      <c r="D175" s="287"/>
      <c r="E175" s="281" t="s">
        <v>51</v>
      </c>
      <c r="F175" s="288" t="s">
        <v>0</v>
      </c>
      <c r="G175" s="289" t="s">
        <v>52</v>
      </c>
      <c r="H175" s="287"/>
      <c r="I175" s="290">
        <v>50</v>
      </c>
      <c r="J175" s="291"/>
      <c r="K175" s="336"/>
    </row>
    <row r="176" spans="2:11" ht="36" x14ac:dyDescent="0.2">
      <c r="B176" s="214"/>
      <c r="C176" s="215"/>
      <c r="D176" s="273" t="s">
        <v>1</v>
      </c>
      <c r="E176" s="273" t="s">
        <v>47</v>
      </c>
      <c r="F176" s="274" t="s">
        <v>67</v>
      </c>
      <c r="G176" s="275" t="s">
        <v>110</v>
      </c>
      <c r="H176" s="276" t="s">
        <v>48</v>
      </c>
      <c r="I176" s="277">
        <v>29.57</v>
      </c>
      <c r="J176" s="278">
        <v>0</v>
      </c>
      <c r="K176" s="334">
        <f>J176*I176</f>
        <v>0</v>
      </c>
    </row>
    <row r="177" spans="2:11" x14ac:dyDescent="0.2">
      <c r="B177" s="207"/>
      <c r="C177" s="279"/>
      <c r="D177" s="280"/>
      <c r="E177" s="281" t="s">
        <v>51</v>
      </c>
      <c r="F177" s="282" t="s">
        <v>0</v>
      </c>
      <c r="G177" s="283" t="s">
        <v>351</v>
      </c>
      <c r="H177" s="280"/>
      <c r="I177" s="284">
        <v>29.57</v>
      </c>
      <c r="J177" s="285"/>
      <c r="K177" s="335"/>
    </row>
    <row r="178" spans="2:11" ht="36" x14ac:dyDescent="0.2">
      <c r="B178" s="214"/>
      <c r="C178" s="215"/>
      <c r="D178" s="273" t="s">
        <v>80</v>
      </c>
      <c r="E178" s="273" t="s">
        <v>47</v>
      </c>
      <c r="F178" s="274" t="s">
        <v>155</v>
      </c>
      <c r="G178" s="275" t="s">
        <v>156</v>
      </c>
      <c r="H178" s="276" t="s">
        <v>48</v>
      </c>
      <c r="I178" s="277">
        <v>150.47999999999999</v>
      </c>
      <c r="J178" s="278">
        <v>0</v>
      </c>
      <c r="K178" s="334">
        <f>J178*I178</f>
        <v>0</v>
      </c>
    </row>
    <row r="179" spans="2:11" x14ac:dyDescent="0.2">
      <c r="B179" s="207"/>
      <c r="C179" s="279"/>
      <c r="D179" s="280"/>
      <c r="E179" s="281" t="s">
        <v>51</v>
      </c>
      <c r="F179" s="282" t="s">
        <v>0</v>
      </c>
      <c r="G179" s="283" t="s">
        <v>352</v>
      </c>
      <c r="H179" s="280"/>
      <c r="I179" s="284">
        <v>150.47999999999999</v>
      </c>
      <c r="J179" s="285"/>
      <c r="K179" s="335"/>
    </row>
    <row r="180" spans="2:11" ht="36" x14ac:dyDescent="0.2">
      <c r="B180" s="214"/>
      <c r="C180" s="215"/>
      <c r="D180" s="273" t="s">
        <v>82</v>
      </c>
      <c r="E180" s="273" t="s">
        <v>47</v>
      </c>
      <c r="F180" s="274" t="s">
        <v>168</v>
      </c>
      <c r="G180" s="275" t="s">
        <v>169</v>
      </c>
      <c r="H180" s="276" t="s">
        <v>48</v>
      </c>
      <c r="I180" s="277">
        <v>6.5</v>
      </c>
      <c r="J180" s="278">
        <v>0</v>
      </c>
      <c r="K180" s="334">
        <f>J180*I180</f>
        <v>0</v>
      </c>
    </row>
    <row r="181" spans="2:11" x14ac:dyDescent="0.2">
      <c r="B181" s="207"/>
      <c r="C181" s="279"/>
      <c r="D181" s="280"/>
      <c r="E181" s="281" t="s">
        <v>51</v>
      </c>
      <c r="F181" s="282" t="s">
        <v>0</v>
      </c>
      <c r="G181" s="283" t="s">
        <v>353</v>
      </c>
      <c r="H181" s="280"/>
      <c r="I181" s="284">
        <v>5</v>
      </c>
      <c r="J181" s="285"/>
      <c r="K181" s="335"/>
    </row>
    <row r="182" spans="2:11" x14ac:dyDescent="0.2">
      <c r="B182" s="207"/>
      <c r="C182" s="279"/>
      <c r="D182" s="280"/>
      <c r="E182" s="281" t="s">
        <v>51</v>
      </c>
      <c r="F182" s="282" t="s">
        <v>0</v>
      </c>
      <c r="G182" s="283" t="s">
        <v>354</v>
      </c>
      <c r="H182" s="280"/>
      <c r="I182" s="284">
        <v>1.5</v>
      </c>
      <c r="J182" s="285"/>
      <c r="K182" s="335"/>
    </row>
    <row r="183" spans="2:11" x14ac:dyDescent="0.2">
      <c r="B183" s="208"/>
      <c r="C183" s="286"/>
      <c r="D183" s="287"/>
      <c r="E183" s="281" t="s">
        <v>51</v>
      </c>
      <c r="F183" s="288" t="s">
        <v>0</v>
      </c>
      <c r="G183" s="289" t="s">
        <v>52</v>
      </c>
      <c r="H183" s="287"/>
      <c r="I183" s="290">
        <v>6.5</v>
      </c>
      <c r="J183" s="291"/>
      <c r="K183" s="336"/>
    </row>
    <row r="184" spans="2:11" ht="24" x14ac:dyDescent="0.2">
      <c r="B184" s="214"/>
      <c r="C184" s="215"/>
      <c r="D184" s="273" t="s">
        <v>83</v>
      </c>
      <c r="E184" s="273" t="s">
        <v>47</v>
      </c>
      <c r="F184" s="274" t="s">
        <v>114</v>
      </c>
      <c r="G184" s="275" t="s">
        <v>81</v>
      </c>
      <c r="H184" s="276" t="s">
        <v>48</v>
      </c>
      <c r="I184" s="277">
        <v>16.39</v>
      </c>
      <c r="J184" s="278">
        <v>0</v>
      </c>
      <c r="K184" s="334">
        <f>J184*I184</f>
        <v>0</v>
      </c>
    </row>
    <row r="185" spans="2:11" x14ac:dyDescent="0.2">
      <c r="B185" s="207"/>
      <c r="C185" s="279"/>
      <c r="D185" s="280"/>
      <c r="E185" s="281" t="s">
        <v>51</v>
      </c>
      <c r="F185" s="282" t="s">
        <v>0</v>
      </c>
      <c r="G185" s="283" t="s">
        <v>355</v>
      </c>
      <c r="H185" s="280"/>
      <c r="I185" s="284">
        <v>12.25</v>
      </c>
      <c r="J185" s="285"/>
      <c r="K185" s="335"/>
    </row>
    <row r="186" spans="2:11" x14ac:dyDescent="0.2">
      <c r="B186" s="207"/>
      <c r="C186" s="279"/>
      <c r="D186" s="280"/>
      <c r="E186" s="281" t="s">
        <v>51</v>
      </c>
      <c r="F186" s="282" t="s">
        <v>0</v>
      </c>
      <c r="G186" s="283" t="s">
        <v>356</v>
      </c>
      <c r="H186" s="280"/>
      <c r="I186" s="284">
        <v>4.1399999999999997</v>
      </c>
      <c r="J186" s="285"/>
      <c r="K186" s="335"/>
    </row>
    <row r="187" spans="2:11" x14ac:dyDescent="0.2">
      <c r="B187" s="208"/>
      <c r="C187" s="286"/>
      <c r="D187" s="287"/>
      <c r="E187" s="281" t="s">
        <v>51</v>
      </c>
      <c r="F187" s="288" t="s">
        <v>0</v>
      </c>
      <c r="G187" s="289" t="s">
        <v>52</v>
      </c>
      <c r="H187" s="287"/>
      <c r="I187" s="290">
        <v>16.39</v>
      </c>
      <c r="J187" s="291"/>
      <c r="K187" s="336"/>
    </row>
    <row r="188" spans="2:11" ht="24" x14ac:dyDescent="0.2">
      <c r="B188" s="214"/>
      <c r="C188" s="215"/>
      <c r="D188" s="273" t="s">
        <v>84</v>
      </c>
      <c r="E188" s="273" t="s">
        <v>47</v>
      </c>
      <c r="F188" s="274" t="s">
        <v>357</v>
      </c>
      <c r="G188" s="275" t="s">
        <v>358</v>
      </c>
      <c r="H188" s="276" t="s">
        <v>48</v>
      </c>
      <c r="I188" s="277">
        <v>1.76</v>
      </c>
      <c r="J188" s="278">
        <v>0</v>
      </c>
      <c r="K188" s="334">
        <f>J188*I188</f>
        <v>0</v>
      </c>
    </row>
    <row r="189" spans="2:11" x14ac:dyDescent="0.2">
      <c r="B189" s="207"/>
      <c r="C189" s="279"/>
      <c r="D189" s="280"/>
      <c r="E189" s="281" t="s">
        <v>51</v>
      </c>
      <c r="F189" s="282" t="s">
        <v>0</v>
      </c>
      <c r="G189" s="283" t="s">
        <v>359</v>
      </c>
      <c r="H189" s="280"/>
      <c r="I189" s="284">
        <v>1.76</v>
      </c>
      <c r="J189" s="285"/>
      <c r="K189" s="335"/>
    </row>
    <row r="190" spans="2:11" ht="12.75" x14ac:dyDescent="0.2">
      <c r="B190" s="206"/>
      <c r="C190" s="267"/>
      <c r="D190" s="268"/>
      <c r="E190" s="269" t="s">
        <v>28</v>
      </c>
      <c r="F190" s="272" t="s">
        <v>71</v>
      </c>
      <c r="G190" s="272" t="s">
        <v>72</v>
      </c>
      <c r="H190" s="268"/>
      <c r="I190" s="268"/>
      <c r="J190" s="271"/>
      <c r="K190" s="333">
        <f>K191+K192+K194+K195+K196</f>
        <v>0</v>
      </c>
    </row>
    <row r="191" spans="2:11" ht="24" x14ac:dyDescent="0.2">
      <c r="B191" s="214"/>
      <c r="C191" s="215"/>
      <c r="D191" s="273" t="s">
        <v>85</v>
      </c>
      <c r="E191" s="273" t="s">
        <v>47</v>
      </c>
      <c r="F191" s="274" t="s">
        <v>74</v>
      </c>
      <c r="G191" s="275" t="s">
        <v>103</v>
      </c>
      <c r="H191" s="276" t="s">
        <v>56</v>
      </c>
      <c r="I191" s="277">
        <v>132.65100000000001</v>
      </c>
      <c r="J191" s="278">
        <v>0</v>
      </c>
      <c r="K191" s="334">
        <f>J191*I191</f>
        <v>0</v>
      </c>
    </row>
    <row r="192" spans="2:11" ht="24" x14ac:dyDescent="0.2">
      <c r="B192" s="214"/>
      <c r="C192" s="215"/>
      <c r="D192" s="273" t="s">
        <v>111</v>
      </c>
      <c r="E192" s="273" t="s">
        <v>47</v>
      </c>
      <c r="F192" s="274" t="s">
        <v>76</v>
      </c>
      <c r="G192" s="275" t="s">
        <v>104</v>
      </c>
      <c r="H192" s="276" t="s">
        <v>56</v>
      </c>
      <c r="I192" s="277">
        <v>2255.067</v>
      </c>
      <c r="J192" s="278">
        <v>0</v>
      </c>
      <c r="K192" s="334">
        <f>J192*I192</f>
        <v>0</v>
      </c>
    </row>
    <row r="193" spans="2:11" ht="22.5" x14ac:dyDescent="0.2">
      <c r="B193" s="207"/>
      <c r="C193" s="279"/>
      <c r="D193" s="280"/>
      <c r="E193" s="281" t="s">
        <v>51</v>
      </c>
      <c r="F193" s="280"/>
      <c r="G193" s="283" t="s">
        <v>360</v>
      </c>
      <c r="H193" s="280"/>
      <c r="I193" s="284">
        <v>2255.067</v>
      </c>
      <c r="J193" s="285"/>
      <c r="K193" s="335"/>
    </row>
    <row r="194" spans="2:11" ht="24" x14ac:dyDescent="0.2">
      <c r="B194" s="214"/>
      <c r="C194" s="215"/>
      <c r="D194" s="273" t="s">
        <v>112</v>
      </c>
      <c r="E194" s="273" t="s">
        <v>47</v>
      </c>
      <c r="F194" s="274" t="s">
        <v>182</v>
      </c>
      <c r="G194" s="275" t="s">
        <v>183</v>
      </c>
      <c r="H194" s="276" t="s">
        <v>48</v>
      </c>
      <c r="I194" s="277">
        <v>4</v>
      </c>
      <c r="J194" s="278">
        <v>0</v>
      </c>
      <c r="K194" s="334">
        <f>J194*I194</f>
        <v>0</v>
      </c>
    </row>
    <row r="195" spans="2:11" ht="48" x14ac:dyDescent="0.2">
      <c r="B195" s="214"/>
      <c r="C195" s="215"/>
      <c r="D195" s="273" t="s">
        <v>113</v>
      </c>
      <c r="E195" s="273" t="s">
        <v>47</v>
      </c>
      <c r="F195" s="274" t="s">
        <v>119</v>
      </c>
      <c r="G195" s="275" t="s">
        <v>163</v>
      </c>
      <c r="H195" s="276" t="s">
        <v>56</v>
      </c>
      <c r="I195" s="277">
        <v>0.95399999999999996</v>
      </c>
      <c r="J195" s="278">
        <v>0</v>
      </c>
      <c r="K195" s="334">
        <f t="shared" ref="K195:K196" si="1">J195*I195</f>
        <v>0</v>
      </c>
    </row>
    <row r="196" spans="2:11" ht="48" x14ac:dyDescent="0.2">
      <c r="B196" s="214"/>
      <c r="C196" s="215"/>
      <c r="D196" s="273" t="s">
        <v>115</v>
      </c>
      <c r="E196" s="273" t="s">
        <v>47</v>
      </c>
      <c r="F196" s="274" t="s">
        <v>222</v>
      </c>
      <c r="G196" s="275" t="s">
        <v>223</v>
      </c>
      <c r="H196" s="276" t="s">
        <v>56</v>
      </c>
      <c r="I196" s="277">
        <v>131.697</v>
      </c>
      <c r="J196" s="278">
        <v>0</v>
      </c>
      <c r="K196" s="334">
        <f t="shared" si="1"/>
        <v>0</v>
      </c>
    </row>
    <row r="197" spans="2:11" x14ac:dyDescent="0.2">
      <c r="B197" s="207"/>
      <c r="C197" s="279"/>
      <c r="D197" s="280"/>
      <c r="E197" s="281" t="s">
        <v>51</v>
      </c>
      <c r="F197" s="282" t="s">
        <v>0</v>
      </c>
      <c r="G197" s="283" t="s">
        <v>361</v>
      </c>
      <c r="H197" s="280"/>
      <c r="I197" s="284">
        <v>131.697</v>
      </c>
      <c r="J197" s="285"/>
      <c r="K197" s="335"/>
    </row>
    <row r="198" spans="2:11" ht="15" x14ac:dyDescent="0.2">
      <c r="B198" s="206"/>
      <c r="C198" s="267"/>
      <c r="D198" s="268"/>
      <c r="E198" s="269" t="s">
        <v>28</v>
      </c>
      <c r="F198" s="270" t="s">
        <v>121</v>
      </c>
      <c r="G198" s="270" t="s">
        <v>122</v>
      </c>
      <c r="H198" s="268"/>
      <c r="I198" s="268"/>
      <c r="J198" s="271"/>
      <c r="K198" s="332">
        <f>K199</f>
        <v>0</v>
      </c>
    </row>
    <row r="199" spans="2:11" ht="12.75" x14ac:dyDescent="0.2">
      <c r="B199" s="206"/>
      <c r="C199" s="267"/>
      <c r="D199" s="268"/>
      <c r="E199" s="269" t="s">
        <v>28</v>
      </c>
      <c r="F199" s="272" t="s">
        <v>123</v>
      </c>
      <c r="G199" s="272" t="s">
        <v>124</v>
      </c>
      <c r="H199" s="268"/>
      <c r="I199" s="268"/>
      <c r="J199" s="271"/>
      <c r="K199" s="333">
        <f>K200+K202+K204+K205</f>
        <v>0</v>
      </c>
    </row>
    <row r="200" spans="2:11" ht="24" x14ac:dyDescent="0.2">
      <c r="B200" s="214"/>
      <c r="C200" s="215"/>
      <c r="D200" s="273" t="s">
        <v>116</v>
      </c>
      <c r="E200" s="273" t="s">
        <v>47</v>
      </c>
      <c r="F200" s="274" t="s">
        <v>362</v>
      </c>
      <c r="G200" s="275" t="s">
        <v>363</v>
      </c>
      <c r="H200" s="276" t="s">
        <v>59</v>
      </c>
      <c r="I200" s="277">
        <v>62.25</v>
      </c>
      <c r="J200" s="278">
        <v>0</v>
      </c>
      <c r="K200" s="334">
        <f>J200*I200</f>
        <v>0</v>
      </c>
    </row>
    <row r="201" spans="2:11" x14ac:dyDescent="0.2">
      <c r="B201" s="207"/>
      <c r="C201" s="279"/>
      <c r="D201" s="280"/>
      <c r="E201" s="281" t="s">
        <v>51</v>
      </c>
      <c r="F201" s="282" t="s">
        <v>0</v>
      </c>
      <c r="G201" s="283" t="s">
        <v>364</v>
      </c>
      <c r="H201" s="280"/>
      <c r="I201" s="284">
        <v>62.25</v>
      </c>
      <c r="J201" s="285"/>
      <c r="K201" s="335"/>
    </row>
    <row r="202" spans="2:11" ht="36" x14ac:dyDescent="0.2">
      <c r="B202" s="214"/>
      <c r="C202" s="215"/>
      <c r="D202" s="273" t="s">
        <v>117</v>
      </c>
      <c r="E202" s="273" t="s">
        <v>47</v>
      </c>
      <c r="F202" s="274" t="s">
        <v>365</v>
      </c>
      <c r="G202" s="275" t="s">
        <v>366</v>
      </c>
      <c r="H202" s="276" t="s">
        <v>59</v>
      </c>
      <c r="I202" s="277">
        <v>26.25</v>
      </c>
      <c r="J202" s="278">
        <v>0</v>
      </c>
      <c r="K202" s="334">
        <f>J202*I202</f>
        <v>0</v>
      </c>
    </row>
    <row r="203" spans="2:11" x14ac:dyDescent="0.2">
      <c r="B203" s="207"/>
      <c r="C203" s="279"/>
      <c r="D203" s="280"/>
      <c r="E203" s="281" t="s">
        <v>51</v>
      </c>
      <c r="F203" s="282" t="s">
        <v>0</v>
      </c>
      <c r="G203" s="283" t="s">
        <v>367</v>
      </c>
      <c r="H203" s="280"/>
      <c r="I203" s="284">
        <v>26.25</v>
      </c>
      <c r="J203" s="285"/>
      <c r="K203" s="335"/>
    </row>
    <row r="204" spans="2:11" ht="36" x14ac:dyDescent="0.2">
      <c r="B204" s="214"/>
      <c r="C204" s="215"/>
      <c r="D204" s="273" t="s">
        <v>118</v>
      </c>
      <c r="E204" s="273" t="s">
        <v>47</v>
      </c>
      <c r="F204" s="274" t="s">
        <v>368</v>
      </c>
      <c r="G204" s="275" t="s">
        <v>369</v>
      </c>
      <c r="H204" s="276" t="s">
        <v>59</v>
      </c>
      <c r="I204" s="277">
        <v>62.25</v>
      </c>
      <c r="J204" s="278">
        <v>0</v>
      </c>
      <c r="K204" s="334">
        <f>J204*I204</f>
        <v>0</v>
      </c>
    </row>
    <row r="205" spans="2:11" ht="48" x14ac:dyDescent="0.2">
      <c r="B205" s="214"/>
      <c r="C205" s="215"/>
      <c r="D205" s="273" t="s">
        <v>120</v>
      </c>
      <c r="E205" s="273" t="s">
        <v>47</v>
      </c>
      <c r="F205" s="274" t="s">
        <v>370</v>
      </c>
      <c r="G205" s="275" t="s">
        <v>371</v>
      </c>
      <c r="H205" s="276" t="s">
        <v>78</v>
      </c>
      <c r="I205" s="277">
        <v>62.25</v>
      </c>
      <c r="J205" s="278">
        <v>0</v>
      </c>
      <c r="K205" s="334">
        <f>J205*I205</f>
        <v>0</v>
      </c>
    </row>
    <row r="206" spans="2:11" x14ac:dyDescent="0.2">
      <c r="K206" s="13"/>
    </row>
  </sheetData>
  <mergeCells count="5">
    <mergeCell ref="F110:I110"/>
    <mergeCell ref="F7:I7"/>
    <mergeCell ref="F16:I16"/>
    <mergeCell ref="F25:I25"/>
    <mergeCell ref="F85:I8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rowBreaks count="1" manualBreakCount="1">
    <brk id="8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4:W198"/>
  <sheetViews>
    <sheetView showGridLines="0" zoomScaleNormal="100" workbookViewId="0">
      <selection activeCell="J189" sqref="J189"/>
    </sheetView>
  </sheetViews>
  <sheetFormatPr defaultRowHeight="11.25" x14ac:dyDescent="0.2"/>
  <cols>
    <col min="7" max="7" width="36.6640625" bestFit="1" customWidth="1"/>
    <col min="8" max="8" width="6.83203125" customWidth="1"/>
    <col min="9" max="9" width="10.33203125" bestFit="1" customWidth="1"/>
    <col min="11" max="11" width="19.1640625" bestFit="1" customWidth="1"/>
    <col min="12" max="12" width="8.33203125" bestFit="1" customWidth="1"/>
    <col min="13" max="13" width="4.83203125" customWidth="1"/>
    <col min="14" max="21" width="9.33203125" hidden="1" customWidth="1"/>
  </cols>
  <sheetData>
    <row r="4" spans="3:23" x14ac:dyDescent="0.2">
      <c r="C4" s="374"/>
      <c r="D4" s="375"/>
      <c r="E4" s="375"/>
      <c r="F4" s="375"/>
      <c r="G4" s="375"/>
      <c r="H4" s="375"/>
      <c r="I4" s="375"/>
      <c r="J4" s="375"/>
      <c r="K4" s="375"/>
      <c r="L4" s="375"/>
      <c r="M4" s="350"/>
      <c r="N4" s="340"/>
      <c r="O4" s="340"/>
      <c r="P4" s="340"/>
      <c r="Q4" s="340"/>
      <c r="R4" s="340"/>
      <c r="S4" s="340"/>
      <c r="T4" s="340"/>
      <c r="U4" s="340"/>
      <c r="V4" s="340"/>
      <c r="W4" s="340"/>
    </row>
    <row r="5" spans="3:23" ht="18" x14ac:dyDescent="0.2">
      <c r="C5" s="350"/>
      <c r="D5" s="340"/>
      <c r="E5" s="376" t="s">
        <v>30</v>
      </c>
      <c r="F5" s="340"/>
      <c r="G5" s="340"/>
      <c r="H5" s="340"/>
      <c r="I5" s="340"/>
      <c r="J5" s="340"/>
      <c r="K5" s="340"/>
      <c r="L5" s="340"/>
      <c r="M5" s="350"/>
      <c r="N5" s="377" t="s">
        <v>372</v>
      </c>
      <c r="O5" s="340"/>
      <c r="P5" s="340"/>
      <c r="Q5" s="340"/>
      <c r="R5" s="340"/>
      <c r="S5" s="340"/>
      <c r="T5" s="340"/>
      <c r="U5" s="340"/>
      <c r="V5" s="340"/>
      <c r="W5" s="340"/>
    </row>
    <row r="6" spans="3:23" x14ac:dyDescent="0.2">
      <c r="C6" s="350"/>
      <c r="D6" s="340"/>
      <c r="E6" s="340"/>
      <c r="F6" s="340"/>
      <c r="G6" s="340"/>
      <c r="H6" s="340"/>
      <c r="I6" s="340"/>
      <c r="J6" s="340"/>
      <c r="K6" s="340"/>
      <c r="L6" s="340"/>
      <c r="M6" s="350"/>
      <c r="N6" s="340"/>
      <c r="O6" s="340"/>
      <c r="P6" s="340"/>
      <c r="Q6" s="340"/>
      <c r="R6" s="340"/>
      <c r="S6" s="340"/>
      <c r="T6" s="340"/>
      <c r="U6" s="340"/>
      <c r="V6" s="340"/>
      <c r="W6" s="340"/>
    </row>
    <row r="7" spans="3:23" ht="12.75" x14ac:dyDescent="0.2">
      <c r="C7" s="359"/>
      <c r="D7" s="356"/>
      <c r="E7" s="378" t="s">
        <v>2</v>
      </c>
      <c r="F7" s="356"/>
      <c r="G7" s="356"/>
      <c r="H7" s="356"/>
      <c r="I7" s="356"/>
      <c r="J7" s="356"/>
      <c r="K7" s="356"/>
      <c r="L7" s="356"/>
      <c r="M7" s="360"/>
      <c r="N7" s="341"/>
      <c r="O7" s="341"/>
      <c r="P7" s="341"/>
      <c r="Q7" s="341"/>
      <c r="R7" s="341"/>
      <c r="S7" s="341"/>
      <c r="T7" s="356"/>
      <c r="U7" s="356"/>
      <c r="V7" s="356"/>
      <c r="W7" s="356"/>
    </row>
    <row r="8" spans="3:23" ht="27" customHeight="1" x14ac:dyDescent="0.2">
      <c r="C8" s="359"/>
      <c r="D8" s="356"/>
      <c r="E8" s="356"/>
      <c r="F8" s="707" t="s">
        <v>461</v>
      </c>
      <c r="G8" s="708"/>
      <c r="H8" s="708"/>
      <c r="I8" s="708"/>
      <c r="J8" s="356"/>
      <c r="K8" s="356"/>
      <c r="L8" s="356"/>
      <c r="M8" s="360"/>
      <c r="N8" s="341"/>
      <c r="O8" s="341"/>
      <c r="P8" s="341"/>
      <c r="Q8" s="341"/>
      <c r="R8" s="341"/>
      <c r="S8" s="341"/>
      <c r="T8" s="356"/>
      <c r="U8" s="356"/>
      <c r="V8" s="356"/>
      <c r="W8" s="356"/>
    </row>
    <row r="9" spans="3:23" x14ac:dyDescent="0.2">
      <c r="C9" s="359"/>
      <c r="D9" s="356"/>
      <c r="E9" s="356"/>
      <c r="F9" s="356"/>
      <c r="G9" s="356"/>
      <c r="H9" s="356"/>
      <c r="I9" s="356"/>
      <c r="J9" s="356"/>
      <c r="K9" s="356"/>
      <c r="L9" s="356"/>
      <c r="M9" s="360"/>
      <c r="N9" s="341"/>
      <c r="O9" s="341"/>
      <c r="P9" s="341"/>
      <c r="Q9" s="341"/>
      <c r="R9" s="341"/>
      <c r="S9" s="341"/>
      <c r="T9" s="356"/>
      <c r="U9" s="356"/>
      <c r="V9" s="356"/>
      <c r="W9" s="356"/>
    </row>
    <row r="10" spans="3:23" ht="12.75" x14ac:dyDescent="0.2">
      <c r="C10" s="359"/>
      <c r="D10" s="356"/>
      <c r="E10" s="378" t="s">
        <v>3</v>
      </c>
      <c r="F10" s="356"/>
      <c r="G10" s="379" t="s">
        <v>0</v>
      </c>
      <c r="H10" s="356"/>
      <c r="I10" s="356"/>
      <c r="J10" s="378" t="s">
        <v>4</v>
      </c>
      <c r="K10" s="379" t="s">
        <v>0</v>
      </c>
      <c r="L10" s="356"/>
      <c r="M10" s="360"/>
      <c r="N10" s="341"/>
      <c r="O10" s="341"/>
      <c r="P10" s="341"/>
      <c r="Q10" s="341"/>
      <c r="R10" s="341"/>
      <c r="S10" s="341"/>
      <c r="T10" s="356"/>
      <c r="U10" s="356"/>
      <c r="V10" s="356"/>
      <c r="W10" s="356"/>
    </row>
    <row r="11" spans="3:23" ht="12.75" x14ac:dyDescent="0.2">
      <c r="C11" s="359"/>
      <c r="D11" s="356"/>
      <c r="E11" s="378" t="s">
        <v>5</v>
      </c>
      <c r="F11" s="356"/>
      <c r="G11" s="379" t="s">
        <v>186</v>
      </c>
      <c r="H11" s="356"/>
      <c r="I11" s="356"/>
      <c r="J11" s="378" t="s">
        <v>6</v>
      </c>
      <c r="K11" s="380">
        <v>44249</v>
      </c>
      <c r="L11" s="356"/>
      <c r="M11" s="360"/>
      <c r="N11" s="341"/>
      <c r="O11" s="341"/>
      <c r="P11" s="341"/>
      <c r="Q11" s="341"/>
      <c r="R11" s="341"/>
      <c r="S11" s="341"/>
      <c r="T11" s="356"/>
      <c r="U11" s="356"/>
      <c r="V11" s="356"/>
      <c r="W11" s="356"/>
    </row>
    <row r="12" spans="3:23" x14ac:dyDescent="0.2">
      <c r="C12" s="359"/>
      <c r="D12" s="356"/>
      <c r="E12" s="356"/>
      <c r="F12" s="356"/>
      <c r="G12" s="356"/>
      <c r="H12" s="356"/>
      <c r="I12" s="356"/>
      <c r="J12" s="356"/>
      <c r="K12" s="356"/>
      <c r="L12" s="356"/>
      <c r="M12" s="360"/>
      <c r="N12" s="341"/>
      <c r="O12" s="341"/>
      <c r="P12" s="341"/>
      <c r="Q12" s="341"/>
      <c r="R12" s="341"/>
      <c r="S12" s="341"/>
      <c r="T12" s="356"/>
      <c r="U12" s="356"/>
      <c r="V12" s="356"/>
      <c r="W12" s="356"/>
    </row>
    <row r="13" spans="3:23" ht="12.75" x14ac:dyDescent="0.2">
      <c r="C13" s="359"/>
      <c r="D13" s="356"/>
      <c r="E13" s="378" t="s">
        <v>7</v>
      </c>
      <c r="F13" s="356"/>
      <c r="G13" s="356"/>
      <c r="H13" s="356"/>
      <c r="I13" s="356"/>
      <c r="J13" s="378" t="s">
        <v>8</v>
      </c>
      <c r="K13" s="379" t="s">
        <v>0</v>
      </c>
      <c r="L13" s="356"/>
      <c r="M13" s="360"/>
      <c r="N13" s="341"/>
      <c r="O13" s="341"/>
      <c r="P13" s="341"/>
      <c r="Q13" s="341"/>
      <c r="R13" s="341"/>
      <c r="S13" s="341"/>
      <c r="T13" s="356"/>
      <c r="U13" s="356"/>
      <c r="V13" s="356"/>
      <c r="W13" s="356"/>
    </row>
    <row r="14" spans="3:23" ht="12.75" x14ac:dyDescent="0.2">
      <c r="C14" s="359"/>
      <c r="D14" s="356"/>
      <c r="E14" s="356"/>
      <c r="F14" s="379" t="s">
        <v>170</v>
      </c>
      <c r="G14" s="356"/>
      <c r="H14" s="356"/>
      <c r="I14" s="356"/>
      <c r="J14" s="378" t="s">
        <v>10</v>
      </c>
      <c r="K14" s="379" t="s">
        <v>0</v>
      </c>
      <c r="L14" s="356"/>
      <c r="M14" s="360"/>
      <c r="N14" s="341"/>
      <c r="O14" s="341"/>
      <c r="P14" s="341"/>
      <c r="Q14" s="341"/>
      <c r="R14" s="341"/>
      <c r="S14" s="341"/>
      <c r="T14" s="356"/>
      <c r="U14" s="356"/>
      <c r="V14" s="356"/>
      <c r="W14" s="356"/>
    </row>
    <row r="15" spans="3:23" x14ac:dyDescent="0.2">
      <c r="C15" s="359"/>
      <c r="D15" s="356"/>
      <c r="E15" s="356"/>
      <c r="F15" s="356"/>
      <c r="G15" s="356"/>
      <c r="H15" s="356"/>
      <c r="I15" s="356"/>
      <c r="J15" s="356"/>
      <c r="K15" s="356"/>
      <c r="L15" s="356"/>
      <c r="M15" s="360"/>
      <c r="N15" s="341"/>
      <c r="O15" s="341"/>
      <c r="P15" s="341"/>
      <c r="Q15" s="341"/>
      <c r="R15" s="341"/>
      <c r="S15" s="341"/>
      <c r="T15" s="356"/>
      <c r="U15" s="356"/>
      <c r="V15" s="356"/>
      <c r="W15" s="356"/>
    </row>
    <row r="16" spans="3:23" ht="12.75" x14ac:dyDescent="0.2">
      <c r="C16" s="359"/>
      <c r="D16" s="356"/>
      <c r="E16" s="378" t="s">
        <v>312</v>
      </c>
      <c r="F16" s="356"/>
      <c r="G16" s="356"/>
      <c r="H16" s="356"/>
      <c r="I16" s="356"/>
      <c r="J16" s="378" t="s">
        <v>8</v>
      </c>
      <c r="K16" s="354"/>
      <c r="L16" s="356"/>
      <c r="M16" s="360"/>
      <c r="N16" s="341"/>
      <c r="O16" s="341"/>
      <c r="P16" s="341"/>
      <c r="Q16" s="341"/>
      <c r="R16" s="341"/>
      <c r="S16" s="341"/>
      <c r="T16" s="356"/>
      <c r="U16" s="356"/>
      <c r="V16" s="356"/>
      <c r="W16" s="356"/>
    </row>
    <row r="17" spans="3:23" ht="12.75" x14ac:dyDescent="0.2">
      <c r="C17" s="359"/>
      <c r="D17" s="356"/>
      <c r="E17" s="356"/>
      <c r="F17" s="709"/>
      <c r="G17" s="710"/>
      <c r="H17" s="710"/>
      <c r="I17" s="710"/>
      <c r="J17" s="378" t="s">
        <v>10</v>
      </c>
      <c r="K17" s="354"/>
      <c r="L17" s="356"/>
      <c r="M17" s="360"/>
      <c r="N17" s="341"/>
      <c r="O17" s="341"/>
      <c r="P17" s="341"/>
      <c r="Q17" s="341"/>
      <c r="R17" s="341"/>
      <c r="S17" s="341"/>
      <c r="T17" s="356"/>
      <c r="U17" s="356"/>
      <c r="V17" s="356"/>
      <c r="W17" s="356"/>
    </row>
    <row r="18" spans="3:23" x14ac:dyDescent="0.2">
      <c r="C18" s="359"/>
      <c r="D18" s="356"/>
      <c r="E18" s="356"/>
      <c r="F18" s="356"/>
      <c r="G18" s="356"/>
      <c r="H18" s="356"/>
      <c r="I18" s="356"/>
      <c r="J18" s="356"/>
      <c r="K18" s="356"/>
      <c r="L18" s="356"/>
      <c r="M18" s="360"/>
      <c r="N18" s="341"/>
      <c r="O18" s="341"/>
      <c r="P18" s="341"/>
      <c r="Q18" s="341"/>
      <c r="R18" s="341"/>
      <c r="S18" s="341"/>
      <c r="T18" s="356"/>
      <c r="U18" s="356"/>
      <c r="V18" s="356"/>
      <c r="W18" s="356"/>
    </row>
    <row r="19" spans="3:23" ht="12.75" x14ac:dyDescent="0.2">
      <c r="C19" s="359"/>
      <c r="D19" s="356"/>
      <c r="E19" s="378" t="s">
        <v>12</v>
      </c>
      <c r="F19" s="356"/>
      <c r="G19" s="356"/>
      <c r="H19" s="356"/>
      <c r="I19" s="356"/>
      <c r="J19" s="378" t="s">
        <v>8</v>
      </c>
      <c r="K19" s="379" t="s">
        <v>0</v>
      </c>
      <c r="L19" s="356"/>
      <c r="M19" s="360"/>
      <c r="N19" s="341"/>
      <c r="O19" s="341"/>
      <c r="P19" s="341"/>
      <c r="Q19" s="341"/>
      <c r="R19" s="341"/>
      <c r="S19" s="341"/>
      <c r="T19" s="356"/>
      <c r="U19" s="356"/>
      <c r="V19" s="356"/>
      <c r="W19" s="356"/>
    </row>
    <row r="20" spans="3:23" ht="12.75" x14ac:dyDescent="0.2">
      <c r="C20" s="359"/>
      <c r="D20" s="356"/>
      <c r="E20" s="356"/>
      <c r="F20" s="379" t="s">
        <v>187</v>
      </c>
      <c r="G20" s="356"/>
      <c r="H20" s="356"/>
      <c r="I20" s="356"/>
      <c r="J20" s="378" t="s">
        <v>10</v>
      </c>
      <c r="K20" s="379" t="s">
        <v>0</v>
      </c>
      <c r="L20" s="356"/>
      <c r="M20" s="360"/>
      <c r="N20" s="341"/>
      <c r="O20" s="341"/>
      <c r="P20" s="341"/>
      <c r="Q20" s="341"/>
      <c r="R20" s="341"/>
      <c r="S20" s="341"/>
      <c r="T20" s="356"/>
      <c r="U20" s="356"/>
      <c r="V20" s="356"/>
      <c r="W20" s="356"/>
    </row>
    <row r="21" spans="3:23" x14ac:dyDescent="0.2">
      <c r="C21" s="359"/>
      <c r="D21" s="356"/>
      <c r="E21" s="356"/>
      <c r="F21" s="356"/>
      <c r="G21" s="356"/>
      <c r="H21" s="356"/>
      <c r="I21" s="356"/>
      <c r="J21" s="356"/>
      <c r="K21" s="356"/>
      <c r="L21" s="356"/>
      <c r="M21" s="360"/>
      <c r="N21" s="341"/>
      <c r="O21" s="341"/>
      <c r="P21" s="341"/>
      <c r="Q21" s="341"/>
      <c r="R21" s="341"/>
      <c r="S21" s="341"/>
      <c r="T21" s="356"/>
      <c r="U21" s="356"/>
      <c r="V21" s="356"/>
      <c r="W21" s="356"/>
    </row>
    <row r="22" spans="3:23" ht="12.75" x14ac:dyDescent="0.2">
      <c r="C22" s="359"/>
      <c r="D22" s="356"/>
      <c r="E22" s="378" t="s">
        <v>13</v>
      </c>
      <c r="F22" s="356"/>
      <c r="G22" s="356"/>
      <c r="H22" s="356"/>
      <c r="I22" s="356"/>
      <c r="J22" s="378" t="s">
        <v>8</v>
      </c>
      <c r="K22" s="379" t="s">
        <v>0</v>
      </c>
      <c r="L22" s="356"/>
      <c r="M22" s="360"/>
      <c r="N22" s="341"/>
      <c r="O22" s="341"/>
      <c r="P22" s="341"/>
      <c r="Q22" s="341"/>
      <c r="R22" s="341"/>
      <c r="S22" s="341"/>
      <c r="T22" s="356"/>
      <c r="U22" s="356"/>
      <c r="V22" s="356"/>
      <c r="W22" s="356"/>
    </row>
    <row r="23" spans="3:23" ht="12.75" x14ac:dyDescent="0.2">
      <c r="C23" s="359"/>
      <c r="D23" s="356"/>
      <c r="E23" s="356"/>
      <c r="F23" s="379" t="s">
        <v>173</v>
      </c>
      <c r="G23" s="356"/>
      <c r="H23" s="356"/>
      <c r="I23" s="356"/>
      <c r="J23" s="378" t="s">
        <v>10</v>
      </c>
      <c r="K23" s="379" t="s">
        <v>0</v>
      </c>
      <c r="L23" s="356"/>
      <c r="M23" s="360"/>
      <c r="N23" s="341"/>
      <c r="O23" s="341"/>
      <c r="P23" s="341"/>
      <c r="Q23" s="341"/>
      <c r="R23" s="341"/>
      <c r="S23" s="341"/>
      <c r="T23" s="356"/>
      <c r="U23" s="356"/>
      <c r="V23" s="356"/>
      <c r="W23" s="356"/>
    </row>
    <row r="24" spans="3:23" x14ac:dyDescent="0.2">
      <c r="C24" s="359"/>
      <c r="D24" s="356"/>
      <c r="E24" s="356"/>
      <c r="F24" s="356"/>
      <c r="G24" s="356"/>
      <c r="H24" s="356"/>
      <c r="I24" s="356"/>
      <c r="J24" s="356"/>
      <c r="K24" s="356"/>
      <c r="L24" s="356"/>
      <c r="M24" s="360"/>
      <c r="N24" s="341"/>
      <c r="O24" s="341"/>
      <c r="P24" s="341"/>
      <c r="Q24" s="341"/>
      <c r="R24" s="341"/>
      <c r="S24" s="341"/>
      <c r="T24" s="356"/>
      <c r="U24" s="356"/>
      <c r="V24" s="356"/>
      <c r="W24" s="356"/>
    </row>
    <row r="25" spans="3:23" ht="12.75" x14ac:dyDescent="0.2">
      <c r="C25" s="359"/>
      <c r="D25" s="356"/>
      <c r="E25" s="378" t="s">
        <v>14</v>
      </c>
      <c r="F25" s="356"/>
      <c r="G25" s="356"/>
      <c r="H25" s="356"/>
      <c r="I25" s="356"/>
      <c r="J25" s="356"/>
      <c r="K25" s="356"/>
      <c r="L25" s="356"/>
      <c r="M25" s="360"/>
      <c r="N25" s="341"/>
      <c r="O25" s="341"/>
      <c r="P25" s="341"/>
      <c r="Q25" s="341"/>
      <c r="R25" s="341"/>
      <c r="S25" s="341"/>
      <c r="T25" s="356"/>
      <c r="U25" s="356"/>
      <c r="V25" s="356"/>
      <c r="W25" s="356"/>
    </row>
    <row r="26" spans="3:23" ht="12.75" x14ac:dyDescent="0.2">
      <c r="C26" s="382"/>
      <c r="D26" s="381"/>
      <c r="E26" s="381"/>
      <c r="F26" s="711" t="s">
        <v>0</v>
      </c>
      <c r="G26" s="711"/>
      <c r="H26" s="711"/>
      <c r="I26" s="711"/>
      <c r="J26" s="381"/>
      <c r="K26" s="381"/>
      <c r="L26" s="381"/>
      <c r="M26" s="383"/>
      <c r="N26" s="342"/>
      <c r="O26" s="342"/>
      <c r="P26" s="342"/>
      <c r="Q26" s="342"/>
      <c r="R26" s="342"/>
      <c r="S26" s="342"/>
      <c r="T26" s="381"/>
      <c r="U26" s="381"/>
      <c r="V26" s="381"/>
      <c r="W26" s="381"/>
    </row>
    <row r="27" spans="3:23" x14ac:dyDescent="0.2">
      <c r="C27" s="359"/>
      <c r="D27" s="356"/>
      <c r="E27" s="356"/>
      <c r="F27" s="356"/>
      <c r="G27" s="356"/>
      <c r="H27" s="356"/>
      <c r="I27" s="356"/>
      <c r="J27" s="356"/>
      <c r="K27" s="356"/>
      <c r="L27" s="356"/>
      <c r="M27" s="360"/>
      <c r="N27" s="341"/>
      <c r="O27" s="341"/>
      <c r="P27" s="341"/>
      <c r="Q27" s="341"/>
      <c r="R27" s="341"/>
      <c r="S27" s="341"/>
      <c r="T27" s="356"/>
      <c r="U27" s="356"/>
      <c r="V27" s="356"/>
      <c r="W27" s="356"/>
    </row>
    <row r="28" spans="3:23" x14ac:dyDescent="0.2">
      <c r="C28" s="359"/>
      <c r="D28" s="356"/>
      <c r="E28" s="384"/>
      <c r="F28" s="384"/>
      <c r="G28" s="384"/>
      <c r="H28" s="384"/>
      <c r="I28" s="384"/>
      <c r="J28" s="384"/>
      <c r="K28" s="384"/>
      <c r="L28" s="384"/>
      <c r="M28" s="360"/>
      <c r="N28" s="341"/>
      <c r="O28" s="341"/>
      <c r="P28" s="341"/>
      <c r="Q28" s="341"/>
      <c r="R28" s="341"/>
      <c r="S28" s="341"/>
      <c r="T28" s="356"/>
      <c r="U28" s="356"/>
      <c r="V28" s="356"/>
      <c r="W28" s="356"/>
    </row>
    <row r="29" spans="3:23" ht="15.75" x14ac:dyDescent="0.2">
      <c r="C29" s="359"/>
      <c r="D29" s="356"/>
      <c r="E29" s="385" t="s">
        <v>15</v>
      </c>
      <c r="F29" s="356"/>
      <c r="G29" s="356"/>
      <c r="H29" s="356"/>
      <c r="I29" s="356"/>
      <c r="J29" s="356"/>
      <c r="K29" s="386">
        <f>K95</f>
        <v>0</v>
      </c>
      <c r="L29" s="356"/>
      <c r="M29" s="360"/>
      <c r="N29" s="341"/>
      <c r="O29" s="341"/>
      <c r="P29" s="341"/>
      <c r="Q29" s="341"/>
      <c r="R29" s="341"/>
      <c r="S29" s="341"/>
      <c r="T29" s="356"/>
      <c r="U29" s="356"/>
      <c r="V29" s="356"/>
      <c r="W29" s="356"/>
    </row>
    <row r="30" spans="3:23" x14ac:dyDescent="0.2">
      <c r="C30" s="359"/>
      <c r="D30" s="356"/>
      <c r="E30" s="384"/>
      <c r="F30" s="384"/>
      <c r="G30" s="384"/>
      <c r="H30" s="384"/>
      <c r="I30" s="384"/>
      <c r="J30" s="384"/>
      <c r="K30" s="384"/>
      <c r="L30" s="384"/>
      <c r="M30" s="360"/>
      <c r="N30" s="341"/>
      <c r="O30" s="341"/>
      <c r="P30" s="341"/>
      <c r="Q30" s="341"/>
      <c r="R30" s="341"/>
      <c r="S30" s="341"/>
      <c r="T30" s="356"/>
      <c r="U30" s="356"/>
      <c r="V30" s="356"/>
      <c r="W30" s="356"/>
    </row>
    <row r="31" spans="3:23" ht="12.75" x14ac:dyDescent="0.2">
      <c r="C31" s="359"/>
      <c r="D31" s="356"/>
      <c r="E31" s="356"/>
      <c r="F31" s="356"/>
      <c r="G31" s="387" t="s">
        <v>17</v>
      </c>
      <c r="H31" s="356"/>
      <c r="I31" s="356"/>
      <c r="J31" s="387" t="s">
        <v>16</v>
      </c>
      <c r="K31" s="387" t="s">
        <v>18</v>
      </c>
      <c r="L31" s="356"/>
      <c r="M31" s="360"/>
      <c r="N31" s="341"/>
      <c r="O31" s="341"/>
      <c r="P31" s="341"/>
      <c r="Q31" s="341"/>
      <c r="R31" s="341"/>
      <c r="S31" s="341"/>
      <c r="T31" s="356"/>
      <c r="U31" s="356"/>
      <c r="V31" s="356"/>
      <c r="W31" s="356"/>
    </row>
    <row r="32" spans="3:23" ht="12.75" x14ac:dyDescent="0.2">
      <c r="C32" s="359"/>
      <c r="D32" s="356"/>
      <c r="E32" s="388" t="s">
        <v>19</v>
      </c>
      <c r="F32" s="378" t="s">
        <v>20</v>
      </c>
      <c r="G32" s="389">
        <f>K29</f>
        <v>0</v>
      </c>
      <c r="H32" s="356"/>
      <c r="I32" s="356"/>
      <c r="J32" s="390">
        <v>0.21</v>
      </c>
      <c r="K32" s="389"/>
      <c r="L32" s="356"/>
      <c r="M32" s="360"/>
      <c r="N32" s="341"/>
      <c r="O32" s="341"/>
      <c r="P32" s="341"/>
      <c r="Q32" s="341"/>
      <c r="R32" s="341"/>
      <c r="S32" s="341"/>
      <c r="T32" s="356"/>
      <c r="U32" s="356"/>
      <c r="V32" s="356"/>
      <c r="W32" s="356"/>
    </row>
    <row r="33" spans="3:23" ht="12.75" x14ac:dyDescent="0.2">
      <c r="C33" s="359"/>
      <c r="D33" s="356"/>
      <c r="E33" s="356"/>
      <c r="F33" s="378" t="s">
        <v>21</v>
      </c>
      <c r="G33" s="389">
        <v>0</v>
      </c>
      <c r="H33" s="356"/>
      <c r="I33" s="356"/>
      <c r="J33" s="390">
        <v>0.15</v>
      </c>
      <c r="K33" s="389">
        <v>0</v>
      </c>
      <c r="L33" s="356"/>
      <c r="M33" s="360"/>
      <c r="N33" s="341"/>
      <c r="O33" s="341"/>
      <c r="P33" s="341"/>
      <c r="Q33" s="341"/>
      <c r="R33" s="341"/>
      <c r="S33" s="341"/>
      <c r="T33" s="356"/>
      <c r="U33" s="356"/>
      <c r="V33" s="356"/>
      <c r="W33" s="356"/>
    </row>
    <row r="34" spans="3:23" ht="12.75" x14ac:dyDescent="0.2">
      <c r="C34" s="359"/>
      <c r="D34" s="356"/>
      <c r="E34" s="356"/>
      <c r="F34" s="378" t="s">
        <v>313</v>
      </c>
      <c r="G34" s="389">
        <v>0</v>
      </c>
      <c r="H34" s="356"/>
      <c r="I34" s="356"/>
      <c r="J34" s="390">
        <v>0.21</v>
      </c>
      <c r="K34" s="389">
        <v>0</v>
      </c>
      <c r="L34" s="356"/>
      <c r="M34" s="360"/>
      <c r="N34" s="341"/>
      <c r="O34" s="341"/>
      <c r="P34" s="341"/>
      <c r="Q34" s="341"/>
      <c r="R34" s="341"/>
      <c r="S34" s="341"/>
      <c r="T34" s="356"/>
      <c r="U34" s="356"/>
      <c r="V34" s="356"/>
      <c r="W34" s="356"/>
    </row>
    <row r="35" spans="3:23" ht="12.75" x14ac:dyDescent="0.2">
      <c r="C35" s="359"/>
      <c r="D35" s="356"/>
      <c r="E35" s="356"/>
      <c r="F35" s="378" t="s">
        <v>314</v>
      </c>
      <c r="G35" s="389">
        <v>0</v>
      </c>
      <c r="H35" s="356"/>
      <c r="I35" s="356"/>
      <c r="J35" s="390">
        <v>0.15</v>
      </c>
      <c r="K35" s="389">
        <v>0</v>
      </c>
      <c r="L35" s="356"/>
      <c r="M35" s="360"/>
      <c r="N35" s="341"/>
      <c r="O35" s="341"/>
      <c r="P35" s="341"/>
      <c r="Q35" s="341"/>
      <c r="R35" s="341"/>
      <c r="S35" s="341"/>
      <c r="T35" s="356"/>
      <c r="U35" s="356"/>
      <c r="V35" s="356"/>
      <c r="W35" s="356"/>
    </row>
    <row r="36" spans="3:23" ht="12.75" x14ac:dyDescent="0.2">
      <c r="C36" s="359"/>
      <c r="D36" s="356"/>
      <c r="E36" s="356"/>
      <c r="F36" s="378" t="s">
        <v>315</v>
      </c>
      <c r="G36" s="389">
        <v>0</v>
      </c>
      <c r="H36" s="356"/>
      <c r="I36" s="356"/>
      <c r="J36" s="390">
        <v>0</v>
      </c>
      <c r="K36" s="389">
        <v>0</v>
      </c>
      <c r="L36" s="356"/>
      <c r="M36" s="360"/>
      <c r="N36" s="341"/>
      <c r="O36" s="341"/>
      <c r="P36" s="341"/>
      <c r="Q36" s="341"/>
      <c r="R36" s="341"/>
      <c r="S36" s="341"/>
      <c r="T36" s="356"/>
      <c r="U36" s="356"/>
      <c r="V36" s="356"/>
      <c r="W36" s="356"/>
    </row>
    <row r="37" spans="3:23" x14ac:dyDescent="0.2">
      <c r="C37" s="359"/>
      <c r="D37" s="356"/>
      <c r="E37" s="356"/>
      <c r="F37" s="356"/>
      <c r="G37" s="356"/>
      <c r="H37" s="356"/>
      <c r="I37" s="356"/>
      <c r="J37" s="356"/>
      <c r="K37" s="356"/>
      <c r="L37" s="356"/>
      <c r="M37" s="360"/>
      <c r="N37" s="341"/>
      <c r="O37" s="341"/>
      <c r="P37" s="341"/>
      <c r="Q37" s="341"/>
      <c r="R37" s="341"/>
      <c r="S37" s="341"/>
      <c r="T37" s="356"/>
      <c r="U37" s="356"/>
      <c r="V37" s="356"/>
      <c r="W37" s="356"/>
    </row>
    <row r="38" spans="3:23" ht="15.75" x14ac:dyDescent="0.2">
      <c r="C38" s="359"/>
      <c r="D38" s="391"/>
      <c r="E38" s="392" t="s">
        <v>22</v>
      </c>
      <c r="F38" s="393"/>
      <c r="G38" s="393"/>
      <c r="H38" s="394" t="s">
        <v>23</v>
      </c>
      <c r="I38" s="395" t="s">
        <v>24</v>
      </c>
      <c r="J38" s="393"/>
      <c r="K38" s="396">
        <v>0</v>
      </c>
      <c r="L38" s="397"/>
      <c r="M38" s="360"/>
      <c r="N38" s="341"/>
      <c r="O38" s="341"/>
      <c r="P38" s="341"/>
      <c r="Q38" s="341"/>
      <c r="R38" s="341"/>
      <c r="S38" s="341"/>
      <c r="T38" s="356"/>
      <c r="U38" s="356"/>
      <c r="V38" s="356"/>
      <c r="W38" s="356"/>
    </row>
    <row r="39" spans="3:23" x14ac:dyDescent="0.2">
      <c r="C39" s="359"/>
      <c r="D39" s="356"/>
      <c r="E39" s="356"/>
      <c r="F39" s="356"/>
      <c r="G39" s="356"/>
      <c r="H39" s="356"/>
      <c r="I39" s="356"/>
      <c r="J39" s="356"/>
      <c r="K39" s="356"/>
      <c r="L39" s="356"/>
      <c r="M39" s="360"/>
      <c r="N39" s="341"/>
      <c r="O39" s="341"/>
      <c r="P39" s="341"/>
      <c r="Q39" s="341"/>
      <c r="R39" s="341"/>
      <c r="S39" s="341"/>
      <c r="T39" s="356"/>
      <c r="U39" s="356"/>
      <c r="V39" s="356"/>
      <c r="W39" s="356"/>
    </row>
    <row r="40" spans="3:23" x14ac:dyDescent="0.2">
      <c r="C40" s="350"/>
      <c r="D40" s="340"/>
      <c r="E40" s="340"/>
      <c r="F40" s="340"/>
      <c r="G40" s="340"/>
      <c r="H40" s="340"/>
      <c r="I40" s="340"/>
      <c r="J40" s="340"/>
      <c r="K40" s="340"/>
      <c r="L40" s="340"/>
      <c r="M40" s="350"/>
      <c r="N40" s="340"/>
      <c r="O40" s="340"/>
      <c r="P40" s="340"/>
      <c r="Q40" s="340"/>
      <c r="R40" s="340"/>
      <c r="S40" s="340"/>
      <c r="T40" s="340"/>
      <c r="U40" s="340"/>
      <c r="V40" s="340"/>
      <c r="W40" s="340"/>
    </row>
    <row r="41" spans="3:23" x14ac:dyDescent="0.2">
      <c r="C41" s="350"/>
      <c r="D41" s="340"/>
      <c r="E41" s="340"/>
      <c r="F41" s="340"/>
      <c r="G41" s="340"/>
      <c r="H41" s="340"/>
      <c r="I41" s="340"/>
      <c r="J41" s="340"/>
      <c r="K41" s="340"/>
      <c r="L41" s="340"/>
      <c r="M41" s="350"/>
      <c r="N41" s="340"/>
      <c r="O41" s="340"/>
      <c r="P41" s="340"/>
      <c r="Q41" s="340"/>
      <c r="R41" s="340"/>
      <c r="S41" s="340"/>
      <c r="T41" s="340"/>
      <c r="U41" s="340"/>
      <c r="V41" s="340"/>
      <c r="W41" s="340"/>
    </row>
    <row r="42" spans="3:23" x14ac:dyDescent="0.2">
      <c r="C42" s="350"/>
      <c r="D42" s="340"/>
      <c r="E42" s="340"/>
      <c r="F42" s="340"/>
      <c r="G42" s="340"/>
      <c r="H42" s="340"/>
      <c r="I42" s="340"/>
      <c r="J42" s="340"/>
      <c r="K42" s="340"/>
      <c r="L42" s="340"/>
      <c r="M42" s="350"/>
      <c r="N42" s="340"/>
      <c r="O42" s="340"/>
      <c r="P42" s="340"/>
      <c r="Q42" s="340"/>
      <c r="R42" s="340"/>
      <c r="S42" s="340"/>
      <c r="T42" s="340"/>
      <c r="U42" s="340"/>
      <c r="V42" s="340"/>
      <c r="W42" s="340"/>
    </row>
    <row r="43" spans="3:23" x14ac:dyDescent="0.2">
      <c r="C43" s="350"/>
      <c r="D43" s="340"/>
      <c r="E43" s="340"/>
      <c r="F43" s="340"/>
      <c r="G43" s="340"/>
      <c r="H43" s="340"/>
      <c r="I43" s="340"/>
      <c r="J43" s="340"/>
      <c r="K43" s="340"/>
      <c r="L43" s="340"/>
      <c r="M43" s="350"/>
      <c r="N43" s="340"/>
      <c r="O43" s="340"/>
      <c r="P43" s="340"/>
      <c r="Q43" s="340"/>
      <c r="R43" s="340"/>
      <c r="S43" s="340"/>
      <c r="T43" s="340"/>
      <c r="U43" s="340"/>
      <c r="V43" s="340"/>
      <c r="W43" s="340"/>
    </row>
    <row r="44" spans="3:23" x14ac:dyDescent="0.2">
      <c r="C44" s="350"/>
      <c r="D44" s="340"/>
      <c r="E44" s="340"/>
      <c r="F44" s="340"/>
      <c r="G44" s="340"/>
      <c r="H44" s="340"/>
      <c r="I44" s="340"/>
      <c r="J44" s="340"/>
      <c r="K44" s="340"/>
      <c r="L44" s="340"/>
      <c r="M44" s="350"/>
      <c r="N44" s="340"/>
      <c r="O44" s="340"/>
      <c r="P44" s="340"/>
      <c r="Q44" s="340"/>
      <c r="R44" s="340"/>
      <c r="S44" s="340"/>
      <c r="T44" s="340"/>
      <c r="U44" s="340"/>
      <c r="V44" s="340"/>
      <c r="W44" s="340"/>
    </row>
    <row r="45" spans="3:23" x14ac:dyDescent="0.2">
      <c r="C45" s="350"/>
      <c r="D45" s="340"/>
      <c r="E45" s="340"/>
      <c r="F45" s="340"/>
      <c r="G45" s="340"/>
      <c r="H45" s="340"/>
      <c r="I45" s="340"/>
      <c r="J45" s="340"/>
      <c r="K45" s="340"/>
      <c r="L45" s="340"/>
      <c r="M45" s="350"/>
      <c r="N45" s="340"/>
      <c r="O45" s="340"/>
      <c r="P45" s="340"/>
      <c r="Q45" s="340"/>
      <c r="R45" s="340"/>
      <c r="S45" s="340"/>
      <c r="T45" s="340"/>
      <c r="U45" s="340"/>
      <c r="V45" s="340"/>
      <c r="W45" s="340"/>
    </row>
    <row r="46" spans="3:23" x14ac:dyDescent="0.2">
      <c r="C46" s="350"/>
      <c r="D46" s="340"/>
      <c r="E46" s="340"/>
      <c r="F46" s="340"/>
      <c r="G46" s="340"/>
      <c r="H46" s="340"/>
      <c r="I46" s="340"/>
      <c r="J46" s="340"/>
      <c r="K46" s="340"/>
      <c r="L46" s="340"/>
      <c r="M46" s="350"/>
      <c r="N46" s="340"/>
      <c r="O46" s="340"/>
      <c r="P46" s="340"/>
      <c r="Q46" s="340"/>
      <c r="R46" s="340"/>
      <c r="S46" s="340"/>
      <c r="T46" s="340"/>
      <c r="U46" s="340"/>
      <c r="V46" s="340"/>
      <c r="W46" s="340"/>
    </row>
    <row r="47" spans="3:23" x14ac:dyDescent="0.2">
      <c r="C47" s="350"/>
      <c r="D47" s="340"/>
      <c r="E47" s="340"/>
      <c r="F47" s="340"/>
      <c r="G47" s="340"/>
      <c r="H47" s="340"/>
      <c r="I47" s="340"/>
      <c r="J47" s="340"/>
      <c r="K47" s="340"/>
      <c r="L47" s="340"/>
      <c r="M47" s="350"/>
      <c r="N47" s="340"/>
      <c r="O47" s="340"/>
      <c r="P47" s="340"/>
      <c r="Q47" s="340"/>
      <c r="R47" s="340"/>
      <c r="S47" s="340"/>
      <c r="T47" s="340"/>
      <c r="U47" s="340"/>
      <c r="V47" s="340"/>
      <c r="W47" s="340"/>
    </row>
    <row r="48" spans="3:23" x14ac:dyDescent="0.2">
      <c r="C48" s="350"/>
      <c r="D48" s="340"/>
      <c r="E48" s="340"/>
      <c r="F48" s="340"/>
      <c r="G48" s="340"/>
      <c r="H48" s="340"/>
      <c r="I48" s="340"/>
      <c r="J48" s="340"/>
      <c r="K48" s="340"/>
      <c r="L48" s="340"/>
      <c r="M48" s="350"/>
      <c r="N48" s="340"/>
      <c r="O48" s="340"/>
      <c r="P48" s="340"/>
      <c r="Q48" s="340"/>
      <c r="R48" s="340"/>
      <c r="S48" s="340"/>
      <c r="T48" s="340"/>
      <c r="U48" s="340"/>
      <c r="V48" s="340"/>
      <c r="W48" s="340"/>
    </row>
    <row r="49" spans="3:23" x14ac:dyDescent="0.2">
      <c r="C49" s="350"/>
      <c r="D49" s="340"/>
      <c r="E49" s="340"/>
      <c r="F49" s="340"/>
      <c r="G49" s="340"/>
      <c r="H49" s="340"/>
      <c r="I49" s="340"/>
      <c r="J49" s="340"/>
      <c r="K49" s="340"/>
      <c r="L49" s="340"/>
      <c r="M49" s="350"/>
      <c r="N49" s="340"/>
      <c r="O49" s="340"/>
      <c r="P49" s="340"/>
      <c r="Q49" s="340"/>
      <c r="R49" s="340"/>
      <c r="S49" s="340"/>
      <c r="T49" s="340"/>
      <c r="U49" s="340"/>
      <c r="V49" s="340"/>
      <c r="W49" s="340"/>
    </row>
    <row r="50" spans="3:23" x14ac:dyDescent="0.2">
      <c r="C50" s="350"/>
      <c r="D50" s="340"/>
      <c r="E50" s="340"/>
      <c r="F50" s="340"/>
      <c r="G50" s="340"/>
      <c r="H50" s="340"/>
      <c r="I50" s="340"/>
      <c r="J50" s="340"/>
      <c r="K50" s="340"/>
      <c r="L50" s="340"/>
      <c r="M50" s="350"/>
      <c r="N50" s="340"/>
      <c r="O50" s="340"/>
      <c r="P50" s="340"/>
      <c r="Q50" s="340"/>
      <c r="R50" s="340"/>
      <c r="S50" s="340"/>
      <c r="T50" s="340"/>
      <c r="U50" s="340"/>
      <c r="V50" s="340"/>
      <c r="W50" s="340"/>
    </row>
    <row r="51" spans="3:23" ht="12.75" x14ac:dyDescent="0.2">
      <c r="C51" s="360"/>
      <c r="D51" s="341"/>
      <c r="E51" s="398" t="s">
        <v>77</v>
      </c>
      <c r="F51" s="399"/>
      <c r="G51" s="399"/>
      <c r="H51" s="398" t="s">
        <v>88</v>
      </c>
      <c r="I51" s="399"/>
      <c r="J51" s="399"/>
      <c r="K51" s="399"/>
      <c r="L51" s="399"/>
      <c r="M51" s="360"/>
      <c r="N51" s="341"/>
      <c r="O51" s="341"/>
      <c r="P51" s="341"/>
      <c r="Q51" s="341"/>
      <c r="R51" s="341"/>
      <c r="S51" s="341"/>
      <c r="T51" s="341"/>
      <c r="U51" s="341"/>
      <c r="V51" s="341"/>
      <c r="W51" s="341"/>
    </row>
    <row r="52" spans="3:23" x14ac:dyDescent="0.2">
      <c r="C52" s="350"/>
      <c r="D52" s="340"/>
      <c r="E52" s="340"/>
      <c r="F52" s="340"/>
      <c r="G52" s="340"/>
      <c r="H52" s="340"/>
      <c r="I52" s="340"/>
      <c r="J52" s="340"/>
      <c r="K52" s="340"/>
      <c r="L52" s="340"/>
      <c r="M52" s="350"/>
      <c r="N52" s="340"/>
      <c r="O52" s="340"/>
      <c r="P52" s="340"/>
      <c r="Q52" s="340"/>
      <c r="R52" s="340"/>
      <c r="S52" s="340"/>
      <c r="T52" s="340"/>
      <c r="U52" s="340"/>
      <c r="V52" s="340"/>
      <c r="W52" s="340"/>
    </row>
    <row r="53" spans="3:23" x14ac:dyDescent="0.2">
      <c r="C53" s="350"/>
      <c r="D53" s="340"/>
      <c r="E53" s="340"/>
      <c r="F53" s="340"/>
      <c r="G53" s="340"/>
      <c r="H53" s="340"/>
      <c r="I53" s="340"/>
      <c r="J53" s="340"/>
      <c r="K53" s="340"/>
      <c r="L53" s="340"/>
      <c r="M53" s="350"/>
      <c r="N53" s="340"/>
      <c r="O53" s="340"/>
      <c r="P53" s="340"/>
      <c r="Q53" s="340"/>
      <c r="R53" s="340"/>
      <c r="S53" s="340"/>
      <c r="T53" s="340"/>
      <c r="U53" s="340"/>
      <c r="V53" s="340"/>
      <c r="W53" s="340"/>
    </row>
    <row r="54" spans="3:23" x14ac:dyDescent="0.2">
      <c r="C54" s="350"/>
      <c r="D54" s="340"/>
      <c r="E54" s="340"/>
      <c r="F54" s="340"/>
      <c r="G54" s="340"/>
      <c r="H54" s="340"/>
      <c r="I54" s="340"/>
      <c r="J54" s="340"/>
      <c r="K54" s="340"/>
      <c r="L54" s="340"/>
      <c r="M54" s="350"/>
      <c r="N54" s="340"/>
      <c r="O54" s="340"/>
      <c r="P54" s="340"/>
      <c r="Q54" s="340"/>
      <c r="R54" s="340"/>
      <c r="S54" s="340"/>
      <c r="T54" s="340"/>
      <c r="U54" s="340"/>
      <c r="V54" s="340"/>
      <c r="W54" s="340"/>
    </row>
    <row r="55" spans="3:23" x14ac:dyDescent="0.2">
      <c r="C55" s="350"/>
      <c r="D55" s="340"/>
      <c r="E55" s="340"/>
      <c r="F55" s="340"/>
      <c r="G55" s="340"/>
      <c r="H55" s="340"/>
      <c r="I55" s="340"/>
      <c r="J55" s="340"/>
      <c r="K55" s="340"/>
      <c r="L55" s="340"/>
      <c r="M55" s="350"/>
      <c r="N55" s="340"/>
      <c r="O55" s="340"/>
      <c r="P55" s="340"/>
      <c r="Q55" s="340"/>
      <c r="R55" s="340"/>
      <c r="S55" s="340"/>
      <c r="T55" s="340"/>
      <c r="U55" s="340"/>
      <c r="V55" s="340"/>
      <c r="W55" s="340"/>
    </row>
    <row r="56" spans="3:23" x14ac:dyDescent="0.2">
      <c r="C56" s="350"/>
      <c r="D56" s="340"/>
      <c r="E56" s="340"/>
      <c r="F56" s="340"/>
      <c r="G56" s="340"/>
      <c r="H56" s="340"/>
      <c r="I56" s="340"/>
      <c r="J56" s="340"/>
      <c r="K56" s="340"/>
      <c r="L56" s="340"/>
      <c r="M56" s="350"/>
      <c r="N56" s="340"/>
      <c r="O56" s="340"/>
      <c r="P56" s="340"/>
      <c r="Q56" s="340"/>
      <c r="R56" s="340"/>
      <c r="S56" s="340"/>
      <c r="T56" s="340"/>
      <c r="U56" s="340"/>
      <c r="V56" s="340"/>
      <c r="W56" s="340"/>
    </row>
    <row r="57" spans="3:23" x14ac:dyDescent="0.2">
      <c r="C57" s="350"/>
      <c r="D57" s="340"/>
      <c r="E57" s="340"/>
      <c r="F57" s="340"/>
      <c r="G57" s="340"/>
      <c r="H57" s="340"/>
      <c r="I57" s="340"/>
      <c r="J57" s="340"/>
      <c r="K57" s="340"/>
      <c r="L57" s="340"/>
      <c r="M57" s="350"/>
      <c r="N57" s="340"/>
      <c r="O57" s="340"/>
      <c r="P57" s="340"/>
      <c r="Q57" s="340"/>
      <c r="R57" s="340"/>
      <c r="S57" s="340"/>
      <c r="T57" s="340"/>
      <c r="U57" s="340"/>
      <c r="V57" s="340"/>
      <c r="W57" s="340"/>
    </row>
    <row r="58" spans="3:23" x14ac:dyDescent="0.2">
      <c r="C58" s="350"/>
      <c r="D58" s="340"/>
      <c r="E58" s="340"/>
      <c r="F58" s="340"/>
      <c r="G58" s="340"/>
      <c r="H58" s="340"/>
      <c r="I58" s="340"/>
      <c r="J58" s="340"/>
      <c r="K58" s="340"/>
      <c r="L58" s="340"/>
      <c r="M58" s="350"/>
      <c r="N58" s="340"/>
      <c r="O58" s="340"/>
      <c r="P58" s="340"/>
      <c r="Q58" s="340"/>
      <c r="R58" s="340"/>
      <c r="S58" s="340"/>
      <c r="T58" s="340"/>
      <c r="U58" s="340"/>
      <c r="V58" s="340"/>
      <c r="W58" s="340"/>
    </row>
    <row r="59" spans="3:23" x14ac:dyDescent="0.2">
      <c r="C59" s="350"/>
      <c r="D59" s="340"/>
      <c r="E59" s="340"/>
      <c r="F59" s="340"/>
      <c r="G59" s="340"/>
      <c r="H59" s="340"/>
      <c r="I59" s="340"/>
      <c r="J59" s="340"/>
      <c r="K59" s="340"/>
      <c r="L59" s="340"/>
      <c r="M59" s="350"/>
      <c r="N59" s="340"/>
      <c r="O59" s="340"/>
      <c r="P59" s="340"/>
      <c r="Q59" s="340"/>
      <c r="R59" s="340"/>
      <c r="S59" s="340"/>
      <c r="T59" s="340"/>
      <c r="U59" s="340"/>
      <c r="V59" s="340"/>
      <c r="W59" s="340"/>
    </row>
    <row r="60" spans="3:23" x14ac:dyDescent="0.2">
      <c r="C60" s="350"/>
      <c r="D60" s="340"/>
      <c r="E60" s="340"/>
      <c r="F60" s="340"/>
      <c r="G60" s="340"/>
      <c r="H60" s="340"/>
      <c r="I60" s="340"/>
      <c r="J60" s="340"/>
      <c r="K60" s="340"/>
      <c r="L60" s="340"/>
      <c r="M60" s="350"/>
      <c r="N60" s="340"/>
      <c r="O60" s="340"/>
      <c r="P60" s="340"/>
      <c r="Q60" s="340"/>
      <c r="R60" s="340"/>
      <c r="S60" s="340"/>
      <c r="T60" s="340"/>
      <c r="U60" s="340"/>
      <c r="V60" s="340"/>
      <c r="W60" s="340"/>
    </row>
    <row r="61" spans="3:23" x14ac:dyDescent="0.2">
      <c r="C61" s="350"/>
      <c r="D61" s="340"/>
      <c r="E61" s="340"/>
      <c r="F61" s="340"/>
      <c r="G61" s="340"/>
      <c r="H61" s="340"/>
      <c r="I61" s="340"/>
      <c r="J61" s="340"/>
      <c r="K61" s="340"/>
      <c r="L61" s="340"/>
      <c r="M61" s="350"/>
      <c r="N61" s="340"/>
      <c r="O61" s="340"/>
      <c r="P61" s="340"/>
      <c r="Q61" s="340"/>
      <c r="R61" s="340"/>
      <c r="S61" s="340"/>
      <c r="T61" s="340"/>
      <c r="U61" s="340"/>
      <c r="V61" s="340"/>
      <c r="W61" s="340"/>
    </row>
    <row r="62" spans="3:23" ht="12.75" x14ac:dyDescent="0.2">
      <c r="C62" s="359"/>
      <c r="D62" s="356"/>
      <c r="E62" s="400" t="s">
        <v>89</v>
      </c>
      <c r="F62" s="401"/>
      <c r="G62" s="402" t="s">
        <v>90</v>
      </c>
      <c r="H62" s="400" t="s">
        <v>89</v>
      </c>
      <c r="I62" s="401"/>
      <c r="J62" s="401"/>
      <c r="K62" s="403" t="s">
        <v>90</v>
      </c>
      <c r="L62" s="401"/>
      <c r="M62" s="360"/>
      <c r="N62" s="341"/>
      <c r="O62" s="341"/>
      <c r="P62" s="341"/>
      <c r="Q62" s="341"/>
      <c r="R62" s="341"/>
      <c r="S62" s="341"/>
      <c r="T62" s="356"/>
      <c r="U62" s="356"/>
      <c r="V62" s="356"/>
      <c r="W62" s="356"/>
    </row>
    <row r="63" spans="3:23" x14ac:dyDescent="0.2">
      <c r="C63" s="350"/>
      <c r="D63" s="340"/>
      <c r="E63" s="340"/>
      <c r="F63" s="340"/>
      <c r="G63" s="340"/>
      <c r="H63" s="340"/>
      <c r="I63" s="340"/>
      <c r="J63" s="340"/>
      <c r="K63" s="340"/>
      <c r="L63" s="340"/>
      <c r="M63" s="350"/>
      <c r="N63" s="340"/>
      <c r="O63" s="340"/>
      <c r="P63" s="340"/>
      <c r="Q63" s="340"/>
      <c r="R63" s="340"/>
      <c r="S63" s="340"/>
      <c r="T63" s="340"/>
      <c r="U63" s="340"/>
      <c r="V63" s="340"/>
      <c r="W63" s="340"/>
    </row>
    <row r="64" spans="3:23" x14ac:dyDescent="0.2">
      <c r="C64" s="350"/>
      <c r="D64" s="340"/>
      <c r="E64" s="340"/>
      <c r="F64" s="340"/>
      <c r="G64" s="340"/>
      <c r="H64" s="340"/>
      <c r="I64" s="340"/>
      <c r="J64" s="340"/>
      <c r="K64" s="340"/>
      <c r="L64" s="340"/>
      <c r="M64" s="350"/>
      <c r="N64" s="340"/>
      <c r="O64" s="340"/>
      <c r="P64" s="340"/>
      <c r="Q64" s="340"/>
      <c r="R64" s="340"/>
      <c r="S64" s="340"/>
      <c r="T64" s="340"/>
      <c r="U64" s="340"/>
      <c r="V64" s="340"/>
      <c r="W64" s="340"/>
    </row>
    <row r="65" spans="3:23" x14ac:dyDescent="0.2">
      <c r="C65" s="350"/>
      <c r="D65" s="340"/>
      <c r="E65" s="340"/>
      <c r="F65" s="340"/>
      <c r="G65" s="340"/>
      <c r="H65" s="340"/>
      <c r="I65" s="340"/>
      <c r="J65" s="340"/>
      <c r="K65" s="340"/>
      <c r="L65" s="340"/>
      <c r="M65" s="350"/>
      <c r="N65" s="340"/>
      <c r="O65" s="340"/>
      <c r="P65" s="340"/>
      <c r="Q65" s="340"/>
      <c r="R65" s="340"/>
      <c r="S65" s="340"/>
      <c r="T65" s="340"/>
      <c r="U65" s="340"/>
      <c r="V65" s="340"/>
      <c r="W65" s="340"/>
    </row>
    <row r="66" spans="3:23" ht="12.75" x14ac:dyDescent="0.2">
      <c r="C66" s="359"/>
      <c r="D66" s="356"/>
      <c r="E66" s="398" t="s">
        <v>91</v>
      </c>
      <c r="F66" s="404"/>
      <c r="G66" s="404"/>
      <c r="H66" s="398" t="s">
        <v>316</v>
      </c>
      <c r="I66" s="404"/>
      <c r="J66" s="404"/>
      <c r="K66" s="404"/>
      <c r="L66" s="404"/>
      <c r="M66" s="360"/>
      <c r="N66" s="341"/>
      <c r="O66" s="341"/>
      <c r="P66" s="341"/>
      <c r="Q66" s="341"/>
      <c r="R66" s="341"/>
      <c r="S66" s="341"/>
      <c r="T66" s="356"/>
      <c r="U66" s="356"/>
      <c r="V66" s="356"/>
      <c r="W66" s="356"/>
    </row>
    <row r="67" spans="3:23" x14ac:dyDescent="0.2">
      <c r="C67" s="350"/>
      <c r="D67" s="340"/>
      <c r="E67" s="340"/>
      <c r="F67" s="340"/>
      <c r="G67" s="340"/>
      <c r="H67" s="340"/>
      <c r="I67" s="340"/>
      <c r="J67" s="340"/>
      <c r="K67" s="340"/>
      <c r="L67" s="340"/>
      <c r="M67" s="350"/>
      <c r="N67" s="340"/>
      <c r="O67" s="340"/>
      <c r="P67" s="340"/>
      <c r="Q67" s="340"/>
      <c r="R67" s="340"/>
      <c r="S67" s="340"/>
      <c r="T67" s="340"/>
      <c r="U67" s="340"/>
      <c r="V67" s="340"/>
      <c r="W67" s="340"/>
    </row>
    <row r="68" spans="3:23" x14ac:dyDescent="0.2">
      <c r="C68" s="350"/>
      <c r="D68" s="340"/>
      <c r="E68" s="340"/>
      <c r="F68" s="340"/>
      <c r="G68" s="340"/>
      <c r="H68" s="340"/>
      <c r="I68" s="340"/>
      <c r="J68" s="340"/>
      <c r="K68" s="340"/>
      <c r="L68" s="340"/>
      <c r="M68" s="350"/>
      <c r="N68" s="340"/>
      <c r="O68" s="340"/>
      <c r="P68" s="340"/>
      <c r="Q68" s="340"/>
      <c r="R68" s="340"/>
      <c r="S68" s="340"/>
      <c r="T68" s="340"/>
      <c r="U68" s="340"/>
      <c r="V68" s="340"/>
      <c r="W68" s="340"/>
    </row>
    <row r="69" spans="3:23" x14ac:dyDescent="0.2">
      <c r="C69" s="350"/>
      <c r="D69" s="340"/>
      <c r="E69" s="340"/>
      <c r="F69" s="340"/>
      <c r="G69" s="340"/>
      <c r="H69" s="340"/>
      <c r="I69" s="340"/>
      <c r="J69" s="340"/>
      <c r="K69" s="340"/>
      <c r="L69" s="340"/>
      <c r="M69" s="350"/>
      <c r="N69" s="340"/>
      <c r="O69" s="340"/>
      <c r="P69" s="340"/>
      <c r="Q69" s="340"/>
      <c r="R69" s="340"/>
      <c r="S69" s="340"/>
      <c r="T69" s="340"/>
      <c r="U69" s="340"/>
      <c r="V69" s="340"/>
      <c r="W69" s="340"/>
    </row>
    <row r="70" spans="3:23" x14ac:dyDescent="0.2">
      <c r="C70" s="350"/>
      <c r="D70" s="340"/>
      <c r="E70" s="340"/>
      <c r="F70" s="340"/>
      <c r="G70" s="340"/>
      <c r="H70" s="340"/>
      <c r="I70" s="340"/>
      <c r="J70" s="340"/>
      <c r="K70" s="340"/>
      <c r="L70" s="340"/>
      <c r="M70" s="350"/>
      <c r="N70" s="340"/>
      <c r="O70" s="340"/>
      <c r="P70" s="340"/>
      <c r="Q70" s="340"/>
      <c r="R70" s="340"/>
      <c r="S70" s="340"/>
      <c r="T70" s="340"/>
      <c r="U70" s="340"/>
      <c r="V70" s="340"/>
      <c r="W70" s="340"/>
    </row>
    <row r="71" spans="3:23" x14ac:dyDescent="0.2">
      <c r="C71" s="350"/>
      <c r="D71" s="340"/>
      <c r="E71" s="340"/>
      <c r="F71" s="340"/>
      <c r="G71" s="340"/>
      <c r="H71" s="340"/>
      <c r="I71" s="340"/>
      <c r="J71" s="340"/>
      <c r="K71" s="340"/>
      <c r="L71" s="340"/>
      <c r="M71" s="350"/>
      <c r="N71" s="340"/>
      <c r="O71" s="340"/>
      <c r="P71" s="340"/>
      <c r="Q71" s="340"/>
      <c r="R71" s="340"/>
      <c r="S71" s="340"/>
      <c r="T71" s="340"/>
      <c r="U71" s="340"/>
      <c r="V71" s="340"/>
      <c r="W71" s="340"/>
    </row>
    <row r="72" spans="3:23" x14ac:dyDescent="0.2">
      <c r="C72" s="350"/>
      <c r="D72" s="340"/>
      <c r="E72" s="340"/>
      <c r="F72" s="340"/>
      <c r="G72" s="340"/>
      <c r="H72" s="340"/>
      <c r="I72" s="340"/>
      <c r="J72" s="340"/>
      <c r="K72" s="340"/>
      <c r="L72" s="340"/>
      <c r="M72" s="350"/>
      <c r="N72" s="340"/>
      <c r="O72" s="340"/>
      <c r="P72" s="340"/>
      <c r="Q72" s="340"/>
      <c r="R72" s="340"/>
      <c r="S72" s="340"/>
      <c r="T72" s="340"/>
      <c r="U72" s="340"/>
      <c r="V72" s="340"/>
      <c r="W72" s="340"/>
    </row>
    <row r="73" spans="3:23" x14ac:dyDescent="0.2">
      <c r="C73" s="350"/>
      <c r="D73" s="340"/>
      <c r="E73" s="340"/>
      <c r="F73" s="340"/>
      <c r="G73" s="340"/>
      <c r="H73" s="340"/>
      <c r="I73" s="340"/>
      <c r="J73" s="340"/>
      <c r="K73" s="340"/>
      <c r="L73" s="340"/>
      <c r="M73" s="350"/>
      <c r="N73" s="340"/>
      <c r="O73" s="340"/>
      <c r="P73" s="340"/>
      <c r="Q73" s="340"/>
      <c r="R73" s="340"/>
      <c r="S73" s="340"/>
      <c r="T73" s="340"/>
      <c r="U73" s="340"/>
      <c r="V73" s="340"/>
      <c r="W73" s="340"/>
    </row>
    <row r="74" spans="3:23" x14ac:dyDescent="0.2">
      <c r="C74" s="350"/>
      <c r="D74" s="340"/>
      <c r="E74" s="340"/>
      <c r="F74" s="340"/>
      <c r="G74" s="340"/>
      <c r="H74" s="340"/>
      <c r="I74" s="340"/>
      <c r="J74" s="340"/>
      <c r="K74" s="340"/>
      <c r="L74" s="340"/>
      <c r="M74" s="350"/>
      <c r="N74" s="340"/>
      <c r="O74" s="340"/>
      <c r="P74" s="340"/>
      <c r="Q74" s="340"/>
      <c r="R74" s="340"/>
      <c r="S74" s="340"/>
      <c r="T74" s="340"/>
      <c r="U74" s="340"/>
      <c r="V74" s="340"/>
      <c r="W74" s="340"/>
    </row>
    <row r="75" spans="3:23" x14ac:dyDescent="0.2">
      <c r="C75" s="350"/>
      <c r="D75" s="340"/>
      <c r="E75" s="340"/>
      <c r="F75" s="340"/>
      <c r="G75" s="340"/>
      <c r="H75" s="340"/>
      <c r="I75" s="340"/>
      <c r="J75" s="340"/>
      <c r="K75" s="340"/>
      <c r="L75" s="340"/>
      <c r="M75" s="350"/>
      <c r="N75" s="340"/>
      <c r="O75" s="340"/>
      <c r="P75" s="340"/>
      <c r="Q75" s="340"/>
      <c r="R75" s="340"/>
      <c r="S75" s="340"/>
      <c r="T75" s="340"/>
      <c r="U75" s="340"/>
      <c r="V75" s="340"/>
      <c r="W75" s="340"/>
    </row>
    <row r="76" spans="3:23" x14ac:dyDescent="0.2">
      <c r="C76" s="350"/>
      <c r="D76" s="340"/>
      <c r="E76" s="340"/>
      <c r="F76" s="340"/>
      <c r="G76" s="340"/>
      <c r="H76" s="340"/>
      <c r="I76" s="340"/>
      <c r="J76" s="340"/>
      <c r="K76" s="340"/>
      <c r="L76" s="340"/>
      <c r="M76" s="350"/>
      <c r="N76" s="340"/>
      <c r="O76" s="340"/>
      <c r="P76" s="340"/>
      <c r="Q76" s="340"/>
      <c r="R76" s="340"/>
      <c r="S76" s="340"/>
      <c r="T76" s="340"/>
      <c r="U76" s="340"/>
      <c r="V76" s="340"/>
      <c r="W76" s="340"/>
    </row>
    <row r="77" spans="3:23" ht="12.75" x14ac:dyDescent="0.2">
      <c r="C77" s="359"/>
      <c r="D77" s="356"/>
      <c r="E77" s="400" t="s">
        <v>89</v>
      </c>
      <c r="F77" s="401"/>
      <c r="G77" s="402" t="s">
        <v>90</v>
      </c>
      <c r="H77" s="400" t="s">
        <v>89</v>
      </c>
      <c r="I77" s="401"/>
      <c r="J77" s="401"/>
      <c r="K77" s="403" t="s">
        <v>90</v>
      </c>
      <c r="L77" s="401"/>
      <c r="M77" s="360"/>
      <c r="N77" s="341"/>
      <c r="O77" s="341"/>
      <c r="P77" s="341"/>
      <c r="Q77" s="341"/>
      <c r="R77" s="341"/>
      <c r="S77" s="341"/>
      <c r="T77" s="356"/>
      <c r="U77" s="356"/>
      <c r="V77" s="356"/>
      <c r="W77" s="356"/>
    </row>
    <row r="78" spans="3:23" x14ac:dyDescent="0.2">
      <c r="C78" s="405"/>
      <c r="D78" s="406"/>
      <c r="E78" s="406"/>
      <c r="F78" s="406"/>
      <c r="G78" s="406"/>
      <c r="H78" s="406"/>
      <c r="I78" s="406"/>
      <c r="J78" s="406"/>
      <c r="K78" s="406"/>
      <c r="L78" s="406"/>
      <c r="M78" s="360"/>
      <c r="N78" s="341"/>
      <c r="O78" s="341"/>
      <c r="P78" s="341"/>
      <c r="Q78" s="341"/>
      <c r="R78" s="341"/>
      <c r="S78" s="341"/>
      <c r="T78" s="356"/>
      <c r="U78" s="356"/>
      <c r="V78" s="356"/>
      <c r="W78" s="356"/>
    </row>
    <row r="82" spans="3:23" x14ac:dyDescent="0.2">
      <c r="C82" s="407"/>
      <c r="D82" s="408"/>
      <c r="E82" s="408"/>
      <c r="F82" s="408"/>
      <c r="G82" s="408"/>
      <c r="H82" s="408"/>
      <c r="I82" s="408"/>
      <c r="J82" s="408"/>
      <c r="K82" s="408"/>
      <c r="L82" s="408"/>
      <c r="M82" s="360"/>
      <c r="N82" s="341"/>
      <c r="O82" s="341"/>
      <c r="P82" s="341"/>
      <c r="Q82" s="341"/>
      <c r="R82" s="341"/>
      <c r="S82" s="341"/>
      <c r="T82" s="356"/>
      <c r="U82" s="356"/>
      <c r="V82" s="356"/>
      <c r="W82" s="356"/>
    </row>
    <row r="83" spans="3:23" ht="18" x14ac:dyDescent="0.2">
      <c r="C83" s="357"/>
      <c r="D83" s="351" t="s">
        <v>31</v>
      </c>
      <c r="E83" s="358"/>
      <c r="F83" s="358"/>
      <c r="G83" s="358"/>
      <c r="H83" s="358"/>
      <c r="I83" s="358"/>
      <c r="J83" s="358"/>
      <c r="K83" s="358"/>
      <c r="L83" s="358"/>
      <c r="M83" s="360"/>
      <c r="N83" s="341"/>
      <c r="O83" s="341"/>
      <c r="P83" s="341"/>
      <c r="Q83" s="341"/>
      <c r="R83" s="341"/>
      <c r="S83" s="341"/>
      <c r="T83" s="356"/>
      <c r="U83" s="356"/>
      <c r="V83" s="356"/>
      <c r="W83" s="356"/>
    </row>
    <row r="84" spans="3:23" x14ac:dyDescent="0.2">
      <c r="C84" s="357"/>
      <c r="D84" s="358"/>
      <c r="E84" s="358"/>
      <c r="F84" s="358"/>
      <c r="G84" s="358"/>
      <c r="H84" s="358"/>
      <c r="I84" s="358"/>
      <c r="J84" s="358"/>
      <c r="K84" s="358"/>
      <c r="L84" s="358"/>
      <c r="M84" s="360"/>
      <c r="N84" s="341"/>
      <c r="O84" s="341"/>
      <c r="P84" s="341"/>
      <c r="Q84" s="341"/>
      <c r="R84" s="341"/>
      <c r="S84" s="341"/>
      <c r="T84" s="356"/>
      <c r="U84" s="356"/>
      <c r="V84" s="356"/>
      <c r="W84" s="356"/>
    </row>
    <row r="85" spans="3:23" ht="12.75" x14ac:dyDescent="0.2">
      <c r="C85" s="357"/>
      <c r="D85" s="353" t="s">
        <v>2</v>
      </c>
      <c r="E85" s="358"/>
      <c r="F85" s="358"/>
      <c r="G85" s="358"/>
      <c r="H85" s="358"/>
      <c r="I85" s="358"/>
      <c r="J85" s="358"/>
      <c r="K85" s="358"/>
      <c r="L85" s="358"/>
      <c r="M85" s="360"/>
      <c r="N85" s="341"/>
      <c r="O85" s="341"/>
      <c r="P85" s="341"/>
      <c r="Q85" s="341"/>
      <c r="R85" s="341"/>
      <c r="S85" s="341"/>
      <c r="T85" s="356"/>
      <c r="U85" s="356"/>
      <c r="V85" s="356"/>
      <c r="W85" s="356"/>
    </row>
    <row r="86" spans="3:23" ht="27" customHeight="1" x14ac:dyDescent="0.2">
      <c r="C86" s="357"/>
      <c r="D86" s="358"/>
      <c r="E86" s="358"/>
      <c r="F86" s="705" t="str">
        <f>F8</f>
        <v>Demolice objektů na parc. č. 353 A 354/3,
Demolice, OHO, stavba č. 4341</v>
      </c>
      <c r="G86" s="706"/>
      <c r="H86" s="706"/>
      <c r="I86" s="706"/>
      <c r="J86" s="358"/>
      <c r="K86" s="358"/>
      <c r="L86" s="358"/>
      <c r="M86" s="360"/>
      <c r="N86" s="341"/>
      <c r="O86" s="341"/>
      <c r="P86" s="341"/>
      <c r="Q86" s="341"/>
      <c r="R86" s="341"/>
      <c r="S86" s="341"/>
      <c r="T86" s="356"/>
      <c r="U86" s="356"/>
      <c r="V86" s="356"/>
      <c r="W86" s="356"/>
    </row>
    <row r="87" spans="3:23" x14ac:dyDescent="0.2">
      <c r="C87" s="357"/>
      <c r="D87" s="358"/>
      <c r="E87" s="358"/>
      <c r="F87" s="358"/>
      <c r="G87" s="358"/>
      <c r="H87" s="358"/>
      <c r="I87" s="358"/>
      <c r="J87" s="358"/>
      <c r="K87" s="358"/>
      <c r="L87" s="358"/>
      <c r="M87" s="360"/>
      <c r="N87" s="341"/>
      <c r="O87" s="341"/>
      <c r="P87" s="341"/>
      <c r="Q87" s="341"/>
      <c r="R87" s="341"/>
      <c r="S87" s="341"/>
      <c r="T87" s="356"/>
      <c r="U87" s="356"/>
      <c r="V87" s="356"/>
      <c r="W87" s="356"/>
    </row>
    <row r="88" spans="3:23" ht="12.75" x14ac:dyDescent="0.2">
      <c r="C88" s="357"/>
      <c r="D88" s="353" t="s">
        <v>5</v>
      </c>
      <c r="E88" s="358"/>
      <c r="F88" s="358"/>
      <c r="G88" s="352" t="s">
        <v>186</v>
      </c>
      <c r="H88" s="358"/>
      <c r="I88" s="358"/>
      <c r="J88" s="353" t="s">
        <v>6</v>
      </c>
      <c r="K88" s="365">
        <v>44249</v>
      </c>
      <c r="L88" s="358"/>
      <c r="M88" s="360"/>
      <c r="N88" s="341"/>
      <c r="O88" s="341"/>
      <c r="P88" s="341"/>
      <c r="Q88" s="341"/>
      <c r="R88" s="341"/>
      <c r="S88" s="341"/>
      <c r="T88" s="356"/>
      <c r="U88" s="356"/>
      <c r="V88" s="356"/>
      <c r="W88" s="356"/>
    </row>
    <row r="89" spans="3:23" x14ac:dyDescent="0.2">
      <c r="C89" s="357"/>
      <c r="D89" s="358"/>
      <c r="E89" s="358"/>
      <c r="F89" s="358"/>
      <c r="G89" s="358"/>
      <c r="H89" s="358"/>
      <c r="I89" s="358"/>
      <c r="J89" s="358"/>
      <c r="K89" s="358"/>
      <c r="L89" s="358"/>
      <c r="M89" s="360"/>
      <c r="N89" s="341"/>
      <c r="O89" s="341"/>
      <c r="P89" s="341"/>
      <c r="Q89" s="341"/>
      <c r="R89" s="341"/>
      <c r="S89" s="341"/>
      <c r="T89" s="356"/>
      <c r="U89" s="356"/>
      <c r="V89" s="356"/>
      <c r="W89" s="356"/>
    </row>
    <row r="90" spans="3:23" ht="25.5" x14ac:dyDescent="0.2">
      <c r="C90" s="357"/>
      <c r="D90" s="353" t="s">
        <v>7</v>
      </c>
      <c r="E90" s="358"/>
      <c r="F90" s="358"/>
      <c r="G90" s="352" t="s">
        <v>170</v>
      </c>
      <c r="H90" s="358"/>
      <c r="I90" s="358"/>
      <c r="J90" s="353" t="s">
        <v>12</v>
      </c>
      <c r="K90" s="355" t="s">
        <v>187</v>
      </c>
      <c r="L90" s="358"/>
      <c r="M90" s="360"/>
      <c r="N90" s="341"/>
      <c r="O90" s="341"/>
      <c r="P90" s="341"/>
      <c r="Q90" s="341"/>
      <c r="R90" s="341"/>
      <c r="S90" s="341"/>
      <c r="T90" s="356"/>
      <c r="U90" s="356"/>
      <c r="V90" s="356"/>
      <c r="W90" s="356"/>
    </row>
    <row r="91" spans="3:23" ht="12.75" x14ac:dyDescent="0.2">
      <c r="C91" s="357"/>
      <c r="D91" s="353" t="s">
        <v>312</v>
      </c>
      <c r="E91" s="358"/>
      <c r="F91" s="358"/>
      <c r="G91" s="352"/>
      <c r="H91" s="358"/>
      <c r="I91" s="358"/>
      <c r="J91" s="353" t="s">
        <v>13</v>
      </c>
      <c r="K91" s="355" t="s">
        <v>173</v>
      </c>
      <c r="L91" s="358"/>
      <c r="M91" s="360"/>
      <c r="N91" s="341"/>
      <c r="O91" s="341"/>
      <c r="P91" s="341"/>
      <c r="Q91" s="341"/>
      <c r="R91" s="341"/>
      <c r="S91" s="341"/>
      <c r="T91" s="356"/>
      <c r="U91" s="356"/>
      <c r="V91" s="356"/>
      <c r="W91" s="356"/>
    </row>
    <row r="92" spans="3:23" x14ac:dyDescent="0.2">
      <c r="C92" s="357"/>
      <c r="D92" s="358"/>
      <c r="E92" s="358"/>
      <c r="F92" s="358"/>
      <c r="G92" s="358"/>
      <c r="H92" s="358"/>
      <c r="I92" s="358"/>
      <c r="J92" s="358"/>
      <c r="K92" s="358"/>
      <c r="L92" s="358"/>
      <c r="M92" s="360"/>
      <c r="N92" s="341"/>
      <c r="O92" s="341"/>
      <c r="P92" s="341"/>
      <c r="Q92" s="341"/>
      <c r="R92" s="341"/>
      <c r="S92" s="341"/>
      <c r="T92" s="356"/>
      <c r="U92" s="356"/>
      <c r="V92" s="356"/>
      <c r="W92" s="356"/>
    </row>
    <row r="93" spans="3:23" ht="12" x14ac:dyDescent="0.2">
      <c r="C93" s="357"/>
      <c r="D93" s="409" t="s">
        <v>32</v>
      </c>
      <c r="E93" s="410"/>
      <c r="F93" s="410"/>
      <c r="G93" s="410"/>
      <c r="H93" s="410"/>
      <c r="I93" s="410"/>
      <c r="J93" s="410"/>
      <c r="K93" s="411" t="s">
        <v>33</v>
      </c>
      <c r="L93" s="410"/>
      <c r="M93" s="360"/>
      <c r="N93" s="341"/>
      <c r="O93" s="341"/>
      <c r="P93" s="341"/>
      <c r="Q93" s="341"/>
      <c r="R93" s="341"/>
      <c r="S93" s="341"/>
      <c r="T93" s="356"/>
      <c r="U93" s="356"/>
      <c r="V93" s="356"/>
      <c r="W93" s="356"/>
    </row>
    <row r="94" spans="3:23" x14ac:dyDescent="0.2">
      <c r="C94" s="357"/>
      <c r="D94" s="358"/>
      <c r="E94" s="358"/>
      <c r="F94" s="358"/>
      <c r="G94" s="358"/>
      <c r="H94" s="358"/>
      <c r="I94" s="358"/>
      <c r="J94" s="358"/>
      <c r="K94" s="358"/>
      <c r="L94" s="358"/>
      <c r="M94" s="360"/>
      <c r="N94" s="341"/>
      <c r="O94" s="341"/>
      <c r="P94" s="341"/>
      <c r="Q94" s="341"/>
      <c r="R94" s="341"/>
      <c r="S94" s="341"/>
      <c r="T94" s="356"/>
      <c r="U94" s="356"/>
      <c r="V94" s="356"/>
      <c r="W94" s="356"/>
    </row>
    <row r="95" spans="3:23" ht="15.75" x14ac:dyDescent="0.2">
      <c r="C95" s="357"/>
      <c r="D95" s="412" t="s">
        <v>93</v>
      </c>
      <c r="E95" s="358"/>
      <c r="F95" s="358"/>
      <c r="G95" s="358"/>
      <c r="H95" s="358"/>
      <c r="I95" s="358"/>
      <c r="J95" s="358"/>
      <c r="K95" s="373">
        <f>K96+K100</f>
        <v>0</v>
      </c>
      <c r="L95" s="358"/>
      <c r="M95" s="360"/>
      <c r="N95" s="341"/>
      <c r="O95" s="341"/>
      <c r="P95" s="341"/>
      <c r="Q95" s="341"/>
      <c r="R95" s="341"/>
      <c r="S95" s="341"/>
      <c r="T95" s="356"/>
      <c r="U95" s="356"/>
      <c r="V95" s="356"/>
      <c r="W95" s="356"/>
    </row>
    <row r="96" spans="3:23" ht="15" x14ac:dyDescent="0.2">
      <c r="C96" s="413"/>
      <c r="D96" s="414"/>
      <c r="E96" s="415" t="s">
        <v>34</v>
      </c>
      <c r="F96" s="416"/>
      <c r="G96" s="416"/>
      <c r="H96" s="416"/>
      <c r="I96" s="416"/>
      <c r="J96" s="416"/>
      <c r="K96" s="417">
        <f>K97+K98+K99</f>
        <v>0</v>
      </c>
      <c r="L96" s="414"/>
      <c r="M96" s="418"/>
      <c r="N96" s="343"/>
      <c r="O96" s="343"/>
      <c r="P96" s="343"/>
      <c r="Q96" s="343"/>
      <c r="R96" s="343"/>
      <c r="S96" s="343"/>
      <c r="T96" s="343"/>
      <c r="U96" s="343"/>
      <c r="V96" s="343"/>
      <c r="W96" s="343"/>
    </row>
    <row r="97" spans="3:23" ht="12.75" x14ac:dyDescent="0.2">
      <c r="C97" s="419"/>
      <c r="D97" s="420"/>
      <c r="E97" s="421" t="s">
        <v>35</v>
      </c>
      <c r="F97" s="422"/>
      <c r="G97" s="422"/>
      <c r="H97" s="422"/>
      <c r="I97" s="422"/>
      <c r="J97" s="422"/>
      <c r="K97" s="423">
        <f>K121</f>
        <v>0</v>
      </c>
      <c r="L97" s="420"/>
      <c r="M97" s="424"/>
      <c r="N97" s="344"/>
      <c r="O97" s="344"/>
      <c r="P97" s="344"/>
      <c r="Q97" s="344"/>
      <c r="R97" s="344"/>
      <c r="S97" s="344"/>
      <c r="T97" s="344"/>
      <c r="U97" s="344"/>
      <c r="V97" s="344"/>
      <c r="W97" s="344"/>
    </row>
    <row r="98" spans="3:23" ht="12.75" x14ac:dyDescent="0.2">
      <c r="C98" s="419"/>
      <c r="D98" s="420"/>
      <c r="E98" s="421" t="s">
        <v>36</v>
      </c>
      <c r="F98" s="422"/>
      <c r="G98" s="422"/>
      <c r="H98" s="422"/>
      <c r="I98" s="422"/>
      <c r="J98" s="422"/>
      <c r="K98" s="423">
        <f>K164</f>
        <v>0</v>
      </c>
      <c r="L98" s="420"/>
      <c r="M98" s="424"/>
      <c r="N98" s="344"/>
      <c r="O98" s="344"/>
      <c r="P98" s="344"/>
      <c r="Q98" s="344"/>
      <c r="R98" s="344"/>
      <c r="S98" s="344"/>
      <c r="T98" s="344"/>
      <c r="U98" s="344"/>
      <c r="V98" s="344"/>
      <c r="W98" s="344"/>
    </row>
    <row r="99" spans="3:23" ht="12.75" x14ac:dyDescent="0.2">
      <c r="C99" s="419"/>
      <c r="D99" s="420"/>
      <c r="E99" s="421" t="s">
        <v>37</v>
      </c>
      <c r="F99" s="422"/>
      <c r="G99" s="422"/>
      <c r="H99" s="422"/>
      <c r="I99" s="422"/>
      <c r="J99" s="422"/>
      <c r="K99" s="423">
        <f>K183</f>
        <v>0</v>
      </c>
      <c r="L99" s="420"/>
      <c r="M99" s="424"/>
      <c r="N99" s="344"/>
      <c r="O99" s="344"/>
      <c r="P99" s="344"/>
      <c r="Q99" s="344"/>
      <c r="R99" s="344"/>
      <c r="S99" s="344"/>
      <c r="T99" s="344"/>
      <c r="U99" s="344"/>
      <c r="V99" s="344"/>
      <c r="W99" s="344"/>
    </row>
    <row r="100" spans="3:23" ht="15" x14ac:dyDescent="0.2">
      <c r="C100" s="413"/>
      <c r="D100" s="414"/>
      <c r="E100" s="415" t="s">
        <v>105</v>
      </c>
      <c r="F100" s="416"/>
      <c r="G100" s="416"/>
      <c r="H100" s="416"/>
      <c r="I100" s="416"/>
      <c r="J100" s="416"/>
      <c r="K100" s="417">
        <f>K191</f>
        <v>0</v>
      </c>
      <c r="L100" s="414"/>
      <c r="M100" s="418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</row>
    <row r="101" spans="3:23" ht="12.75" x14ac:dyDescent="0.2">
      <c r="C101" s="419"/>
      <c r="D101" s="420"/>
      <c r="E101" s="421" t="s">
        <v>106</v>
      </c>
      <c r="F101" s="422"/>
      <c r="G101" s="422"/>
      <c r="H101" s="422"/>
      <c r="I101" s="422"/>
      <c r="J101" s="422"/>
      <c r="K101" s="423">
        <f>K192</f>
        <v>0</v>
      </c>
      <c r="L101" s="420"/>
      <c r="M101" s="424"/>
      <c r="N101" s="344"/>
      <c r="O101" s="344"/>
      <c r="P101" s="344"/>
      <c r="Q101" s="344"/>
      <c r="R101" s="344"/>
      <c r="S101" s="344"/>
      <c r="T101" s="344"/>
      <c r="U101" s="344"/>
      <c r="V101" s="344"/>
      <c r="W101" s="344"/>
    </row>
    <row r="102" spans="3:23" x14ac:dyDescent="0.2">
      <c r="C102" s="357"/>
      <c r="D102" s="358"/>
      <c r="E102" s="358"/>
      <c r="F102" s="358"/>
      <c r="G102" s="358"/>
      <c r="H102" s="358"/>
      <c r="I102" s="358"/>
      <c r="J102" s="358"/>
      <c r="K102" s="358"/>
      <c r="L102" s="358"/>
      <c r="M102" s="360"/>
      <c r="N102" s="341"/>
      <c r="O102" s="341"/>
      <c r="P102" s="341"/>
      <c r="Q102" s="341"/>
      <c r="R102" s="341"/>
      <c r="S102" s="341"/>
      <c r="T102" s="356"/>
      <c r="U102" s="356"/>
      <c r="V102" s="356"/>
      <c r="W102" s="356"/>
    </row>
    <row r="103" spans="3:23" x14ac:dyDescent="0.2">
      <c r="C103" s="361"/>
      <c r="D103" s="362"/>
      <c r="E103" s="362"/>
      <c r="F103" s="362"/>
      <c r="G103" s="362"/>
      <c r="H103" s="362"/>
      <c r="I103" s="362"/>
      <c r="J103" s="362"/>
      <c r="K103" s="362"/>
      <c r="L103" s="362"/>
      <c r="M103" s="360"/>
      <c r="N103" s="341"/>
      <c r="O103" s="341"/>
      <c r="P103" s="341"/>
      <c r="Q103" s="341"/>
      <c r="R103" s="341"/>
      <c r="S103" s="341"/>
      <c r="T103" s="356"/>
      <c r="U103" s="356"/>
      <c r="V103" s="356"/>
      <c r="W103" s="356"/>
    </row>
    <row r="107" spans="3:23" x14ac:dyDescent="0.2">
      <c r="C107" s="363"/>
      <c r="D107" s="364"/>
      <c r="E107" s="364"/>
      <c r="F107" s="364"/>
      <c r="G107" s="364"/>
      <c r="H107" s="364"/>
      <c r="I107" s="364"/>
      <c r="J107" s="364"/>
      <c r="K107" s="364"/>
      <c r="L107" s="364"/>
      <c r="M107" s="360"/>
      <c r="N107" s="341"/>
      <c r="O107" s="341"/>
      <c r="P107" s="341"/>
      <c r="Q107" s="341"/>
      <c r="R107" s="341"/>
      <c r="S107" s="341"/>
      <c r="T107" s="356"/>
      <c r="U107" s="356"/>
      <c r="V107" s="356"/>
      <c r="W107" s="356"/>
    </row>
    <row r="108" spans="3:23" ht="18" x14ac:dyDescent="0.2">
      <c r="C108" s="357"/>
      <c r="D108" s="351" t="s">
        <v>38</v>
      </c>
      <c r="E108" s="358"/>
      <c r="F108" s="358"/>
      <c r="G108" s="358"/>
      <c r="H108" s="358"/>
      <c r="I108" s="358"/>
      <c r="J108" s="358"/>
      <c r="K108" s="358"/>
      <c r="L108" s="358"/>
      <c r="M108" s="360"/>
      <c r="N108" s="341"/>
      <c r="O108" s="341"/>
      <c r="P108" s="341"/>
      <c r="Q108" s="341"/>
      <c r="R108" s="341"/>
      <c r="S108" s="341"/>
      <c r="T108" s="356"/>
      <c r="U108" s="356"/>
      <c r="V108" s="356"/>
      <c r="W108" s="356"/>
    </row>
    <row r="109" spans="3:23" x14ac:dyDescent="0.2">
      <c r="C109" s="357"/>
      <c r="D109" s="358"/>
      <c r="E109" s="358"/>
      <c r="F109" s="358"/>
      <c r="G109" s="358"/>
      <c r="H109" s="358"/>
      <c r="I109" s="358"/>
      <c r="J109" s="358"/>
      <c r="K109" s="358"/>
      <c r="L109" s="358"/>
      <c r="M109" s="360"/>
      <c r="N109" s="341"/>
      <c r="O109" s="341"/>
      <c r="P109" s="341"/>
      <c r="Q109" s="341"/>
      <c r="R109" s="341"/>
      <c r="S109" s="341"/>
      <c r="T109" s="356"/>
      <c r="U109" s="356"/>
      <c r="V109" s="356"/>
      <c r="W109" s="356"/>
    </row>
    <row r="110" spans="3:23" ht="12.75" x14ac:dyDescent="0.2">
      <c r="C110" s="357"/>
      <c r="D110" s="353" t="s">
        <v>2</v>
      </c>
      <c r="E110" s="358"/>
      <c r="F110" s="358"/>
      <c r="G110" s="358"/>
      <c r="H110" s="358"/>
      <c r="I110" s="358"/>
      <c r="J110" s="358"/>
      <c r="K110" s="358"/>
      <c r="L110" s="358"/>
      <c r="M110" s="360"/>
      <c r="N110" s="341"/>
      <c r="O110" s="341"/>
      <c r="P110" s="341"/>
      <c r="Q110" s="341"/>
      <c r="R110" s="341"/>
      <c r="S110" s="341"/>
      <c r="T110" s="356"/>
      <c r="U110" s="356"/>
      <c r="V110" s="356"/>
      <c r="W110" s="356"/>
    </row>
    <row r="111" spans="3:23" ht="31.5" customHeight="1" x14ac:dyDescent="0.2">
      <c r="C111" s="357"/>
      <c r="D111" s="358"/>
      <c r="E111" s="358"/>
      <c r="F111" s="705" t="str">
        <f>F86</f>
        <v>Demolice objektů na parc. č. 353 A 354/3,
Demolice, OHO, stavba č. 4341</v>
      </c>
      <c r="G111" s="706"/>
      <c r="H111" s="706"/>
      <c r="I111" s="706"/>
      <c r="J111" s="358"/>
      <c r="K111" s="358"/>
      <c r="L111" s="358"/>
      <c r="M111" s="360"/>
      <c r="N111" s="341"/>
      <c r="O111" s="341"/>
      <c r="P111" s="341"/>
      <c r="Q111" s="341"/>
      <c r="R111" s="341"/>
      <c r="S111" s="341"/>
      <c r="T111" s="356"/>
      <c r="U111" s="356"/>
      <c r="V111" s="356"/>
      <c r="W111" s="356"/>
    </row>
    <row r="112" spans="3:23" x14ac:dyDescent="0.2">
      <c r="C112" s="357"/>
      <c r="D112" s="358"/>
      <c r="E112" s="358"/>
      <c r="F112" s="358"/>
      <c r="G112" s="358"/>
      <c r="H112" s="358"/>
      <c r="I112" s="358"/>
      <c r="J112" s="358"/>
      <c r="K112" s="358"/>
      <c r="L112" s="358"/>
      <c r="M112" s="360"/>
      <c r="N112" s="341"/>
      <c r="O112" s="341"/>
      <c r="P112" s="341"/>
      <c r="Q112" s="341"/>
      <c r="R112" s="341"/>
      <c r="S112" s="341"/>
      <c r="T112" s="356"/>
      <c r="U112" s="356"/>
      <c r="V112" s="356"/>
      <c r="W112" s="356"/>
    </row>
    <row r="113" spans="3:23" ht="12.75" x14ac:dyDescent="0.2">
      <c r="C113" s="357"/>
      <c r="D113" s="353" t="s">
        <v>5</v>
      </c>
      <c r="E113" s="358"/>
      <c r="F113" s="358"/>
      <c r="G113" s="352" t="s">
        <v>186</v>
      </c>
      <c r="H113" s="358"/>
      <c r="I113" s="358"/>
      <c r="J113" s="353" t="s">
        <v>6</v>
      </c>
      <c r="K113" s="365">
        <v>44249</v>
      </c>
      <c r="L113" s="358"/>
      <c r="M113" s="360"/>
      <c r="N113" s="341"/>
      <c r="O113" s="341"/>
      <c r="P113" s="341"/>
      <c r="Q113" s="341"/>
      <c r="R113" s="341"/>
      <c r="S113" s="341"/>
      <c r="T113" s="356"/>
      <c r="U113" s="356"/>
      <c r="V113" s="356"/>
      <c r="W113" s="356"/>
    </row>
    <row r="114" spans="3:23" x14ac:dyDescent="0.2">
      <c r="C114" s="357"/>
      <c r="D114" s="358"/>
      <c r="E114" s="358"/>
      <c r="F114" s="358"/>
      <c r="G114" s="358"/>
      <c r="H114" s="358"/>
      <c r="I114" s="358"/>
      <c r="J114" s="358"/>
      <c r="K114" s="358"/>
      <c r="L114" s="358"/>
      <c r="M114" s="360"/>
      <c r="N114" s="341"/>
      <c r="O114" s="341"/>
      <c r="P114" s="341"/>
      <c r="Q114" s="341"/>
      <c r="R114" s="341"/>
      <c r="S114" s="341"/>
      <c r="T114" s="356"/>
      <c r="U114" s="356"/>
      <c r="V114" s="356"/>
      <c r="W114" s="356"/>
    </row>
    <row r="115" spans="3:23" ht="25.5" x14ac:dyDescent="0.2">
      <c r="C115" s="357"/>
      <c r="D115" s="353" t="s">
        <v>7</v>
      </c>
      <c r="E115" s="358"/>
      <c r="F115" s="358"/>
      <c r="G115" s="352" t="s">
        <v>170</v>
      </c>
      <c r="H115" s="358"/>
      <c r="I115" s="358"/>
      <c r="J115" s="353" t="s">
        <v>12</v>
      </c>
      <c r="K115" s="355" t="s">
        <v>187</v>
      </c>
      <c r="L115" s="358"/>
      <c r="M115" s="360"/>
      <c r="N115" s="341"/>
      <c r="O115" s="341"/>
      <c r="P115" s="341"/>
      <c r="Q115" s="341"/>
      <c r="R115" s="341"/>
      <c r="S115" s="341"/>
      <c r="T115" s="356"/>
      <c r="U115" s="356"/>
      <c r="V115" s="356"/>
      <c r="W115" s="356"/>
    </row>
    <row r="116" spans="3:23" ht="12.75" x14ac:dyDescent="0.2">
      <c r="C116" s="357"/>
      <c r="D116" s="353" t="s">
        <v>312</v>
      </c>
      <c r="E116" s="358"/>
      <c r="F116" s="358"/>
      <c r="G116" s="352"/>
      <c r="H116" s="358"/>
      <c r="I116" s="358"/>
      <c r="J116" s="353" t="s">
        <v>13</v>
      </c>
      <c r="K116" s="355" t="s">
        <v>173</v>
      </c>
      <c r="L116" s="358"/>
      <c r="M116" s="360"/>
      <c r="N116" s="341"/>
      <c r="O116" s="341"/>
      <c r="P116" s="341"/>
      <c r="Q116" s="341"/>
      <c r="R116" s="341"/>
      <c r="S116" s="341"/>
      <c r="T116" s="356"/>
      <c r="U116" s="356"/>
      <c r="V116" s="356"/>
      <c r="W116" s="356"/>
    </row>
    <row r="117" spans="3:23" x14ac:dyDescent="0.2">
      <c r="C117" s="357"/>
      <c r="D117" s="358"/>
      <c r="E117" s="358"/>
      <c r="F117" s="358"/>
      <c r="G117" s="358"/>
      <c r="H117" s="358"/>
      <c r="I117" s="358"/>
      <c r="J117" s="358"/>
      <c r="K117" s="358"/>
      <c r="L117" s="358"/>
      <c r="M117" s="360"/>
      <c r="N117" s="341"/>
      <c r="O117" s="341"/>
      <c r="P117" s="341"/>
      <c r="Q117" s="341"/>
      <c r="R117" s="341"/>
      <c r="S117" s="341"/>
      <c r="T117" s="356"/>
      <c r="U117" s="356"/>
      <c r="V117" s="356"/>
      <c r="W117" s="356"/>
    </row>
    <row r="118" spans="3:23" ht="48" x14ac:dyDescent="0.2">
      <c r="C118" s="426"/>
      <c r="D118" s="427" t="s">
        <v>39</v>
      </c>
      <c r="E118" s="428" t="s">
        <v>27</v>
      </c>
      <c r="F118" s="428" t="s">
        <v>25</v>
      </c>
      <c r="G118" s="428" t="s">
        <v>26</v>
      </c>
      <c r="H118" s="428" t="s">
        <v>40</v>
      </c>
      <c r="I118" s="428" t="s">
        <v>41</v>
      </c>
      <c r="J118" s="428" t="s">
        <v>42</v>
      </c>
      <c r="K118" s="429" t="s">
        <v>33</v>
      </c>
      <c r="L118" s="430" t="s">
        <v>373</v>
      </c>
      <c r="M118" s="431"/>
      <c r="N118" s="367" t="s">
        <v>0</v>
      </c>
      <c r="O118" s="368" t="s">
        <v>19</v>
      </c>
      <c r="P118" s="368" t="s">
        <v>374</v>
      </c>
      <c r="Q118" s="368" t="s">
        <v>375</v>
      </c>
      <c r="R118" s="368" t="s">
        <v>376</v>
      </c>
      <c r="S118" s="368" t="s">
        <v>377</v>
      </c>
      <c r="T118" s="368" t="s">
        <v>378</v>
      </c>
      <c r="U118" s="369" t="s">
        <v>379</v>
      </c>
      <c r="V118" s="425"/>
      <c r="W118" s="425"/>
    </row>
    <row r="119" spans="3:23" ht="15.75" x14ac:dyDescent="0.25">
      <c r="C119" s="357"/>
      <c r="D119" s="372" t="s">
        <v>43</v>
      </c>
      <c r="E119" s="358"/>
      <c r="F119" s="358"/>
      <c r="G119" s="358"/>
      <c r="H119" s="358"/>
      <c r="I119" s="358"/>
      <c r="J119" s="358"/>
      <c r="K119" s="432">
        <f>K120+K191</f>
        <v>0</v>
      </c>
      <c r="L119" s="358"/>
      <c r="M119" s="359"/>
      <c r="N119" s="370"/>
      <c r="O119" s="433"/>
      <c r="P119" s="371"/>
      <c r="Q119" s="434">
        <v>0</v>
      </c>
      <c r="R119" s="371"/>
      <c r="S119" s="434">
        <v>325.51380200000006</v>
      </c>
      <c r="T119" s="371"/>
      <c r="U119" s="435">
        <v>101.45243599999999</v>
      </c>
      <c r="V119" s="356"/>
      <c r="W119" s="356"/>
    </row>
    <row r="120" spans="3:23" ht="15" x14ac:dyDescent="0.2">
      <c r="C120" s="436"/>
      <c r="D120" s="437"/>
      <c r="E120" s="438" t="s">
        <v>28</v>
      </c>
      <c r="F120" s="439" t="s">
        <v>44</v>
      </c>
      <c r="G120" s="439" t="s">
        <v>45</v>
      </c>
      <c r="H120" s="437"/>
      <c r="I120" s="437"/>
      <c r="J120" s="440"/>
      <c r="K120" s="441">
        <f>K121+K164+K183</f>
        <v>0</v>
      </c>
      <c r="L120" s="437"/>
      <c r="M120" s="442"/>
      <c r="N120" s="443"/>
      <c r="O120" s="444"/>
      <c r="P120" s="444"/>
      <c r="Q120" s="445">
        <v>0</v>
      </c>
      <c r="R120" s="444"/>
      <c r="S120" s="445">
        <v>325.47667400000006</v>
      </c>
      <c r="T120" s="444"/>
      <c r="U120" s="446">
        <v>99.778399999999991</v>
      </c>
      <c r="V120" s="345"/>
      <c r="W120" s="345"/>
    </row>
    <row r="121" spans="3:23" ht="12.75" x14ac:dyDescent="0.2">
      <c r="C121" s="436"/>
      <c r="D121" s="437"/>
      <c r="E121" s="438" t="s">
        <v>28</v>
      </c>
      <c r="F121" s="447" t="s">
        <v>29</v>
      </c>
      <c r="G121" s="447" t="s">
        <v>46</v>
      </c>
      <c r="H121" s="437"/>
      <c r="I121" s="437"/>
      <c r="J121" s="440"/>
      <c r="K121" s="448">
        <f>K122+K123+K127+K132+K142+K144+K146+K157+K159+K161+K163</f>
        <v>0</v>
      </c>
      <c r="L121" s="437"/>
      <c r="M121" s="442"/>
      <c r="N121" s="443"/>
      <c r="O121" s="444"/>
      <c r="P121" s="444"/>
      <c r="Q121" s="445">
        <v>0</v>
      </c>
      <c r="R121" s="444"/>
      <c r="S121" s="445">
        <v>325.47632400000003</v>
      </c>
      <c r="T121" s="444"/>
      <c r="U121" s="446">
        <v>3.1660000000000004</v>
      </c>
      <c r="V121" s="345"/>
      <c r="W121" s="345"/>
    </row>
    <row r="122" spans="3:23" ht="36" x14ac:dyDescent="0.2">
      <c r="C122" s="357"/>
      <c r="D122" s="449" t="s">
        <v>29</v>
      </c>
      <c r="E122" s="449" t="s">
        <v>47</v>
      </c>
      <c r="F122" s="450" t="s">
        <v>317</v>
      </c>
      <c r="G122" s="451" t="s">
        <v>318</v>
      </c>
      <c r="H122" s="452" t="s">
        <v>59</v>
      </c>
      <c r="I122" s="453">
        <v>2.5</v>
      </c>
      <c r="J122" s="454">
        <v>0</v>
      </c>
      <c r="K122" s="455">
        <f>J122*I122</f>
        <v>0</v>
      </c>
      <c r="L122" s="456"/>
      <c r="M122" s="359"/>
      <c r="N122" s="457" t="s">
        <v>0</v>
      </c>
      <c r="O122" s="458" t="s">
        <v>20</v>
      </c>
      <c r="P122" s="366"/>
      <c r="Q122" s="459">
        <v>0</v>
      </c>
      <c r="R122" s="459">
        <v>0</v>
      </c>
      <c r="S122" s="459">
        <v>0</v>
      </c>
      <c r="T122" s="459">
        <v>0.255</v>
      </c>
      <c r="U122" s="460">
        <v>0.63749999999999996</v>
      </c>
      <c r="V122" s="356"/>
      <c r="W122" s="356"/>
    </row>
    <row r="123" spans="3:23" ht="24" x14ac:dyDescent="0.2">
      <c r="C123" s="357"/>
      <c r="D123" s="449" t="s">
        <v>50</v>
      </c>
      <c r="E123" s="449" t="s">
        <v>47</v>
      </c>
      <c r="F123" s="450" t="s">
        <v>143</v>
      </c>
      <c r="G123" s="451" t="s">
        <v>144</v>
      </c>
      <c r="H123" s="452" t="s">
        <v>48</v>
      </c>
      <c r="I123" s="453">
        <v>1.9450000000000001</v>
      </c>
      <c r="J123" s="454">
        <v>0</v>
      </c>
      <c r="K123" s="455">
        <f>J123*I123</f>
        <v>0</v>
      </c>
      <c r="L123" s="456"/>
      <c r="M123" s="359"/>
      <c r="N123" s="457" t="s">
        <v>0</v>
      </c>
      <c r="O123" s="458" t="s">
        <v>20</v>
      </c>
      <c r="P123" s="366"/>
      <c r="Q123" s="459">
        <v>0</v>
      </c>
      <c r="R123" s="459">
        <v>0</v>
      </c>
      <c r="S123" s="459">
        <v>0</v>
      </c>
      <c r="T123" s="459">
        <v>1.3</v>
      </c>
      <c r="U123" s="460">
        <v>2.5285000000000002</v>
      </c>
      <c r="V123" s="356"/>
      <c r="W123" s="356"/>
    </row>
    <row r="124" spans="3:23" x14ac:dyDescent="0.2">
      <c r="C124" s="461"/>
      <c r="D124" s="462"/>
      <c r="E124" s="463" t="s">
        <v>51</v>
      </c>
      <c r="F124" s="464" t="s">
        <v>0</v>
      </c>
      <c r="G124" s="465" t="s">
        <v>380</v>
      </c>
      <c r="H124" s="462"/>
      <c r="I124" s="466">
        <v>0.625</v>
      </c>
      <c r="J124" s="467"/>
      <c r="K124" s="462"/>
      <c r="L124" s="462"/>
      <c r="M124" s="468"/>
      <c r="N124" s="469"/>
      <c r="O124" s="470"/>
      <c r="P124" s="470"/>
      <c r="Q124" s="470"/>
      <c r="R124" s="470"/>
      <c r="S124" s="470"/>
      <c r="T124" s="470"/>
      <c r="U124" s="471"/>
      <c r="V124" s="346"/>
      <c r="W124" s="346"/>
    </row>
    <row r="125" spans="3:23" x14ac:dyDescent="0.2">
      <c r="C125" s="461"/>
      <c r="D125" s="462"/>
      <c r="E125" s="463" t="s">
        <v>51</v>
      </c>
      <c r="F125" s="464" t="s">
        <v>0</v>
      </c>
      <c r="G125" s="465" t="s">
        <v>381</v>
      </c>
      <c r="H125" s="462"/>
      <c r="I125" s="466">
        <v>1.32</v>
      </c>
      <c r="J125" s="467"/>
      <c r="K125" s="462"/>
      <c r="L125" s="462"/>
      <c r="M125" s="468"/>
      <c r="N125" s="469"/>
      <c r="O125" s="470"/>
      <c r="P125" s="470"/>
      <c r="Q125" s="470"/>
      <c r="R125" s="470"/>
      <c r="S125" s="470"/>
      <c r="T125" s="470"/>
      <c r="U125" s="471"/>
      <c r="V125" s="346"/>
      <c r="W125" s="346"/>
    </row>
    <row r="126" spans="3:23" x14ac:dyDescent="0.2">
      <c r="C126" s="472"/>
      <c r="D126" s="473"/>
      <c r="E126" s="463" t="s">
        <v>51</v>
      </c>
      <c r="F126" s="474" t="s">
        <v>0</v>
      </c>
      <c r="G126" s="475" t="s">
        <v>52</v>
      </c>
      <c r="H126" s="473"/>
      <c r="I126" s="476">
        <v>1.9450000000000001</v>
      </c>
      <c r="J126" s="477"/>
      <c r="K126" s="473"/>
      <c r="L126" s="473"/>
      <c r="M126" s="478"/>
      <c r="N126" s="479"/>
      <c r="O126" s="480"/>
      <c r="P126" s="480"/>
      <c r="Q126" s="480"/>
      <c r="R126" s="480"/>
      <c r="S126" s="480"/>
      <c r="T126" s="480"/>
      <c r="U126" s="481"/>
      <c r="V126" s="347"/>
      <c r="W126" s="347"/>
    </row>
    <row r="127" spans="3:23" ht="36" x14ac:dyDescent="0.2">
      <c r="C127" s="357"/>
      <c r="D127" s="449" t="s">
        <v>54</v>
      </c>
      <c r="E127" s="449" t="s">
        <v>47</v>
      </c>
      <c r="F127" s="450" t="s">
        <v>145</v>
      </c>
      <c r="G127" s="451" t="s">
        <v>146</v>
      </c>
      <c r="H127" s="452" t="s">
        <v>48</v>
      </c>
      <c r="I127" s="453">
        <v>48.72</v>
      </c>
      <c r="J127" s="454">
        <v>0</v>
      </c>
      <c r="K127" s="455">
        <f>J127*I127</f>
        <v>0</v>
      </c>
      <c r="L127" s="456"/>
      <c r="M127" s="359"/>
      <c r="N127" s="457" t="s">
        <v>0</v>
      </c>
      <c r="O127" s="458" t="s">
        <v>20</v>
      </c>
      <c r="P127" s="366"/>
      <c r="Q127" s="459">
        <v>0</v>
      </c>
      <c r="R127" s="459">
        <v>0</v>
      </c>
      <c r="S127" s="459">
        <v>0</v>
      </c>
      <c r="T127" s="459">
        <v>0</v>
      </c>
      <c r="U127" s="460">
        <v>0</v>
      </c>
      <c r="V127" s="356"/>
      <c r="W127" s="356"/>
    </row>
    <row r="128" spans="3:23" x14ac:dyDescent="0.2">
      <c r="C128" s="461"/>
      <c r="D128" s="462"/>
      <c r="E128" s="463" t="s">
        <v>51</v>
      </c>
      <c r="F128" s="464" t="s">
        <v>0</v>
      </c>
      <c r="G128" s="465" t="s">
        <v>382</v>
      </c>
      <c r="H128" s="462"/>
      <c r="I128" s="466">
        <v>28.32</v>
      </c>
      <c r="J128" s="467"/>
      <c r="K128" s="462"/>
      <c r="L128" s="462"/>
      <c r="M128" s="468"/>
      <c r="N128" s="469"/>
      <c r="O128" s="470"/>
      <c r="P128" s="470"/>
      <c r="Q128" s="470"/>
      <c r="R128" s="470"/>
      <c r="S128" s="470"/>
      <c r="T128" s="470"/>
      <c r="U128" s="471"/>
      <c r="V128" s="346"/>
      <c r="W128" s="346"/>
    </row>
    <row r="129" spans="3:23" ht="22.5" x14ac:dyDescent="0.2">
      <c r="C129" s="461"/>
      <c r="D129" s="462"/>
      <c r="E129" s="463" t="s">
        <v>51</v>
      </c>
      <c r="F129" s="464" t="s">
        <v>0</v>
      </c>
      <c r="G129" s="465" t="s">
        <v>383</v>
      </c>
      <c r="H129" s="462"/>
      <c r="I129" s="466">
        <v>1.8</v>
      </c>
      <c r="J129" s="467"/>
      <c r="K129" s="462"/>
      <c r="L129" s="462"/>
      <c r="M129" s="468"/>
      <c r="N129" s="469"/>
      <c r="O129" s="470"/>
      <c r="P129" s="470"/>
      <c r="Q129" s="470"/>
      <c r="R129" s="470"/>
      <c r="S129" s="470"/>
      <c r="T129" s="470"/>
      <c r="U129" s="471"/>
      <c r="V129" s="346"/>
      <c r="W129" s="346"/>
    </row>
    <row r="130" spans="3:23" x14ac:dyDescent="0.2">
      <c r="C130" s="461"/>
      <c r="D130" s="462"/>
      <c r="E130" s="463" t="s">
        <v>51</v>
      </c>
      <c r="F130" s="464" t="s">
        <v>0</v>
      </c>
      <c r="G130" s="465" t="s">
        <v>384</v>
      </c>
      <c r="H130" s="462"/>
      <c r="I130" s="466">
        <v>18.600000000000001</v>
      </c>
      <c r="J130" s="467"/>
      <c r="K130" s="462"/>
      <c r="L130" s="462"/>
      <c r="M130" s="468"/>
      <c r="N130" s="469"/>
      <c r="O130" s="470"/>
      <c r="P130" s="470"/>
      <c r="Q130" s="470"/>
      <c r="R130" s="470"/>
      <c r="S130" s="470"/>
      <c r="T130" s="470"/>
      <c r="U130" s="471"/>
      <c r="V130" s="346"/>
      <c r="W130" s="346"/>
    </row>
    <row r="131" spans="3:23" x14ac:dyDescent="0.2">
      <c r="C131" s="472"/>
      <c r="D131" s="473"/>
      <c r="E131" s="463" t="s">
        <v>51</v>
      </c>
      <c r="F131" s="474" t="s">
        <v>0</v>
      </c>
      <c r="G131" s="475" t="s">
        <v>52</v>
      </c>
      <c r="H131" s="473"/>
      <c r="I131" s="476">
        <v>48.72</v>
      </c>
      <c r="J131" s="477"/>
      <c r="K131" s="473"/>
      <c r="L131" s="473"/>
      <c r="M131" s="478"/>
      <c r="N131" s="479"/>
      <c r="O131" s="480"/>
      <c r="P131" s="480"/>
      <c r="Q131" s="480"/>
      <c r="R131" s="480"/>
      <c r="S131" s="480"/>
      <c r="T131" s="480"/>
      <c r="U131" s="481"/>
      <c r="V131" s="347"/>
      <c r="W131" s="347"/>
    </row>
    <row r="132" spans="3:23" ht="24" x14ac:dyDescent="0.2">
      <c r="C132" s="357"/>
      <c r="D132" s="449" t="s">
        <v>49</v>
      </c>
      <c r="E132" s="449" t="s">
        <v>47</v>
      </c>
      <c r="F132" s="450" t="s">
        <v>195</v>
      </c>
      <c r="G132" s="451" t="s">
        <v>94</v>
      </c>
      <c r="H132" s="452" t="s">
        <v>48</v>
      </c>
      <c r="I132" s="453">
        <v>154.22499999999999</v>
      </c>
      <c r="J132" s="454">
        <v>0</v>
      </c>
      <c r="K132" s="455">
        <f>J132*I132</f>
        <v>0</v>
      </c>
      <c r="L132" s="456"/>
      <c r="M132" s="359"/>
      <c r="N132" s="457" t="s">
        <v>0</v>
      </c>
      <c r="O132" s="458" t="s">
        <v>20</v>
      </c>
      <c r="P132" s="366"/>
      <c r="Q132" s="459">
        <v>0</v>
      </c>
      <c r="R132" s="459">
        <v>0</v>
      </c>
      <c r="S132" s="459">
        <v>0</v>
      </c>
      <c r="T132" s="459">
        <v>0</v>
      </c>
      <c r="U132" s="460">
        <v>0</v>
      </c>
      <c r="V132" s="356"/>
      <c r="W132" s="356"/>
    </row>
    <row r="133" spans="3:23" x14ac:dyDescent="0.2">
      <c r="C133" s="461"/>
      <c r="D133" s="462"/>
      <c r="E133" s="463" t="s">
        <v>51</v>
      </c>
      <c r="F133" s="464" t="s">
        <v>0</v>
      </c>
      <c r="G133" s="465" t="s">
        <v>385</v>
      </c>
      <c r="H133" s="462"/>
      <c r="I133" s="466">
        <v>88.36</v>
      </c>
      <c r="J133" s="467"/>
      <c r="K133" s="462"/>
      <c r="L133" s="462"/>
      <c r="M133" s="468"/>
      <c r="N133" s="469"/>
      <c r="O133" s="470"/>
      <c r="P133" s="470"/>
      <c r="Q133" s="470"/>
      <c r="R133" s="470"/>
      <c r="S133" s="470"/>
      <c r="T133" s="470"/>
      <c r="U133" s="471"/>
      <c r="V133" s="346"/>
      <c r="W133" s="346"/>
    </row>
    <row r="134" spans="3:23" x14ac:dyDescent="0.2">
      <c r="C134" s="461"/>
      <c r="D134" s="462"/>
      <c r="E134" s="463" t="s">
        <v>51</v>
      </c>
      <c r="F134" s="464" t="s">
        <v>0</v>
      </c>
      <c r="G134" s="465" t="s">
        <v>386</v>
      </c>
      <c r="H134" s="462"/>
      <c r="I134" s="466">
        <v>5</v>
      </c>
      <c r="J134" s="467"/>
      <c r="K134" s="462"/>
      <c r="L134" s="462"/>
      <c r="M134" s="468"/>
      <c r="N134" s="469"/>
      <c r="O134" s="470"/>
      <c r="P134" s="470"/>
      <c r="Q134" s="470"/>
      <c r="R134" s="470"/>
      <c r="S134" s="470"/>
      <c r="T134" s="470"/>
      <c r="U134" s="471"/>
      <c r="V134" s="346"/>
      <c r="W134" s="346"/>
    </row>
    <row r="135" spans="3:23" x14ac:dyDescent="0.2">
      <c r="C135" s="461"/>
      <c r="D135" s="462"/>
      <c r="E135" s="463" t="s">
        <v>51</v>
      </c>
      <c r="F135" s="464" t="s">
        <v>0</v>
      </c>
      <c r="G135" s="465" t="s">
        <v>387</v>
      </c>
      <c r="H135" s="462"/>
      <c r="I135" s="466">
        <v>1.9450000000000001</v>
      </c>
      <c r="J135" s="467"/>
      <c r="K135" s="462"/>
      <c r="L135" s="462"/>
      <c r="M135" s="468"/>
      <c r="N135" s="469"/>
      <c r="O135" s="470"/>
      <c r="P135" s="470"/>
      <c r="Q135" s="470"/>
      <c r="R135" s="470"/>
      <c r="S135" s="470"/>
      <c r="T135" s="470"/>
      <c r="U135" s="471"/>
      <c r="V135" s="346"/>
      <c r="W135" s="346"/>
    </row>
    <row r="136" spans="3:23" x14ac:dyDescent="0.2">
      <c r="C136" s="461"/>
      <c r="D136" s="462"/>
      <c r="E136" s="463" t="s">
        <v>51</v>
      </c>
      <c r="F136" s="464" t="s">
        <v>0</v>
      </c>
      <c r="G136" s="465" t="s">
        <v>388</v>
      </c>
      <c r="H136" s="462"/>
      <c r="I136" s="466">
        <v>4</v>
      </c>
      <c r="J136" s="467"/>
      <c r="K136" s="462"/>
      <c r="L136" s="462"/>
      <c r="M136" s="468"/>
      <c r="N136" s="469"/>
      <c r="O136" s="470"/>
      <c r="P136" s="470"/>
      <c r="Q136" s="470"/>
      <c r="R136" s="470"/>
      <c r="S136" s="470"/>
      <c r="T136" s="470"/>
      <c r="U136" s="471"/>
      <c r="V136" s="346"/>
      <c r="W136" s="346"/>
    </row>
    <row r="137" spans="3:23" x14ac:dyDescent="0.2">
      <c r="C137" s="461"/>
      <c r="D137" s="462"/>
      <c r="E137" s="463" t="s">
        <v>51</v>
      </c>
      <c r="F137" s="464" t="s">
        <v>0</v>
      </c>
      <c r="G137" s="465" t="s">
        <v>389</v>
      </c>
      <c r="H137" s="462"/>
      <c r="I137" s="466">
        <v>2</v>
      </c>
      <c r="J137" s="467"/>
      <c r="K137" s="462"/>
      <c r="L137" s="462"/>
      <c r="M137" s="468"/>
      <c r="N137" s="469"/>
      <c r="O137" s="470"/>
      <c r="P137" s="470"/>
      <c r="Q137" s="470"/>
      <c r="R137" s="470"/>
      <c r="S137" s="470"/>
      <c r="T137" s="470"/>
      <c r="U137" s="471"/>
      <c r="V137" s="346"/>
      <c r="W137" s="346"/>
    </row>
    <row r="138" spans="3:23" x14ac:dyDescent="0.2">
      <c r="C138" s="461"/>
      <c r="D138" s="462"/>
      <c r="E138" s="463" t="s">
        <v>51</v>
      </c>
      <c r="F138" s="464" t="s">
        <v>0</v>
      </c>
      <c r="G138" s="465" t="s">
        <v>390</v>
      </c>
      <c r="H138" s="462"/>
      <c r="I138" s="466">
        <v>4.2</v>
      </c>
      <c r="J138" s="467"/>
      <c r="K138" s="462"/>
      <c r="L138" s="462"/>
      <c r="M138" s="468"/>
      <c r="N138" s="469"/>
      <c r="O138" s="470"/>
      <c r="P138" s="470"/>
      <c r="Q138" s="470"/>
      <c r="R138" s="470"/>
      <c r="S138" s="470"/>
      <c r="T138" s="470"/>
      <c r="U138" s="471"/>
      <c r="V138" s="346"/>
      <c r="W138" s="346"/>
    </row>
    <row r="139" spans="3:23" x14ac:dyDescent="0.2">
      <c r="C139" s="482"/>
      <c r="D139" s="483"/>
      <c r="E139" s="463" t="s">
        <v>51</v>
      </c>
      <c r="F139" s="484" t="s">
        <v>0</v>
      </c>
      <c r="G139" s="485" t="s">
        <v>107</v>
      </c>
      <c r="H139" s="483"/>
      <c r="I139" s="486">
        <v>105.505</v>
      </c>
      <c r="J139" s="487"/>
      <c r="K139" s="483"/>
      <c r="L139" s="483"/>
      <c r="M139" s="488"/>
      <c r="N139" s="489"/>
      <c r="O139" s="490"/>
      <c r="P139" s="490"/>
      <c r="Q139" s="490"/>
      <c r="R139" s="490"/>
      <c r="S139" s="490"/>
      <c r="T139" s="490"/>
      <c r="U139" s="491"/>
      <c r="V139" s="348"/>
      <c r="W139" s="348"/>
    </row>
    <row r="140" spans="3:23" x14ac:dyDescent="0.2">
      <c r="C140" s="461"/>
      <c r="D140" s="462"/>
      <c r="E140" s="463" t="s">
        <v>51</v>
      </c>
      <c r="F140" s="464" t="s">
        <v>0</v>
      </c>
      <c r="G140" s="465" t="s">
        <v>391</v>
      </c>
      <c r="H140" s="462"/>
      <c r="I140" s="466">
        <v>48.72</v>
      </c>
      <c r="J140" s="467"/>
      <c r="K140" s="462"/>
      <c r="L140" s="462"/>
      <c r="M140" s="468"/>
      <c r="N140" s="469"/>
      <c r="O140" s="470"/>
      <c r="P140" s="470"/>
      <c r="Q140" s="470"/>
      <c r="R140" s="470"/>
      <c r="S140" s="470"/>
      <c r="T140" s="470"/>
      <c r="U140" s="471"/>
      <c r="V140" s="346"/>
      <c r="W140" s="346"/>
    </row>
    <row r="141" spans="3:23" x14ac:dyDescent="0.2">
      <c r="C141" s="472"/>
      <c r="D141" s="473"/>
      <c r="E141" s="463" t="s">
        <v>51</v>
      </c>
      <c r="F141" s="474" t="s">
        <v>0</v>
      </c>
      <c r="G141" s="475" t="s">
        <v>52</v>
      </c>
      <c r="H141" s="473"/>
      <c r="I141" s="476">
        <v>154.22499999999999</v>
      </c>
      <c r="J141" s="477"/>
      <c r="K141" s="473"/>
      <c r="L141" s="473"/>
      <c r="M141" s="478"/>
      <c r="N141" s="479"/>
      <c r="O141" s="480"/>
      <c r="P141" s="480"/>
      <c r="Q141" s="480"/>
      <c r="R141" s="480"/>
      <c r="S141" s="480"/>
      <c r="T141" s="480"/>
      <c r="U141" s="481"/>
      <c r="V141" s="347"/>
      <c r="W141" s="347"/>
    </row>
    <row r="142" spans="3:23" ht="24" x14ac:dyDescent="0.2">
      <c r="C142" s="357"/>
      <c r="D142" s="492" t="s">
        <v>58</v>
      </c>
      <c r="E142" s="492" t="s">
        <v>55</v>
      </c>
      <c r="F142" s="493" t="s">
        <v>95</v>
      </c>
      <c r="G142" s="494" t="s">
        <v>96</v>
      </c>
      <c r="H142" s="495" t="s">
        <v>56</v>
      </c>
      <c r="I142" s="496">
        <v>222.084</v>
      </c>
      <c r="J142" s="497">
        <v>0</v>
      </c>
      <c r="K142" s="498">
        <f>J142*I142</f>
        <v>0</v>
      </c>
      <c r="L142" s="499"/>
      <c r="M142" s="500"/>
      <c r="N142" s="501" t="s">
        <v>0</v>
      </c>
      <c r="O142" s="502" t="s">
        <v>20</v>
      </c>
      <c r="P142" s="366"/>
      <c r="Q142" s="459">
        <v>0</v>
      </c>
      <c r="R142" s="459">
        <v>1</v>
      </c>
      <c r="S142" s="459">
        <v>222.084</v>
      </c>
      <c r="T142" s="459">
        <v>0</v>
      </c>
      <c r="U142" s="460">
        <v>0</v>
      </c>
      <c r="V142" s="356"/>
      <c r="W142" s="356"/>
    </row>
    <row r="143" spans="3:23" x14ac:dyDescent="0.2">
      <c r="C143" s="461"/>
      <c r="D143" s="462"/>
      <c r="E143" s="463" t="s">
        <v>51</v>
      </c>
      <c r="F143" s="464" t="s">
        <v>0</v>
      </c>
      <c r="G143" s="465" t="s">
        <v>392</v>
      </c>
      <c r="H143" s="462"/>
      <c r="I143" s="466">
        <v>222.084</v>
      </c>
      <c r="J143" s="467"/>
      <c r="K143" s="462"/>
      <c r="L143" s="462"/>
      <c r="M143" s="468"/>
      <c r="N143" s="469"/>
      <c r="O143" s="470"/>
      <c r="P143" s="470"/>
      <c r="Q143" s="470"/>
      <c r="R143" s="470"/>
      <c r="S143" s="470"/>
      <c r="T143" s="470"/>
      <c r="U143" s="471"/>
      <c r="V143" s="346"/>
      <c r="W143" s="346"/>
    </row>
    <row r="144" spans="3:23" ht="24" x14ac:dyDescent="0.2">
      <c r="C144" s="357"/>
      <c r="D144" s="492" t="s">
        <v>60</v>
      </c>
      <c r="E144" s="492" t="s">
        <v>55</v>
      </c>
      <c r="F144" s="493" t="s">
        <v>61</v>
      </c>
      <c r="G144" s="494" t="s">
        <v>62</v>
      </c>
      <c r="H144" s="495" t="s">
        <v>56</v>
      </c>
      <c r="I144" s="496">
        <v>55.521000000000001</v>
      </c>
      <c r="J144" s="497">
        <v>0</v>
      </c>
      <c r="K144" s="498">
        <f>J144*I144</f>
        <v>0</v>
      </c>
      <c r="L144" s="499"/>
      <c r="M144" s="500"/>
      <c r="N144" s="501" t="s">
        <v>0</v>
      </c>
      <c r="O144" s="502" t="s">
        <v>20</v>
      </c>
      <c r="P144" s="366"/>
      <c r="Q144" s="459">
        <v>0</v>
      </c>
      <c r="R144" s="459">
        <v>1</v>
      </c>
      <c r="S144" s="459">
        <v>55.521000000000001</v>
      </c>
      <c r="T144" s="459">
        <v>0</v>
      </c>
      <c r="U144" s="460">
        <v>0</v>
      </c>
      <c r="V144" s="356"/>
      <c r="W144" s="356"/>
    </row>
    <row r="145" spans="3:23" x14ac:dyDescent="0.2">
      <c r="C145" s="461"/>
      <c r="D145" s="462"/>
      <c r="E145" s="463" t="s">
        <v>51</v>
      </c>
      <c r="F145" s="464" t="s">
        <v>0</v>
      </c>
      <c r="G145" s="465" t="s">
        <v>393</v>
      </c>
      <c r="H145" s="462"/>
      <c r="I145" s="466">
        <v>55.521000000000001</v>
      </c>
      <c r="J145" s="467"/>
      <c r="K145" s="462"/>
      <c r="L145" s="462"/>
      <c r="M145" s="468"/>
      <c r="N145" s="469"/>
      <c r="O145" s="470"/>
      <c r="P145" s="470"/>
      <c r="Q145" s="470"/>
      <c r="R145" s="470"/>
      <c r="S145" s="470"/>
      <c r="T145" s="470"/>
      <c r="U145" s="471"/>
      <c r="V145" s="346"/>
      <c r="W145" s="346"/>
    </row>
    <row r="146" spans="3:23" ht="36" x14ac:dyDescent="0.2">
      <c r="C146" s="357"/>
      <c r="D146" s="449" t="s">
        <v>63</v>
      </c>
      <c r="E146" s="449" t="s">
        <v>47</v>
      </c>
      <c r="F146" s="450" t="s">
        <v>147</v>
      </c>
      <c r="G146" s="451" t="s">
        <v>148</v>
      </c>
      <c r="H146" s="452" t="s">
        <v>59</v>
      </c>
      <c r="I146" s="453">
        <v>132.96799999999999</v>
      </c>
      <c r="J146" s="454">
        <v>0</v>
      </c>
      <c r="K146" s="455">
        <f>J146*I146</f>
        <v>0</v>
      </c>
      <c r="L146" s="456"/>
      <c r="M146" s="359"/>
      <c r="N146" s="457" t="s">
        <v>0</v>
      </c>
      <c r="O146" s="458" t="s">
        <v>20</v>
      </c>
      <c r="P146" s="366"/>
      <c r="Q146" s="459">
        <v>0</v>
      </c>
      <c r="R146" s="459">
        <v>0</v>
      </c>
      <c r="S146" s="459">
        <v>0</v>
      </c>
      <c r="T146" s="459">
        <v>0</v>
      </c>
      <c r="U146" s="460">
        <v>0</v>
      </c>
      <c r="V146" s="356"/>
      <c r="W146" s="356"/>
    </row>
    <row r="147" spans="3:23" x14ac:dyDescent="0.2">
      <c r="C147" s="461"/>
      <c r="D147" s="462"/>
      <c r="E147" s="463" t="s">
        <v>51</v>
      </c>
      <c r="F147" s="464" t="s">
        <v>0</v>
      </c>
      <c r="G147" s="465" t="s">
        <v>385</v>
      </c>
      <c r="H147" s="462"/>
      <c r="I147" s="466">
        <v>88.36</v>
      </c>
      <c r="J147" s="467"/>
      <c r="K147" s="462"/>
      <c r="L147" s="462"/>
      <c r="M147" s="468"/>
      <c r="N147" s="469"/>
      <c r="O147" s="470"/>
      <c r="P147" s="470"/>
      <c r="Q147" s="470"/>
      <c r="R147" s="470"/>
      <c r="S147" s="470"/>
      <c r="T147" s="470"/>
      <c r="U147" s="471"/>
      <c r="V147" s="346"/>
      <c r="W147" s="346"/>
    </row>
    <row r="148" spans="3:23" x14ac:dyDescent="0.2">
      <c r="C148" s="461"/>
      <c r="D148" s="462"/>
      <c r="E148" s="463" t="s">
        <v>51</v>
      </c>
      <c r="F148" s="464" t="s">
        <v>0</v>
      </c>
      <c r="G148" s="465" t="s">
        <v>394</v>
      </c>
      <c r="H148" s="462"/>
      <c r="I148" s="466">
        <v>7.04</v>
      </c>
      <c r="J148" s="467"/>
      <c r="K148" s="462"/>
      <c r="L148" s="462"/>
      <c r="M148" s="468"/>
      <c r="N148" s="469"/>
      <c r="O148" s="470"/>
      <c r="P148" s="470"/>
      <c r="Q148" s="470"/>
      <c r="R148" s="470"/>
      <c r="S148" s="470"/>
      <c r="T148" s="470"/>
      <c r="U148" s="471"/>
      <c r="V148" s="346"/>
      <c r="W148" s="346"/>
    </row>
    <row r="149" spans="3:23" x14ac:dyDescent="0.2">
      <c r="C149" s="461"/>
      <c r="D149" s="462"/>
      <c r="E149" s="463" t="s">
        <v>51</v>
      </c>
      <c r="F149" s="464" t="s">
        <v>0</v>
      </c>
      <c r="G149" s="465" t="s">
        <v>395</v>
      </c>
      <c r="H149" s="462"/>
      <c r="I149" s="466">
        <v>5.28</v>
      </c>
      <c r="J149" s="467"/>
      <c r="K149" s="462"/>
      <c r="L149" s="462"/>
      <c r="M149" s="468"/>
      <c r="N149" s="469"/>
      <c r="O149" s="470"/>
      <c r="P149" s="470"/>
      <c r="Q149" s="470"/>
      <c r="R149" s="470"/>
      <c r="S149" s="470"/>
      <c r="T149" s="470"/>
      <c r="U149" s="471"/>
      <c r="V149" s="346"/>
      <c r="W149" s="346"/>
    </row>
    <row r="150" spans="3:23" x14ac:dyDescent="0.2">
      <c r="C150" s="461"/>
      <c r="D150" s="462"/>
      <c r="E150" s="463" t="s">
        <v>51</v>
      </c>
      <c r="F150" s="464" t="s">
        <v>0</v>
      </c>
      <c r="G150" s="465" t="s">
        <v>396</v>
      </c>
      <c r="H150" s="462"/>
      <c r="I150" s="466">
        <v>2.5</v>
      </c>
      <c r="J150" s="467"/>
      <c r="K150" s="462"/>
      <c r="L150" s="462"/>
      <c r="M150" s="468"/>
      <c r="N150" s="469"/>
      <c r="O150" s="470"/>
      <c r="P150" s="470"/>
      <c r="Q150" s="470"/>
      <c r="R150" s="470"/>
      <c r="S150" s="470"/>
      <c r="T150" s="470"/>
      <c r="U150" s="471"/>
      <c r="V150" s="346"/>
      <c r="W150" s="346"/>
    </row>
    <row r="151" spans="3:23" x14ac:dyDescent="0.2">
      <c r="C151" s="461"/>
      <c r="D151" s="462"/>
      <c r="E151" s="463" t="s">
        <v>51</v>
      </c>
      <c r="F151" s="464" t="s">
        <v>0</v>
      </c>
      <c r="G151" s="465" t="s">
        <v>388</v>
      </c>
      <c r="H151" s="462"/>
      <c r="I151" s="466">
        <v>4</v>
      </c>
      <c r="J151" s="467"/>
      <c r="K151" s="462"/>
      <c r="L151" s="462"/>
      <c r="M151" s="468"/>
      <c r="N151" s="469"/>
      <c r="O151" s="470"/>
      <c r="P151" s="470"/>
      <c r="Q151" s="470"/>
      <c r="R151" s="470"/>
      <c r="S151" s="470"/>
      <c r="T151" s="470"/>
      <c r="U151" s="471"/>
      <c r="V151" s="346"/>
      <c r="W151" s="346"/>
    </row>
    <row r="152" spans="3:23" x14ac:dyDescent="0.2">
      <c r="C152" s="461"/>
      <c r="D152" s="462"/>
      <c r="E152" s="463" t="s">
        <v>51</v>
      </c>
      <c r="F152" s="464" t="s">
        <v>0</v>
      </c>
      <c r="G152" s="465" t="s">
        <v>397</v>
      </c>
      <c r="H152" s="462"/>
      <c r="I152" s="466">
        <v>1</v>
      </c>
      <c r="J152" s="467"/>
      <c r="K152" s="462"/>
      <c r="L152" s="462"/>
      <c r="M152" s="468"/>
      <c r="N152" s="469"/>
      <c r="O152" s="470"/>
      <c r="P152" s="470"/>
      <c r="Q152" s="470"/>
      <c r="R152" s="470"/>
      <c r="S152" s="470"/>
      <c r="T152" s="470"/>
      <c r="U152" s="471"/>
      <c r="V152" s="346"/>
      <c r="W152" s="346"/>
    </row>
    <row r="153" spans="3:23" x14ac:dyDescent="0.2">
      <c r="C153" s="461"/>
      <c r="D153" s="462"/>
      <c r="E153" s="463" t="s">
        <v>51</v>
      </c>
      <c r="F153" s="464" t="s">
        <v>0</v>
      </c>
      <c r="G153" s="465" t="s">
        <v>398</v>
      </c>
      <c r="H153" s="462"/>
      <c r="I153" s="466">
        <v>5.7</v>
      </c>
      <c r="J153" s="467"/>
      <c r="K153" s="462"/>
      <c r="L153" s="462"/>
      <c r="M153" s="468"/>
      <c r="N153" s="469"/>
      <c r="O153" s="470"/>
      <c r="P153" s="470"/>
      <c r="Q153" s="470"/>
      <c r="R153" s="470"/>
      <c r="S153" s="470"/>
      <c r="T153" s="470"/>
      <c r="U153" s="471"/>
      <c r="V153" s="346"/>
      <c r="W153" s="346"/>
    </row>
    <row r="154" spans="3:23" x14ac:dyDescent="0.2">
      <c r="C154" s="461"/>
      <c r="D154" s="462"/>
      <c r="E154" s="463" t="s">
        <v>51</v>
      </c>
      <c r="F154" s="464" t="s">
        <v>0</v>
      </c>
      <c r="G154" s="465" t="s">
        <v>399</v>
      </c>
      <c r="H154" s="462"/>
      <c r="I154" s="466">
        <v>7</v>
      </c>
      <c r="J154" s="467"/>
      <c r="K154" s="462"/>
      <c r="L154" s="462"/>
      <c r="M154" s="468"/>
      <c r="N154" s="469"/>
      <c r="O154" s="470"/>
      <c r="P154" s="470"/>
      <c r="Q154" s="470"/>
      <c r="R154" s="470"/>
      <c r="S154" s="470"/>
      <c r="T154" s="470"/>
      <c r="U154" s="471"/>
      <c r="V154" s="346"/>
      <c r="W154" s="346"/>
    </row>
    <row r="155" spans="3:23" x14ac:dyDescent="0.2">
      <c r="C155" s="472"/>
      <c r="D155" s="473"/>
      <c r="E155" s="463" t="s">
        <v>51</v>
      </c>
      <c r="F155" s="474" t="s">
        <v>0</v>
      </c>
      <c r="G155" s="475" t="s">
        <v>52</v>
      </c>
      <c r="H155" s="473"/>
      <c r="I155" s="476">
        <v>120.88</v>
      </c>
      <c r="J155" s="477"/>
      <c r="K155" s="473"/>
      <c r="L155" s="473"/>
      <c r="M155" s="478"/>
      <c r="N155" s="479"/>
      <c r="O155" s="480"/>
      <c r="P155" s="480"/>
      <c r="Q155" s="480"/>
      <c r="R155" s="480"/>
      <c r="S155" s="480"/>
      <c r="T155" s="480"/>
      <c r="U155" s="481"/>
      <c r="V155" s="347"/>
      <c r="W155" s="347"/>
    </row>
    <row r="156" spans="3:23" ht="22.5" x14ac:dyDescent="0.2">
      <c r="C156" s="461"/>
      <c r="D156" s="462"/>
      <c r="E156" s="463" t="s">
        <v>51</v>
      </c>
      <c r="F156" s="462"/>
      <c r="G156" s="465" t="s">
        <v>400</v>
      </c>
      <c r="H156" s="462"/>
      <c r="I156" s="466">
        <v>132.96799999999999</v>
      </c>
      <c r="J156" s="467"/>
      <c r="K156" s="462"/>
      <c r="L156" s="462"/>
      <c r="M156" s="468"/>
      <c r="N156" s="469"/>
      <c r="O156" s="470"/>
      <c r="P156" s="470"/>
      <c r="Q156" s="470"/>
      <c r="R156" s="470"/>
      <c r="S156" s="470"/>
      <c r="T156" s="470"/>
      <c r="U156" s="471"/>
      <c r="V156" s="346"/>
      <c r="W156" s="346"/>
    </row>
    <row r="157" spans="3:23" ht="24" x14ac:dyDescent="0.2">
      <c r="C157" s="357"/>
      <c r="D157" s="492" t="s">
        <v>57</v>
      </c>
      <c r="E157" s="492" t="s">
        <v>55</v>
      </c>
      <c r="F157" s="493" t="s">
        <v>97</v>
      </c>
      <c r="G157" s="494" t="s">
        <v>98</v>
      </c>
      <c r="H157" s="495" t="s">
        <v>56</v>
      </c>
      <c r="I157" s="496">
        <v>47.868000000000002</v>
      </c>
      <c r="J157" s="497">
        <v>0</v>
      </c>
      <c r="K157" s="498">
        <f>J157*I157</f>
        <v>0</v>
      </c>
      <c r="L157" s="499"/>
      <c r="M157" s="500"/>
      <c r="N157" s="501" t="s">
        <v>0</v>
      </c>
      <c r="O157" s="502" t="s">
        <v>20</v>
      </c>
      <c r="P157" s="366"/>
      <c r="Q157" s="459">
        <v>0</v>
      </c>
      <c r="R157" s="459">
        <v>1</v>
      </c>
      <c r="S157" s="459">
        <v>47.868000000000002</v>
      </c>
      <c r="T157" s="459">
        <v>0</v>
      </c>
      <c r="U157" s="460">
        <v>0</v>
      </c>
      <c r="V157" s="356"/>
      <c r="W157" s="356"/>
    </row>
    <row r="158" spans="3:23" x14ac:dyDescent="0.2">
      <c r="C158" s="461"/>
      <c r="D158" s="462"/>
      <c r="E158" s="463" t="s">
        <v>51</v>
      </c>
      <c r="F158" s="464" t="s">
        <v>0</v>
      </c>
      <c r="G158" s="465" t="s">
        <v>401</v>
      </c>
      <c r="H158" s="462"/>
      <c r="I158" s="466">
        <v>47.868000000000002</v>
      </c>
      <c r="J158" s="467"/>
      <c r="K158" s="462"/>
      <c r="L158" s="462"/>
      <c r="M158" s="468"/>
      <c r="N158" s="469"/>
      <c r="O158" s="470"/>
      <c r="P158" s="470"/>
      <c r="Q158" s="470"/>
      <c r="R158" s="470"/>
      <c r="S158" s="470"/>
      <c r="T158" s="470"/>
      <c r="U158" s="471"/>
      <c r="V158" s="346"/>
      <c r="W158" s="346"/>
    </row>
    <row r="159" spans="3:23" ht="36" x14ac:dyDescent="0.2">
      <c r="C159" s="357"/>
      <c r="D159" s="449" t="s">
        <v>65</v>
      </c>
      <c r="E159" s="449" t="s">
        <v>47</v>
      </c>
      <c r="F159" s="450" t="s">
        <v>79</v>
      </c>
      <c r="G159" s="451" t="s">
        <v>99</v>
      </c>
      <c r="H159" s="452" t="s">
        <v>59</v>
      </c>
      <c r="I159" s="453">
        <v>132.96799999999999</v>
      </c>
      <c r="J159" s="454">
        <v>0</v>
      </c>
      <c r="K159" s="455">
        <f>J159*I159</f>
        <v>0</v>
      </c>
      <c r="L159" s="456"/>
      <c r="M159" s="359"/>
      <c r="N159" s="457" t="s">
        <v>0</v>
      </c>
      <c r="O159" s="458" t="s">
        <v>20</v>
      </c>
      <c r="P159" s="366"/>
      <c r="Q159" s="459">
        <v>0</v>
      </c>
      <c r="R159" s="459">
        <v>0</v>
      </c>
      <c r="S159" s="459">
        <v>0</v>
      </c>
      <c r="T159" s="459">
        <v>0</v>
      </c>
      <c r="U159" s="460">
        <v>0</v>
      </c>
      <c r="V159" s="356"/>
      <c r="W159" s="356"/>
    </row>
    <row r="160" spans="3:23" x14ac:dyDescent="0.2">
      <c r="C160" s="461"/>
      <c r="D160" s="462"/>
      <c r="E160" s="463" t="s">
        <v>51</v>
      </c>
      <c r="F160" s="464" t="s">
        <v>0</v>
      </c>
      <c r="G160" s="465" t="s">
        <v>402</v>
      </c>
      <c r="H160" s="462"/>
      <c r="I160" s="466">
        <v>132.96799999999999</v>
      </c>
      <c r="J160" s="467"/>
      <c r="K160" s="462"/>
      <c r="L160" s="462"/>
      <c r="M160" s="468"/>
      <c r="N160" s="469"/>
      <c r="O160" s="470"/>
      <c r="P160" s="470"/>
      <c r="Q160" s="470"/>
      <c r="R160" s="470"/>
      <c r="S160" s="470"/>
      <c r="T160" s="470"/>
      <c r="U160" s="471"/>
      <c r="V160" s="346"/>
      <c r="W160" s="346"/>
    </row>
    <row r="161" spans="3:23" ht="24" x14ac:dyDescent="0.2">
      <c r="C161" s="357"/>
      <c r="D161" s="492" t="s">
        <v>68</v>
      </c>
      <c r="E161" s="492" t="s">
        <v>55</v>
      </c>
      <c r="F161" s="493" t="s">
        <v>100</v>
      </c>
      <c r="G161" s="494" t="s">
        <v>101</v>
      </c>
      <c r="H161" s="495" t="s">
        <v>64</v>
      </c>
      <c r="I161" s="496">
        <v>3.3239999999999998</v>
      </c>
      <c r="J161" s="497">
        <v>0</v>
      </c>
      <c r="K161" s="498">
        <f>J161*I161</f>
        <v>0</v>
      </c>
      <c r="L161" s="499"/>
      <c r="M161" s="500"/>
      <c r="N161" s="501" t="s">
        <v>0</v>
      </c>
      <c r="O161" s="502" t="s">
        <v>20</v>
      </c>
      <c r="P161" s="366"/>
      <c r="Q161" s="459">
        <v>0</v>
      </c>
      <c r="R161" s="459">
        <v>1E-3</v>
      </c>
      <c r="S161" s="459">
        <v>3.3239999999999997E-3</v>
      </c>
      <c r="T161" s="459">
        <v>0</v>
      </c>
      <c r="U161" s="460">
        <v>0</v>
      </c>
      <c r="V161" s="356"/>
      <c r="W161" s="356"/>
    </row>
    <row r="162" spans="3:23" ht="22.5" x14ac:dyDescent="0.2">
      <c r="C162" s="461"/>
      <c r="D162" s="462"/>
      <c r="E162" s="463" t="s">
        <v>51</v>
      </c>
      <c r="F162" s="462"/>
      <c r="G162" s="465" t="s">
        <v>403</v>
      </c>
      <c r="H162" s="462"/>
      <c r="I162" s="466">
        <v>3.3239999999999998</v>
      </c>
      <c r="J162" s="467"/>
      <c r="K162" s="462"/>
      <c r="L162" s="462"/>
      <c r="M162" s="468"/>
      <c r="N162" s="469"/>
      <c r="O162" s="470"/>
      <c r="P162" s="470"/>
      <c r="Q162" s="470"/>
      <c r="R162" s="470"/>
      <c r="S162" s="470"/>
      <c r="T162" s="470"/>
      <c r="U162" s="471"/>
      <c r="V162" s="346"/>
      <c r="W162" s="346"/>
    </row>
    <row r="163" spans="3:23" ht="36" x14ac:dyDescent="0.2">
      <c r="C163" s="357"/>
      <c r="D163" s="449" t="s">
        <v>69</v>
      </c>
      <c r="E163" s="449" t="s">
        <v>47</v>
      </c>
      <c r="F163" s="450" t="s">
        <v>149</v>
      </c>
      <c r="G163" s="451" t="s">
        <v>210</v>
      </c>
      <c r="H163" s="452" t="s">
        <v>59</v>
      </c>
      <c r="I163" s="453">
        <v>132.96799999999999</v>
      </c>
      <c r="J163" s="454">
        <v>0</v>
      </c>
      <c r="K163" s="455">
        <f>J163*I163</f>
        <v>0</v>
      </c>
      <c r="L163" s="456"/>
      <c r="M163" s="359"/>
      <c r="N163" s="457" t="s">
        <v>0</v>
      </c>
      <c r="O163" s="458" t="s">
        <v>20</v>
      </c>
      <c r="P163" s="366"/>
      <c r="Q163" s="459">
        <v>0</v>
      </c>
      <c r="R163" s="459">
        <v>0</v>
      </c>
      <c r="S163" s="459">
        <v>0</v>
      </c>
      <c r="T163" s="459">
        <v>0</v>
      </c>
      <c r="U163" s="460">
        <v>0</v>
      </c>
      <c r="V163" s="356"/>
      <c r="W163" s="356"/>
    </row>
    <row r="164" spans="3:23" ht="12.75" x14ac:dyDescent="0.2">
      <c r="C164" s="436"/>
      <c r="D164" s="437"/>
      <c r="E164" s="438" t="s">
        <v>28</v>
      </c>
      <c r="F164" s="447" t="s">
        <v>65</v>
      </c>
      <c r="G164" s="447" t="s">
        <v>66</v>
      </c>
      <c r="H164" s="437"/>
      <c r="I164" s="437"/>
      <c r="J164" s="440"/>
      <c r="K164" s="448">
        <f>K165+K166+K168+K171+K172+K175+K177+K180</f>
        <v>0</v>
      </c>
      <c r="L164" s="437"/>
      <c r="M164" s="442"/>
      <c r="N164" s="443"/>
      <c r="O164" s="444"/>
      <c r="P164" s="444"/>
      <c r="Q164" s="445">
        <v>0</v>
      </c>
      <c r="R164" s="444"/>
      <c r="S164" s="445">
        <v>3.5E-4</v>
      </c>
      <c r="T164" s="444"/>
      <c r="U164" s="446">
        <v>96.409899999999993</v>
      </c>
      <c r="V164" s="345"/>
      <c r="W164" s="345"/>
    </row>
    <row r="165" spans="3:23" ht="24" x14ac:dyDescent="0.2">
      <c r="C165" s="357"/>
      <c r="D165" s="449" t="s">
        <v>70</v>
      </c>
      <c r="E165" s="449" t="s">
        <v>47</v>
      </c>
      <c r="F165" s="450" t="s">
        <v>151</v>
      </c>
      <c r="G165" s="451" t="s">
        <v>152</v>
      </c>
      <c r="H165" s="452" t="s">
        <v>48</v>
      </c>
      <c r="I165" s="453">
        <v>4</v>
      </c>
      <c r="J165" s="454">
        <v>0</v>
      </c>
      <c r="K165" s="455">
        <f>J165*I165</f>
        <v>0</v>
      </c>
      <c r="L165" s="456"/>
      <c r="M165" s="359"/>
      <c r="N165" s="457" t="s">
        <v>0</v>
      </c>
      <c r="O165" s="458" t="s">
        <v>20</v>
      </c>
      <c r="P165" s="366"/>
      <c r="Q165" s="459">
        <v>0</v>
      </c>
      <c r="R165" s="459">
        <v>0</v>
      </c>
      <c r="S165" s="459">
        <v>0</v>
      </c>
      <c r="T165" s="459">
        <v>0</v>
      </c>
      <c r="U165" s="460">
        <v>0</v>
      </c>
      <c r="V165" s="356"/>
      <c r="W165" s="356"/>
    </row>
    <row r="166" spans="3:23" ht="24" x14ac:dyDescent="0.2">
      <c r="C166" s="357"/>
      <c r="D166" s="449" t="s">
        <v>73</v>
      </c>
      <c r="E166" s="449" t="s">
        <v>47</v>
      </c>
      <c r="F166" s="450" t="s">
        <v>180</v>
      </c>
      <c r="G166" s="451" t="s">
        <v>181</v>
      </c>
      <c r="H166" s="452" t="s">
        <v>78</v>
      </c>
      <c r="I166" s="453">
        <v>30</v>
      </c>
      <c r="J166" s="454">
        <v>0</v>
      </c>
      <c r="K166" s="455">
        <f>J166*I166</f>
        <v>0</v>
      </c>
      <c r="L166" s="456"/>
      <c r="M166" s="359"/>
      <c r="N166" s="457" t="s">
        <v>0</v>
      </c>
      <c r="O166" s="458" t="s">
        <v>20</v>
      </c>
      <c r="P166" s="366"/>
      <c r="Q166" s="459">
        <v>0</v>
      </c>
      <c r="R166" s="459">
        <v>0</v>
      </c>
      <c r="S166" s="459">
        <v>0</v>
      </c>
      <c r="T166" s="459">
        <v>0.06</v>
      </c>
      <c r="U166" s="460">
        <v>1.7999999999999998</v>
      </c>
      <c r="V166" s="356"/>
      <c r="W166" s="356"/>
    </row>
    <row r="167" spans="3:23" x14ac:dyDescent="0.2">
      <c r="C167" s="461"/>
      <c r="D167" s="462"/>
      <c r="E167" s="463" t="s">
        <v>51</v>
      </c>
      <c r="F167" s="464" t="s">
        <v>0</v>
      </c>
      <c r="G167" s="465" t="s">
        <v>404</v>
      </c>
      <c r="H167" s="462"/>
      <c r="I167" s="466">
        <v>30</v>
      </c>
      <c r="J167" s="467"/>
      <c r="K167" s="462"/>
      <c r="L167" s="462"/>
      <c r="M167" s="468"/>
      <c r="N167" s="469"/>
      <c r="O167" s="470"/>
      <c r="P167" s="470"/>
      <c r="Q167" s="470"/>
      <c r="R167" s="470"/>
      <c r="S167" s="470"/>
      <c r="T167" s="470"/>
      <c r="U167" s="471"/>
      <c r="V167" s="346"/>
      <c r="W167" s="346"/>
    </row>
    <row r="168" spans="3:23" ht="24" x14ac:dyDescent="0.2">
      <c r="C168" s="357"/>
      <c r="D168" s="449" t="s">
        <v>75</v>
      </c>
      <c r="E168" s="449" t="s">
        <v>47</v>
      </c>
      <c r="F168" s="450" t="s">
        <v>153</v>
      </c>
      <c r="G168" s="451" t="s">
        <v>154</v>
      </c>
      <c r="H168" s="452" t="s">
        <v>102</v>
      </c>
      <c r="I168" s="453">
        <v>40</v>
      </c>
      <c r="J168" s="454">
        <v>0</v>
      </c>
      <c r="K168" s="455">
        <f>J168*I168</f>
        <v>0</v>
      </c>
      <c r="L168" s="456"/>
      <c r="M168" s="359"/>
      <c r="N168" s="457" t="s">
        <v>0</v>
      </c>
      <c r="O168" s="458" t="s">
        <v>20</v>
      </c>
      <c r="P168" s="366"/>
      <c r="Q168" s="459">
        <v>0</v>
      </c>
      <c r="R168" s="459">
        <v>0</v>
      </c>
      <c r="S168" s="459">
        <v>0</v>
      </c>
      <c r="T168" s="459">
        <v>6.5699999999999995E-2</v>
      </c>
      <c r="U168" s="460">
        <v>2.6279999999999997</v>
      </c>
      <c r="V168" s="356"/>
      <c r="W168" s="356"/>
    </row>
    <row r="169" spans="3:23" ht="22.5" x14ac:dyDescent="0.2">
      <c r="C169" s="503"/>
      <c r="D169" s="504"/>
      <c r="E169" s="463" t="s">
        <v>51</v>
      </c>
      <c r="F169" s="505" t="s">
        <v>0</v>
      </c>
      <c r="G169" s="506" t="s">
        <v>405</v>
      </c>
      <c r="H169" s="504"/>
      <c r="I169" s="505" t="s">
        <v>0</v>
      </c>
      <c r="J169" s="507"/>
      <c r="K169" s="504"/>
      <c r="L169" s="504"/>
      <c r="M169" s="508"/>
      <c r="N169" s="509"/>
      <c r="O169" s="510"/>
      <c r="P169" s="510"/>
      <c r="Q169" s="510"/>
      <c r="R169" s="510"/>
      <c r="S169" s="510"/>
      <c r="T169" s="510"/>
      <c r="U169" s="511"/>
      <c r="V169" s="349"/>
      <c r="W169" s="349"/>
    </row>
    <row r="170" spans="3:23" x14ac:dyDescent="0.2">
      <c r="C170" s="461"/>
      <c r="D170" s="462"/>
      <c r="E170" s="463" t="s">
        <v>51</v>
      </c>
      <c r="F170" s="464" t="s">
        <v>0</v>
      </c>
      <c r="G170" s="465" t="s">
        <v>406</v>
      </c>
      <c r="H170" s="462"/>
      <c r="I170" s="466">
        <v>40</v>
      </c>
      <c r="J170" s="467"/>
      <c r="K170" s="462"/>
      <c r="L170" s="462"/>
      <c r="M170" s="468"/>
      <c r="N170" s="469"/>
      <c r="O170" s="470"/>
      <c r="P170" s="470"/>
      <c r="Q170" s="470"/>
      <c r="R170" s="470"/>
      <c r="S170" s="470"/>
      <c r="T170" s="470"/>
      <c r="U170" s="471"/>
      <c r="V170" s="346"/>
      <c r="W170" s="346"/>
    </row>
    <row r="171" spans="3:23" ht="36" x14ac:dyDescent="0.2">
      <c r="C171" s="357"/>
      <c r="D171" s="449" t="s">
        <v>1</v>
      </c>
      <c r="E171" s="449" t="s">
        <v>47</v>
      </c>
      <c r="F171" s="450" t="s">
        <v>407</v>
      </c>
      <c r="G171" s="451" t="s">
        <v>408</v>
      </c>
      <c r="H171" s="452" t="s">
        <v>78</v>
      </c>
      <c r="I171" s="453">
        <v>80</v>
      </c>
      <c r="J171" s="454">
        <v>0</v>
      </c>
      <c r="K171" s="455">
        <f>J171*I171</f>
        <v>0</v>
      </c>
      <c r="L171" s="456"/>
      <c r="M171" s="359"/>
      <c r="N171" s="457" t="s">
        <v>0</v>
      </c>
      <c r="O171" s="458" t="s">
        <v>20</v>
      </c>
      <c r="P171" s="366"/>
      <c r="Q171" s="459">
        <v>0</v>
      </c>
      <c r="R171" s="459">
        <v>0</v>
      </c>
      <c r="S171" s="459">
        <v>0</v>
      </c>
      <c r="T171" s="459">
        <v>2.48E-3</v>
      </c>
      <c r="U171" s="460">
        <v>0.19839999999999999</v>
      </c>
      <c r="V171" s="356"/>
      <c r="W171" s="356"/>
    </row>
    <row r="172" spans="3:23" ht="36" x14ac:dyDescent="0.2">
      <c r="C172" s="357"/>
      <c r="D172" s="449" t="s">
        <v>80</v>
      </c>
      <c r="E172" s="449" t="s">
        <v>47</v>
      </c>
      <c r="F172" s="450" t="s">
        <v>108</v>
      </c>
      <c r="G172" s="451" t="s">
        <v>109</v>
      </c>
      <c r="H172" s="452" t="s">
        <v>48</v>
      </c>
      <c r="I172" s="453">
        <v>4</v>
      </c>
      <c r="J172" s="454">
        <v>0</v>
      </c>
      <c r="K172" s="455">
        <f>J172*I172</f>
        <v>0</v>
      </c>
      <c r="L172" s="456"/>
      <c r="M172" s="359"/>
      <c r="N172" s="457" t="s">
        <v>0</v>
      </c>
      <c r="O172" s="458" t="s">
        <v>20</v>
      </c>
      <c r="P172" s="366"/>
      <c r="Q172" s="459">
        <v>0</v>
      </c>
      <c r="R172" s="459">
        <v>0</v>
      </c>
      <c r="S172" s="459">
        <v>0</v>
      </c>
      <c r="T172" s="459">
        <v>3.9E-2</v>
      </c>
      <c r="U172" s="460">
        <v>0.156</v>
      </c>
      <c r="V172" s="356"/>
      <c r="W172" s="356"/>
    </row>
    <row r="173" spans="3:23" x14ac:dyDescent="0.2">
      <c r="C173" s="461"/>
      <c r="D173" s="462"/>
      <c r="E173" s="463" t="s">
        <v>51</v>
      </c>
      <c r="F173" s="464" t="s">
        <v>0</v>
      </c>
      <c r="G173" s="465" t="s">
        <v>409</v>
      </c>
      <c r="H173" s="462"/>
      <c r="I173" s="466">
        <v>4</v>
      </c>
      <c r="J173" s="467"/>
      <c r="K173" s="462"/>
      <c r="L173" s="462"/>
      <c r="M173" s="468"/>
      <c r="N173" s="469"/>
      <c r="O173" s="470"/>
      <c r="P173" s="470"/>
      <c r="Q173" s="470"/>
      <c r="R173" s="470"/>
      <c r="S173" s="470"/>
      <c r="T173" s="470"/>
      <c r="U173" s="471"/>
      <c r="V173" s="346"/>
      <c r="W173" s="346"/>
    </row>
    <row r="174" spans="3:23" x14ac:dyDescent="0.2">
      <c r="C174" s="472"/>
      <c r="D174" s="473"/>
      <c r="E174" s="463" t="s">
        <v>51</v>
      </c>
      <c r="F174" s="474" t="s">
        <v>0</v>
      </c>
      <c r="G174" s="475" t="s">
        <v>52</v>
      </c>
      <c r="H174" s="473"/>
      <c r="I174" s="476">
        <v>4</v>
      </c>
      <c r="J174" s="477"/>
      <c r="K174" s="473"/>
      <c r="L174" s="473"/>
      <c r="M174" s="478"/>
      <c r="N174" s="479"/>
      <c r="O174" s="480"/>
      <c r="P174" s="480"/>
      <c r="Q174" s="480"/>
      <c r="R174" s="480"/>
      <c r="S174" s="480"/>
      <c r="T174" s="480"/>
      <c r="U174" s="481"/>
      <c r="V174" s="347"/>
      <c r="W174" s="347"/>
    </row>
    <row r="175" spans="3:23" ht="36" x14ac:dyDescent="0.2">
      <c r="C175" s="357"/>
      <c r="D175" s="449" t="s">
        <v>82</v>
      </c>
      <c r="E175" s="449" t="s">
        <v>47</v>
      </c>
      <c r="F175" s="450" t="s">
        <v>155</v>
      </c>
      <c r="G175" s="451" t="s">
        <v>156</v>
      </c>
      <c r="H175" s="452" t="s">
        <v>48</v>
      </c>
      <c r="I175" s="453">
        <v>290.77</v>
      </c>
      <c r="J175" s="454">
        <v>0</v>
      </c>
      <c r="K175" s="455">
        <f>J175*I175</f>
        <v>0</v>
      </c>
      <c r="L175" s="456"/>
      <c r="M175" s="359"/>
      <c r="N175" s="457" t="s">
        <v>0</v>
      </c>
      <c r="O175" s="458" t="s">
        <v>20</v>
      </c>
      <c r="P175" s="366"/>
      <c r="Q175" s="459">
        <v>0</v>
      </c>
      <c r="R175" s="459">
        <v>0</v>
      </c>
      <c r="S175" s="459">
        <v>0</v>
      </c>
      <c r="T175" s="459">
        <v>0.25</v>
      </c>
      <c r="U175" s="460">
        <v>72.692499999999995</v>
      </c>
      <c r="V175" s="356"/>
      <c r="W175" s="356"/>
    </row>
    <row r="176" spans="3:23" x14ac:dyDescent="0.2">
      <c r="C176" s="461"/>
      <c r="D176" s="462"/>
      <c r="E176" s="463" t="s">
        <v>51</v>
      </c>
      <c r="F176" s="464" t="s">
        <v>0</v>
      </c>
      <c r="G176" s="465" t="s">
        <v>410</v>
      </c>
      <c r="H176" s="462"/>
      <c r="I176" s="466">
        <v>290.77</v>
      </c>
      <c r="J176" s="467"/>
      <c r="K176" s="462"/>
      <c r="L176" s="462"/>
      <c r="M176" s="468"/>
      <c r="N176" s="469"/>
      <c r="O176" s="470"/>
      <c r="P176" s="470"/>
      <c r="Q176" s="470"/>
      <c r="R176" s="470"/>
      <c r="S176" s="470"/>
      <c r="T176" s="470"/>
      <c r="U176" s="471"/>
      <c r="V176" s="346"/>
      <c r="W176" s="346"/>
    </row>
    <row r="177" spans="3:23" ht="36" x14ac:dyDescent="0.2">
      <c r="C177" s="357"/>
      <c r="D177" s="449" t="s">
        <v>83</v>
      </c>
      <c r="E177" s="449" t="s">
        <v>47</v>
      </c>
      <c r="F177" s="450" t="s">
        <v>168</v>
      </c>
      <c r="G177" s="451" t="s">
        <v>169</v>
      </c>
      <c r="H177" s="452" t="s">
        <v>48</v>
      </c>
      <c r="I177" s="453">
        <v>4.2</v>
      </c>
      <c r="J177" s="454">
        <v>0</v>
      </c>
      <c r="K177" s="455">
        <f>J177*I177</f>
        <v>0</v>
      </c>
      <c r="L177" s="456"/>
      <c r="M177" s="359"/>
      <c r="N177" s="457" t="s">
        <v>0</v>
      </c>
      <c r="O177" s="458" t="s">
        <v>20</v>
      </c>
      <c r="P177" s="366"/>
      <c r="Q177" s="459">
        <v>0</v>
      </c>
      <c r="R177" s="459">
        <v>0</v>
      </c>
      <c r="S177" s="459">
        <v>0</v>
      </c>
      <c r="T177" s="459">
        <v>2.5</v>
      </c>
      <c r="U177" s="460">
        <v>10.5</v>
      </c>
      <c r="V177" s="356"/>
      <c r="W177" s="356"/>
    </row>
    <row r="178" spans="3:23" x14ac:dyDescent="0.2">
      <c r="C178" s="461"/>
      <c r="D178" s="462"/>
      <c r="E178" s="463" t="s">
        <v>51</v>
      </c>
      <c r="F178" s="464" t="s">
        <v>0</v>
      </c>
      <c r="G178" s="465" t="s">
        <v>411</v>
      </c>
      <c r="H178" s="462"/>
      <c r="I178" s="466">
        <v>4.2</v>
      </c>
      <c r="J178" s="467"/>
      <c r="K178" s="462"/>
      <c r="L178" s="462"/>
      <c r="M178" s="468"/>
      <c r="N178" s="469"/>
      <c r="O178" s="470"/>
      <c r="P178" s="470"/>
      <c r="Q178" s="470"/>
      <c r="R178" s="470"/>
      <c r="S178" s="470"/>
      <c r="T178" s="470"/>
      <c r="U178" s="471"/>
      <c r="V178" s="346"/>
      <c r="W178" s="346"/>
    </row>
    <row r="179" spans="3:23" x14ac:dyDescent="0.2">
      <c r="C179" s="472"/>
      <c r="D179" s="473"/>
      <c r="E179" s="463" t="s">
        <v>51</v>
      </c>
      <c r="F179" s="474" t="s">
        <v>0</v>
      </c>
      <c r="G179" s="475" t="s">
        <v>52</v>
      </c>
      <c r="H179" s="473"/>
      <c r="I179" s="476">
        <v>4.2</v>
      </c>
      <c r="J179" s="477"/>
      <c r="K179" s="473"/>
      <c r="L179" s="473"/>
      <c r="M179" s="478"/>
      <c r="N179" s="479"/>
      <c r="O179" s="480"/>
      <c r="P179" s="480"/>
      <c r="Q179" s="480"/>
      <c r="R179" s="480"/>
      <c r="S179" s="480"/>
      <c r="T179" s="480"/>
      <c r="U179" s="481"/>
      <c r="V179" s="347"/>
      <c r="W179" s="347"/>
    </row>
    <row r="180" spans="3:23" ht="24" x14ac:dyDescent="0.2">
      <c r="C180" s="357"/>
      <c r="D180" s="449" t="s">
        <v>84</v>
      </c>
      <c r="E180" s="449" t="s">
        <v>47</v>
      </c>
      <c r="F180" s="450" t="s">
        <v>114</v>
      </c>
      <c r="G180" s="451" t="s">
        <v>81</v>
      </c>
      <c r="H180" s="452" t="s">
        <v>48</v>
      </c>
      <c r="I180" s="453">
        <v>3.5</v>
      </c>
      <c r="J180" s="454">
        <v>0</v>
      </c>
      <c r="K180" s="455">
        <f>J180*I180</f>
        <v>0</v>
      </c>
      <c r="L180" s="456"/>
      <c r="M180" s="359"/>
      <c r="N180" s="457" t="s">
        <v>0</v>
      </c>
      <c r="O180" s="458" t="s">
        <v>20</v>
      </c>
      <c r="P180" s="366"/>
      <c r="Q180" s="459">
        <v>0</v>
      </c>
      <c r="R180" s="459">
        <v>1E-4</v>
      </c>
      <c r="S180" s="459">
        <v>3.5E-4</v>
      </c>
      <c r="T180" s="459">
        <v>2.41</v>
      </c>
      <c r="U180" s="460">
        <v>8.4350000000000005</v>
      </c>
      <c r="V180" s="356"/>
      <c r="W180" s="356"/>
    </row>
    <row r="181" spans="3:23" x14ac:dyDescent="0.2">
      <c r="C181" s="461"/>
      <c r="D181" s="462"/>
      <c r="E181" s="463" t="s">
        <v>51</v>
      </c>
      <c r="F181" s="464" t="s">
        <v>0</v>
      </c>
      <c r="G181" s="465" t="s">
        <v>412</v>
      </c>
      <c r="H181" s="462"/>
      <c r="I181" s="466">
        <v>3.5</v>
      </c>
      <c r="J181" s="467"/>
      <c r="K181" s="462"/>
      <c r="L181" s="462"/>
      <c r="M181" s="468"/>
      <c r="N181" s="469"/>
      <c r="O181" s="470"/>
      <c r="P181" s="470"/>
      <c r="Q181" s="470"/>
      <c r="R181" s="470"/>
      <c r="S181" s="470"/>
      <c r="T181" s="470"/>
      <c r="U181" s="471"/>
      <c r="V181" s="346"/>
      <c r="W181" s="346"/>
    </row>
    <row r="182" spans="3:23" x14ac:dyDescent="0.2">
      <c r="C182" s="472"/>
      <c r="D182" s="473"/>
      <c r="E182" s="463" t="s">
        <v>51</v>
      </c>
      <c r="F182" s="474" t="s">
        <v>0</v>
      </c>
      <c r="G182" s="475" t="s">
        <v>52</v>
      </c>
      <c r="H182" s="473"/>
      <c r="I182" s="476">
        <v>3.5</v>
      </c>
      <c r="J182" s="477"/>
      <c r="K182" s="473"/>
      <c r="L182" s="473"/>
      <c r="M182" s="478"/>
      <c r="N182" s="479"/>
      <c r="O182" s="480"/>
      <c r="P182" s="480"/>
      <c r="Q182" s="480"/>
      <c r="R182" s="480"/>
      <c r="S182" s="480"/>
      <c r="T182" s="480"/>
      <c r="U182" s="481"/>
      <c r="V182" s="347"/>
      <c r="W182" s="347"/>
    </row>
    <row r="183" spans="3:23" ht="12.75" x14ac:dyDescent="0.2">
      <c r="C183" s="436"/>
      <c r="D183" s="437"/>
      <c r="E183" s="438" t="s">
        <v>28</v>
      </c>
      <c r="F183" s="447" t="s">
        <v>71</v>
      </c>
      <c r="G183" s="447" t="s">
        <v>72</v>
      </c>
      <c r="H183" s="437"/>
      <c r="I183" s="437"/>
      <c r="J183" s="440"/>
      <c r="K183" s="448">
        <f>K184+K185+K187+K188+K189</f>
        <v>0</v>
      </c>
      <c r="L183" s="437"/>
      <c r="M183" s="442"/>
      <c r="N183" s="443"/>
      <c r="O183" s="444"/>
      <c r="P183" s="444"/>
      <c r="Q183" s="445">
        <v>0</v>
      </c>
      <c r="R183" s="444"/>
      <c r="S183" s="445">
        <v>0</v>
      </c>
      <c r="T183" s="444"/>
      <c r="U183" s="446">
        <v>0.20250000000000001</v>
      </c>
      <c r="V183" s="345"/>
      <c r="W183" s="345"/>
    </row>
    <row r="184" spans="3:23" ht="24" x14ac:dyDescent="0.2">
      <c r="C184" s="357"/>
      <c r="D184" s="449" t="s">
        <v>85</v>
      </c>
      <c r="E184" s="449" t="s">
        <v>47</v>
      </c>
      <c r="F184" s="450" t="s">
        <v>74</v>
      </c>
      <c r="G184" s="451" t="s">
        <v>103</v>
      </c>
      <c r="H184" s="452" t="s">
        <v>56</v>
      </c>
      <c r="I184" s="453">
        <v>101.452</v>
      </c>
      <c r="J184" s="454">
        <v>0</v>
      </c>
      <c r="K184" s="455">
        <f>J184*I184</f>
        <v>0</v>
      </c>
      <c r="L184" s="456"/>
      <c r="M184" s="359"/>
      <c r="N184" s="457" t="s">
        <v>0</v>
      </c>
      <c r="O184" s="458" t="s">
        <v>20</v>
      </c>
      <c r="P184" s="366"/>
      <c r="Q184" s="459">
        <v>0</v>
      </c>
      <c r="R184" s="459">
        <v>0</v>
      </c>
      <c r="S184" s="459">
        <v>0</v>
      </c>
      <c r="T184" s="459">
        <v>0</v>
      </c>
      <c r="U184" s="460">
        <v>0</v>
      </c>
      <c r="V184" s="356"/>
      <c r="W184" s="356"/>
    </row>
    <row r="185" spans="3:23" ht="24" x14ac:dyDescent="0.2">
      <c r="C185" s="357"/>
      <c r="D185" s="449" t="s">
        <v>111</v>
      </c>
      <c r="E185" s="449" t="s">
        <v>47</v>
      </c>
      <c r="F185" s="450" t="s">
        <v>76</v>
      </c>
      <c r="G185" s="451" t="s">
        <v>104</v>
      </c>
      <c r="H185" s="452" t="s">
        <v>56</v>
      </c>
      <c r="I185" s="453">
        <v>1724.684</v>
      </c>
      <c r="J185" s="454">
        <v>0</v>
      </c>
      <c r="K185" s="455">
        <f>J185*I185</f>
        <v>0</v>
      </c>
      <c r="L185" s="456"/>
      <c r="M185" s="359"/>
      <c r="N185" s="457" t="s">
        <v>0</v>
      </c>
      <c r="O185" s="458" t="s">
        <v>20</v>
      </c>
      <c r="P185" s="366"/>
      <c r="Q185" s="459">
        <v>0</v>
      </c>
      <c r="R185" s="459">
        <v>0</v>
      </c>
      <c r="S185" s="459">
        <v>0</v>
      </c>
      <c r="T185" s="459">
        <v>0</v>
      </c>
      <c r="U185" s="460">
        <v>0</v>
      </c>
      <c r="V185" s="356"/>
      <c r="W185" s="356"/>
    </row>
    <row r="186" spans="3:23" ht="22.5" x14ac:dyDescent="0.2">
      <c r="C186" s="461"/>
      <c r="D186" s="462"/>
      <c r="E186" s="463" t="s">
        <v>51</v>
      </c>
      <c r="F186" s="462"/>
      <c r="G186" s="465" t="s">
        <v>413</v>
      </c>
      <c r="H186" s="462"/>
      <c r="I186" s="466">
        <v>1724.684</v>
      </c>
      <c r="J186" s="467"/>
      <c r="K186" s="462"/>
      <c r="L186" s="462"/>
      <c r="M186" s="468"/>
      <c r="N186" s="469"/>
      <c r="O186" s="470"/>
      <c r="P186" s="470"/>
      <c r="Q186" s="470"/>
      <c r="R186" s="470"/>
      <c r="S186" s="470"/>
      <c r="T186" s="470"/>
      <c r="U186" s="471"/>
      <c r="V186" s="346"/>
      <c r="W186" s="346"/>
    </row>
    <row r="187" spans="3:23" ht="24" x14ac:dyDescent="0.2">
      <c r="C187" s="357"/>
      <c r="D187" s="449" t="s">
        <v>112</v>
      </c>
      <c r="E187" s="449" t="s">
        <v>47</v>
      </c>
      <c r="F187" s="450" t="s">
        <v>182</v>
      </c>
      <c r="G187" s="451" t="s">
        <v>183</v>
      </c>
      <c r="H187" s="452" t="s">
        <v>48</v>
      </c>
      <c r="I187" s="453">
        <v>0.13500000000000001</v>
      </c>
      <c r="J187" s="454">
        <v>0</v>
      </c>
      <c r="K187" s="455">
        <f>J187*I187</f>
        <v>0</v>
      </c>
      <c r="L187" s="456"/>
      <c r="M187" s="359"/>
      <c r="N187" s="457" t="s">
        <v>0</v>
      </c>
      <c r="O187" s="458" t="s">
        <v>20</v>
      </c>
      <c r="P187" s="366"/>
      <c r="Q187" s="459">
        <v>0</v>
      </c>
      <c r="R187" s="459">
        <v>0</v>
      </c>
      <c r="S187" s="459">
        <v>0</v>
      </c>
      <c r="T187" s="459">
        <v>1.5</v>
      </c>
      <c r="U187" s="460">
        <v>0.20250000000000001</v>
      </c>
      <c r="V187" s="356"/>
      <c r="W187" s="356"/>
    </row>
    <row r="188" spans="3:23" ht="48" x14ac:dyDescent="0.2">
      <c r="C188" s="357"/>
      <c r="D188" s="449" t="s">
        <v>113</v>
      </c>
      <c r="E188" s="449" t="s">
        <v>47</v>
      </c>
      <c r="F188" s="450" t="s">
        <v>119</v>
      </c>
      <c r="G188" s="451" t="s">
        <v>163</v>
      </c>
      <c r="H188" s="452" t="s">
        <v>56</v>
      </c>
      <c r="I188" s="453">
        <v>1.6739999999999999</v>
      </c>
      <c r="J188" s="454">
        <v>0</v>
      </c>
      <c r="K188" s="455">
        <f t="shared" ref="K188:K189" si="0">J188*I188</f>
        <v>0</v>
      </c>
      <c r="L188" s="456"/>
      <c r="M188" s="359"/>
      <c r="N188" s="457" t="s">
        <v>0</v>
      </c>
      <c r="O188" s="458" t="s">
        <v>20</v>
      </c>
      <c r="P188" s="366"/>
      <c r="Q188" s="459">
        <v>0</v>
      </c>
      <c r="R188" s="459">
        <v>0</v>
      </c>
      <c r="S188" s="459">
        <v>0</v>
      </c>
      <c r="T188" s="459">
        <v>0</v>
      </c>
      <c r="U188" s="460">
        <v>0</v>
      </c>
      <c r="V188" s="356"/>
      <c r="W188" s="356"/>
    </row>
    <row r="189" spans="3:23" ht="48" x14ac:dyDescent="0.2">
      <c r="C189" s="357"/>
      <c r="D189" s="449" t="s">
        <v>115</v>
      </c>
      <c r="E189" s="449" t="s">
        <v>47</v>
      </c>
      <c r="F189" s="450" t="s">
        <v>222</v>
      </c>
      <c r="G189" s="451" t="s">
        <v>223</v>
      </c>
      <c r="H189" s="452" t="s">
        <v>56</v>
      </c>
      <c r="I189" s="453">
        <v>99.778000000000006</v>
      </c>
      <c r="J189" s="454">
        <v>0</v>
      </c>
      <c r="K189" s="455">
        <f t="shared" si="0"/>
        <v>0</v>
      </c>
      <c r="L189" s="456"/>
      <c r="M189" s="359"/>
      <c r="N189" s="457" t="s">
        <v>0</v>
      </c>
      <c r="O189" s="458" t="s">
        <v>20</v>
      </c>
      <c r="P189" s="366"/>
      <c r="Q189" s="459">
        <v>0</v>
      </c>
      <c r="R189" s="459">
        <v>0</v>
      </c>
      <c r="S189" s="459">
        <v>0</v>
      </c>
      <c r="T189" s="459">
        <v>0</v>
      </c>
      <c r="U189" s="460">
        <v>0</v>
      </c>
      <c r="V189" s="356"/>
      <c r="W189" s="356"/>
    </row>
    <row r="190" spans="3:23" x14ac:dyDescent="0.2">
      <c r="C190" s="461"/>
      <c r="D190" s="462"/>
      <c r="E190" s="463" t="s">
        <v>51</v>
      </c>
      <c r="F190" s="464" t="s">
        <v>0</v>
      </c>
      <c r="G190" s="465" t="s">
        <v>414</v>
      </c>
      <c r="H190" s="462"/>
      <c r="I190" s="466">
        <v>99.778000000000006</v>
      </c>
      <c r="J190" s="467"/>
      <c r="K190" s="462"/>
      <c r="L190" s="462"/>
      <c r="M190" s="468"/>
      <c r="N190" s="469"/>
      <c r="O190" s="470"/>
      <c r="P190" s="470"/>
      <c r="Q190" s="470"/>
      <c r="R190" s="470"/>
      <c r="S190" s="470"/>
      <c r="T190" s="470"/>
      <c r="U190" s="471"/>
      <c r="V190" s="346"/>
      <c r="W190" s="346"/>
    </row>
    <row r="191" spans="3:23" ht="15" x14ac:dyDescent="0.2">
      <c r="C191" s="436"/>
      <c r="D191" s="437"/>
      <c r="E191" s="438" t="s">
        <v>28</v>
      </c>
      <c r="F191" s="439" t="s">
        <v>121</v>
      </c>
      <c r="G191" s="439" t="s">
        <v>122</v>
      </c>
      <c r="H191" s="437"/>
      <c r="I191" s="437"/>
      <c r="J191" s="440"/>
      <c r="K191" s="441">
        <f>K192</f>
        <v>0</v>
      </c>
      <c r="L191" s="437"/>
      <c r="M191" s="442"/>
      <c r="N191" s="443"/>
      <c r="O191" s="444"/>
      <c r="P191" s="444"/>
      <c r="Q191" s="445">
        <v>0</v>
      </c>
      <c r="R191" s="444"/>
      <c r="S191" s="445">
        <v>3.7128000000000001E-2</v>
      </c>
      <c r="T191" s="444"/>
      <c r="U191" s="446">
        <v>1.6740360000000001</v>
      </c>
      <c r="V191" s="345"/>
      <c r="W191" s="345"/>
    </row>
    <row r="192" spans="3:23" ht="12.75" x14ac:dyDescent="0.2">
      <c r="C192" s="436"/>
      <c r="D192" s="437"/>
      <c r="E192" s="438" t="s">
        <v>28</v>
      </c>
      <c r="F192" s="447" t="s">
        <v>123</v>
      </c>
      <c r="G192" s="447" t="s">
        <v>124</v>
      </c>
      <c r="H192" s="437"/>
      <c r="I192" s="437"/>
      <c r="J192" s="440"/>
      <c r="K192" s="448">
        <f>K193+K195+K196+K197</f>
        <v>0</v>
      </c>
      <c r="L192" s="437"/>
      <c r="M192" s="442"/>
      <c r="N192" s="443"/>
      <c r="O192" s="444"/>
      <c r="P192" s="444"/>
      <c r="Q192" s="445">
        <v>0</v>
      </c>
      <c r="R192" s="444"/>
      <c r="S192" s="445">
        <v>3.7128000000000001E-2</v>
      </c>
      <c r="T192" s="444"/>
      <c r="U192" s="446">
        <v>1.6740360000000001</v>
      </c>
      <c r="V192" s="345"/>
      <c r="W192" s="345"/>
    </row>
    <row r="193" spans="3:23" ht="24" x14ac:dyDescent="0.2">
      <c r="C193" s="357"/>
      <c r="D193" s="449" t="s">
        <v>116</v>
      </c>
      <c r="E193" s="449" t="s">
        <v>47</v>
      </c>
      <c r="F193" s="450" t="s">
        <v>362</v>
      </c>
      <c r="G193" s="451" t="s">
        <v>363</v>
      </c>
      <c r="H193" s="452" t="s">
        <v>59</v>
      </c>
      <c r="I193" s="453">
        <v>109.2</v>
      </c>
      <c r="J193" s="454">
        <v>0</v>
      </c>
      <c r="K193" s="455">
        <f>J193*I193</f>
        <v>0</v>
      </c>
      <c r="L193" s="456"/>
      <c r="M193" s="359"/>
      <c r="N193" s="457" t="s">
        <v>0</v>
      </c>
      <c r="O193" s="458" t="s">
        <v>20</v>
      </c>
      <c r="P193" s="366"/>
      <c r="Q193" s="459">
        <v>0</v>
      </c>
      <c r="R193" s="459">
        <v>3.4000000000000002E-4</v>
      </c>
      <c r="S193" s="459">
        <v>3.7128000000000001E-2</v>
      </c>
      <c r="T193" s="459">
        <v>1.533E-2</v>
      </c>
      <c r="U193" s="460">
        <v>1.6740360000000001</v>
      </c>
      <c r="V193" s="356"/>
      <c r="W193" s="356"/>
    </row>
    <row r="194" spans="3:23" x14ac:dyDescent="0.2">
      <c r="C194" s="461"/>
      <c r="D194" s="462"/>
      <c r="E194" s="463" t="s">
        <v>51</v>
      </c>
      <c r="F194" s="464" t="s">
        <v>0</v>
      </c>
      <c r="G194" s="465" t="s">
        <v>415</v>
      </c>
      <c r="H194" s="462"/>
      <c r="I194" s="466">
        <v>109.2</v>
      </c>
      <c r="J194" s="467"/>
      <c r="K194" s="462"/>
      <c r="L194" s="462"/>
      <c r="M194" s="468"/>
      <c r="N194" s="469"/>
      <c r="O194" s="470"/>
      <c r="P194" s="470"/>
      <c r="Q194" s="470"/>
      <c r="R194" s="470"/>
      <c r="S194" s="470"/>
      <c r="T194" s="470"/>
      <c r="U194" s="471"/>
      <c r="V194" s="346"/>
      <c r="W194" s="346"/>
    </row>
    <row r="195" spans="3:23" ht="36" x14ac:dyDescent="0.2">
      <c r="C195" s="357"/>
      <c r="D195" s="449" t="s">
        <v>117</v>
      </c>
      <c r="E195" s="449" t="s">
        <v>47</v>
      </c>
      <c r="F195" s="450" t="s">
        <v>368</v>
      </c>
      <c r="G195" s="451" t="s">
        <v>369</v>
      </c>
      <c r="H195" s="452" t="s">
        <v>59</v>
      </c>
      <c r="I195" s="453">
        <v>109.2</v>
      </c>
      <c r="J195" s="454">
        <v>0</v>
      </c>
      <c r="K195" s="455">
        <f>J195*I195</f>
        <v>0</v>
      </c>
      <c r="L195" s="456"/>
      <c r="M195" s="359"/>
      <c r="N195" s="457" t="s">
        <v>0</v>
      </c>
      <c r="O195" s="458" t="s">
        <v>20</v>
      </c>
      <c r="P195" s="366"/>
      <c r="Q195" s="459">
        <v>0</v>
      </c>
      <c r="R195" s="459">
        <v>0</v>
      </c>
      <c r="S195" s="459">
        <v>0</v>
      </c>
      <c r="T195" s="459">
        <v>0</v>
      </c>
      <c r="U195" s="460">
        <v>0</v>
      </c>
      <c r="V195" s="356"/>
      <c r="W195" s="356"/>
    </row>
    <row r="196" spans="3:23" s="51" customFormat="1" ht="12" x14ac:dyDescent="0.2">
      <c r="C196" s="357"/>
      <c r="D196" s="449">
        <v>27</v>
      </c>
      <c r="E196" s="449" t="s">
        <v>47</v>
      </c>
      <c r="F196" s="450" t="s">
        <v>463</v>
      </c>
      <c r="G196" s="451" t="s">
        <v>464</v>
      </c>
      <c r="H196" s="452" t="s">
        <v>445</v>
      </c>
      <c r="I196" s="453">
        <v>1</v>
      </c>
      <c r="J196" s="454">
        <v>0</v>
      </c>
      <c r="K196" s="455">
        <f t="shared" ref="K196:K197" si="1">J196*I196</f>
        <v>0</v>
      </c>
      <c r="L196" s="456"/>
      <c r="M196" s="359"/>
      <c r="N196" s="457"/>
      <c r="O196" s="458"/>
      <c r="P196" s="366"/>
      <c r="Q196" s="459"/>
      <c r="R196" s="459"/>
      <c r="S196" s="459"/>
      <c r="T196" s="459"/>
      <c r="U196" s="460"/>
      <c r="V196" s="641"/>
      <c r="W196" s="641"/>
    </row>
    <row r="197" spans="3:23" ht="48" x14ac:dyDescent="0.2">
      <c r="C197" s="357"/>
      <c r="D197" s="449">
        <v>28</v>
      </c>
      <c r="E197" s="449" t="s">
        <v>47</v>
      </c>
      <c r="F197" s="450" t="s">
        <v>370</v>
      </c>
      <c r="G197" s="451" t="s">
        <v>371</v>
      </c>
      <c r="H197" s="452" t="s">
        <v>59</v>
      </c>
      <c r="I197" s="453">
        <v>109.2</v>
      </c>
      <c r="J197" s="454">
        <v>0</v>
      </c>
      <c r="K197" s="455">
        <f t="shared" si="1"/>
        <v>0</v>
      </c>
      <c r="L197" s="456"/>
      <c r="M197" s="359"/>
      <c r="N197" s="512" t="s">
        <v>0</v>
      </c>
      <c r="O197" s="513" t="s">
        <v>20</v>
      </c>
      <c r="P197" s="514"/>
      <c r="Q197" s="515">
        <v>0</v>
      </c>
      <c r="R197" s="515">
        <v>0</v>
      </c>
      <c r="S197" s="515">
        <v>0</v>
      </c>
      <c r="T197" s="515">
        <v>0</v>
      </c>
      <c r="U197" s="516">
        <v>0</v>
      </c>
      <c r="V197" s="356"/>
      <c r="W197" s="356"/>
    </row>
    <row r="198" spans="3:23" x14ac:dyDescent="0.2">
      <c r="C198" s="361"/>
      <c r="D198" s="362"/>
      <c r="E198" s="362"/>
      <c r="F198" s="362"/>
      <c r="G198" s="362"/>
      <c r="H198" s="362"/>
      <c r="I198" s="362"/>
      <c r="J198" s="362"/>
      <c r="K198" s="362"/>
      <c r="L198" s="362"/>
      <c r="M198" s="359"/>
      <c r="N198" s="356"/>
      <c r="O198" s="341"/>
      <c r="P198" s="356"/>
      <c r="Q198" s="356"/>
      <c r="R198" s="356"/>
      <c r="S198" s="356"/>
      <c r="T198" s="356"/>
      <c r="U198" s="356"/>
      <c r="V198" s="356"/>
      <c r="W198" s="356"/>
    </row>
  </sheetData>
  <mergeCells count="5">
    <mergeCell ref="F111:I111"/>
    <mergeCell ref="F8:I8"/>
    <mergeCell ref="F17:I17"/>
    <mergeCell ref="F26:I26"/>
    <mergeCell ref="F86:I86"/>
  </mergeCells>
  <pageMargins left="0.7" right="0.7" top="0.78740157499999996" bottom="0.78740157499999996" header="0.3" footer="0.3"/>
  <pageSetup paperSize="9" scale="65" orientation="portrait" r:id="rId1"/>
  <rowBreaks count="1" manualBreakCount="1">
    <brk id="8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3:L155"/>
  <sheetViews>
    <sheetView showGridLines="0" zoomScaleNormal="100" workbookViewId="0">
      <selection activeCell="L32" sqref="L32"/>
    </sheetView>
  </sheetViews>
  <sheetFormatPr defaultRowHeight="11.25" x14ac:dyDescent="0.2"/>
  <cols>
    <col min="8" max="8" width="36.6640625" bestFit="1" customWidth="1"/>
    <col min="10" max="10" width="11.5" bestFit="1" customWidth="1"/>
    <col min="11" max="11" width="12.6640625" bestFit="1" customWidth="1"/>
    <col min="12" max="12" width="19.1640625" bestFit="1" customWidth="1"/>
  </cols>
  <sheetData>
    <row r="3" spans="3:12" x14ac:dyDescent="0.2">
      <c r="C3" s="523"/>
      <c r="D3" s="531"/>
      <c r="E3" s="532"/>
      <c r="F3" s="532"/>
      <c r="G3" s="532"/>
      <c r="H3" s="532"/>
      <c r="I3" s="532"/>
      <c r="J3" s="532"/>
      <c r="K3" s="532"/>
      <c r="L3" s="604"/>
    </row>
    <row r="4" spans="3:12" ht="18" x14ac:dyDescent="0.2">
      <c r="C4" s="523"/>
      <c r="D4" s="533"/>
      <c r="E4" s="523"/>
      <c r="F4" s="534" t="s">
        <v>30</v>
      </c>
      <c r="G4" s="523"/>
      <c r="H4" s="523"/>
      <c r="I4" s="523"/>
      <c r="J4" s="523"/>
      <c r="K4" s="523"/>
      <c r="L4" s="605"/>
    </row>
    <row r="5" spans="3:12" x14ac:dyDescent="0.2">
      <c r="C5" s="523"/>
      <c r="D5" s="533"/>
      <c r="E5" s="523"/>
      <c r="F5" s="523"/>
      <c r="G5" s="523"/>
      <c r="H5" s="523"/>
      <c r="I5" s="523"/>
      <c r="J5" s="523"/>
      <c r="K5" s="523"/>
      <c r="L5" s="605"/>
    </row>
    <row r="6" spans="3:12" ht="12.75" x14ac:dyDescent="0.2">
      <c r="C6" s="537"/>
      <c r="D6" s="538"/>
      <c r="E6" s="537"/>
      <c r="F6" s="536" t="s">
        <v>2</v>
      </c>
      <c r="G6" s="537"/>
      <c r="H6" s="537"/>
      <c r="I6" s="537"/>
      <c r="J6" s="537"/>
      <c r="K6" s="537"/>
      <c r="L6" s="606"/>
    </row>
    <row r="7" spans="3:12" ht="30.75" customHeight="1" x14ac:dyDescent="0.2">
      <c r="C7" s="537"/>
      <c r="D7" s="538"/>
      <c r="E7" s="537"/>
      <c r="F7" s="537"/>
      <c r="G7" s="712" t="s">
        <v>462</v>
      </c>
      <c r="H7" s="713"/>
      <c r="I7" s="713"/>
      <c r="J7" s="713"/>
      <c r="K7" s="537"/>
      <c r="L7" s="606"/>
    </row>
    <row r="8" spans="3:12" x14ac:dyDescent="0.2">
      <c r="C8" s="537"/>
      <c r="D8" s="538"/>
      <c r="E8" s="537"/>
      <c r="F8" s="537"/>
      <c r="G8" s="537"/>
      <c r="H8" s="537"/>
      <c r="I8" s="537"/>
      <c r="J8" s="537"/>
      <c r="K8" s="537"/>
      <c r="L8" s="606"/>
    </row>
    <row r="9" spans="3:12" ht="12.75" x14ac:dyDescent="0.2">
      <c r="C9" s="537"/>
      <c r="D9" s="538"/>
      <c r="E9" s="537"/>
      <c r="F9" s="536" t="s">
        <v>3</v>
      </c>
      <c r="G9" s="537"/>
      <c r="H9" s="535" t="s">
        <v>0</v>
      </c>
      <c r="I9" s="537"/>
      <c r="J9" s="537"/>
      <c r="K9" s="536" t="s">
        <v>4</v>
      </c>
      <c r="L9" s="607" t="s">
        <v>0</v>
      </c>
    </row>
    <row r="10" spans="3:12" ht="12.75" x14ac:dyDescent="0.2">
      <c r="C10" s="537"/>
      <c r="D10" s="538"/>
      <c r="E10" s="537"/>
      <c r="F10" s="536" t="s">
        <v>5</v>
      </c>
      <c r="G10" s="537"/>
      <c r="H10" s="535" t="s">
        <v>86</v>
      </c>
      <c r="I10" s="537"/>
      <c r="J10" s="537"/>
      <c r="K10" s="536" t="s">
        <v>6</v>
      </c>
      <c r="L10" s="608" t="s">
        <v>417</v>
      </c>
    </row>
    <row r="11" spans="3:12" x14ac:dyDescent="0.2">
      <c r="C11" s="537"/>
      <c r="D11" s="538"/>
      <c r="E11" s="537"/>
      <c r="F11" s="537"/>
      <c r="G11" s="537"/>
      <c r="H11" s="537"/>
      <c r="I11" s="537"/>
      <c r="J11" s="537"/>
      <c r="K11" s="537"/>
      <c r="L11" s="606"/>
    </row>
    <row r="12" spans="3:12" ht="12.75" x14ac:dyDescent="0.2">
      <c r="C12" s="537"/>
      <c r="D12" s="538"/>
      <c r="E12" s="537"/>
      <c r="F12" s="536" t="s">
        <v>7</v>
      </c>
      <c r="G12" s="537"/>
      <c r="H12" s="537"/>
      <c r="I12" s="537"/>
      <c r="J12" s="537"/>
      <c r="K12" s="536" t="s">
        <v>8</v>
      </c>
      <c r="L12" s="607" t="s">
        <v>0</v>
      </c>
    </row>
    <row r="13" spans="3:12" ht="12.75" x14ac:dyDescent="0.2">
      <c r="C13" s="537"/>
      <c r="D13" s="538"/>
      <c r="E13" s="537"/>
      <c r="F13" s="537"/>
      <c r="G13" s="535" t="s">
        <v>9</v>
      </c>
      <c r="H13" s="537"/>
      <c r="I13" s="537"/>
      <c r="J13" s="537"/>
      <c r="K13" s="536" t="s">
        <v>10</v>
      </c>
      <c r="L13" s="607" t="s">
        <v>0</v>
      </c>
    </row>
    <row r="14" spans="3:12" x14ac:dyDescent="0.2">
      <c r="C14" s="537"/>
      <c r="D14" s="538"/>
      <c r="E14" s="537"/>
      <c r="F14" s="537"/>
      <c r="G14" s="537"/>
      <c r="H14" s="537"/>
      <c r="I14" s="537"/>
      <c r="J14" s="537"/>
      <c r="K14" s="537"/>
      <c r="L14" s="606"/>
    </row>
    <row r="15" spans="3:12" ht="12.75" x14ac:dyDescent="0.2">
      <c r="C15" s="537"/>
      <c r="D15" s="538"/>
      <c r="E15" s="537"/>
      <c r="F15" s="536" t="s">
        <v>11</v>
      </c>
      <c r="G15" s="537"/>
      <c r="H15" s="537"/>
      <c r="I15" s="537"/>
      <c r="J15" s="537"/>
      <c r="K15" s="536" t="s">
        <v>8</v>
      </c>
      <c r="L15" s="642" t="s">
        <v>0</v>
      </c>
    </row>
    <row r="16" spans="3:12" ht="12.75" x14ac:dyDescent="0.2">
      <c r="C16" s="537"/>
      <c r="D16" s="538"/>
      <c r="E16" s="537"/>
      <c r="F16" s="537"/>
      <c r="G16" s="714"/>
      <c r="H16" s="714"/>
      <c r="I16" s="714"/>
      <c r="J16" s="714"/>
      <c r="K16" s="536" t="s">
        <v>10</v>
      </c>
      <c r="L16" s="642" t="s">
        <v>0</v>
      </c>
    </row>
    <row r="17" spans="3:12" x14ac:dyDescent="0.2">
      <c r="C17" s="537"/>
      <c r="D17" s="538"/>
      <c r="E17" s="537"/>
      <c r="F17" s="537"/>
      <c r="G17" s="537"/>
      <c r="H17" s="537"/>
      <c r="I17" s="537"/>
      <c r="J17" s="537"/>
      <c r="K17" s="537"/>
      <c r="L17" s="606"/>
    </row>
    <row r="18" spans="3:12" ht="12.75" x14ac:dyDescent="0.2">
      <c r="C18" s="537"/>
      <c r="D18" s="538"/>
      <c r="E18" s="537"/>
      <c r="F18" s="536" t="s">
        <v>12</v>
      </c>
      <c r="G18" s="537"/>
      <c r="H18" s="537"/>
      <c r="I18" s="537"/>
      <c r="J18" s="537"/>
      <c r="K18" s="536" t="s">
        <v>8</v>
      </c>
      <c r="L18" s="607" t="s">
        <v>0</v>
      </c>
    </row>
    <row r="19" spans="3:12" ht="12.75" x14ac:dyDescent="0.2">
      <c r="C19" s="537"/>
      <c r="D19" s="538"/>
      <c r="E19" s="537"/>
      <c r="F19" s="537"/>
      <c r="G19" s="535" t="s">
        <v>418</v>
      </c>
      <c r="H19" s="537"/>
      <c r="I19" s="537"/>
      <c r="J19" s="537"/>
      <c r="K19" s="536" t="s">
        <v>10</v>
      </c>
      <c r="L19" s="607" t="s">
        <v>0</v>
      </c>
    </row>
    <row r="20" spans="3:12" x14ac:dyDescent="0.2">
      <c r="C20" s="537"/>
      <c r="D20" s="538"/>
      <c r="E20" s="537"/>
      <c r="F20" s="537"/>
      <c r="G20" s="537"/>
      <c r="H20" s="537"/>
      <c r="I20" s="537"/>
      <c r="J20" s="537"/>
      <c r="K20" s="537"/>
      <c r="L20" s="606"/>
    </row>
    <row r="21" spans="3:12" ht="12.75" x14ac:dyDescent="0.2">
      <c r="C21" s="537"/>
      <c r="D21" s="538"/>
      <c r="E21" s="537"/>
      <c r="F21" s="536" t="s">
        <v>13</v>
      </c>
      <c r="G21" s="537"/>
      <c r="H21" s="537"/>
      <c r="I21" s="537"/>
      <c r="J21" s="537"/>
      <c r="K21" s="536" t="s">
        <v>8</v>
      </c>
      <c r="L21" s="607" t="s">
        <v>0</v>
      </c>
    </row>
    <row r="22" spans="3:12" ht="12.75" x14ac:dyDescent="0.2">
      <c r="C22" s="537"/>
      <c r="D22" s="538"/>
      <c r="E22" s="537"/>
      <c r="F22" s="537"/>
      <c r="G22" s="535" t="s">
        <v>173</v>
      </c>
      <c r="H22" s="537"/>
      <c r="I22" s="537"/>
      <c r="J22" s="537"/>
      <c r="K22" s="536" t="s">
        <v>10</v>
      </c>
      <c r="L22" s="607" t="s">
        <v>0</v>
      </c>
    </row>
    <row r="23" spans="3:12" x14ac:dyDescent="0.2">
      <c r="C23" s="537"/>
      <c r="D23" s="538"/>
      <c r="E23" s="537"/>
      <c r="F23" s="537"/>
      <c r="G23" s="537"/>
      <c r="H23" s="537"/>
      <c r="I23" s="537"/>
      <c r="J23" s="537"/>
      <c r="K23" s="537"/>
      <c r="L23" s="606"/>
    </row>
    <row r="24" spans="3:12" ht="12.75" x14ac:dyDescent="0.2">
      <c r="C24" s="537"/>
      <c r="D24" s="538"/>
      <c r="E24" s="537"/>
      <c r="F24" s="536" t="s">
        <v>14</v>
      </c>
      <c r="G24" s="537"/>
      <c r="H24" s="537"/>
      <c r="I24" s="537"/>
      <c r="J24" s="537"/>
      <c r="K24" s="537"/>
      <c r="L24" s="606"/>
    </row>
    <row r="25" spans="3:12" ht="12.75" x14ac:dyDescent="0.2">
      <c r="C25" s="553"/>
      <c r="D25" s="554"/>
      <c r="E25" s="553"/>
      <c r="F25" s="553"/>
      <c r="G25" s="715" t="s">
        <v>0</v>
      </c>
      <c r="H25" s="715"/>
      <c r="I25" s="715"/>
      <c r="J25" s="715"/>
      <c r="K25" s="553"/>
      <c r="L25" s="609"/>
    </row>
    <row r="26" spans="3:12" x14ac:dyDescent="0.2">
      <c r="C26" s="537"/>
      <c r="D26" s="538"/>
      <c r="E26" s="537"/>
      <c r="F26" s="537"/>
      <c r="G26" s="537"/>
      <c r="H26" s="537"/>
      <c r="I26" s="537"/>
      <c r="J26" s="537"/>
      <c r="K26" s="537"/>
      <c r="L26" s="606"/>
    </row>
    <row r="27" spans="3:12" x14ac:dyDescent="0.2">
      <c r="C27" s="537"/>
      <c r="D27" s="538"/>
      <c r="E27" s="537"/>
      <c r="F27" s="551"/>
      <c r="G27" s="551"/>
      <c r="H27" s="551"/>
      <c r="I27" s="551"/>
      <c r="J27" s="551"/>
      <c r="K27" s="551"/>
      <c r="L27" s="610"/>
    </row>
    <row r="28" spans="3:12" ht="15.75" x14ac:dyDescent="0.2">
      <c r="C28" s="537"/>
      <c r="D28" s="538"/>
      <c r="E28" s="537"/>
      <c r="F28" s="555" t="s">
        <v>15</v>
      </c>
      <c r="G28" s="537"/>
      <c r="H28" s="537"/>
      <c r="I28" s="537"/>
      <c r="J28" s="537"/>
      <c r="K28" s="537"/>
      <c r="L28" s="611">
        <f>L94</f>
        <v>0</v>
      </c>
    </row>
    <row r="29" spans="3:12" x14ac:dyDescent="0.2">
      <c r="C29" s="537"/>
      <c r="D29" s="538"/>
      <c r="E29" s="537"/>
      <c r="F29" s="551"/>
      <c r="G29" s="551"/>
      <c r="H29" s="551"/>
      <c r="I29" s="551"/>
      <c r="J29" s="551"/>
      <c r="K29" s="551"/>
      <c r="L29" s="610"/>
    </row>
    <row r="30" spans="3:12" ht="12.75" x14ac:dyDescent="0.2">
      <c r="C30" s="537"/>
      <c r="D30" s="538"/>
      <c r="E30" s="537"/>
      <c r="F30" s="537"/>
      <c r="G30" s="537"/>
      <c r="H30" s="540" t="s">
        <v>17</v>
      </c>
      <c r="I30" s="537"/>
      <c r="J30" s="537"/>
      <c r="K30" s="540" t="s">
        <v>16</v>
      </c>
      <c r="L30" s="612" t="s">
        <v>18</v>
      </c>
    </row>
    <row r="31" spans="3:12" ht="12.75" x14ac:dyDescent="0.2">
      <c r="C31" s="537"/>
      <c r="D31" s="538"/>
      <c r="E31" s="537"/>
      <c r="F31" s="556" t="s">
        <v>19</v>
      </c>
      <c r="G31" s="536" t="s">
        <v>20</v>
      </c>
      <c r="H31" s="557">
        <v>0</v>
      </c>
      <c r="I31" s="537"/>
      <c r="J31" s="537"/>
      <c r="K31" s="558">
        <v>0.21</v>
      </c>
      <c r="L31" s="613">
        <v>0</v>
      </c>
    </row>
    <row r="32" spans="3:12" ht="12.75" x14ac:dyDescent="0.2">
      <c r="C32" s="537"/>
      <c r="D32" s="538"/>
      <c r="E32" s="537"/>
      <c r="F32" s="537"/>
      <c r="G32" s="536" t="s">
        <v>21</v>
      </c>
      <c r="H32" s="557">
        <v>0</v>
      </c>
      <c r="I32" s="537"/>
      <c r="J32" s="537"/>
      <c r="K32" s="558">
        <v>0.15</v>
      </c>
      <c r="L32" s="613">
        <v>0</v>
      </c>
    </row>
    <row r="33" spans="3:12" ht="12.75" x14ac:dyDescent="0.2">
      <c r="C33" s="537"/>
      <c r="D33" s="538"/>
      <c r="E33" s="537"/>
      <c r="F33" s="537"/>
      <c r="G33" s="536" t="s">
        <v>313</v>
      </c>
      <c r="H33" s="557">
        <v>0</v>
      </c>
      <c r="I33" s="537"/>
      <c r="J33" s="537"/>
      <c r="K33" s="558">
        <v>0.21</v>
      </c>
      <c r="L33" s="613">
        <v>0</v>
      </c>
    </row>
    <row r="34" spans="3:12" ht="12.75" x14ac:dyDescent="0.2">
      <c r="C34" s="537"/>
      <c r="D34" s="538"/>
      <c r="E34" s="537"/>
      <c r="F34" s="537"/>
      <c r="G34" s="536" t="s">
        <v>314</v>
      </c>
      <c r="H34" s="557">
        <v>0</v>
      </c>
      <c r="I34" s="537"/>
      <c r="J34" s="537"/>
      <c r="K34" s="558">
        <v>0.15</v>
      </c>
      <c r="L34" s="613">
        <v>0</v>
      </c>
    </row>
    <row r="35" spans="3:12" ht="12.75" x14ac:dyDescent="0.2">
      <c r="C35" s="537"/>
      <c r="D35" s="538"/>
      <c r="E35" s="537"/>
      <c r="F35" s="537"/>
      <c r="G35" s="536" t="s">
        <v>315</v>
      </c>
      <c r="H35" s="557">
        <v>0</v>
      </c>
      <c r="I35" s="537"/>
      <c r="J35" s="537"/>
      <c r="K35" s="558">
        <v>0</v>
      </c>
      <c r="L35" s="613">
        <v>0</v>
      </c>
    </row>
    <row r="36" spans="3:12" x14ac:dyDescent="0.2">
      <c r="C36" s="537"/>
      <c r="D36" s="538"/>
      <c r="E36" s="537"/>
      <c r="F36" s="537"/>
      <c r="G36" s="537"/>
      <c r="H36" s="537"/>
      <c r="I36" s="537"/>
      <c r="J36" s="537"/>
      <c r="K36" s="537"/>
      <c r="L36" s="606"/>
    </row>
    <row r="37" spans="3:12" ht="15.75" x14ac:dyDescent="0.2">
      <c r="C37" s="537"/>
      <c r="D37" s="538"/>
      <c r="E37" s="559"/>
      <c r="F37" s="560" t="s">
        <v>22</v>
      </c>
      <c r="G37" s="550"/>
      <c r="H37" s="550"/>
      <c r="I37" s="561" t="s">
        <v>23</v>
      </c>
      <c r="J37" s="562" t="s">
        <v>24</v>
      </c>
      <c r="K37" s="550"/>
      <c r="L37" s="614">
        <v>0</v>
      </c>
    </row>
    <row r="38" spans="3:12" x14ac:dyDescent="0.2">
      <c r="C38" s="537"/>
      <c r="D38" s="538"/>
      <c r="E38" s="537"/>
      <c r="F38" s="537"/>
      <c r="G38" s="537"/>
      <c r="H38" s="537"/>
      <c r="I38" s="537"/>
      <c r="J38" s="537"/>
      <c r="K38" s="537"/>
      <c r="L38" s="606"/>
    </row>
    <row r="39" spans="3:12" x14ac:dyDescent="0.2">
      <c r="C39" s="523"/>
      <c r="D39" s="533"/>
      <c r="E39" s="523"/>
      <c r="F39" s="523"/>
      <c r="G39" s="523"/>
      <c r="H39" s="523"/>
      <c r="I39" s="523"/>
      <c r="J39" s="523"/>
      <c r="K39" s="523"/>
      <c r="L39" s="605"/>
    </row>
    <row r="40" spans="3:12" x14ac:dyDescent="0.2">
      <c r="C40" s="523"/>
      <c r="D40" s="533"/>
      <c r="E40" s="523"/>
      <c r="F40" s="523"/>
      <c r="G40" s="523"/>
      <c r="H40" s="523"/>
      <c r="I40" s="523"/>
      <c r="J40" s="523"/>
      <c r="K40" s="523"/>
      <c r="L40" s="605"/>
    </row>
    <row r="41" spans="3:12" x14ac:dyDescent="0.2">
      <c r="C41" s="523"/>
      <c r="D41" s="533"/>
      <c r="E41" s="523"/>
      <c r="F41" s="523"/>
      <c r="G41" s="523"/>
      <c r="H41" s="523"/>
      <c r="I41" s="523"/>
      <c r="J41" s="523"/>
      <c r="K41" s="523"/>
      <c r="L41" s="605"/>
    </row>
    <row r="42" spans="3:12" x14ac:dyDescent="0.2">
      <c r="C42" s="523"/>
      <c r="D42" s="533"/>
      <c r="E42" s="523"/>
      <c r="F42" s="523"/>
      <c r="G42" s="523"/>
      <c r="H42" s="523"/>
      <c r="I42" s="523"/>
      <c r="J42" s="523"/>
      <c r="K42" s="523"/>
      <c r="L42" s="605"/>
    </row>
    <row r="43" spans="3:12" x14ac:dyDescent="0.2">
      <c r="C43" s="523"/>
      <c r="D43" s="533"/>
      <c r="E43" s="523"/>
      <c r="F43" s="523"/>
      <c r="G43" s="523"/>
      <c r="H43" s="523"/>
      <c r="I43" s="523"/>
      <c r="J43" s="523"/>
      <c r="K43" s="523"/>
      <c r="L43" s="605"/>
    </row>
    <row r="44" spans="3:12" x14ac:dyDescent="0.2">
      <c r="C44" s="523"/>
      <c r="D44" s="533"/>
      <c r="E44" s="523"/>
      <c r="F44" s="523"/>
      <c r="G44" s="523"/>
      <c r="H44" s="523"/>
      <c r="I44" s="523"/>
      <c r="J44" s="523"/>
      <c r="K44" s="523"/>
      <c r="L44" s="605"/>
    </row>
    <row r="45" spans="3:12" x14ac:dyDescent="0.2">
      <c r="C45" s="523"/>
      <c r="D45" s="533"/>
      <c r="E45" s="523"/>
      <c r="F45" s="523"/>
      <c r="G45" s="523"/>
      <c r="H45" s="523"/>
      <c r="I45" s="523"/>
      <c r="J45" s="523"/>
      <c r="K45" s="523"/>
      <c r="L45" s="605"/>
    </row>
    <row r="46" spans="3:12" x14ac:dyDescent="0.2">
      <c r="C46" s="523"/>
      <c r="D46" s="533"/>
      <c r="E46" s="523"/>
      <c r="F46" s="523"/>
      <c r="G46" s="523"/>
      <c r="H46" s="523"/>
      <c r="I46" s="523"/>
      <c r="J46" s="523"/>
      <c r="K46" s="523"/>
      <c r="L46" s="605"/>
    </row>
    <row r="47" spans="3:12" x14ac:dyDescent="0.2">
      <c r="C47" s="523"/>
      <c r="D47" s="533"/>
      <c r="E47" s="523"/>
      <c r="F47" s="523"/>
      <c r="G47" s="523"/>
      <c r="H47" s="523"/>
      <c r="I47" s="523"/>
      <c r="J47" s="523"/>
      <c r="K47" s="523"/>
      <c r="L47" s="605"/>
    </row>
    <row r="48" spans="3:12" x14ac:dyDescent="0.2">
      <c r="C48" s="523"/>
      <c r="D48" s="533"/>
      <c r="E48" s="523"/>
      <c r="F48" s="523"/>
      <c r="G48" s="523"/>
      <c r="H48" s="523"/>
      <c r="I48" s="523"/>
      <c r="J48" s="523"/>
      <c r="K48" s="523"/>
      <c r="L48" s="605"/>
    </row>
    <row r="49" spans="3:12" x14ac:dyDescent="0.2">
      <c r="C49" s="523"/>
      <c r="D49" s="533"/>
      <c r="E49" s="523"/>
      <c r="F49" s="523"/>
      <c r="G49" s="523"/>
      <c r="H49" s="523"/>
      <c r="I49" s="523"/>
      <c r="J49" s="523"/>
      <c r="K49" s="523"/>
      <c r="L49" s="605"/>
    </row>
    <row r="50" spans="3:12" ht="12.75" x14ac:dyDescent="0.2">
      <c r="C50" s="524"/>
      <c r="D50" s="541"/>
      <c r="E50" s="524"/>
      <c r="F50" s="542" t="s">
        <v>77</v>
      </c>
      <c r="G50" s="543"/>
      <c r="H50" s="543"/>
      <c r="I50" s="542" t="s">
        <v>88</v>
      </c>
      <c r="J50" s="543"/>
      <c r="K50" s="543"/>
      <c r="L50" s="615"/>
    </row>
    <row r="51" spans="3:12" x14ac:dyDescent="0.2">
      <c r="C51" s="523"/>
      <c r="D51" s="533"/>
      <c r="E51" s="523"/>
      <c r="F51" s="523"/>
      <c r="G51" s="523"/>
      <c r="H51" s="523"/>
      <c r="I51" s="523"/>
      <c r="J51" s="523"/>
      <c r="K51" s="523"/>
      <c r="L51" s="605"/>
    </row>
    <row r="52" spans="3:12" x14ac:dyDescent="0.2">
      <c r="C52" s="523"/>
      <c r="D52" s="533"/>
      <c r="E52" s="523"/>
      <c r="F52" s="523"/>
      <c r="G52" s="523"/>
      <c r="H52" s="523"/>
      <c r="I52" s="523"/>
      <c r="J52" s="523"/>
      <c r="K52" s="523"/>
      <c r="L52" s="605"/>
    </row>
    <row r="53" spans="3:12" x14ac:dyDescent="0.2">
      <c r="C53" s="523"/>
      <c r="D53" s="533"/>
      <c r="E53" s="523"/>
      <c r="F53" s="523"/>
      <c r="G53" s="523"/>
      <c r="H53" s="523"/>
      <c r="I53" s="523"/>
      <c r="J53" s="523"/>
      <c r="K53" s="523"/>
      <c r="L53" s="605"/>
    </row>
    <row r="54" spans="3:12" x14ac:dyDescent="0.2">
      <c r="C54" s="523"/>
      <c r="D54" s="533"/>
      <c r="E54" s="523"/>
      <c r="F54" s="523"/>
      <c r="G54" s="523"/>
      <c r="H54" s="523"/>
      <c r="I54" s="523"/>
      <c r="J54" s="523"/>
      <c r="K54" s="523"/>
      <c r="L54" s="605"/>
    </row>
    <row r="55" spans="3:12" x14ac:dyDescent="0.2">
      <c r="C55" s="523"/>
      <c r="D55" s="533"/>
      <c r="E55" s="523"/>
      <c r="F55" s="523"/>
      <c r="G55" s="523"/>
      <c r="H55" s="523"/>
      <c r="I55" s="523"/>
      <c r="J55" s="523"/>
      <c r="K55" s="523"/>
      <c r="L55" s="605"/>
    </row>
    <row r="56" spans="3:12" x14ac:dyDescent="0.2">
      <c r="C56" s="523"/>
      <c r="D56" s="533"/>
      <c r="E56" s="523"/>
      <c r="F56" s="523"/>
      <c r="G56" s="523"/>
      <c r="H56" s="523"/>
      <c r="I56" s="523"/>
      <c r="J56" s="523"/>
      <c r="K56" s="523"/>
      <c r="L56" s="605"/>
    </row>
    <row r="57" spans="3:12" x14ac:dyDescent="0.2">
      <c r="C57" s="523"/>
      <c r="D57" s="533"/>
      <c r="E57" s="523"/>
      <c r="F57" s="523"/>
      <c r="G57" s="523"/>
      <c r="H57" s="523"/>
      <c r="I57" s="523"/>
      <c r="J57" s="523"/>
      <c r="K57" s="523"/>
      <c r="L57" s="605"/>
    </row>
    <row r="58" spans="3:12" x14ac:dyDescent="0.2">
      <c r="C58" s="523"/>
      <c r="D58" s="533"/>
      <c r="E58" s="523"/>
      <c r="F58" s="523"/>
      <c r="G58" s="523"/>
      <c r="H58" s="523"/>
      <c r="I58" s="523"/>
      <c r="J58" s="523"/>
      <c r="K58" s="523"/>
      <c r="L58" s="605"/>
    </row>
    <row r="59" spans="3:12" x14ac:dyDescent="0.2">
      <c r="C59" s="523"/>
      <c r="D59" s="533"/>
      <c r="E59" s="523"/>
      <c r="F59" s="523"/>
      <c r="G59" s="523"/>
      <c r="H59" s="523"/>
      <c r="I59" s="523"/>
      <c r="J59" s="523"/>
      <c r="K59" s="523"/>
      <c r="L59" s="605"/>
    </row>
    <row r="60" spans="3:12" x14ac:dyDescent="0.2">
      <c r="C60" s="523"/>
      <c r="D60" s="533"/>
      <c r="E60" s="523"/>
      <c r="F60" s="523"/>
      <c r="G60" s="523"/>
      <c r="H60" s="523"/>
      <c r="I60" s="523"/>
      <c r="J60" s="523"/>
      <c r="K60" s="523"/>
      <c r="L60" s="605"/>
    </row>
    <row r="61" spans="3:12" ht="12.75" x14ac:dyDescent="0.2">
      <c r="C61" s="537"/>
      <c r="D61" s="538"/>
      <c r="E61" s="537"/>
      <c r="F61" s="544" t="s">
        <v>89</v>
      </c>
      <c r="G61" s="539"/>
      <c r="H61" s="563" t="s">
        <v>90</v>
      </c>
      <c r="I61" s="544" t="s">
        <v>89</v>
      </c>
      <c r="J61" s="539"/>
      <c r="K61" s="539"/>
      <c r="L61" s="616" t="s">
        <v>90</v>
      </c>
    </row>
    <row r="62" spans="3:12" x14ac:dyDescent="0.2">
      <c r="C62" s="523"/>
      <c r="D62" s="533"/>
      <c r="E62" s="523"/>
      <c r="F62" s="523"/>
      <c r="G62" s="523"/>
      <c r="H62" s="523"/>
      <c r="I62" s="523"/>
      <c r="J62" s="523"/>
      <c r="K62" s="523"/>
      <c r="L62" s="605"/>
    </row>
    <row r="63" spans="3:12" x14ac:dyDescent="0.2">
      <c r="C63" s="523"/>
      <c r="D63" s="533"/>
      <c r="E63" s="523"/>
      <c r="F63" s="523"/>
      <c r="G63" s="523"/>
      <c r="H63" s="523"/>
      <c r="I63" s="523"/>
      <c r="J63" s="523"/>
      <c r="K63" s="523"/>
      <c r="L63" s="605"/>
    </row>
    <row r="64" spans="3:12" x14ac:dyDescent="0.2">
      <c r="C64" s="523"/>
      <c r="D64" s="533"/>
      <c r="E64" s="523"/>
      <c r="F64" s="523"/>
      <c r="G64" s="523"/>
      <c r="H64" s="523"/>
      <c r="I64" s="523"/>
      <c r="J64" s="523"/>
      <c r="K64" s="523"/>
      <c r="L64" s="605"/>
    </row>
    <row r="65" spans="3:12" ht="12.75" x14ac:dyDescent="0.2">
      <c r="C65" s="537"/>
      <c r="D65" s="538"/>
      <c r="E65" s="537"/>
      <c r="F65" s="542" t="s">
        <v>91</v>
      </c>
      <c r="G65" s="545"/>
      <c r="H65" s="545"/>
      <c r="I65" s="542" t="s">
        <v>92</v>
      </c>
      <c r="J65" s="545"/>
      <c r="K65" s="545"/>
      <c r="L65" s="617"/>
    </row>
    <row r="66" spans="3:12" x14ac:dyDescent="0.2">
      <c r="C66" s="523"/>
      <c r="D66" s="533"/>
      <c r="E66" s="523"/>
      <c r="F66" s="523"/>
      <c r="G66" s="523"/>
      <c r="H66" s="523"/>
      <c r="I66" s="523"/>
      <c r="J66" s="523"/>
      <c r="K66" s="523"/>
      <c r="L66" s="605"/>
    </row>
    <row r="67" spans="3:12" x14ac:dyDescent="0.2">
      <c r="C67" s="523"/>
      <c r="D67" s="533"/>
      <c r="E67" s="523"/>
      <c r="F67" s="523"/>
      <c r="G67" s="523"/>
      <c r="H67" s="523"/>
      <c r="I67" s="523"/>
      <c r="J67" s="523"/>
      <c r="K67" s="523"/>
      <c r="L67" s="605"/>
    </row>
    <row r="68" spans="3:12" x14ac:dyDescent="0.2">
      <c r="C68" s="523"/>
      <c r="D68" s="533"/>
      <c r="E68" s="523"/>
      <c r="F68" s="523"/>
      <c r="G68" s="523"/>
      <c r="H68" s="523"/>
      <c r="I68" s="523"/>
      <c r="J68" s="523"/>
      <c r="K68" s="523"/>
      <c r="L68" s="605"/>
    </row>
    <row r="69" spans="3:12" x14ac:dyDescent="0.2">
      <c r="C69" s="523"/>
      <c r="D69" s="533"/>
      <c r="E69" s="523"/>
      <c r="F69" s="523"/>
      <c r="G69" s="523"/>
      <c r="H69" s="523"/>
      <c r="I69" s="523"/>
      <c r="J69" s="523"/>
      <c r="K69" s="523"/>
      <c r="L69" s="605"/>
    </row>
    <row r="70" spans="3:12" x14ac:dyDescent="0.2">
      <c r="C70" s="523"/>
      <c r="D70" s="533"/>
      <c r="E70" s="523"/>
      <c r="F70" s="523"/>
      <c r="G70" s="523"/>
      <c r="H70" s="523"/>
      <c r="I70" s="523"/>
      <c r="J70" s="523"/>
      <c r="K70" s="523"/>
      <c r="L70" s="605"/>
    </row>
    <row r="71" spans="3:12" x14ac:dyDescent="0.2">
      <c r="C71" s="523"/>
      <c r="D71" s="533"/>
      <c r="E71" s="523"/>
      <c r="F71" s="523"/>
      <c r="G71" s="523"/>
      <c r="H71" s="523"/>
      <c r="I71" s="523"/>
      <c r="J71" s="523"/>
      <c r="K71" s="523"/>
      <c r="L71" s="605"/>
    </row>
    <row r="72" spans="3:12" x14ac:dyDescent="0.2">
      <c r="C72" s="523"/>
      <c r="D72" s="533"/>
      <c r="E72" s="523"/>
      <c r="F72" s="523"/>
      <c r="G72" s="523"/>
      <c r="H72" s="523"/>
      <c r="I72" s="523"/>
      <c r="J72" s="523"/>
      <c r="K72" s="523"/>
      <c r="L72" s="605"/>
    </row>
    <row r="73" spans="3:12" x14ac:dyDescent="0.2">
      <c r="C73" s="523"/>
      <c r="D73" s="533"/>
      <c r="E73" s="523"/>
      <c r="F73" s="523"/>
      <c r="G73" s="523"/>
      <c r="H73" s="523"/>
      <c r="I73" s="523"/>
      <c r="J73" s="523"/>
      <c r="K73" s="523"/>
      <c r="L73" s="605"/>
    </row>
    <row r="74" spans="3:12" x14ac:dyDescent="0.2">
      <c r="C74" s="523"/>
      <c r="D74" s="533"/>
      <c r="E74" s="523"/>
      <c r="F74" s="523"/>
      <c r="G74" s="523"/>
      <c r="H74" s="523"/>
      <c r="I74" s="523"/>
      <c r="J74" s="523"/>
      <c r="K74" s="523"/>
      <c r="L74" s="605"/>
    </row>
    <row r="75" spans="3:12" x14ac:dyDescent="0.2">
      <c r="C75" s="523"/>
      <c r="D75" s="533"/>
      <c r="E75" s="523"/>
      <c r="F75" s="523"/>
      <c r="G75" s="523"/>
      <c r="H75" s="523"/>
      <c r="I75" s="523"/>
      <c r="J75" s="523"/>
      <c r="K75" s="523"/>
      <c r="L75" s="605"/>
    </row>
    <row r="76" spans="3:12" ht="12.75" x14ac:dyDescent="0.2">
      <c r="C76" s="537"/>
      <c r="D76" s="538"/>
      <c r="E76" s="537"/>
      <c r="F76" s="544" t="s">
        <v>89</v>
      </c>
      <c r="G76" s="539"/>
      <c r="H76" s="563" t="s">
        <v>90</v>
      </c>
      <c r="I76" s="544" t="s">
        <v>89</v>
      </c>
      <c r="J76" s="539"/>
      <c r="K76" s="539"/>
      <c r="L76" s="616" t="s">
        <v>90</v>
      </c>
    </row>
    <row r="77" spans="3:12" x14ac:dyDescent="0.2">
      <c r="C77" s="537"/>
      <c r="D77" s="546"/>
      <c r="E77" s="547"/>
      <c r="F77" s="547"/>
      <c r="G77" s="547"/>
      <c r="H77" s="547"/>
      <c r="I77" s="547"/>
      <c r="J77" s="547"/>
      <c r="K77" s="547"/>
      <c r="L77" s="618"/>
    </row>
    <row r="81" spans="3:12" x14ac:dyDescent="0.2">
      <c r="C81" s="537"/>
      <c r="D81" s="548"/>
      <c r="E81" s="549"/>
      <c r="F81" s="549"/>
      <c r="G81" s="549"/>
      <c r="H81" s="549"/>
      <c r="I81" s="549"/>
      <c r="J81" s="549"/>
      <c r="K81" s="549"/>
      <c r="L81" s="619"/>
    </row>
    <row r="82" spans="3:12" ht="18" x14ac:dyDescent="0.2">
      <c r="C82" s="537"/>
      <c r="D82" s="538"/>
      <c r="E82" s="534" t="s">
        <v>31</v>
      </c>
      <c r="F82" s="537"/>
      <c r="G82" s="537"/>
      <c r="H82" s="537"/>
      <c r="I82" s="537"/>
      <c r="J82" s="537"/>
      <c r="K82" s="537"/>
      <c r="L82" s="606"/>
    </row>
    <row r="83" spans="3:12" x14ac:dyDescent="0.2">
      <c r="C83" s="537"/>
      <c r="D83" s="538"/>
      <c r="E83" s="537"/>
      <c r="F83" s="537"/>
      <c r="G83" s="537"/>
      <c r="H83" s="537"/>
      <c r="I83" s="537"/>
      <c r="J83" s="537"/>
      <c r="K83" s="537"/>
      <c r="L83" s="606"/>
    </row>
    <row r="84" spans="3:12" ht="12.75" x14ac:dyDescent="0.2">
      <c r="C84" s="537"/>
      <c r="D84" s="538"/>
      <c r="E84" s="536" t="s">
        <v>2</v>
      </c>
      <c r="F84" s="537"/>
      <c r="G84" s="537"/>
      <c r="H84" s="537"/>
      <c r="I84" s="537"/>
      <c r="J84" s="537"/>
      <c r="K84" s="537"/>
      <c r="L84" s="606"/>
    </row>
    <row r="85" spans="3:12" ht="25.5" customHeight="1" x14ac:dyDescent="0.2">
      <c r="C85" s="537"/>
      <c r="D85" s="538"/>
      <c r="E85" s="537"/>
      <c r="F85" s="537"/>
      <c r="G85" s="712" t="str">
        <f>G7</f>
        <v>Demolice haly na p.č. st. 109/2,
Demolice, OHO, stavba č. 4341</v>
      </c>
      <c r="H85" s="713"/>
      <c r="I85" s="713"/>
      <c r="J85" s="713"/>
      <c r="K85" s="537"/>
      <c r="L85" s="606"/>
    </row>
    <row r="86" spans="3:12" x14ac:dyDescent="0.2">
      <c r="C86" s="537"/>
      <c r="D86" s="538"/>
      <c r="E86" s="537"/>
      <c r="F86" s="537"/>
      <c r="G86" s="537"/>
      <c r="H86" s="537"/>
      <c r="I86" s="537"/>
      <c r="J86" s="537"/>
      <c r="K86" s="537"/>
      <c r="L86" s="606"/>
    </row>
    <row r="87" spans="3:12" ht="12.75" x14ac:dyDescent="0.2">
      <c r="C87" s="537"/>
      <c r="D87" s="538"/>
      <c r="E87" s="536" t="s">
        <v>5</v>
      </c>
      <c r="F87" s="537"/>
      <c r="G87" s="537"/>
      <c r="H87" s="535" t="s">
        <v>86</v>
      </c>
      <c r="I87" s="537"/>
      <c r="J87" s="537"/>
      <c r="K87" s="536" t="s">
        <v>6</v>
      </c>
      <c r="L87" s="608" t="s">
        <v>417</v>
      </c>
    </row>
    <row r="88" spans="3:12" x14ac:dyDescent="0.2">
      <c r="C88" s="537"/>
      <c r="D88" s="538"/>
      <c r="E88" s="537"/>
      <c r="F88" s="537"/>
      <c r="G88" s="537"/>
      <c r="H88" s="537"/>
      <c r="I88" s="537"/>
      <c r="J88" s="537"/>
      <c r="K88" s="537"/>
      <c r="L88" s="606"/>
    </row>
    <row r="89" spans="3:12" ht="12.75" x14ac:dyDescent="0.2">
      <c r="C89" s="537"/>
      <c r="D89" s="538"/>
      <c r="E89" s="536" t="s">
        <v>7</v>
      </c>
      <c r="F89" s="537"/>
      <c r="G89" s="537"/>
      <c r="H89" s="535" t="s">
        <v>9</v>
      </c>
      <c r="I89" s="537"/>
      <c r="J89" s="537"/>
      <c r="K89" s="536" t="s">
        <v>12</v>
      </c>
      <c r="L89" s="620" t="s">
        <v>418</v>
      </c>
    </row>
    <row r="90" spans="3:12" ht="12.75" x14ac:dyDescent="0.2">
      <c r="C90" s="537"/>
      <c r="D90" s="538"/>
      <c r="E90" s="536" t="s">
        <v>11</v>
      </c>
      <c r="F90" s="537"/>
      <c r="G90" s="537"/>
      <c r="H90" s="535"/>
      <c r="I90" s="537"/>
      <c r="J90" s="537"/>
      <c r="K90" s="536" t="s">
        <v>13</v>
      </c>
      <c r="L90" s="620" t="s">
        <v>173</v>
      </c>
    </row>
    <row r="91" spans="3:12" x14ac:dyDescent="0.2">
      <c r="C91" s="537"/>
      <c r="D91" s="538"/>
      <c r="E91" s="537"/>
      <c r="F91" s="537"/>
      <c r="G91" s="537"/>
      <c r="H91" s="537"/>
      <c r="I91" s="537"/>
      <c r="J91" s="537"/>
      <c r="K91" s="537"/>
      <c r="L91" s="606"/>
    </row>
    <row r="92" spans="3:12" ht="12" x14ac:dyDescent="0.2">
      <c r="C92" s="537"/>
      <c r="D92" s="538"/>
      <c r="E92" s="564" t="s">
        <v>32</v>
      </c>
      <c r="F92" s="559"/>
      <c r="G92" s="559"/>
      <c r="H92" s="559"/>
      <c r="I92" s="559"/>
      <c r="J92" s="559"/>
      <c r="K92" s="559"/>
      <c r="L92" s="621" t="s">
        <v>33</v>
      </c>
    </row>
    <row r="93" spans="3:12" x14ac:dyDescent="0.2">
      <c r="C93" s="537"/>
      <c r="D93" s="538"/>
      <c r="E93" s="537"/>
      <c r="F93" s="537"/>
      <c r="G93" s="537"/>
      <c r="H93" s="537"/>
      <c r="I93" s="537"/>
      <c r="J93" s="537"/>
      <c r="K93" s="537"/>
      <c r="L93" s="606"/>
    </row>
    <row r="94" spans="3:12" ht="15.75" x14ac:dyDescent="0.2">
      <c r="C94" s="537"/>
      <c r="D94" s="538"/>
      <c r="E94" s="565" t="s">
        <v>93</v>
      </c>
      <c r="F94" s="537"/>
      <c r="G94" s="537"/>
      <c r="H94" s="537"/>
      <c r="I94" s="537"/>
      <c r="J94" s="537"/>
      <c r="K94" s="537"/>
      <c r="L94" s="611">
        <f>L95</f>
        <v>0</v>
      </c>
    </row>
    <row r="95" spans="3:12" ht="15" x14ac:dyDescent="0.2">
      <c r="C95" s="525"/>
      <c r="D95" s="566"/>
      <c r="E95" s="525"/>
      <c r="F95" s="567" t="s">
        <v>34</v>
      </c>
      <c r="G95" s="568"/>
      <c r="H95" s="568"/>
      <c r="I95" s="568"/>
      <c r="J95" s="568"/>
      <c r="K95" s="568"/>
      <c r="L95" s="622">
        <f>L96+L97+L98</f>
        <v>0</v>
      </c>
    </row>
    <row r="96" spans="3:12" ht="12.75" x14ac:dyDescent="0.2">
      <c r="C96" s="526"/>
      <c r="D96" s="569"/>
      <c r="E96" s="526"/>
      <c r="F96" s="570" t="s">
        <v>35</v>
      </c>
      <c r="G96" s="571"/>
      <c r="H96" s="571"/>
      <c r="I96" s="571"/>
      <c r="J96" s="571"/>
      <c r="K96" s="571"/>
      <c r="L96" s="623">
        <f>L118</f>
        <v>0</v>
      </c>
    </row>
    <row r="97" spans="3:12" ht="12.75" x14ac:dyDescent="0.2">
      <c r="C97" s="526"/>
      <c r="D97" s="569"/>
      <c r="E97" s="526"/>
      <c r="F97" s="570" t="s">
        <v>36</v>
      </c>
      <c r="G97" s="571"/>
      <c r="H97" s="571"/>
      <c r="I97" s="571"/>
      <c r="J97" s="571"/>
      <c r="K97" s="571"/>
      <c r="L97" s="623">
        <f>L145</f>
        <v>0</v>
      </c>
    </row>
    <row r="98" spans="3:12" ht="12.75" x14ac:dyDescent="0.2">
      <c r="C98" s="526"/>
      <c r="D98" s="569"/>
      <c r="E98" s="526"/>
      <c r="F98" s="570" t="s">
        <v>37</v>
      </c>
      <c r="G98" s="571"/>
      <c r="H98" s="571"/>
      <c r="I98" s="571"/>
      <c r="J98" s="571"/>
      <c r="K98" s="571"/>
      <c r="L98" s="623">
        <f>L149</f>
        <v>0</v>
      </c>
    </row>
    <row r="99" spans="3:12" x14ac:dyDescent="0.2">
      <c r="C99" s="537"/>
      <c r="D99" s="538"/>
      <c r="E99" s="537"/>
      <c r="F99" s="537"/>
      <c r="G99" s="537"/>
      <c r="H99" s="537"/>
      <c r="I99" s="537"/>
      <c r="J99" s="537"/>
      <c r="K99" s="537"/>
      <c r="L99" s="606"/>
    </row>
    <row r="100" spans="3:12" x14ac:dyDescent="0.2">
      <c r="C100" s="537"/>
      <c r="D100" s="546"/>
      <c r="E100" s="547"/>
      <c r="F100" s="547"/>
      <c r="G100" s="547"/>
      <c r="H100" s="547"/>
      <c r="I100" s="547"/>
      <c r="J100" s="547"/>
      <c r="K100" s="547"/>
      <c r="L100" s="618"/>
    </row>
    <row r="104" spans="3:12" x14ac:dyDescent="0.2">
      <c r="C104" s="537"/>
      <c r="D104" s="548"/>
      <c r="E104" s="549"/>
      <c r="F104" s="549"/>
      <c r="G104" s="549"/>
      <c r="H104" s="549"/>
      <c r="I104" s="549"/>
      <c r="J104" s="549"/>
      <c r="K104" s="549"/>
      <c r="L104" s="619"/>
    </row>
    <row r="105" spans="3:12" ht="18" x14ac:dyDescent="0.2">
      <c r="C105" s="537"/>
      <c r="D105" s="538"/>
      <c r="E105" s="534" t="s">
        <v>38</v>
      </c>
      <c r="F105" s="537"/>
      <c r="G105" s="537"/>
      <c r="H105" s="537"/>
      <c r="I105" s="537"/>
      <c r="J105" s="537"/>
      <c r="K105" s="537"/>
      <c r="L105" s="606"/>
    </row>
    <row r="106" spans="3:12" x14ac:dyDescent="0.2">
      <c r="C106" s="537"/>
      <c r="D106" s="538"/>
      <c r="E106" s="537"/>
      <c r="F106" s="537"/>
      <c r="G106" s="537"/>
      <c r="H106" s="537"/>
      <c r="I106" s="537"/>
      <c r="J106" s="537"/>
      <c r="K106" s="537"/>
      <c r="L106" s="606"/>
    </row>
    <row r="107" spans="3:12" ht="12.75" x14ac:dyDescent="0.2">
      <c r="C107" s="537"/>
      <c r="D107" s="538"/>
      <c r="E107" s="536" t="s">
        <v>2</v>
      </c>
      <c r="F107" s="537"/>
      <c r="G107" s="537"/>
      <c r="H107" s="537"/>
      <c r="I107" s="537"/>
      <c r="J107" s="537"/>
      <c r="K107" s="537"/>
      <c r="L107" s="606"/>
    </row>
    <row r="108" spans="3:12" ht="29.25" customHeight="1" x14ac:dyDescent="0.2">
      <c r="C108" s="537"/>
      <c r="D108" s="538"/>
      <c r="E108" s="537"/>
      <c r="F108" s="537"/>
      <c r="G108" s="712" t="str">
        <f>G85</f>
        <v>Demolice haly na p.č. st. 109/2,
Demolice, OHO, stavba č. 4341</v>
      </c>
      <c r="H108" s="713"/>
      <c r="I108" s="713"/>
      <c r="J108" s="713"/>
      <c r="K108" s="537"/>
      <c r="L108" s="606"/>
    </row>
    <row r="109" spans="3:12" x14ac:dyDescent="0.2">
      <c r="C109" s="537"/>
      <c r="D109" s="538"/>
      <c r="E109" s="537"/>
      <c r="F109" s="537"/>
      <c r="G109" s="537"/>
      <c r="H109" s="537"/>
      <c r="I109" s="537"/>
      <c r="J109" s="537"/>
      <c r="K109" s="537"/>
      <c r="L109" s="606"/>
    </row>
    <row r="110" spans="3:12" ht="12.75" x14ac:dyDescent="0.2">
      <c r="C110" s="537"/>
      <c r="D110" s="538"/>
      <c r="E110" s="536" t="s">
        <v>5</v>
      </c>
      <c r="F110" s="537"/>
      <c r="G110" s="537"/>
      <c r="H110" s="535" t="s">
        <v>86</v>
      </c>
      <c r="I110" s="537"/>
      <c r="J110" s="537"/>
      <c r="K110" s="536" t="s">
        <v>6</v>
      </c>
      <c r="L110" s="608" t="s">
        <v>417</v>
      </c>
    </row>
    <row r="111" spans="3:12" x14ac:dyDescent="0.2">
      <c r="C111" s="537"/>
      <c r="D111" s="538"/>
      <c r="E111" s="537"/>
      <c r="F111" s="537"/>
      <c r="G111" s="537"/>
      <c r="H111" s="537"/>
      <c r="I111" s="537"/>
      <c r="J111" s="537"/>
      <c r="K111" s="537"/>
      <c r="L111" s="606"/>
    </row>
    <row r="112" spans="3:12" ht="12.75" x14ac:dyDescent="0.2">
      <c r="C112" s="537"/>
      <c r="D112" s="538"/>
      <c r="E112" s="536" t="s">
        <v>7</v>
      </c>
      <c r="F112" s="537"/>
      <c r="G112" s="537"/>
      <c r="H112" s="535" t="s">
        <v>9</v>
      </c>
      <c r="I112" s="537"/>
      <c r="J112" s="537"/>
      <c r="K112" s="536" t="s">
        <v>12</v>
      </c>
      <c r="L112" s="620" t="s">
        <v>418</v>
      </c>
    </row>
    <row r="113" spans="3:12" ht="12.75" x14ac:dyDescent="0.2">
      <c r="C113" s="537"/>
      <c r="D113" s="538"/>
      <c r="E113" s="536" t="s">
        <v>11</v>
      </c>
      <c r="F113" s="537"/>
      <c r="G113" s="537"/>
      <c r="H113" s="535"/>
      <c r="I113" s="537"/>
      <c r="J113" s="537"/>
      <c r="K113" s="536" t="s">
        <v>13</v>
      </c>
      <c r="L113" s="620" t="s">
        <v>173</v>
      </c>
    </row>
    <row r="114" spans="3:12" x14ac:dyDescent="0.2">
      <c r="C114" s="537"/>
      <c r="D114" s="538"/>
      <c r="E114" s="537"/>
      <c r="F114" s="537"/>
      <c r="G114" s="537"/>
      <c r="H114" s="537"/>
      <c r="I114" s="537"/>
      <c r="J114" s="537"/>
      <c r="K114" s="537"/>
      <c r="L114" s="606"/>
    </row>
    <row r="115" spans="3:12" ht="12" x14ac:dyDescent="0.2">
      <c r="C115" s="572"/>
      <c r="D115" s="573"/>
      <c r="E115" s="574" t="s">
        <v>39</v>
      </c>
      <c r="F115" s="575" t="s">
        <v>27</v>
      </c>
      <c r="G115" s="575" t="s">
        <v>25</v>
      </c>
      <c r="H115" s="575" t="s">
        <v>26</v>
      </c>
      <c r="I115" s="575" t="s">
        <v>40</v>
      </c>
      <c r="J115" s="575" t="s">
        <v>41</v>
      </c>
      <c r="K115" s="575" t="s">
        <v>42</v>
      </c>
      <c r="L115" s="624" t="s">
        <v>33</v>
      </c>
    </row>
    <row r="116" spans="3:12" ht="15.75" x14ac:dyDescent="0.25">
      <c r="C116" s="537"/>
      <c r="D116" s="538"/>
      <c r="E116" s="552" t="s">
        <v>43</v>
      </c>
      <c r="F116" s="537"/>
      <c r="G116" s="537"/>
      <c r="H116" s="537"/>
      <c r="I116" s="537"/>
      <c r="J116" s="537"/>
      <c r="K116" s="537"/>
      <c r="L116" s="625">
        <f>L117</f>
        <v>0</v>
      </c>
    </row>
    <row r="117" spans="3:12" ht="15" x14ac:dyDescent="0.2">
      <c r="C117" s="527"/>
      <c r="D117" s="576"/>
      <c r="E117" s="527"/>
      <c r="F117" s="577" t="s">
        <v>28</v>
      </c>
      <c r="G117" s="578" t="s">
        <v>44</v>
      </c>
      <c r="H117" s="578" t="s">
        <v>45</v>
      </c>
      <c r="I117" s="527"/>
      <c r="J117" s="527"/>
      <c r="K117" s="527"/>
      <c r="L117" s="626">
        <f>L118+L145+L149</f>
        <v>0</v>
      </c>
    </row>
    <row r="118" spans="3:12" ht="12.75" x14ac:dyDescent="0.2">
      <c r="C118" s="527"/>
      <c r="D118" s="576"/>
      <c r="E118" s="527"/>
      <c r="F118" s="577" t="s">
        <v>28</v>
      </c>
      <c r="G118" s="579" t="s">
        <v>29</v>
      </c>
      <c r="H118" s="579" t="s">
        <v>46</v>
      </c>
      <c r="I118" s="527"/>
      <c r="J118" s="527"/>
      <c r="K118" s="527"/>
      <c r="L118" s="627">
        <f>L119+L121+L122+L123+L124+L127+L133+L135+L137+L139+L141+L142+L144</f>
        <v>0</v>
      </c>
    </row>
    <row r="119" spans="3:12" ht="36" x14ac:dyDescent="0.2">
      <c r="C119" s="537"/>
      <c r="D119" s="580"/>
      <c r="E119" s="581" t="s">
        <v>29</v>
      </c>
      <c r="F119" s="581" t="s">
        <v>47</v>
      </c>
      <c r="G119" s="582" t="s">
        <v>419</v>
      </c>
      <c r="H119" s="583" t="s">
        <v>420</v>
      </c>
      <c r="I119" s="584" t="s">
        <v>59</v>
      </c>
      <c r="J119" s="585">
        <v>1025</v>
      </c>
      <c r="K119" s="643">
        <v>0</v>
      </c>
      <c r="L119" s="628">
        <f>K119*J119</f>
        <v>0</v>
      </c>
    </row>
    <row r="120" spans="3:12" ht="12" x14ac:dyDescent="0.2">
      <c r="C120" s="528"/>
      <c r="D120" s="586"/>
      <c r="E120" s="528"/>
      <c r="F120" s="587" t="s">
        <v>51</v>
      </c>
      <c r="G120" s="588" t="s">
        <v>0</v>
      </c>
      <c r="H120" s="589" t="s">
        <v>421</v>
      </c>
      <c r="I120" s="528"/>
      <c r="J120" s="590">
        <v>1025</v>
      </c>
      <c r="K120" s="528"/>
      <c r="L120" s="628"/>
    </row>
    <row r="121" spans="3:12" ht="36" x14ac:dyDescent="0.2">
      <c r="C121" s="537"/>
      <c r="D121" s="580"/>
      <c r="E121" s="581" t="s">
        <v>50</v>
      </c>
      <c r="F121" s="581" t="s">
        <v>47</v>
      </c>
      <c r="G121" s="582" t="s">
        <v>422</v>
      </c>
      <c r="H121" s="583" t="s">
        <v>423</v>
      </c>
      <c r="I121" s="584" t="s">
        <v>59</v>
      </c>
      <c r="J121" s="585">
        <v>1025</v>
      </c>
      <c r="K121" s="643">
        <v>0</v>
      </c>
      <c r="L121" s="628">
        <f t="shared" ref="L121:L144" si="0">K121*J121</f>
        <v>0</v>
      </c>
    </row>
    <row r="122" spans="3:12" ht="36" x14ac:dyDescent="0.2">
      <c r="C122" s="537"/>
      <c r="D122" s="580"/>
      <c r="E122" s="581" t="s">
        <v>54</v>
      </c>
      <c r="F122" s="581" t="s">
        <v>47</v>
      </c>
      <c r="G122" s="582" t="s">
        <v>424</v>
      </c>
      <c r="H122" s="583" t="s">
        <v>425</v>
      </c>
      <c r="I122" s="584" t="s">
        <v>59</v>
      </c>
      <c r="J122" s="585">
        <v>2575</v>
      </c>
      <c r="K122" s="643">
        <v>0</v>
      </c>
      <c r="L122" s="628">
        <f t="shared" si="0"/>
        <v>0</v>
      </c>
    </row>
    <row r="123" spans="3:12" ht="24" x14ac:dyDescent="0.2">
      <c r="C123" s="537"/>
      <c r="D123" s="580"/>
      <c r="E123" s="581" t="s">
        <v>49</v>
      </c>
      <c r="F123" s="581" t="s">
        <v>47</v>
      </c>
      <c r="G123" s="582" t="s">
        <v>426</v>
      </c>
      <c r="H123" s="583" t="s">
        <v>427</v>
      </c>
      <c r="I123" s="584" t="s">
        <v>59</v>
      </c>
      <c r="J123" s="585">
        <v>2575</v>
      </c>
      <c r="K123" s="643">
        <v>0</v>
      </c>
      <c r="L123" s="628">
        <f t="shared" si="0"/>
        <v>0</v>
      </c>
    </row>
    <row r="124" spans="3:12" ht="36" x14ac:dyDescent="0.2">
      <c r="C124" s="537"/>
      <c r="D124" s="580"/>
      <c r="E124" s="581" t="s">
        <v>58</v>
      </c>
      <c r="F124" s="581" t="s">
        <v>47</v>
      </c>
      <c r="G124" s="582" t="s">
        <v>428</v>
      </c>
      <c r="H124" s="583" t="s">
        <v>429</v>
      </c>
      <c r="I124" s="584" t="s">
        <v>48</v>
      </c>
      <c r="J124" s="585">
        <v>102.95399999999999</v>
      </c>
      <c r="K124" s="643">
        <v>0</v>
      </c>
      <c r="L124" s="628">
        <f t="shared" si="0"/>
        <v>0</v>
      </c>
    </row>
    <row r="125" spans="3:12" ht="12" x14ac:dyDescent="0.2">
      <c r="C125" s="528"/>
      <c r="D125" s="586"/>
      <c r="E125" s="528"/>
      <c r="F125" s="587" t="s">
        <v>51</v>
      </c>
      <c r="G125" s="588" t="s">
        <v>0</v>
      </c>
      <c r="H125" s="589" t="s">
        <v>430</v>
      </c>
      <c r="I125" s="528"/>
      <c r="J125" s="590">
        <v>102.95399999999999</v>
      </c>
      <c r="K125" s="528"/>
      <c r="L125" s="628"/>
    </row>
    <row r="126" spans="3:12" ht="12" x14ac:dyDescent="0.2">
      <c r="C126" s="529"/>
      <c r="D126" s="591"/>
      <c r="E126" s="529"/>
      <c r="F126" s="587" t="s">
        <v>51</v>
      </c>
      <c r="G126" s="592" t="s">
        <v>0</v>
      </c>
      <c r="H126" s="593" t="s">
        <v>52</v>
      </c>
      <c r="I126" s="529"/>
      <c r="J126" s="594">
        <v>102.95399999999999</v>
      </c>
      <c r="K126" s="529"/>
      <c r="L126" s="628"/>
    </row>
    <row r="127" spans="3:12" ht="24" x14ac:dyDescent="0.2">
      <c r="C127" s="537"/>
      <c r="D127" s="580"/>
      <c r="E127" s="581" t="s">
        <v>60</v>
      </c>
      <c r="F127" s="581" t="s">
        <v>47</v>
      </c>
      <c r="G127" s="582" t="s">
        <v>53</v>
      </c>
      <c r="H127" s="583" t="s">
        <v>94</v>
      </c>
      <c r="I127" s="584" t="s">
        <v>48</v>
      </c>
      <c r="J127" s="585">
        <v>1981.617</v>
      </c>
      <c r="K127" s="643">
        <v>0</v>
      </c>
      <c r="L127" s="628">
        <f t="shared" si="0"/>
        <v>0</v>
      </c>
    </row>
    <row r="128" spans="3:12" ht="12" x14ac:dyDescent="0.2">
      <c r="C128" s="528"/>
      <c r="D128" s="586"/>
      <c r="E128" s="528"/>
      <c r="F128" s="587" t="s">
        <v>51</v>
      </c>
      <c r="G128" s="588" t="s">
        <v>0</v>
      </c>
      <c r="H128" s="589" t="s">
        <v>431</v>
      </c>
      <c r="I128" s="528"/>
      <c r="J128" s="590">
        <v>1234.913</v>
      </c>
      <c r="K128" s="528"/>
      <c r="L128" s="628"/>
    </row>
    <row r="129" spans="3:12" ht="12" x14ac:dyDescent="0.2">
      <c r="C129" s="528"/>
      <c r="D129" s="586"/>
      <c r="E129" s="528"/>
      <c r="F129" s="587" t="s">
        <v>51</v>
      </c>
      <c r="G129" s="588" t="s">
        <v>0</v>
      </c>
      <c r="H129" s="589" t="s">
        <v>432</v>
      </c>
      <c r="I129" s="528"/>
      <c r="J129" s="590">
        <v>643.75</v>
      </c>
      <c r="K129" s="528"/>
      <c r="L129" s="628"/>
    </row>
    <row r="130" spans="3:12" ht="12" x14ac:dyDescent="0.2">
      <c r="C130" s="530"/>
      <c r="D130" s="595"/>
      <c r="E130" s="530"/>
      <c r="F130" s="587" t="s">
        <v>51</v>
      </c>
      <c r="G130" s="596" t="s">
        <v>0</v>
      </c>
      <c r="H130" s="597" t="s">
        <v>107</v>
      </c>
      <c r="I130" s="530"/>
      <c r="J130" s="598">
        <v>1878.663</v>
      </c>
      <c r="K130" s="530"/>
      <c r="L130" s="628"/>
    </row>
    <row r="131" spans="3:12" ht="12" x14ac:dyDescent="0.2">
      <c r="C131" s="528"/>
      <c r="D131" s="586"/>
      <c r="E131" s="528"/>
      <c r="F131" s="587" t="s">
        <v>51</v>
      </c>
      <c r="G131" s="588" t="s">
        <v>0</v>
      </c>
      <c r="H131" s="589" t="s">
        <v>433</v>
      </c>
      <c r="I131" s="528"/>
      <c r="J131" s="590">
        <v>102.95399999999999</v>
      </c>
      <c r="K131" s="528"/>
      <c r="L131" s="628"/>
    </row>
    <row r="132" spans="3:12" ht="12" x14ac:dyDescent="0.2">
      <c r="C132" s="529"/>
      <c r="D132" s="591"/>
      <c r="E132" s="529"/>
      <c r="F132" s="587" t="s">
        <v>51</v>
      </c>
      <c r="G132" s="592" t="s">
        <v>0</v>
      </c>
      <c r="H132" s="593" t="s">
        <v>52</v>
      </c>
      <c r="I132" s="529"/>
      <c r="J132" s="594">
        <v>1981.617</v>
      </c>
      <c r="K132" s="529"/>
      <c r="L132" s="628"/>
    </row>
    <row r="133" spans="3:12" ht="24" x14ac:dyDescent="0.2">
      <c r="C133" s="537"/>
      <c r="D133" s="580"/>
      <c r="E133" s="599" t="s">
        <v>63</v>
      </c>
      <c r="F133" s="599" t="s">
        <v>55</v>
      </c>
      <c r="G133" s="600" t="s">
        <v>95</v>
      </c>
      <c r="H133" s="601" t="s">
        <v>96</v>
      </c>
      <c r="I133" s="602" t="s">
        <v>56</v>
      </c>
      <c r="J133" s="603">
        <v>2853.5279999999998</v>
      </c>
      <c r="K133" s="644">
        <v>0</v>
      </c>
      <c r="L133" s="628">
        <f t="shared" si="0"/>
        <v>0</v>
      </c>
    </row>
    <row r="134" spans="3:12" ht="12" x14ac:dyDescent="0.2">
      <c r="C134" s="528"/>
      <c r="D134" s="586"/>
      <c r="E134" s="528"/>
      <c r="F134" s="587" t="s">
        <v>51</v>
      </c>
      <c r="G134" s="588" t="s">
        <v>0</v>
      </c>
      <c r="H134" s="589" t="s">
        <v>434</v>
      </c>
      <c r="I134" s="528"/>
      <c r="J134" s="590">
        <v>2853.5279999999998</v>
      </c>
      <c r="K134" s="528"/>
      <c r="L134" s="628"/>
    </row>
    <row r="135" spans="3:12" ht="24" x14ac:dyDescent="0.2">
      <c r="C135" s="537"/>
      <c r="D135" s="580"/>
      <c r="E135" s="599" t="s">
        <v>57</v>
      </c>
      <c r="F135" s="599" t="s">
        <v>55</v>
      </c>
      <c r="G135" s="600" t="s">
        <v>61</v>
      </c>
      <c r="H135" s="601" t="s">
        <v>62</v>
      </c>
      <c r="I135" s="602" t="s">
        <v>56</v>
      </c>
      <c r="J135" s="603">
        <v>713.38199999999995</v>
      </c>
      <c r="K135" s="644">
        <v>0</v>
      </c>
      <c r="L135" s="628">
        <f t="shared" si="0"/>
        <v>0</v>
      </c>
    </row>
    <row r="136" spans="3:12" ht="12" x14ac:dyDescent="0.2">
      <c r="C136" s="528"/>
      <c r="D136" s="586"/>
      <c r="E136" s="528"/>
      <c r="F136" s="587" t="s">
        <v>51</v>
      </c>
      <c r="G136" s="588" t="s">
        <v>0</v>
      </c>
      <c r="H136" s="589" t="s">
        <v>435</v>
      </c>
      <c r="I136" s="528"/>
      <c r="J136" s="590">
        <v>713.38199999999995</v>
      </c>
      <c r="K136" s="528"/>
      <c r="L136" s="628"/>
    </row>
    <row r="137" spans="3:12" ht="36" x14ac:dyDescent="0.2">
      <c r="C137" s="537"/>
      <c r="D137" s="580"/>
      <c r="E137" s="581" t="s">
        <v>65</v>
      </c>
      <c r="F137" s="581" t="s">
        <v>47</v>
      </c>
      <c r="G137" s="582" t="s">
        <v>436</v>
      </c>
      <c r="H137" s="583" t="s">
        <v>437</v>
      </c>
      <c r="I137" s="584" t="s">
        <v>59</v>
      </c>
      <c r="J137" s="585">
        <v>3810</v>
      </c>
      <c r="K137" s="643">
        <v>0</v>
      </c>
      <c r="L137" s="628">
        <f t="shared" si="0"/>
        <v>0</v>
      </c>
    </row>
    <row r="138" spans="3:12" ht="12" x14ac:dyDescent="0.2">
      <c r="C138" s="528"/>
      <c r="D138" s="586"/>
      <c r="E138" s="528"/>
      <c r="F138" s="587" t="s">
        <v>51</v>
      </c>
      <c r="G138" s="588" t="s">
        <v>0</v>
      </c>
      <c r="H138" s="589" t="s">
        <v>438</v>
      </c>
      <c r="I138" s="528"/>
      <c r="J138" s="590">
        <v>3810</v>
      </c>
      <c r="K138" s="528"/>
      <c r="L138" s="628"/>
    </row>
    <row r="139" spans="3:12" ht="24" x14ac:dyDescent="0.2">
      <c r="C139" s="537"/>
      <c r="D139" s="580"/>
      <c r="E139" s="599" t="s">
        <v>68</v>
      </c>
      <c r="F139" s="599" t="s">
        <v>55</v>
      </c>
      <c r="G139" s="600" t="s">
        <v>97</v>
      </c>
      <c r="H139" s="601" t="s">
        <v>98</v>
      </c>
      <c r="I139" s="602" t="s">
        <v>56</v>
      </c>
      <c r="J139" s="603">
        <v>1371.6</v>
      </c>
      <c r="K139" s="644">
        <v>0</v>
      </c>
      <c r="L139" s="628">
        <f t="shared" si="0"/>
        <v>0</v>
      </c>
    </row>
    <row r="140" spans="3:12" ht="12" x14ac:dyDescent="0.2">
      <c r="C140" s="528"/>
      <c r="D140" s="586"/>
      <c r="E140" s="528"/>
      <c r="F140" s="587" t="s">
        <v>51</v>
      </c>
      <c r="G140" s="588" t="s">
        <v>0</v>
      </c>
      <c r="H140" s="589" t="s">
        <v>439</v>
      </c>
      <c r="I140" s="528"/>
      <c r="J140" s="590">
        <v>1371.6</v>
      </c>
      <c r="K140" s="528"/>
      <c r="L140" s="628"/>
    </row>
    <row r="141" spans="3:12" ht="24" x14ac:dyDescent="0.2">
      <c r="C141" s="537"/>
      <c r="D141" s="580"/>
      <c r="E141" s="581" t="s">
        <v>69</v>
      </c>
      <c r="F141" s="581" t="s">
        <v>47</v>
      </c>
      <c r="G141" s="582" t="s">
        <v>440</v>
      </c>
      <c r="H141" s="583" t="s">
        <v>441</v>
      </c>
      <c r="I141" s="584" t="s">
        <v>59</v>
      </c>
      <c r="J141" s="585">
        <v>3810</v>
      </c>
      <c r="K141" s="643">
        <v>0</v>
      </c>
      <c r="L141" s="628">
        <f t="shared" si="0"/>
        <v>0</v>
      </c>
    </row>
    <row r="142" spans="3:12" ht="24" x14ac:dyDescent="0.2">
      <c r="C142" s="537"/>
      <c r="D142" s="580"/>
      <c r="E142" s="599" t="s">
        <v>70</v>
      </c>
      <c r="F142" s="599" t="s">
        <v>55</v>
      </c>
      <c r="G142" s="600" t="s">
        <v>100</v>
      </c>
      <c r="H142" s="601" t="s">
        <v>101</v>
      </c>
      <c r="I142" s="602" t="s">
        <v>64</v>
      </c>
      <c r="J142" s="603">
        <v>95.25</v>
      </c>
      <c r="K142" s="644">
        <v>0</v>
      </c>
      <c r="L142" s="628">
        <f t="shared" si="0"/>
        <v>0</v>
      </c>
    </row>
    <row r="143" spans="3:12" ht="22.5" x14ac:dyDescent="0.2">
      <c r="C143" s="528"/>
      <c r="D143" s="586"/>
      <c r="E143" s="528"/>
      <c r="F143" s="587" t="s">
        <v>51</v>
      </c>
      <c r="G143" s="528"/>
      <c r="H143" s="589" t="s">
        <v>442</v>
      </c>
      <c r="I143" s="528"/>
      <c r="J143" s="590">
        <v>95.25</v>
      </c>
      <c r="K143" s="528"/>
      <c r="L143" s="628"/>
    </row>
    <row r="144" spans="3:12" ht="36" x14ac:dyDescent="0.2">
      <c r="C144" s="537"/>
      <c r="D144" s="580"/>
      <c r="E144" s="581" t="s">
        <v>73</v>
      </c>
      <c r="F144" s="581" t="s">
        <v>47</v>
      </c>
      <c r="G144" s="582" t="s">
        <v>149</v>
      </c>
      <c r="H144" s="583" t="s">
        <v>150</v>
      </c>
      <c r="I144" s="584" t="s">
        <v>59</v>
      </c>
      <c r="J144" s="585">
        <v>3810</v>
      </c>
      <c r="K144" s="643">
        <v>0</v>
      </c>
      <c r="L144" s="628">
        <f t="shared" si="0"/>
        <v>0</v>
      </c>
    </row>
    <row r="145" spans="3:12" ht="12.75" x14ac:dyDescent="0.2">
      <c r="C145" s="527"/>
      <c r="D145" s="576"/>
      <c r="E145" s="527"/>
      <c r="F145" s="577" t="s">
        <v>28</v>
      </c>
      <c r="G145" s="579" t="s">
        <v>65</v>
      </c>
      <c r="H145" s="579" t="s">
        <v>66</v>
      </c>
      <c r="I145" s="527"/>
      <c r="J145" s="527"/>
      <c r="K145" s="527"/>
      <c r="L145" s="627">
        <f>SUM(L146:L147)</f>
        <v>0</v>
      </c>
    </row>
    <row r="146" spans="3:12" ht="24" x14ac:dyDescent="0.2">
      <c r="C146" s="537"/>
      <c r="D146" s="580"/>
      <c r="E146" s="581" t="s">
        <v>75</v>
      </c>
      <c r="F146" s="581" t="s">
        <v>47</v>
      </c>
      <c r="G146" s="582" t="s">
        <v>443</v>
      </c>
      <c r="H146" s="583" t="s">
        <v>444</v>
      </c>
      <c r="I146" s="584" t="s">
        <v>445</v>
      </c>
      <c r="J146" s="585">
        <v>1</v>
      </c>
      <c r="K146" s="643">
        <v>0</v>
      </c>
      <c r="L146" s="628">
        <f>K146*J146</f>
        <v>0</v>
      </c>
    </row>
    <row r="147" spans="3:12" ht="36" x14ac:dyDescent="0.2">
      <c r="C147" s="537"/>
      <c r="D147" s="580"/>
      <c r="E147" s="581" t="s">
        <v>1</v>
      </c>
      <c r="F147" s="581" t="s">
        <v>47</v>
      </c>
      <c r="G147" s="582" t="s">
        <v>446</v>
      </c>
      <c r="H147" s="583" t="s">
        <v>447</v>
      </c>
      <c r="I147" s="584" t="s">
        <v>48</v>
      </c>
      <c r="J147" s="585">
        <v>12487.5</v>
      </c>
      <c r="K147" s="643">
        <v>0</v>
      </c>
      <c r="L147" s="628">
        <f>K147*J147</f>
        <v>0</v>
      </c>
    </row>
    <row r="148" spans="3:12" x14ac:dyDescent="0.2">
      <c r="C148" s="528"/>
      <c r="D148" s="586"/>
      <c r="E148" s="528"/>
      <c r="F148" s="587" t="s">
        <v>51</v>
      </c>
      <c r="G148" s="588" t="s">
        <v>0</v>
      </c>
      <c r="H148" s="589" t="s">
        <v>448</v>
      </c>
      <c r="I148" s="528"/>
      <c r="J148" s="590">
        <v>12487.5</v>
      </c>
      <c r="K148" s="528"/>
      <c r="L148" s="629"/>
    </row>
    <row r="149" spans="3:12" ht="12.75" x14ac:dyDescent="0.2">
      <c r="C149" s="527"/>
      <c r="D149" s="576"/>
      <c r="E149" s="527"/>
      <c r="F149" s="577" t="s">
        <v>28</v>
      </c>
      <c r="G149" s="579" t="s">
        <v>71</v>
      </c>
      <c r="H149" s="579" t="s">
        <v>72</v>
      </c>
      <c r="I149" s="527"/>
      <c r="J149" s="527"/>
      <c r="K149" s="527"/>
      <c r="L149" s="627">
        <f>SUM(L150:L154)</f>
        <v>0</v>
      </c>
    </row>
    <row r="150" spans="3:12" ht="24" x14ac:dyDescent="0.2">
      <c r="C150" s="537"/>
      <c r="D150" s="580"/>
      <c r="E150" s="581" t="s">
        <v>80</v>
      </c>
      <c r="F150" s="581" t="s">
        <v>47</v>
      </c>
      <c r="G150" s="582" t="s">
        <v>74</v>
      </c>
      <c r="H150" s="583" t="s">
        <v>103</v>
      </c>
      <c r="I150" s="584" t="s">
        <v>56</v>
      </c>
      <c r="J150" s="585">
        <v>3777.5</v>
      </c>
      <c r="K150" s="643">
        <v>0</v>
      </c>
      <c r="L150" s="628">
        <f>K150*J150</f>
        <v>0</v>
      </c>
    </row>
    <row r="151" spans="3:12" ht="24" x14ac:dyDescent="0.2">
      <c r="C151" s="537"/>
      <c r="D151" s="580"/>
      <c r="E151" s="581" t="s">
        <v>82</v>
      </c>
      <c r="F151" s="581" t="s">
        <v>47</v>
      </c>
      <c r="G151" s="582" t="s">
        <v>76</v>
      </c>
      <c r="H151" s="583" t="s">
        <v>104</v>
      </c>
      <c r="I151" s="584" t="s">
        <v>56</v>
      </c>
      <c r="J151" s="585">
        <v>64217.5</v>
      </c>
      <c r="K151" s="643">
        <v>0</v>
      </c>
      <c r="L151" s="628">
        <f>K151*J151</f>
        <v>0</v>
      </c>
    </row>
    <row r="152" spans="3:12" ht="22.5" x14ac:dyDescent="0.2">
      <c r="C152" s="528"/>
      <c r="D152" s="586"/>
      <c r="E152" s="528"/>
      <c r="F152" s="587" t="s">
        <v>51</v>
      </c>
      <c r="G152" s="528"/>
      <c r="H152" s="589" t="s">
        <v>449</v>
      </c>
      <c r="I152" s="528"/>
      <c r="J152" s="590">
        <v>64217.5</v>
      </c>
      <c r="K152" s="528"/>
      <c r="L152" s="629"/>
    </row>
    <row r="153" spans="3:12" ht="24" x14ac:dyDescent="0.2">
      <c r="C153" s="537"/>
      <c r="D153" s="580"/>
      <c r="E153" s="581" t="s">
        <v>83</v>
      </c>
      <c r="F153" s="581" t="s">
        <v>47</v>
      </c>
      <c r="G153" s="582" t="s">
        <v>450</v>
      </c>
      <c r="H153" s="583" t="s">
        <v>451</v>
      </c>
      <c r="I153" s="584" t="s">
        <v>48</v>
      </c>
      <c r="J153" s="585">
        <v>100</v>
      </c>
      <c r="K153" s="643">
        <v>0</v>
      </c>
      <c r="L153" s="628">
        <f>K153*J153</f>
        <v>0</v>
      </c>
    </row>
    <row r="154" spans="3:12" ht="24" x14ac:dyDescent="0.2">
      <c r="C154" s="537"/>
      <c r="D154" s="580"/>
      <c r="E154" s="581" t="s">
        <v>84</v>
      </c>
      <c r="F154" s="581" t="s">
        <v>47</v>
      </c>
      <c r="G154" s="582" t="s">
        <v>452</v>
      </c>
      <c r="H154" s="583" t="s">
        <v>453</v>
      </c>
      <c r="I154" s="584" t="s">
        <v>56</v>
      </c>
      <c r="J154" s="585">
        <v>3777.5</v>
      </c>
      <c r="K154" s="643">
        <v>0</v>
      </c>
      <c r="L154" s="628">
        <f>K154*J154</f>
        <v>0</v>
      </c>
    </row>
    <row r="155" spans="3:12" x14ac:dyDescent="0.2">
      <c r="C155" s="537"/>
      <c r="D155" s="546"/>
      <c r="E155" s="547"/>
      <c r="F155" s="547"/>
      <c r="G155" s="547"/>
      <c r="H155" s="547"/>
      <c r="I155" s="547"/>
      <c r="J155" s="547"/>
      <c r="K155" s="547"/>
      <c r="L155" s="618"/>
    </row>
  </sheetData>
  <mergeCells count="5">
    <mergeCell ref="G108:J108"/>
    <mergeCell ref="G7:J7"/>
    <mergeCell ref="G16:J16"/>
    <mergeCell ref="G25:J25"/>
    <mergeCell ref="G85:J85"/>
  </mergeCells>
  <pageMargins left="0.7" right="0.7" top="0.78740157499999996" bottom="0.78740157499999996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rekapitulace 39,pila, lakovna</vt:lpstr>
      <vt:lpstr>RD č.p. 39</vt:lpstr>
      <vt:lpstr>RD č.p. 39 studna</vt:lpstr>
      <vt:lpstr>autolakovna</vt:lpstr>
      <vt:lpstr>autolakovna studna</vt:lpstr>
      <vt:lpstr>pila</vt:lpstr>
      <vt:lpstr>stol. dílna</vt:lpstr>
      <vt:lpstr>353 a 354_1</vt:lpstr>
      <vt:lpstr>bramborárna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DESKTOP-HFL4FV8\Petr</dc:creator>
  <cp:lastModifiedBy>kiwi Inu</cp:lastModifiedBy>
  <cp:lastPrinted>2021-09-29T12:16:54Z</cp:lastPrinted>
  <dcterms:created xsi:type="dcterms:W3CDTF">2020-02-03T17:01:22Z</dcterms:created>
  <dcterms:modified xsi:type="dcterms:W3CDTF">2021-09-30T13:01:04Z</dcterms:modified>
</cp:coreProperties>
</file>